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heckCompatibility="1" defaultThemeVersion="124226"/>
  <mc:AlternateContent xmlns:mc="http://schemas.openxmlformats.org/markup-compatibility/2006">
    <mc:Choice Requires="x15">
      <x15ac:absPath xmlns:x15ac="http://schemas.microsoft.com/office/spreadsheetml/2010/11/ac" url="/Users/tvanantwerp/Documents/facts-and-figures-web/src/data/"/>
    </mc:Choice>
  </mc:AlternateContent>
  <xr:revisionPtr revIDLastSave="0" documentId="13_ncr:1_{C6328670-E125-8140-8E44-B863529093F1}" xr6:coauthVersionLast="45" xr6:coauthVersionMax="45" xr10:uidLastSave="{00000000-0000-0000-0000-000000000000}"/>
  <bookViews>
    <workbookView xWindow="28060" yWindow="2380" windowWidth="22760" windowHeight="25820" tabRatio="875" firstSheet="22" activeTab="31"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1"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8" i="24" l="1"/>
  <c r="D58" i="21" l="1"/>
  <c r="D58" i="22"/>
  <c r="E8" i="20"/>
  <c r="D57" i="91" l="1"/>
  <c r="D8" i="91"/>
  <c r="D9" i="91"/>
  <c r="D10" i="91"/>
  <c r="D11" i="91"/>
  <c r="D12" i="91"/>
  <c r="D13" i="91"/>
  <c r="D14" i="91"/>
  <c r="D15" i="91"/>
  <c r="D16" i="91"/>
  <c r="D17" i="91"/>
  <c r="D18" i="91"/>
  <c r="D19" i="91"/>
  <c r="D20" i="91"/>
  <c r="D21" i="91"/>
  <c r="D22" i="91"/>
  <c r="D23" i="91"/>
  <c r="D24" i="91"/>
  <c r="D25" i="91"/>
  <c r="D26" i="91"/>
  <c r="D27" i="91"/>
  <c r="D28" i="91"/>
  <c r="D29" i="91"/>
  <c r="D30" i="91"/>
  <c r="D31" i="91"/>
  <c r="D32" i="91"/>
  <c r="D33" i="91"/>
  <c r="D34" i="91"/>
  <c r="D35" i="91"/>
  <c r="D36" i="91"/>
  <c r="D37" i="91"/>
  <c r="D38" i="91"/>
  <c r="D39" i="91"/>
  <c r="D40" i="91"/>
  <c r="D41" i="91"/>
  <c r="D42" i="91"/>
  <c r="D43" i="91"/>
  <c r="D44" i="91"/>
  <c r="D45" i="91"/>
  <c r="D46" i="91"/>
  <c r="D47" i="91"/>
  <c r="D48" i="91"/>
  <c r="D49" i="91"/>
  <c r="D50" i="91"/>
  <c r="D51" i="91"/>
  <c r="D52" i="91"/>
  <c r="D53" i="91"/>
  <c r="D54" i="91"/>
  <c r="D55" i="91"/>
  <c r="D56" i="91"/>
  <c r="D7" i="91"/>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58" i="23" l="1"/>
  <c r="D56" i="23"/>
  <c r="D8" i="22"/>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F56" i="16" l="1"/>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D8" i="45" s="1"/>
  <c r="C7" i="45"/>
  <c r="D7" i="45" s="1"/>
  <c r="C6" i="45"/>
  <c r="D38" i="45" l="1"/>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D7" i="14" s="1"/>
  <c r="C8" i="14"/>
  <c r="C9" i="14"/>
  <c r="C10" i="14"/>
  <c r="C11" i="14"/>
  <c r="C12" i="14"/>
  <c r="C13" i="14"/>
  <c r="C14" i="14"/>
  <c r="D57" i="15"/>
  <c r="D54" i="14" l="1"/>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9" i="94" l="1"/>
  <c r="D10" i="94"/>
  <c r="D11" i="94"/>
  <c r="D12" i="94"/>
  <c r="D13" i="94"/>
  <c r="D15" i="94"/>
  <c r="D16" i="94"/>
  <c r="D17" i="94"/>
  <c r="D18" i="94"/>
  <c r="D19" i="94"/>
  <c r="D20" i="94"/>
  <c r="D21" i="94"/>
  <c r="D22" i="94"/>
  <c r="D23" i="94"/>
  <c r="D24" i="94"/>
  <c r="D25" i="94"/>
  <c r="D26" i="94"/>
  <c r="D27" i="94"/>
  <c r="D28" i="94"/>
  <c r="D29" i="94"/>
  <c r="D30" i="94"/>
  <c r="D31" i="94"/>
  <c r="D33" i="94"/>
  <c r="D34" i="94"/>
  <c r="D36" i="94"/>
  <c r="D37" i="94"/>
  <c r="D38" i="94"/>
  <c r="D39" i="94"/>
  <c r="D40" i="94"/>
  <c r="D41" i="94"/>
  <c r="D42" i="94"/>
  <c r="D44" i="94"/>
  <c r="D45" i="94"/>
  <c r="D46" i="94"/>
  <c r="D47" i="94"/>
  <c r="D48" i="94"/>
  <c r="D49" i="94"/>
  <c r="D50" i="94"/>
  <c r="D51" i="94"/>
  <c r="D52" i="94"/>
  <c r="D53" i="94"/>
  <c r="D54" i="94"/>
  <c r="D55" i="94"/>
  <c r="D56" i="94"/>
  <c r="D7"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56" i="16"/>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D58" i="27" l="1"/>
  <c r="C58" i="18"/>
  <c r="C57" i="18"/>
  <c r="C56" i="18"/>
  <c r="C55" i="18"/>
  <c r="C54" i="18"/>
  <c r="C53" i="18"/>
  <c r="C52" i="18"/>
  <c r="C51" i="18"/>
  <c r="C50" i="18"/>
  <c r="C49" i="18"/>
  <c r="C48" i="18"/>
  <c r="C47" i="18"/>
  <c r="C46" i="18"/>
  <c r="C45" i="18"/>
  <c r="C44" i="18"/>
  <c r="D44" i="18" s="1"/>
  <c r="C43" i="18"/>
  <c r="C42" i="18"/>
  <c r="C41" i="18"/>
  <c r="C40" i="18"/>
  <c r="C39" i="18"/>
  <c r="C38" i="18"/>
  <c r="C37" i="18"/>
  <c r="C36" i="18"/>
  <c r="D36" i="18" s="1"/>
  <c r="C35" i="18"/>
  <c r="C34" i="18"/>
  <c r="C33" i="18"/>
  <c r="D33" i="18" s="1"/>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E53" i="15" s="1"/>
  <c r="D52" i="15"/>
  <c r="D51" i="15"/>
  <c r="D50" i="15"/>
  <c r="D49" i="15"/>
  <c r="E49" i="15" s="1"/>
  <c r="D48" i="15"/>
  <c r="D47" i="15"/>
  <c r="D46" i="15"/>
  <c r="D45" i="15"/>
  <c r="D44" i="15"/>
  <c r="D43" i="15"/>
  <c r="D42" i="15"/>
  <c r="D41" i="15"/>
  <c r="D40" i="15"/>
  <c r="D39" i="15"/>
  <c r="D38" i="15"/>
  <c r="D37" i="15"/>
  <c r="D36" i="15"/>
  <c r="D35" i="15"/>
  <c r="D34" i="15"/>
  <c r="E34" i="15" s="1"/>
  <c r="D33" i="15"/>
  <c r="D32" i="15"/>
  <c r="D31" i="15"/>
  <c r="D30" i="15"/>
  <c r="D29" i="15"/>
  <c r="E29" i="15" s="1"/>
  <c r="D28" i="15"/>
  <c r="D27" i="15"/>
  <c r="D26" i="15"/>
  <c r="D25" i="15"/>
  <c r="D24" i="15"/>
  <c r="D23" i="15"/>
  <c r="D22" i="15"/>
  <c r="D21" i="15"/>
  <c r="E21" i="15" s="1"/>
  <c r="D20" i="15"/>
  <c r="D19" i="15"/>
  <c r="D18" i="15"/>
  <c r="D17" i="15"/>
  <c r="D16" i="15"/>
  <c r="D15" i="15"/>
  <c r="D14" i="15"/>
  <c r="D13" i="15"/>
  <c r="E13" i="15" s="1"/>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37" i="15" l="1"/>
  <c r="E45" i="15"/>
  <c r="E54" i="15"/>
  <c r="E30" i="15"/>
  <c r="E7" i="15"/>
  <c r="E15" i="15"/>
  <c r="E23" i="15"/>
  <c r="E31" i="15"/>
  <c r="E39" i="15"/>
  <c r="E47" i="15"/>
  <c r="E55" i="15"/>
  <c r="E14" i="15"/>
  <c r="E8" i="15"/>
  <c r="E16" i="15"/>
  <c r="E24" i="15"/>
  <c r="E32" i="15"/>
  <c r="E40" i="15"/>
  <c r="E48" i="15"/>
  <c r="E46" i="15"/>
  <c r="E9" i="15"/>
  <c r="E17" i="15"/>
  <c r="E25" i="15"/>
  <c r="E33" i="15"/>
  <c r="E41" i="15"/>
  <c r="E10" i="15"/>
  <c r="E18" i="15"/>
  <c r="E26" i="15"/>
  <c r="E42" i="15"/>
  <c r="E50" i="15"/>
  <c r="E22" i="15"/>
  <c r="E11" i="15"/>
  <c r="E19" i="15"/>
  <c r="E27" i="15"/>
  <c r="E35" i="15"/>
  <c r="E43" i="15"/>
  <c r="E51" i="15"/>
  <c r="E38" i="15"/>
  <c r="E12" i="15"/>
  <c r="E20" i="15"/>
  <c r="E28" i="15"/>
  <c r="E36" i="15"/>
  <c r="E44" i="15"/>
  <c r="E52"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B2" i="3"/>
  <c r="F16" i="7" l="1"/>
  <c r="E16" i="7"/>
  <c r="D16" i="7"/>
  <c r="D24" i="33" l="1"/>
  <c r="F58" i="7"/>
  <c r="E58" i="7"/>
  <c r="D58" i="7"/>
  <c r="C58" i="7"/>
  <c r="F57" i="7"/>
  <c r="E57" i="7"/>
  <c r="D57" i="7"/>
  <c r="C57" i="7"/>
  <c r="F56" i="7"/>
  <c r="E56" i="7"/>
  <c r="D56" i="7"/>
  <c r="C56" i="7"/>
  <c r="F55" i="7"/>
  <c r="E55" i="7"/>
  <c r="D55" i="7"/>
  <c r="C55" i="7"/>
  <c r="F54" i="7"/>
  <c r="E54" i="7"/>
  <c r="D54" i="7"/>
  <c r="C54" i="7"/>
  <c r="F53" i="7"/>
  <c r="E53" i="7"/>
  <c r="D53" i="7"/>
  <c r="C53" i="7"/>
  <c r="F52" i="7"/>
  <c r="E52" i="7"/>
  <c r="D52" i="7"/>
  <c r="C52" i="7"/>
  <c r="F51" i="7"/>
  <c r="E51" i="7"/>
  <c r="D51" i="7"/>
  <c r="C51" i="7"/>
  <c r="F50" i="7"/>
  <c r="E50" i="7"/>
  <c r="D50" i="7"/>
  <c r="C50" i="7"/>
  <c r="F49" i="7"/>
  <c r="E49" i="7"/>
  <c r="D49" i="7"/>
  <c r="C49" i="7"/>
  <c r="F48" i="7"/>
  <c r="E48" i="7"/>
  <c r="D48" i="7"/>
  <c r="C48" i="7"/>
  <c r="F47" i="7"/>
  <c r="E47" i="7"/>
  <c r="D47" i="7"/>
  <c r="C47" i="7"/>
  <c r="F46" i="7"/>
  <c r="E46" i="7"/>
  <c r="D46" i="7"/>
  <c r="C46" i="7"/>
  <c r="F45" i="7"/>
  <c r="E45" i="7"/>
  <c r="D45" i="7"/>
  <c r="C45" i="7"/>
  <c r="F44" i="7"/>
  <c r="E44" i="7"/>
  <c r="D44" i="7"/>
  <c r="C44" i="7"/>
  <c r="F43" i="7"/>
  <c r="E43" i="7"/>
  <c r="D43" i="7"/>
  <c r="C43" i="7"/>
  <c r="F42" i="7"/>
  <c r="E42" i="7"/>
  <c r="D42" i="7"/>
  <c r="C42" i="7"/>
  <c r="F41" i="7"/>
  <c r="E41" i="7"/>
  <c r="D41" i="7"/>
  <c r="C41" i="7"/>
  <c r="F40" i="7"/>
  <c r="E40" i="7"/>
  <c r="D40" i="7"/>
  <c r="C40" i="7"/>
  <c r="F39" i="7"/>
  <c r="E39" i="7"/>
  <c r="D39" i="7"/>
  <c r="C39" i="7"/>
  <c r="F38" i="7"/>
  <c r="E38" i="7"/>
  <c r="D38" i="7"/>
  <c r="C38" i="7"/>
  <c r="F37" i="7"/>
  <c r="E37" i="7"/>
  <c r="D37" i="7"/>
  <c r="C37" i="7"/>
  <c r="F36" i="7"/>
  <c r="E36" i="7"/>
  <c r="D36" i="7"/>
  <c r="C36" i="7"/>
  <c r="F35" i="7"/>
  <c r="E35" i="7"/>
  <c r="D35" i="7"/>
  <c r="C35" i="7"/>
  <c r="F34" i="7"/>
  <c r="E34" i="7"/>
  <c r="D34" i="7"/>
  <c r="C34" i="7"/>
  <c r="F33" i="7"/>
  <c r="E33" i="7"/>
  <c r="D33" i="7"/>
  <c r="C33" i="7"/>
  <c r="F32" i="7"/>
  <c r="E32" i="7"/>
  <c r="D32" i="7"/>
  <c r="C32" i="7"/>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D8" i="33" l="1"/>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20"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58" i="20" l="1"/>
  <c r="F57" i="20"/>
  <c r="F56" i="20"/>
  <c r="F43" i="20"/>
  <c r="F47" i="20"/>
  <c r="F8"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31"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D12" i="17"/>
  <c r="D22" i="17"/>
  <c r="D28" i="17"/>
  <c r="D38" i="17"/>
  <c r="D44" i="17"/>
  <c r="D54" i="17"/>
  <c r="D9" i="27"/>
  <c r="D13" i="27"/>
  <c r="D17" i="27"/>
  <c r="D21" i="27"/>
  <c r="D25" i="27"/>
  <c r="D29" i="27"/>
  <c r="D33" i="27"/>
  <c r="D37" i="27"/>
  <c r="D41" i="27"/>
  <c r="D45" i="27"/>
  <c r="D49" i="27"/>
  <c r="D53" i="27"/>
  <c r="D57"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F7" i="16" l="1"/>
  <c r="F8" i="16"/>
  <c r="F9" i="16"/>
  <c r="F10" i="16"/>
  <c r="F11" i="16"/>
  <c r="F12" i="16"/>
  <c r="F14" i="16"/>
  <c r="F15" i="16"/>
  <c r="F16" i="16"/>
  <c r="F17" i="16"/>
  <c r="F18" i="16"/>
  <c r="F19" i="16"/>
  <c r="F20" i="16"/>
  <c r="F21" i="16"/>
  <c r="F22" i="16"/>
  <c r="F23" i="16"/>
  <c r="F24" i="16"/>
  <c r="F25" i="16"/>
  <c r="F26" i="16"/>
  <c r="F27" i="16"/>
  <c r="F28" i="16"/>
  <c r="F29" i="16"/>
  <c r="F30" i="16"/>
  <c r="F32" i="16"/>
  <c r="F33" i="16"/>
  <c r="F35" i="16"/>
  <c r="F36" i="16"/>
  <c r="F37" i="16"/>
  <c r="F38" i="16"/>
  <c r="F39" i="16"/>
  <c r="F40" i="16"/>
  <c r="F41" i="16"/>
  <c r="F43" i="16"/>
  <c r="F44" i="16"/>
  <c r="F45" i="16"/>
  <c r="F46" i="16"/>
  <c r="F47" i="16"/>
  <c r="F48" i="16"/>
  <c r="F49" i="16"/>
  <c r="F50" i="16"/>
  <c r="F51" i="16"/>
  <c r="F52" i="16"/>
  <c r="F53" i="16"/>
  <c r="F54" i="16"/>
  <c r="F55" i="16"/>
  <c r="F6" i="16"/>
  <c r="C8" i="16" l="1"/>
  <c r="C9" i="16"/>
  <c r="C10" i="16"/>
  <c r="C11" i="16"/>
  <c r="C12" i="16"/>
  <c r="C14" i="16"/>
  <c r="C15" i="16"/>
  <c r="C16" i="16"/>
  <c r="C17" i="16"/>
  <c r="C18" i="16"/>
  <c r="C19" i="16"/>
  <c r="C20" i="16"/>
  <c r="C21" i="16"/>
  <c r="C22" i="16"/>
  <c r="C23" i="16"/>
  <c r="C24" i="16"/>
  <c r="C25" i="16"/>
  <c r="C26" i="16"/>
  <c r="C27" i="16"/>
  <c r="C28" i="16"/>
  <c r="C29" i="16"/>
  <c r="C30" i="16"/>
  <c r="C32" i="16"/>
  <c r="C33" i="16"/>
  <c r="C35" i="16"/>
  <c r="C36" i="16"/>
  <c r="C37" i="16"/>
  <c r="C38" i="16"/>
  <c r="C39" i="16"/>
  <c r="C40" i="16"/>
  <c r="C41" i="16"/>
  <c r="C43" i="16"/>
  <c r="C44" i="16"/>
  <c r="C45" i="16"/>
  <c r="C46" i="16"/>
  <c r="C47" i="16"/>
  <c r="C48" i="16"/>
  <c r="C49" i="16"/>
  <c r="C50" i="16"/>
  <c r="C51" i="16"/>
  <c r="C52" i="16"/>
  <c r="C53" i="16"/>
  <c r="C54" i="16"/>
  <c r="C55" i="16"/>
  <c r="C6" i="16"/>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D161" i="49" s="1"/>
  <c r="AE159" i="49"/>
  <c r="AF159" i="49"/>
  <c r="AG159" i="49"/>
  <c r="AH159" i="49"/>
  <c r="AI159" i="49"/>
  <c r="AJ159" i="49"/>
  <c r="AK159" i="49"/>
  <c r="AL159" i="49"/>
  <c r="AL161" i="49" s="1"/>
  <c r="AM159" i="49"/>
  <c r="AN159" i="49"/>
  <c r="AO159" i="49"/>
  <c r="AP159" i="49"/>
  <c r="AQ159" i="49"/>
  <c r="AR159" i="49"/>
  <c r="AS159" i="49"/>
  <c r="AT159" i="49"/>
  <c r="AT161" i="49" s="1"/>
  <c r="AU159" i="49"/>
  <c r="AV159" i="49"/>
  <c r="AW159" i="49"/>
  <c r="AX159" i="49"/>
  <c r="AY159" i="49"/>
  <c r="AZ159" i="49"/>
  <c r="BA159" i="49"/>
  <c r="BB159" i="49"/>
  <c r="BB161" i="49" s="1"/>
  <c r="BC159" i="49"/>
  <c r="BD159" i="49"/>
  <c r="BE159" i="49"/>
  <c r="BF159" i="49"/>
  <c r="BG159" i="49"/>
  <c r="BH159" i="49"/>
  <c r="BI159" i="49"/>
  <c r="BJ159" i="49"/>
  <c r="BJ161" i="49" s="1"/>
  <c r="BK159" i="49"/>
  <c r="BL159" i="49"/>
  <c r="BM159" i="49"/>
  <c r="BN159" i="49"/>
  <c r="BO159" i="49"/>
  <c r="BP159" i="49"/>
  <c r="BQ159" i="49"/>
  <c r="BR159" i="49"/>
  <c r="BR161" i="49" s="1"/>
  <c r="BS159" i="49"/>
  <c r="BT159" i="49"/>
  <c r="BU159" i="49"/>
  <c r="BV159" i="49"/>
  <c r="BW159" i="49"/>
  <c r="BX159" i="49"/>
  <c r="BY159" i="49"/>
  <c r="BZ159" i="49"/>
  <c r="BZ161" i="49" s="1"/>
  <c r="CA159" i="49"/>
  <c r="CB159" i="49"/>
  <c r="CC159" i="49"/>
  <c r="CD159" i="49"/>
  <c r="CE159" i="49"/>
  <c r="CF159" i="49"/>
  <c r="CG159" i="49"/>
  <c r="CH159" i="49"/>
  <c r="CH161" i="49" s="1"/>
  <c r="CI159" i="49"/>
  <c r="CJ159" i="49"/>
  <c r="CK159" i="49"/>
  <c r="CL159" i="49"/>
  <c r="CM159" i="49"/>
  <c r="CN159" i="49"/>
  <c r="CO159" i="49"/>
  <c r="CP159" i="49"/>
  <c r="CP161" i="49" s="1"/>
  <c r="CQ159" i="49"/>
  <c r="CR159" i="49"/>
  <c r="CS159" i="49"/>
  <c r="CT159" i="49"/>
  <c r="CU159" i="49"/>
  <c r="CV159" i="49"/>
  <c r="CW159" i="49"/>
  <c r="CX159" i="49"/>
  <c r="CX161" i="49" s="1"/>
  <c r="CY159" i="49"/>
  <c r="CZ159" i="49"/>
  <c r="DA159" i="49"/>
  <c r="DB159" i="49"/>
  <c r="DC159" i="49"/>
  <c r="DD159" i="49"/>
  <c r="DE159" i="49"/>
  <c r="DF159" i="49"/>
  <c r="DF161" i="49" s="1"/>
  <c r="DG159" i="49"/>
  <c r="DH159" i="49"/>
  <c r="DI159" i="49"/>
  <c r="DJ159" i="49"/>
  <c r="DK159" i="49"/>
  <c r="DL159" i="49"/>
  <c r="DM159" i="49"/>
  <c r="DN159" i="49"/>
  <c r="DN161" i="49" s="1"/>
  <c r="DO159" i="49"/>
  <c r="DP159" i="49"/>
  <c r="DQ159" i="49"/>
  <c r="DR159" i="49"/>
  <c r="DS159" i="49"/>
  <c r="DT159" i="49"/>
  <c r="DU159" i="49"/>
  <c r="DV159" i="49"/>
  <c r="DV161" i="49" s="1"/>
  <c r="DW159" i="49"/>
  <c r="DX159" i="49"/>
  <c r="DY159" i="49"/>
  <c r="DZ159" i="49"/>
  <c r="EA159" i="49"/>
  <c r="EB159" i="49"/>
  <c r="EC159" i="49"/>
  <c r="ED159" i="49"/>
  <c r="ED161" i="49" s="1"/>
  <c r="EE159" i="49"/>
  <c r="EF159" i="49"/>
  <c r="EG159" i="49"/>
  <c r="EH159" i="49"/>
  <c r="EI159" i="49"/>
  <c r="EJ159" i="49"/>
  <c r="EK159" i="49"/>
  <c r="EL159" i="49"/>
  <c r="EL161" i="49" s="1"/>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G161" i="49" l="1"/>
  <c r="V161" i="49"/>
  <c r="N161" i="49"/>
  <c r="AS162" i="49"/>
  <c r="D19" i="43" s="1"/>
  <c r="D8" i="43"/>
  <c r="B46" i="43"/>
  <c r="B38" i="43"/>
  <c r="B30" i="43"/>
  <c r="B22" i="43"/>
  <c r="B15" i="43"/>
  <c r="B3" i="25"/>
  <c r="B3" i="3"/>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U163" i="49" s="1"/>
  <c r="BQ161" i="49"/>
  <c r="BM161" i="49"/>
  <c r="BI161" i="49"/>
  <c r="BE161" i="49"/>
  <c r="BA161" i="49"/>
  <c r="AW161" i="49"/>
  <c r="AW163" i="49" s="1"/>
  <c r="AS161" i="49"/>
  <c r="AO161" i="49"/>
  <c r="AO163" i="49" s="1"/>
  <c r="AK161" i="49"/>
  <c r="AG161" i="49"/>
  <c r="AG163" i="49" s="1"/>
  <c r="AC161" i="49"/>
  <c r="Y161" i="49"/>
  <c r="Y163" i="49" s="1"/>
  <c r="U161" i="49"/>
  <c r="Q161" i="49"/>
  <c r="Q163" i="49" s="1"/>
  <c r="M161" i="49"/>
  <c r="M163" i="49" s="1"/>
  <c r="I161" i="49"/>
  <c r="B8" i="43" s="1"/>
  <c r="BK161" i="49"/>
  <c r="CJ161" i="49"/>
  <c r="CJ163" i="49" s="1"/>
  <c r="CF161" i="49"/>
  <c r="CB161" i="49"/>
  <c r="CB163" i="49" s="1"/>
  <c r="BX161" i="49"/>
  <c r="BT161" i="49"/>
  <c r="BP161" i="49"/>
  <c r="BP163" i="49" s="1"/>
  <c r="BL161" i="49"/>
  <c r="BH161" i="49"/>
  <c r="BD161" i="49"/>
  <c r="BD163" i="49" s="1"/>
  <c r="AZ161" i="49"/>
  <c r="AV161" i="49"/>
  <c r="AR161" i="49"/>
  <c r="AN161" i="49"/>
  <c r="AN163" i="49" s="1"/>
  <c r="AJ161" i="49"/>
  <c r="AF161" i="49"/>
  <c r="AB161" i="49"/>
  <c r="X161" i="49"/>
  <c r="T161" i="49"/>
  <c r="P161" i="49"/>
  <c r="P163" i="49" s="1"/>
  <c r="L161" i="49"/>
  <c r="H161" i="49"/>
  <c r="H163" i="49" s="1"/>
  <c r="CI161" i="49"/>
  <c r="CE161" i="49"/>
  <c r="CE163" i="49" s="1"/>
  <c r="BO161" i="49"/>
  <c r="BG161" i="49"/>
  <c r="AQ161" i="49"/>
  <c r="AI161" i="49"/>
  <c r="S161" i="49"/>
  <c r="S163" i="49" s="1"/>
  <c r="K161" i="49"/>
  <c r="K163" i="49" s="1"/>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FA163" i="49" s="1"/>
  <c r="EW161" i="49"/>
  <c r="ES161" i="49"/>
  <c r="ES163" i="49" s="1"/>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A161" i="49"/>
  <c r="EA163" i="49" s="1"/>
  <c r="DK161" i="49"/>
  <c r="DC161" i="49"/>
  <c r="CM161" i="49"/>
  <c r="CM163" i="49" s="1"/>
  <c r="EO161" i="49"/>
  <c r="EK161" i="49"/>
  <c r="EC161" i="49"/>
  <c r="EC163" i="49" s="1"/>
  <c r="DU161" i="49"/>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G163" i="49" s="1"/>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H163" i="49" s="1"/>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DU163" i="49" l="1"/>
  <c r="EI163" i="49"/>
  <c r="BG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CV163" i="49"/>
  <c r="EF163" i="49"/>
  <c r="EX163" i="49"/>
  <c r="DW163" i="49"/>
  <c r="EU163" i="49"/>
  <c r="ER163" i="49"/>
  <c r="AV163" i="49"/>
  <c r="B20" i="43"/>
  <c r="CC163" i="49"/>
  <c r="B31" i="43"/>
  <c r="W163" i="49"/>
  <c r="CA163" i="49"/>
  <c r="AD163" i="49"/>
  <c r="BB163" i="49"/>
  <c r="BZ163" i="49"/>
  <c r="CX163" i="49"/>
  <c r="DV163" i="49"/>
  <c r="B3" i="35"/>
  <c r="B3" i="17"/>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C58" i="43" s="1"/>
  <c r="BH163" i="49"/>
  <c r="B24" i="43"/>
  <c r="AS163" i="49"/>
  <c r="B19" i="43"/>
  <c r="AM163" i="49"/>
  <c r="B17" i="43"/>
  <c r="BC163" i="49"/>
  <c r="EV163" i="49"/>
  <c r="BS163" i="49"/>
  <c r="E15" i="43"/>
  <c r="E22" i="43"/>
  <c r="E30" i="43"/>
  <c r="E38" i="43"/>
  <c r="E46" i="43"/>
  <c r="H1" i="47"/>
  <c r="B4" i="28"/>
  <c r="C22" i="43" l="1"/>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E51"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2016 Data released 12/20/18. Updated 1/16/19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2017 DATA Released 11/30/2018| Use Pivot tables to reorganize data from factfinder. Updated 1/16/19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Jonathan Matt</author>
  </authors>
  <commentList>
    <comment ref="B5" authorId="0" shapeId="0" xr:uid="{00000000-0006-0000-1700-000001000000}">
      <text>
        <r>
          <rPr>
            <b/>
            <sz val="9"/>
            <color indexed="81"/>
            <rFont val="Tahoma"/>
            <family val="2"/>
          </rPr>
          <t>Jonathan Matt:</t>
        </r>
        <r>
          <rPr>
            <sz val="9"/>
            <color indexed="81"/>
            <rFont val="Tahoma"/>
            <family val="2"/>
          </rPr>
          <t xml:space="preserve">
Remember to double dash all zeroes/nones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Jonathan Matt</author>
  </authors>
  <commentList>
    <comment ref="D6" authorId="0" shapeId="0" xr:uid="{00000000-0006-0000-1900-000001000000}">
      <text>
        <r>
          <rPr>
            <b/>
            <sz val="9"/>
            <color indexed="81"/>
            <rFont val="Tahoma"/>
            <family val="2"/>
          </rPr>
          <t>Jonathan Matt:</t>
        </r>
        <r>
          <rPr>
            <sz val="9"/>
            <color indexed="81"/>
            <rFont val="Tahoma"/>
            <family val="2"/>
          </rPr>
          <t xml:space="preserve">
Remember to double dash any zeroes</t>
        </r>
      </text>
    </comment>
  </commentList>
</comments>
</file>

<file path=xl/sharedStrings.xml><?xml version="1.0" encoding="utf-8"?>
<sst xmlns="http://schemas.openxmlformats.org/spreadsheetml/2006/main" count="5446" uniqueCount="2378">
  <si>
    <t>How Does Your State Compare?</t>
  </si>
  <si>
    <t>Table of Contents</t>
  </si>
  <si>
    <t>Number</t>
  </si>
  <si>
    <t>Title</t>
  </si>
  <si>
    <t>Date</t>
  </si>
  <si>
    <t>Taxes and Tax Measures</t>
  </si>
  <si>
    <t>Tax Freedom Day by State</t>
  </si>
  <si>
    <t>State Business Tax Climate Index</t>
  </si>
  <si>
    <t>2012</t>
  </si>
  <si>
    <t>Federal Income Tax Payments by Income Percentile</t>
  </si>
  <si>
    <t>Federal Tax Rates</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</si>
  <si>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</si>
  <si>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</si>
  <si>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</si>
  <si>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</si>
  <si>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</si>
  <si>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</si>
  <si>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</si>
  <si>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</si>
  <si>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</si>
  <si>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</si>
  <si>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</si>
  <si>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</si>
  <si>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</si>
  <si>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</si>
  <si>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</si>
  <si>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</si>
  <si>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</si>
  <si>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</si>
  <si>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Tax Foundation</t>
  </si>
  <si>
    <t>www.TaxFoundation.org</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</si>
  <si>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</si>
  <si>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</si>
  <si>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</si>
  <si>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</si>
  <si>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</si>
  <si>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</si>
  <si>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</si>
  <si>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</si>
  <si>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</si>
  <si>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</si>
  <si>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</si>
  <si>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</si>
  <si>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</si>
  <si>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</si>
  <si>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</si>
  <si>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</si>
  <si>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</si>
  <si>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</si>
  <si>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</si>
  <si>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</si>
  <si>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</si>
  <si>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</si>
  <si>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</si>
  <si>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</si>
  <si>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</si>
  <si>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</si>
  <si>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</si>
  <si>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</si>
  <si>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</si>
  <si>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</si>
  <si>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</si>
  <si>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</si>
  <si>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</si>
  <si>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</si>
  <si>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</si>
  <si>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</si>
  <si>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</si>
  <si>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</si>
  <si>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</si>
  <si>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</si>
  <si>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</si>
  <si>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</si>
  <si>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</si>
  <si>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</si>
  <si>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</si>
  <si>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</si>
  <si>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</si>
  <si>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</si>
  <si>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</si>
  <si>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</si>
  <si>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</si>
  <si>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</si>
  <si>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</si>
  <si>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</si>
  <si>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</si>
  <si>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</si>
  <si>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</si>
  <si>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</si>
  <si>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(44)</t>
  </si>
  <si>
    <t>Collections Per Capita</t>
  </si>
  <si>
    <t>Revenue Per Capita</t>
  </si>
  <si>
    <t>Percentage of Total from Each Source</t>
  </si>
  <si>
    <t>Property</t>
  </si>
  <si>
    <t xml:space="preserve">General Sales   </t>
  </si>
  <si>
    <t xml:space="preserve">Individual Income   </t>
  </si>
  <si>
    <t xml:space="preserve"> Corporate Income   </t>
  </si>
  <si>
    <t>Other Taxes (a)</t>
  </si>
  <si>
    <t>(a) "Other Taxes" include excise taxes (such as those on alcohol, tobacco, motor vehicles, utilities, and licenses), severance taxes, stock transfer taxes, estate  and gift taxes, and other miscellaneous taxes.</t>
  </si>
  <si>
    <t xml:space="preserve"> </t>
  </si>
  <si>
    <t>Income Percentile</t>
  </si>
  <si>
    <t>Income Taxes Paid ($ millions)</t>
  </si>
  <si>
    <t>Group's Share of Total AGI</t>
  </si>
  <si>
    <t>Group's Share of Income Taxes</t>
  </si>
  <si>
    <t>Average Tax Rate</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</si>
  <si>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</si>
  <si>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</si>
  <si>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</si>
  <si>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</si>
  <si>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</si>
  <si>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</si>
  <si>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</si>
  <si>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</si>
  <si>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</si>
  <si>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</si>
  <si>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</si>
  <si>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</si>
  <si>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</si>
  <si>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</si>
  <si>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</si>
  <si>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</si>
  <si>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</si>
  <si>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</si>
  <si>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</si>
  <si>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</si>
  <si>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</si>
  <si>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</si>
  <si>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</si>
  <si>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</si>
  <si>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</si>
  <si>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</si>
  <si>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</si>
  <si>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</si>
  <si>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</si>
  <si>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</si>
  <si>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Ark. (c, d)</t>
  </si>
  <si>
    <t>4.63% of federal</t>
  </si>
  <si>
    <t>taxable income</t>
  </si>
  <si>
    <t>3.75% of federal</t>
  </si>
  <si>
    <t>adjusted gross income</t>
  </si>
  <si>
    <t>with modification</t>
  </si>
  <si>
    <t>4.25% of federal</t>
  </si>
  <si>
    <t>N.H. (b)</t>
  </si>
  <si>
    <t>R.I. (d)</t>
  </si>
  <si>
    <t>S.C. (d)</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</si>
  <si>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</si>
  <si>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</si>
  <si>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</si>
  <si>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</si>
  <si>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</si>
  <si>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</si>
  <si>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</si>
  <si>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</si>
  <si>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</si>
  <si>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</si>
  <si>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</si>
  <si>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</si>
  <si>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Note: In addition to regular income taxes, many states impose other taxes on corporations such as gross receipts taxes and franchise taxes. Some states also impose an alternative minimum tax and special rates on financial institutions</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</si>
  <si>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</si>
  <si>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</si>
  <si>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</si>
  <si>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</si>
  <si>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</si>
  <si>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</si>
  <si>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</si>
  <si>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</si>
  <si>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</si>
  <si>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</si>
  <si>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</si>
  <si>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</si>
  <si>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</si>
  <si>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</si>
  <si>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</si>
  <si>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</si>
  <si>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</si>
  <si>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Weldon Cooper Center for Public Service.</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</si>
  <si>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</si>
  <si>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</si>
  <si>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</si>
  <si>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</si>
  <si>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</si>
  <si>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</si>
  <si>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</si>
  <si>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</si>
  <si>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</si>
  <si>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</si>
  <si>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</si>
  <si>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</si>
  <si>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</si>
  <si>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</si>
  <si>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</si>
  <si>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</si>
  <si>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</si>
  <si>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</si>
  <si>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</si>
  <si>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</si>
  <si>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</si>
  <si>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</si>
  <si>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</si>
  <si>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</si>
  <si>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</si>
  <si>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Source: American Petroleum Institute.</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</si>
  <si>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</si>
  <si>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</si>
  <si>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</si>
  <si>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</si>
  <si>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</si>
  <si>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</si>
  <si>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</si>
  <si>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Tax Rate (a)</t>
  </si>
  <si>
    <t>Ala. (b)</t>
  </si>
  <si>
    <t xml:space="preserve">Ark. (d, e) </t>
  </si>
  <si>
    <t>Calif. (a)</t>
  </si>
  <si>
    <t>Conn. (a)</t>
  </si>
  <si>
    <t>Ga. (a)</t>
  </si>
  <si>
    <t>Idaho (b)</t>
  </si>
  <si>
    <t>Ill. (a)</t>
  </si>
  <si>
    <t>Ind. (a)</t>
  </si>
  <si>
    <t>Iowa (b)</t>
  </si>
  <si>
    <t xml:space="preserve">Ky. (c) </t>
  </si>
  <si>
    <t>La. (a)</t>
  </si>
  <si>
    <t>Maine (b)</t>
  </si>
  <si>
    <t xml:space="preserve">Md. (a, e) </t>
  </si>
  <si>
    <t>Mass. (a)</t>
  </si>
  <si>
    <t>Mich. (b)</t>
  </si>
  <si>
    <t xml:space="preserve">Minn. (d, e) </t>
  </si>
  <si>
    <t>Miss. (b)</t>
  </si>
  <si>
    <t>Mont. (b)</t>
  </si>
  <si>
    <t>N.Y. (a)</t>
  </si>
  <si>
    <t>N.C. (b)</t>
  </si>
  <si>
    <t xml:space="preserve">N.D. (a, e) </t>
  </si>
  <si>
    <t>Ore. (b)</t>
  </si>
  <si>
    <t>Pa. (b)</t>
  </si>
  <si>
    <t>R.I. (a)</t>
  </si>
  <si>
    <t xml:space="preserve">S.D. (a, e) </t>
  </si>
  <si>
    <t>Tenn. (d)</t>
  </si>
  <si>
    <t>Vt. (b)</t>
  </si>
  <si>
    <t>Wash. (e, f)</t>
  </si>
  <si>
    <t>W.Va. (b)</t>
  </si>
  <si>
    <t>Wyo. (b)</t>
  </si>
  <si>
    <t xml:space="preserve">D.C. (e) </t>
  </si>
  <si>
    <t>(a) Different rates also applicable according to alcohol content, place of production, size of container, or place purchased (on- or off-premise or onboard airlines).</t>
  </si>
  <si>
    <t>(c) Includes the wholesale tax rate of 11%, converted to a gallonage excise tax rate.</t>
  </si>
  <si>
    <t>(d) Includes case fees and/or bottle fees which may vary with size of container.</t>
  </si>
  <si>
    <t>(e) Includes sales taxes specific to alcoholic beverages.</t>
  </si>
  <si>
    <t>Md. (c)</t>
  </si>
  <si>
    <t>Utah (a)</t>
  </si>
  <si>
    <t>D.C. (c)</t>
  </si>
  <si>
    <t>(c) Includes sales taxes specific to alcoholic beverages.</t>
  </si>
  <si>
    <t>Tenn. (e)</t>
  </si>
  <si>
    <t>(b) Includes statewide local rate in Alabama ($0.52) and Georgia ($0.53).</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</si>
  <si>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</si>
  <si>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</si>
  <si>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</si>
  <si>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</si>
  <si>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</si>
  <si>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</si>
  <si>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</si>
  <si>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</si>
  <si>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</si>
  <si>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</si>
  <si>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</si>
  <si>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</si>
  <si>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</si>
  <si>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</si>
  <si>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</si>
  <si>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(b)</t>
  </si>
  <si>
    <t>(b) Based on a fixed dollar payment schedule. Effective tax rates decrease as taxable capital increases.</t>
  </si>
  <si>
    <t>Exemption</t>
  </si>
  <si>
    <t>Rate (Min. to Max.)</t>
  </si>
  <si>
    <t>7.2% - 12.0%</t>
  </si>
  <si>
    <t>0.8% - 16.0%</t>
  </si>
  <si>
    <t>8.0% - 12.0%</t>
  </si>
  <si>
    <t>Heir type</t>
  </si>
  <si>
    <t>Class A</t>
  </si>
  <si>
    <t>Class B</t>
  </si>
  <si>
    <t>No exemption</t>
  </si>
  <si>
    <t>5% - 10%</t>
  </si>
  <si>
    <t>Class C</t>
  </si>
  <si>
    <t>10% - 15%</t>
  </si>
  <si>
    <t>4% - 16%</t>
  </si>
  <si>
    <t>6% - 16%</t>
  </si>
  <si>
    <t>Spouse/Lineal Heirs</t>
  </si>
  <si>
    <t>All others</t>
  </si>
  <si>
    <t>Immediate Relative</t>
  </si>
  <si>
    <t>Remote Relative</t>
  </si>
  <si>
    <t>11 - 16%</t>
  </si>
  <si>
    <t>Class D</t>
  </si>
  <si>
    <t>15 - 16%</t>
  </si>
  <si>
    <t>Spouses</t>
  </si>
  <si>
    <t>0%</t>
  </si>
  <si>
    <t>Lineal Heirs</t>
  </si>
  <si>
    <t>Siblings</t>
  </si>
  <si>
    <t>Others</t>
  </si>
  <si>
    <t>and farming equipment, and transfers of some family-owned buessines</t>
  </si>
  <si>
    <t>are exempt.</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</si>
  <si>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</si>
  <si>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Source: Bureau of Economic Analysis.</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</si>
  <si>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</si>
  <si>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</si>
  <si>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</si>
  <si>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</si>
  <si>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</si>
  <si>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</si>
  <si>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</si>
  <si>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</si>
  <si>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</si>
  <si>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</si>
  <si>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</si>
  <si>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</si>
  <si>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</si>
  <si>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</si>
  <si>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</si>
  <si>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</si>
  <si>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</si>
  <si>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</si>
  <si>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</si>
  <si>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</si>
  <si>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</si>
  <si>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</si>
  <si>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</si>
  <si>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</si>
  <si>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</si>
  <si>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</si>
  <si>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</si>
  <si>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</si>
  <si>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</si>
  <si>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</si>
  <si>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</si>
  <si>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</si>
  <si>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</si>
  <si>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</si>
  <si>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</si>
  <si>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</si>
  <si>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</si>
  <si>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</si>
  <si>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</si>
  <si>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</si>
  <si>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</si>
  <si>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</si>
  <si>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</si>
  <si>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</si>
  <si>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</si>
  <si>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</si>
  <si>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</si>
  <si>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</si>
  <si>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</si>
  <si>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</si>
  <si>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</si>
  <si>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</si>
  <si>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</si>
  <si>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</si>
  <si>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</si>
  <si>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</si>
  <si>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</si>
  <si>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</si>
  <si>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</si>
  <si>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Census: Annual Survey of State Government Finance. Paste new data starting at A3; allow merged cells for "Item" and "United States"</t>
  </si>
  <si>
    <t>3.06% - 16.0%</t>
  </si>
  <si>
    <t>10.0% - 20.0%</t>
  </si>
  <si>
    <t>Hawaii (a)</t>
  </si>
  <si>
    <t>Idaho (a)</t>
  </si>
  <si>
    <t>Kans. (a)</t>
  </si>
  <si>
    <t>Minn. (a, c)</t>
  </si>
  <si>
    <t>N.C. (a)</t>
  </si>
  <si>
    <t>N.D. (a)</t>
  </si>
  <si>
    <t>Ohio (a)</t>
  </si>
  <si>
    <t>Okla. (a)</t>
  </si>
  <si>
    <t>Wis. (a)</t>
  </si>
  <si>
    <t>100% exempt</t>
  </si>
  <si>
    <t>Class E</t>
  </si>
  <si>
    <t>Class F</t>
  </si>
  <si>
    <t>Class G</t>
  </si>
  <si>
    <t>Iowa (a)</t>
  </si>
  <si>
    <t>(a) Class D is for-profit organizations; Class E, foreign charitable organizations; Class F,</t>
  </si>
  <si>
    <t>Md. (b)</t>
  </si>
  <si>
    <t>(c) Nebraska's inheritance tax is levied at the county level.</t>
  </si>
  <si>
    <t>Nebr. (c)</t>
  </si>
  <si>
    <t>(d) New Jersey's inheritance tax only applies to estates over $1M. Class E is charitable organizations.</t>
  </si>
  <si>
    <t>(e) Parent-to-child transfers to children 21 years and under, transfers of farms</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</si>
  <si>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</si>
  <si>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</si>
  <si>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</si>
  <si>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</si>
  <si>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</si>
  <si>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</si>
  <si>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</si>
  <si>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</si>
  <si>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</si>
  <si>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</si>
  <si>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Fiscal Year 2012</t>
  </si>
  <si>
    <t>Ariz. (a)</t>
  </si>
  <si>
    <t>4.4% or $0.55/ton</t>
  </si>
  <si>
    <t>--</t>
  </si>
  <si>
    <t>Total Paid via Tolls, User Fees, User Taxes</t>
  </si>
  <si>
    <t>2015</t>
  </si>
  <si>
    <t>2016</t>
  </si>
  <si>
    <t>Note: Capital stock taxes are levied on net assets of a company or its market capitalization.</t>
  </si>
  <si>
    <t>State-Local Tax Burdens</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</si>
  <si>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</si>
  <si>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</si>
  <si>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</si>
  <si>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</si>
  <si>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</si>
  <si>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</si>
  <si>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</si>
  <si>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</si>
  <si>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</si>
  <si>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and Local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</si>
  <si>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</si>
  <si>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</si>
  <si>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</si>
  <si>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</si>
  <si>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</si>
  <si>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Property Taxes Paid as a percentage of Owner-Occupied Housing Value</t>
  </si>
  <si>
    <t>State &amp; Local Property Tax Collections per Capita</t>
  </si>
  <si>
    <t>State Capital Stock Tax Rates</t>
  </si>
  <si>
    <t>Estate Tax Rates &amp; Exemptions</t>
  </si>
  <si>
    <t>Inheritance Tax Rates &amp; Exemptions</t>
  </si>
  <si>
    <t>State Debt per Capita</t>
  </si>
  <si>
    <t>State &amp; Local Debt per Capita</t>
  </si>
  <si>
    <t>Income per Capita by State</t>
  </si>
  <si>
    <t>People per Household by State</t>
  </si>
  <si>
    <t xml:space="preserve">Note: Tax Freedom Day represents how long into the year Americans work before they have earned enough money to pay all federal, state, and local taxes for the year. New Tax Freedom Day data is released every spring at www.TaxFreedomDay.org. D.C.'s rank does not affect states' ranks, but the figure in parentheses indicates where it would rank if included. </t>
  </si>
  <si>
    <t>State-Local Tax Burdens per Capita &amp; as a Percentage of Income</t>
  </si>
  <si>
    <t>State-Local Tax Burden as a Share of State Income</t>
  </si>
  <si>
    <t>Total Tax Burden (per Capita)</t>
  </si>
  <si>
    <r>
      <t>Source: Tax Foundation,</t>
    </r>
    <r>
      <rPr>
        <i/>
        <sz val="11"/>
        <rFont val="Arial"/>
        <family val="2"/>
      </rPr>
      <t xml:space="preserve"> State-Local Tax Burden Rankings FY2012.</t>
    </r>
  </si>
  <si>
    <t xml:space="preserve">Corp. Tax </t>
  </si>
  <si>
    <t xml:space="preserve">Ind. Income Tax </t>
  </si>
  <si>
    <t xml:space="preserve">Sales Tax </t>
  </si>
  <si>
    <t xml:space="preserve">Unemp. Ins. Tax </t>
  </si>
  <si>
    <t xml:space="preserve">Prop. Tax </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</si>
  <si>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</si>
  <si>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Collections per Capita</t>
  </si>
  <si>
    <t>Source: Census Bureau; Tax Foundation calculations.</t>
  </si>
  <si>
    <t>Revenue per Capita</t>
  </si>
  <si>
    <t>Sources of State &amp; Local Tax Collections,</t>
  </si>
  <si>
    <t>Note: Percentages may not add to 100 due to rounding.</t>
  </si>
  <si>
    <t>Fed. Aid as Percentage of General Revenue</t>
  </si>
  <si>
    <t>Source: Census Bureau; Tax Foundation calculations</t>
  </si>
  <si>
    <t>Selected Federal Tax Rates</t>
  </si>
  <si>
    <t xml:space="preserve">Note: Brackets are for single taxpayers. Some states double bracket widths for joint filers (Ala., Ariz, Conn., Hawaii, Idaho, Kans., La., Maine, Nebr., Ore.). New York doubles all except the 6.85% bracket, which is effective at $300,000. California doubles all but the top bracket. Some states increase but do not double brackets for joint filers (Ga., Minn., N.M., N.C., N.D., Okla., R.I., Vt., Wis.). Maryland decreases some and increases others. New Jersey adds a 2.45% rate and doubles some bracket widths. Consult the Tax Foundation website for tables for joint filers and married seperate filers. </t>
  </si>
  <si>
    <t xml:space="preserve">State Corporate Income Tax Collections per Capita </t>
  </si>
  <si>
    <t>State &amp; Local Corporate Income Tax Collections per Capita</t>
  </si>
  <si>
    <t>Note: D.C.’s ranks do not affect states’ ranks, but the figures in parentheses indicate where it would rank if included.</t>
  </si>
  <si>
    <t>Source: Sales Tax Clearinghouse; Tax Foundation calculations.</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</si>
  <si>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</si>
  <si>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</si>
  <si>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</si>
  <si>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</si>
  <si>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</si>
  <si>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</si>
  <si>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</si>
  <si>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</si>
  <si>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</si>
  <si>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</si>
  <si>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</si>
  <si>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</si>
  <si>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</si>
  <si>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</si>
  <si>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</si>
  <si>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</si>
  <si>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</si>
  <si>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</si>
  <si>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</si>
  <si>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</si>
  <si>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</si>
  <si>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</si>
  <si>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</si>
  <si>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</si>
  <si>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</si>
  <si>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Note: 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Georgia, Illionis, Indiana, Michigan, and New York. D.C.’s rank does not affect states’ ranks, but the figure in parentheses indicates where it would rank if included.</t>
  </si>
  <si>
    <t>Table 23.</t>
  </si>
  <si>
    <t xml:space="preserve">Source: Tax Foundation calculations from the Census Bureau, State and Local Government Finance and Federal Highway Administration data. The state and local table includes state and local road expenses but excludes federal aid. </t>
  </si>
  <si>
    <t>Table 24.</t>
  </si>
  <si>
    <t>(Dollars per 20-Pack)</t>
  </si>
  <si>
    <r>
      <t>Source: RJ Reynolds</t>
    </r>
    <r>
      <rPr>
        <sz val="11"/>
        <color indexed="8"/>
        <rFont val="Arial"/>
        <family val="2"/>
      </rPr>
      <t>; state revenue departments; Tax Foundation.</t>
    </r>
  </si>
  <si>
    <t>Table 25.</t>
  </si>
  <si>
    <t xml:space="preserve"> (Dollars per Gallon)</t>
  </si>
  <si>
    <t>Source: Distilled Spirits Council of the United States.</t>
  </si>
  <si>
    <t xml:space="preserve">(b) Control states, where the government controls all sales. Products can be subject to ad valorem mark-up as well as excise taxes. </t>
  </si>
  <si>
    <t>(Dollars per Gallon)</t>
  </si>
  <si>
    <t>Ala. (a)</t>
  </si>
  <si>
    <t>Ark. (d,e)</t>
  </si>
  <si>
    <t>Table 26.</t>
  </si>
  <si>
    <t>Colo. (a)</t>
  </si>
  <si>
    <t>Maine (a)</t>
  </si>
  <si>
    <t>Md. (e)</t>
  </si>
  <si>
    <t>Mich. (a)</t>
  </si>
  <si>
    <t>Minn. (d,e)</t>
  </si>
  <si>
    <t>Miss. (a,b)</t>
  </si>
  <si>
    <t>Nebr. (a)</t>
  </si>
  <si>
    <t>N.H. (a,b)</t>
  </si>
  <si>
    <t xml:space="preserve">N.J. </t>
  </si>
  <si>
    <t>N.M. (a)</t>
  </si>
  <si>
    <t>S.C. (a)</t>
  </si>
  <si>
    <t>S.D. (a,e)</t>
  </si>
  <si>
    <t>Vt. (a)</t>
  </si>
  <si>
    <t>W.Va. (a)</t>
  </si>
  <si>
    <t>D.C. (a,e)</t>
  </si>
  <si>
    <t>(a) Different rates also applicable to alcohol content, place of production, size of container, place purchased (on- or off-premise or on board airlines) or type of wine (carbonated, vermouth, etc.).</t>
  </si>
  <si>
    <r>
      <t xml:space="preserve">(b) Control states, where the government controls all sales. Products can be subject to </t>
    </r>
    <r>
      <rPr>
        <i/>
        <sz val="11"/>
        <rFont val="Arial"/>
        <family val="2"/>
      </rPr>
      <t>ad valorem</t>
    </r>
    <r>
      <rPr>
        <sz val="11"/>
        <rFont val="Arial"/>
        <family val="2"/>
      </rPr>
      <t xml:space="preserve"> mark-up as well as excise taxes.</t>
    </r>
  </si>
  <si>
    <t>Note: Rates are those applicable to off-premise sales of 11% alcohol by volume (a.b.v.) non-carbonated wine in 750ml containers. Federal rates vary by alcohol content and type of wine, ranging up to $3.15 for 21-24 percent alcohol and $3.40 for sparking wine. D.C.’s rank does not affect states’ ranks, but the figure in parentheses indicates where it would rank if included.</t>
  </si>
  <si>
    <t>Table 27.</t>
  </si>
  <si>
    <t>Ga. (a,b)</t>
  </si>
  <si>
    <t>(d) Includes case fees and/or bottle fees which may vary with the size of container.</t>
  </si>
  <si>
    <t>Source: Distilled Spirits Council of the United States; Tax Foundation.</t>
  </si>
  <si>
    <t>Table 28.</t>
  </si>
  <si>
    <t>Average State-Local Tax Rate</t>
  </si>
  <si>
    <t>(a) The federal tax listed is the federal Universal Service Fund (USF).</t>
  </si>
  <si>
    <t>Note: The local tax rate is calculated as the average of the tax in the largest city and the capital city. D.C.’s rank does not affect states’ ranks,
but the figure in parentheses indicates where it would rank if included.</t>
  </si>
  <si>
    <t>Table 29.</t>
  </si>
  <si>
    <t>Sales Tax Treatment of Groceries, Candy &amp; Soda</t>
  </si>
  <si>
    <t>Table 30.</t>
  </si>
  <si>
    <t>State &amp; Local Excise</t>
  </si>
  <si>
    <t xml:space="preserve"> &amp; Selective Sales Collections per Capita</t>
  </si>
  <si>
    <t>Table 31.</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</si>
  <si>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</si>
  <si>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 xml:space="preserve">State &amp; Local Property Tax Collections per </t>
  </si>
  <si>
    <t>Table 32.</t>
  </si>
  <si>
    <t>(a) Taxpayer pays the greater of corporate income tax or capital stock tax liability.</t>
  </si>
  <si>
    <t>Table 34.</t>
  </si>
  <si>
    <t>unknown heirs; and Class G, recognized charities.</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</si>
  <si>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</si>
  <si>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</si>
  <si>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</si>
  <si>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</si>
  <si>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</si>
  <si>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</si>
  <si>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</si>
  <si>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</si>
  <si>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People per Household, by State</t>
  </si>
  <si>
    <t>Note: This does not include persons living in institutionalized housing, defined as adult or juvenile correctional institutions, some medical and military facilities, hospitals and psychiatric facilities.</t>
  </si>
  <si>
    <t>Table 33.</t>
  </si>
  <si>
    <t>As of January 1, 2017</t>
  </si>
  <si>
    <t xml:space="preserve">Calif. (a) </t>
  </si>
  <si>
    <t>Ky. (e)</t>
  </si>
  <si>
    <t xml:space="preserve">No </t>
  </si>
  <si>
    <t>10.0% - 15.7%</t>
  </si>
  <si>
    <t>(b) The Census Bureau does not classify revenue from gross receipts taxes such as those in Delaware, Nevada, Ohio, Texas, Virginia, and Washington as corporate tax revenue. See Table 18 for gross receipts taxes.</t>
  </si>
  <si>
    <t>2017</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</si>
  <si>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</si>
  <si>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</si>
  <si>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</si>
  <si>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</si>
  <si>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</si>
  <si>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</si>
  <si>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</si>
  <si>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</si>
  <si>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 xml:space="preserve">Recreational Marijuana Taxes </t>
  </si>
  <si>
    <t>$50/ounce</t>
  </si>
  <si>
    <t xml:space="preserve">10% sales tax </t>
  </si>
  <si>
    <t xml:space="preserve">17% sales tax </t>
  </si>
  <si>
    <t>Table 43.</t>
  </si>
  <si>
    <t>Funded Ratio</t>
  </si>
  <si>
    <t>Funded Ratio of Public Pension Plans</t>
  </si>
  <si>
    <t>15% sales tax (gross receipts)</t>
  </si>
  <si>
    <t>$9.25/oz flowers &amp; $2.75/oz leaves cultivation tax</t>
  </si>
  <si>
    <t>15% excise tax (average retail market rate)</t>
  </si>
  <si>
    <t>Table 41.</t>
  </si>
  <si>
    <t>State Sales Tax Breadth</t>
  </si>
  <si>
    <t>State Vapor Excise Tax Rates</t>
  </si>
  <si>
    <t>State Recreational Marijuana Excise Tax Rates</t>
  </si>
  <si>
    <t xml:space="preserve">(h) An additional 3 percent surcharge tax is imposed on a taxpayer's Maine taxable income in excess of $200,000, resulting in a top bracket of 10.15%. </t>
  </si>
  <si>
    <t>Ala. (a, b)</t>
  </si>
  <si>
    <t>Ariz. (c)</t>
  </si>
  <si>
    <t>Ark. (d, e, f)</t>
  </si>
  <si>
    <t>Calif. (e, g)</t>
  </si>
  <si>
    <t>Conn. (f)</t>
  </si>
  <si>
    <t>Idaho (e, g)</t>
  </si>
  <si>
    <t>Ind. (b)</t>
  </si>
  <si>
    <t>Iowa (a, e)</t>
  </si>
  <si>
    <t>Kans. (b)</t>
  </si>
  <si>
    <t>Ky. (b)</t>
  </si>
  <si>
    <t>Minn. (e)</t>
  </si>
  <si>
    <t>Mo. (a, b)</t>
  </si>
  <si>
    <t>Mont. (a, e, g)</t>
  </si>
  <si>
    <t>Nebr. (e, f)</t>
  </si>
  <si>
    <t>N.H. (i)</t>
  </si>
  <si>
    <t>N.J. (b)</t>
  </si>
  <si>
    <t>N.Y. (b, f)</t>
  </si>
  <si>
    <t>N.D. (e)</t>
  </si>
  <si>
    <t>Ore. (a, e, b)</t>
  </si>
  <si>
    <t>R.I. (e)</t>
  </si>
  <si>
    <t>S.C. (e)</t>
  </si>
  <si>
    <t>Tenn. (i)</t>
  </si>
  <si>
    <t>Wis. (e)</t>
  </si>
  <si>
    <t>Vt. (e)</t>
  </si>
  <si>
    <t>(i) Tax applies to interest and dividend income only.</t>
  </si>
  <si>
    <t xml:space="preserve">(d) Rates apply individuals earning more than $75,000. Two special tax tables exist for low- and middle-income individuals: one for individuals below $21,000 in income, and one for those between $21,000 and $75,000. Additionally, those between $75,000 and $80,000 in income receive a small bracket adjustment.  </t>
  </si>
  <si>
    <t xml:space="preserve">(e) Bracket levels are adjusted for inflation each year. </t>
  </si>
  <si>
    <t>(a) These states allow some or all of federal income tax paid to be deducted from state taxable income.</t>
  </si>
  <si>
    <r>
      <t>(b) Local income taxes are excluded. Fourteen states have county- or city-level income taxes; the average rate within each jurisdiction is: 0.5% in Alabama; 0.63% in Delaware; 1.56% in Indiana; 0.45% in Iowa; &lt;0.01% in Kansas; 2.08% in Kentucky; 2.89% in Maryland; 1.70% in Michigan; 0.5% in Missouri; 0.50% in New Jersey; 1.94% in New York; 2.25% in Ohio; 0.37% in Oregon; and 2.95% in Pennsylvania. Weighted local rates are from the Tax Foundation</t>
    </r>
    <r>
      <rPr>
        <i/>
        <sz val="11"/>
        <rFont val="Arial"/>
        <family val="2"/>
      </rPr>
      <t>, 2017 State Business Tax Climate Index</t>
    </r>
    <r>
      <rPr>
        <sz val="11"/>
        <rFont val="Arial"/>
        <family val="2"/>
      </rPr>
      <t>.</t>
    </r>
  </si>
  <si>
    <t xml:space="preserve">(f)  Arkansas, Connecticut, New York, and Nebraska have "tax benefit recapture," by which many high-income taxpayers pay their top tax rate on all income, not just on amounts above the bracket threshold. </t>
  </si>
  <si>
    <t xml:space="preserve">(c) 2016 brackets due to data availability. As of February 2017, Arkansas has not released its inflation adjusted brackets for the year. </t>
  </si>
  <si>
    <t>(g) Laws in California, Idaho, Montana, and Ohio prevent revenue officials from inflation indexing brackets until midyear.</t>
  </si>
  <si>
    <t>Ohio (b, e, g)</t>
  </si>
  <si>
    <t>Maine (e, h)</t>
  </si>
  <si>
    <t>3.23% of federal</t>
  </si>
  <si>
    <t xml:space="preserve">Note: Funded ratio is defined as the level of assets in proportion to accrued pension liability. </t>
  </si>
  <si>
    <t xml:space="preserve">Note: "Revenue" refers to the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average people per household by state. </t>
  </si>
  <si>
    <t xml:space="preserve">Note: "Revenue" refers to the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average people per household by state. </t>
  </si>
  <si>
    <t xml:space="preserve">Note: D.C. is included only in combined state and local data. See Table 43 for average people per household by state. </t>
  </si>
  <si>
    <t>Note: Data for years 1977 to present are available at www.TaxFoundation.org/burdens. Payments made to out-of-state governments are tallied in taxpayer's state of residence where possible. D.C.’s rank does not affect states’ ranks, but the figure in parentheses indicates where it would rank if included. See table 43 for average people per household by state.</t>
  </si>
  <si>
    <t>Note: "Revenue" here refers to the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average people per household by state.</t>
  </si>
  <si>
    <t>(b) In state excise tax Tables 23-31, federal gasoline, alcohol, cell phone, and tobacco excise taxes are included under the "Federal" line and are in addition to any state taxes.</t>
  </si>
  <si>
    <t>Note: D.C. is included only in combined state and local data. See Table 43 for average people per household by state.</t>
  </si>
  <si>
    <t>Note: D.C.'s rank does not affect states' ranks, but the figure in parentheses indicates where it would rank if included. See Table 43 for average people per household by state.</t>
  </si>
  <si>
    <t xml:space="preserve">Note: Some states levy gross receipts taxes in addition to sales taxes, which the Census Bureau includes in sales tax collections data. DC is included only in state-local combined data. See Table 18 for information on gross receipts taxes. See Table 43 for average people per household by state. </t>
  </si>
  <si>
    <t xml:space="preserve">Note: Some states levy gross receipts taxes in addition to sales taxes, which the Census Bureau includes in collections data. D.C.’s rank does not affect states’ ranks, but the figure in parentheses indicates where it would rank if included. See Table 18 for information on gross receipts taxes. See Table 43 for average people per household by state. </t>
  </si>
  <si>
    <t>(a) Tax is only applicable in Juneau, NW Arctic Borough, and Petersburg.</t>
  </si>
  <si>
    <t>(b) Tax is only applicable in Mat-Su Valley.</t>
  </si>
  <si>
    <t>45% of wholesale (a); 55% of wholesale (b)</t>
  </si>
  <si>
    <t xml:space="preserve">Ill. </t>
  </si>
  <si>
    <t>(a) Three states levy mandatory, statewide, local add-on sales taxes at the state level: California (1%), Utah (1.25%), and Virginia (1%). We include these in their state sales tax.</t>
  </si>
  <si>
    <t>Note: D.C.’s rank does not affect states’ ranks, but the figure in parentheses indicates where it would rank if included. See Table 43 for average people per household by state.</t>
  </si>
  <si>
    <t>Note: This shows total outstanding debt at the end of the fiscal year. D.C.’s rank does not affect states’ ranks, but the figure in parentheses indicates where it would rank if included. See Table 43 for average people per household by state.</t>
  </si>
  <si>
    <t>0.051%-0.331%</t>
  </si>
  <si>
    <t>Calendar Year 2018</t>
  </si>
  <si>
    <r>
      <t xml:space="preserve">Source: </t>
    </r>
    <r>
      <rPr>
        <i/>
        <sz val="10"/>
        <rFont val="Arial"/>
        <family val="2"/>
      </rPr>
      <t>Tax Freedom Day 2018,</t>
    </r>
    <r>
      <rPr>
        <sz val="10"/>
        <color theme="1"/>
        <rFont val="Arial"/>
        <family val="2"/>
      </rPr>
      <t xml:space="preserve"> which is based on data from the Bureau of Economic Analysis.</t>
    </r>
  </si>
  <si>
    <t>2018</t>
  </si>
  <si>
    <t>Pop FY15</t>
  </si>
  <si>
    <t>FY16</t>
  </si>
  <si>
    <t>FY17</t>
  </si>
  <si>
    <t>Updated 1/16/19</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</si>
  <si>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</si>
  <si>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</si>
  <si>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</si>
  <si>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</si>
  <si>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</si>
  <si>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</si>
  <si>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</si>
  <si>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</si>
  <si>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</si>
  <si>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</si>
  <si>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</si>
  <si>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</si>
  <si>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</si>
  <si>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</si>
  <si>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</si>
  <si>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</si>
  <si>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</si>
  <si>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</si>
  <si>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</si>
  <si>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</si>
  <si>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</si>
  <si>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</si>
  <si>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</si>
  <si>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</si>
  <si>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</si>
  <si>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</si>
  <si>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</si>
  <si>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</si>
  <si>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</si>
  <si>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</si>
  <si>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</si>
  <si>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</si>
  <si>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</si>
  <si>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</si>
  <si>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</si>
  <si>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</si>
  <si>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</si>
  <si>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</si>
  <si>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</si>
  <si>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</si>
  <si>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</si>
  <si>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</si>
  <si>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</si>
  <si>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</si>
  <si>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</si>
  <si>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</si>
  <si>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</si>
  <si>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</si>
  <si>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</si>
  <si>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</si>
  <si>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</si>
  <si>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</si>
  <si>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</si>
  <si>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</si>
  <si>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</si>
  <si>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</si>
  <si>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</si>
  <si>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</si>
  <si>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</si>
  <si>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</si>
  <si>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</si>
  <si>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</si>
  <si>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</si>
  <si>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</si>
  <si>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</si>
  <si>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</si>
  <si>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</si>
  <si>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</si>
  <si>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</si>
  <si>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</si>
  <si>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</si>
  <si>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</si>
  <si>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</si>
  <si>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</si>
  <si>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</si>
  <si>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</si>
  <si>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</si>
  <si>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</si>
  <si>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</si>
  <si>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</si>
  <si>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</si>
  <si>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</si>
  <si>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</si>
  <si>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</si>
  <si>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</si>
  <si>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</si>
  <si>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</si>
  <si>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</si>
  <si>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</si>
  <si>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</si>
  <si>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</si>
  <si>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</si>
  <si>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</si>
  <si>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</si>
  <si>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</si>
  <si>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</si>
  <si>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</si>
  <si>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</si>
  <si>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</si>
  <si>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</si>
  <si>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</si>
  <si>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</si>
  <si>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</si>
  <si>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</si>
  <si>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</si>
  <si>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</si>
  <si>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</si>
  <si>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</si>
  <si>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</si>
  <si>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</si>
  <si>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</si>
  <si>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</si>
  <si>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</si>
  <si>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</si>
  <si>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</si>
  <si>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</si>
  <si>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</si>
  <si>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</si>
  <si>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</si>
  <si>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</si>
  <si>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</si>
  <si>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</si>
  <si>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</si>
  <si>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</si>
  <si>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</si>
  <si>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</si>
  <si>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</si>
  <si>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</si>
  <si>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</si>
  <si>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</si>
  <si>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</si>
  <si>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</si>
  <si>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</si>
  <si>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</si>
  <si>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</si>
  <si>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</si>
  <si>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</si>
  <si>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</si>
  <si>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</si>
  <si>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</si>
  <si>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</si>
  <si>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</si>
  <si>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</si>
  <si>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</si>
  <si>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</si>
  <si>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</si>
  <si>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</si>
  <si>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</si>
  <si>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</si>
  <si>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</si>
  <si>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</si>
  <si>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</si>
  <si>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</si>
  <si>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</si>
  <si>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</si>
  <si>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</si>
  <si>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</si>
  <si>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</si>
  <si>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</si>
  <si>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</si>
  <si>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</si>
  <si>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</si>
  <si>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</si>
  <si>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</si>
  <si>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</si>
  <si>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</si>
  <si>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</si>
  <si>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</si>
  <si>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</si>
  <si>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</si>
  <si>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</si>
  <si>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</si>
  <si>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</si>
  <si>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r>
      <t xml:space="preserve">Source: Tax Foundation, </t>
    </r>
    <r>
      <rPr>
        <i/>
        <sz val="11"/>
        <rFont val="Arial"/>
        <family val="2"/>
      </rPr>
      <t>2019 State Business Tax Climate Index.</t>
    </r>
  </si>
  <si>
    <t>2019</t>
  </si>
  <si>
    <t>DC</t>
  </si>
  <si>
    <t>950,532,820</t>
  </si>
  <si>
    <t>10,418,152</t>
  </si>
  <si>
    <t>1,189,786</t>
  </si>
  <si>
    <t>13,888,611</t>
  </si>
  <si>
    <t>9,516,281</t>
  </si>
  <si>
    <t>155,632,088</t>
  </si>
  <si>
    <t>13,197,606</t>
  </si>
  <si>
    <t>16,345,525</t>
  </si>
  <si>
    <t>3,588,905</t>
  </si>
  <si>
    <t>7,653,053</t>
  </si>
  <si>
    <t>40,218,365</t>
  </si>
  <si>
    <t>22,419,440</t>
  </si>
  <si>
    <t>7,029,026</t>
  </si>
  <si>
    <t>4,511,208</t>
  </si>
  <si>
    <t>37,978,923</t>
  </si>
  <si>
    <t>18,051,598</t>
  </si>
  <si>
    <t>9,755,430</t>
  </si>
  <si>
    <t>8,173,821</t>
  </si>
  <si>
    <t>11,907,759</t>
  </si>
  <si>
    <t>11,104,720</t>
  </si>
  <si>
    <t>4,232,556</t>
  </si>
  <si>
    <t>21,599,795</t>
  </si>
  <si>
    <t>27,518,360</t>
  </si>
  <si>
    <t>28,628,517</t>
  </si>
  <si>
    <t>25,594,522</t>
  </si>
  <si>
    <t>7,783,031</t>
  </si>
  <si>
    <t>12,495,505</t>
  </si>
  <si>
    <t>2,654,444</t>
  </si>
  <si>
    <t>5,103,105</t>
  </si>
  <si>
    <t>8,624,618</t>
  </si>
  <si>
    <t>2,496,719</t>
  </si>
  <si>
    <t>32,325,850</t>
  </si>
  <si>
    <t>5,776,271</t>
  </si>
  <si>
    <t>79,678,037</t>
  </si>
  <si>
    <t>26,855,304</t>
  </si>
  <si>
    <t>3,465,326</t>
  </si>
  <si>
    <t>30,306,468</t>
  </si>
  <si>
    <t>8,569,402</t>
  </si>
  <si>
    <t>11,914,567</t>
  </si>
  <si>
    <t>37,853,091</t>
  </si>
  <si>
    <t>3,266,663</t>
  </si>
  <si>
    <t>9,828,825</t>
  </si>
  <si>
    <t>1,828,543</t>
  </si>
  <si>
    <t>13,893,728</t>
  </si>
  <si>
    <t>53,612,926</t>
  </si>
  <si>
    <t>7,832,889</t>
  </si>
  <si>
    <t>3,127,523</t>
  </si>
  <si>
    <t>22,213,025</t>
  </si>
  <si>
    <t>23,997,592</t>
  </si>
  <si>
    <t>5,092,275</t>
  </si>
  <si>
    <t>18,133,496</t>
  </si>
  <si>
    <t>1,649,550</t>
  </si>
  <si>
    <t>19,031,950</t>
  </si>
  <si>
    <t>395,930</t>
  </si>
  <si>
    <t>120,805</t>
  </si>
  <si>
    <t>993,615</t>
  </si>
  <si>
    <t>1,137,886</t>
  </si>
  <si>
    <t>2,681,872</t>
  </si>
  <si>
    <t>X</t>
  </si>
  <si>
    <t>2,536,634</t>
  </si>
  <si>
    <t>989,001</t>
  </si>
  <si>
    <t>63,283</t>
  </si>
  <si>
    <t>12,251</t>
  </si>
  <si>
    <t>1,840</t>
  </si>
  <si>
    <t>683,827</t>
  </si>
  <si>
    <t>709,772</t>
  </si>
  <si>
    <t>70,366</t>
  </si>
  <si>
    <t>38,643</t>
  </si>
  <si>
    <t>777,064</t>
  </si>
  <si>
    <t>6,598</t>
  </si>
  <si>
    <t>2,124,075</t>
  </si>
  <si>
    <t>854,945</t>
  </si>
  <si>
    <t>28,589</t>
  </si>
  <si>
    <t>31,643</t>
  </si>
  <si>
    <t>274,431</t>
  </si>
  <si>
    <t>123</t>
  </si>
  <si>
    <t>300,490</t>
  </si>
  <si>
    <t>405,186</t>
  </si>
  <si>
    <t>4,761</t>
  </si>
  <si>
    <t>81,694</t>
  </si>
  <si>
    <t>4,401</t>
  </si>
  <si>
    <t>20,065</t>
  </si>
  <si>
    <t>43,360</t>
  </si>
  <si>
    <t>2,633</t>
  </si>
  <si>
    <t>37,518</t>
  </si>
  <si>
    <t>1,056,635</t>
  </si>
  <si>
    <t>31,232</t>
  </si>
  <si>
    <t>2,097,507</t>
  </si>
  <si>
    <t>7,248</t>
  </si>
  <si>
    <t>132,022</t>
  </si>
  <si>
    <t>274,005</t>
  </si>
  <si>
    <t>452,815,231</t>
  </si>
  <si>
    <t>5,247,294</t>
  </si>
  <si>
    <t>263,120</t>
  </si>
  <si>
    <t>8,539,726</t>
  </si>
  <si>
    <t>4,701,868</t>
  </si>
  <si>
    <t>47,940,362</t>
  </si>
  <si>
    <t>5,128,852</t>
  </si>
  <si>
    <t>6,649,708</t>
  </si>
  <si>
    <t>556,490</t>
  </si>
  <si>
    <t>1,860,804</t>
  </si>
  <si>
    <t>33,339,556</t>
  </si>
  <si>
    <t>8,807,950</t>
  </si>
  <si>
    <t>4,365,856</t>
  </si>
  <si>
    <t>2,245,356</t>
  </si>
  <si>
    <t>18,629,894</t>
  </si>
  <si>
    <t>10,894,428</t>
  </si>
  <si>
    <t>4,613,085</t>
  </si>
  <si>
    <t>4,301,565</t>
  </si>
  <si>
    <t>5,649,708</t>
  </si>
  <si>
    <t>7,014,497</t>
  </si>
  <si>
    <t>2,165,142</t>
  </si>
  <si>
    <t>9,242,760</t>
  </si>
  <si>
    <t>8,818,347</t>
  </si>
  <si>
    <t>13,696,741</t>
  </si>
  <si>
    <t>10,607,635</t>
  </si>
  <si>
    <t>4,988,338</t>
  </si>
  <si>
    <t>5,403,936</t>
  </si>
  <si>
    <t>576,214</t>
  </si>
  <si>
    <t>2,407,514</t>
  </si>
  <si>
    <t>6,923,284</t>
  </si>
  <si>
    <t>959,384</t>
  </si>
  <si>
    <t>13,388,614</t>
  </si>
  <si>
    <t>3,069,641</t>
  </si>
  <si>
    <t>25,362,583</t>
  </si>
  <si>
    <t>11,699,036</t>
  </si>
  <si>
    <t>1,349,428</t>
  </si>
  <si>
    <t>19,573,408</t>
  </si>
  <si>
    <t>3,764,895</t>
  </si>
  <si>
    <t>1,598,677</t>
  </si>
  <si>
    <t>19,629,437</t>
  </si>
  <si>
    <t>1,691,782</t>
  </si>
  <si>
    <t>4,637,349</t>
  </si>
  <si>
    <t>1,517,973</t>
  </si>
  <si>
    <t>10,010,965</t>
  </si>
  <si>
    <t>46,897,352</t>
  </si>
  <si>
    <t>3,530,809</t>
  </si>
  <si>
    <t>1,058,569</t>
  </si>
  <si>
    <t>6,916,097</t>
  </si>
  <si>
    <t>19,170,768</t>
  </si>
  <si>
    <t>2,672,887</t>
  </si>
  <si>
    <t>7,972,959</t>
  </si>
  <si>
    <t>762,588</t>
  </si>
  <si>
    <t>General Sales and Gross Receipts Taxes</t>
  </si>
  <si>
    <t>301,195,952</t>
  </si>
  <si>
    <t>2,654,883</t>
  </si>
  <si>
    <t>6,566,503</t>
  </si>
  <si>
    <t>3,384,394</t>
  </si>
  <si>
    <t>35,357,699</t>
  </si>
  <si>
    <t>2,978,382</t>
  </si>
  <si>
    <t>4,236,619</t>
  </si>
  <si>
    <t>1,418,935</t>
  </si>
  <si>
    <t>25,346,166</t>
  </si>
  <si>
    <t>5,729,916</t>
  </si>
  <si>
    <t>3,239,225</t>
  </si>
  <si>
    <t>1,650,498</t>
  </si>
  <si>
    <t>11,363,366</t>
  </si>
  <si>
    <t>7,556,326</t>
  </si>
  <si>
    <t>3,205,997</t>
  </si>
  <si>
    <t>3,209,506</t>
  </si>
  <si>
    <t>3,490,639</t>
  </si>
  <si>
    <t>4,215,378</t>
  </si>
  <si>
    <t>1,441,867</t>
  </si>
  <si>
    <t>4,609,538</t>
  </si>
  <si>
    <t>6,240,822</t>
  </si>
  <si>
    <t>9,223,737</t>
  </si>
  <si>
    <t>5,888,795</t>
  </si>
  <si>
    <t>3,526,913</t>
  </si>
  <si>
    <t>3,604,570</t>
  </si>
  <si>
    <t>1,835,037</t>
  </si>
  <si>
    <t>4,756,243</t>
  </si>
  <si>
    <t>9,591,881</t>
  </si>
  <si>
    <t>2,258,767</t>
  </si>
  <si>
    <t>14,132,141</t>
  </si>
  <si>
    <t>7,656,898</t>
  </si>
  <si>
    <t>872,176</t>
  </si>
  <si>
    <t>13,343,149</t>
  </si>
  <si>
    <t>2,465,383</t>
  </si>
  <si>
    <t>10,509,734</t>
  </si>
  <si>
    <t>996,390</t>
  </si>
  <si>
    <t>3,285,007</t>
  </si>
  <si>
    <t>1,065,361</t>
  </si>
  <si>
    <t>7,260,193</t>
  </si>
  <si>
    <t>32,490,144</t>
  </si>
  <si>
    <t>2,533,961</t>
  </si>
  <si>
    <t>375,870</t>
  </si>
  <si>
    <t>3,970,133</t>
  </si>
  <si>
    <t>14,509,841</t>
  </si>
  <si>
    <t>1,334,168</t>
  </si>
  <si>
    <t>5,223,935</t>
  </si>
  <si>
    <t>588,866</t>
  </si>
  <si>
    <t>Selective Sales and Gross Receipts Taxes</t>
  </si>
  <si>
    <t>151,619,279</t>
  </si>
  <si>
    <t>2,592,411</t>
  </si>
  <si>
    <t>1,973,223</t>
  </si>
  <si>
    <t>1,317,474</t>
  </si>
  <si>
    <t>12,582,663</t>
  </si>
  <si>
    <t>2,150,470</t>
  </si>
  <si>
    <t>2,413,089</t>
  </si>
  <si>
    <t>441,869</t>
  </si>
  <si>
    <t>7,993,390</t>
  </si>
  <si>
    <t>3,078,034</t>
  </si>
  <si>
    <t>1,126,631</t>
  </si>
  <si>
    <t>594,858</t>
  </si>
  <si>
    <t>7,266,528</t>
  </si>
  <si>
    <t>3,338,102</t>
  </si>
  <si>
    <t>1,407,088</t>
  </si>
  <si>
    <t>1,092,059</t>
  </si>
  <si>
    <t>2,159,069</t>
  </si>
  <si>
    <t>2,799,119</t>
  </si>
  <si>
    <t>723,275</t>
  </si>
  <si>
    <t>4,633,222</t>
  </si>
  <si>
    <t>2,577,525</t>
  </si>
  <si>
    <t>4,473,004</t>
  </si>
  <si>
    <t>4,718,840</t>
  </si>
  <si>
    <t>1,461,425</t>
  </si>
  <si>
    <t>1,799,366</t>
  </si>
  <si>
    <t>572,477</t>
  </si>
  <si>
    <t>2,167,041</t>
  </si>
  <si>
    <t>3,796,733</t>
  </si>
  <si>
    <t>810,874</t>
  </si>
  <si>
    <t>11,230,442</t>
  </si>
  <si>
    <t>4,042,138</t>
  </si>
  <si>
    <t>477,252</t>
  </si>
  <si>
    <t>6,230,259</t>
  </si>
  <si>
    <t>1,299,512</t>
  </si>
  <si>
    <t>9,119,703</t>
  </si>
  <si>
    <t>695,392</t>
  </si>
  <si>
    <t>1,352,342</t>
  </si>
  <si>
    <t>452,612</t>
  </si>
  <si>
    <t>2,750,772</t>
  </si>
  <si>
    <t>14,407,208</t>
  </si>
  <si>
    <t>996,848</t>
  </si>
  <si>
    <t>682,699</t>
  </si>
  <si>
    <t>2,945,964</t>
  </si>
  <si>
    <t>4,660,927</t>
  </si>
  <si>
    <t>1,338,719</t>
  </si>
  <si>
    <t>2,749,024</t>
  </si>
  <si>
    <t>173,722</t>
  </si>
  <si>
    <t>Alcoholic Beverages Sales Tax</t>
  </si>
  <si>
    <t>6,626,430</t>
  </si>
  <si>
    <t>217,790</t>
  </si>
  <si>
    <t>40,097</t>
  </si>
  <si>
    <t>74,126</t>
  </si>
  <si>
    <t>55,831</t>
  </si>
  <si>
    <t>370,714</t>
  </si>
  <si>
    <t>44,866</t>
  </si>
  <si>
    <t>63,155</t>
  </si>
  <si>
    <t>20,577</t>
  </si>
  <si>
    <t>6,641</t>
  </si>
  <si>
    <t>323,393</t>
  </si>
  <si>
    <t>193,438</t>
  </si>
  <si>
    <t>51,167</t>
  </si>
  <si>
    <t>9,468</t>
  </si>
  <si>
    <t>294,304</t>
  </si>
  <si>
    <t>49,403</t>
  </si>
  <si>
    <t>22,535</t>
  </si>
  <si>
    <t>137,801</t>
  </si>
  <si>
    <t>146,227</t>
  </si>
  <si>
    <t>77,107</t>
  </si>
  <si>
    <t>19,266</t>
  </si>
  <si>
    <t>32,151</t>
  </si>
  <si>
    <t>85,397</t>
  </si>
  <si>
    <t>159,378</t>
  </si>
  <si>
    <t>88,222</t>
  </si>
  <si>
    <t>41,835</t>
  </si>
  <si>
    <t>37,863</t>
  </si>
  <si>
    <t>32,926</t>
  </si>
  <si>
    <t>30,911</t>
  </si>
  <si>
    <t>45,011</t>
  </si>
  <si>
    <t>12,678</t>
  </si>
  <si>
    <t>137,757</t>
  </si>
  <si>
    <t>44,916</t>
  </si>
  <si>
    <t>257,690</t>
  </si>
  <si>
    <t>394,838</t>
  </si>
  <si>
    <t>8,872</t>
  </si>
  <si>
    <t>107,060</t>
  </si>
  <si>
    <t>118,260</t>
  </si>
  <si>
    <t>18,796</t>
  </si>
  <si>
    <t>386,816</t>
  </si>
  <si>
    <t>20,873</t>
  </si>
  <si>
    <t>177,317</t>
  </si>
  <si>
    <t>16,933</t>
  </si>
  <si>
    <t>187,125</t>
  </si>
  <si>
    <t>1,228,641</t>
  </si>
  <si>
    <t>50,002</t>
  </si>
  <si>
    <t>26,028</t>
  </si>
  <si>
    <t>224,426</t>
  </si>
  <si>
    <t>354,939</t>
  </si>
  <si>
    <t>17,782</t>
  </si>
  <si>
    <t>61,203</t>
  </si>
  <si>
    <t>1,878</t>
  </si>
  <si>
    <t>Amusements Sales Tax</t>
  </si>
  <si>
    <t>7,723,624</t>
  </si>
  <si>
    <t>0</t>
  </si>
  <si>
    <t>10,668</t>
  </si>
  <si>
    <t>60,380</t>
  </si>
  <si>
    <t>97,630</t>
  </si>
  <si>
    <t>297,003</t>
  </si>
  <si>
    <t>207,144</t>
  </si>
  <si>
    <t>835,445</t>
  </si>
  <si>
    <t>477,977</t>
  </si>
  <si>
    <t>300,172</t>
  </si>
  <si>
    <t>313</t>
  </si>
  <si>
    <t>174</t>
  </si>
  <si>
    <t>698,306</t>
  </si>
  <si>
    <t>54,400</t>
  </si>
  <si>
    <t>847,455</t>
  </si>
  <si>
    <t>65,744</t>
  </si>
  <si>
    <t>113,048</t>
  </si>
  <si>
    <t>63,870</t>
  </si>
  <si>
    <t>132,778</t>
  </si>
  <si>
    <t>366,839</t>
  </si>
  <si>
    <t>59,819</t>
  </si>
  <si>
    <t>5,780</t>
  </si>
  <si>
    <t>919,642</t>
  </si>
  <si>
    <t>538</t>
  </si>
  <si>
    <t>218,650</t>
  </si>
  <si>
    <t>77,959</t>
  </si>
  <si>
    <t>2,930</t>
  </si>
  <si>
    <t>7</t>
  </si>
  <si>
    <t>3,161</t>
  </si>
  <si>
    <t>261,950</t>
  </si>
  <si>
    <t>20,807</t>
  </si>
  <si>
    <t>1,406,354</t>
  </si>
  <si>
    <t>38,814</t>
  </si>
  <si>
    <t>8,853</t>
  </si>
  <si>
    <t>29,745</t>
  </si>
  <si>
    <t>84</t>
  </si>
  <si>
    <t>38,958</t>
  </si>
  <si>
    <t>227</t>
  </si>
  <si>
    <t>Insurance Premiums Sales Tax</t>
  </si>
  <si>
    <t>21,001,801</t>
  </si>
  <si>
    <t>339,719</t>
  </si>
  <si>
    <t>62,500</t>
  </si>
  <si>
    <t>536,820</t>
  </si>
  <si>
    <t>213,212</t>
  </si>
  <si>
    <t>2,422,105</t>
  </si>
  <si>
    <t>256,212</t>
  </si>
  <si>
    <t>199,497</t>
  </si>
  <si>
    <t>100,144</t>
  </si>
  <si>
    <t>110,392</t>
  </si>
  <si>
    <t>959,339</t>
  </si>
  <si>
    <t>480,154</t>
  </si>
  <si>
    <t>170,118</t>
  </si>
  <si>
    <t>91,985</t>
  </si>
  <si>
    <t>418,582</t>
  </si>
  <si>
    <t>235,171</t>
  </si>
  <si>
    <t>113,469</t>
  </si>
  <si>
    <t>310,420</t>
  </si>
  <si>
    <t>153,728</t>
  </si>
  <si>
    <t>813,975</t>
  </si>
  <si>
    <t>95,943</t>
  </si>
  <si>
    <t>516,533</t>
  </si>
  <si>
    <t>397,519</t>
  </si>
  <si>
    <t>337,254</t>
  </si>
  <si>
    <t>486,403</t>
  </si>
  <si>
    <t>327,778</t>
  </si>
  <si>
    <t>432,560</t>
  </si>
  <si>
    <t>108,383</t>
  </si>
  <si>
    <t>54,350</t>
  </si>
  <si>
    <t>359,741</t>
  </si>
  <si>
    <t>108,013</t>
  </si>
  <si>
    <t>579,642</t>
  </si>
  <si>
    <t>163,453</t>
  </si>
  <si>
    <t>1,381,080</t>
  </si>
  <si>
    <t>517,095</t>
  </si>
  <si>
    <t>63,558</t>
  </si>
  <si>
    <t>629,684</t>
  </si>
  <si>
    <t>304,448</t>
  </si>
  <si>
    <t>68,481</t>
  </si>
  <si>
    <t>808,250</t>
  </si>
  <si>
    <t>120,587</t>
  </si>
  <si>
    <t>228,259</t>
  </si>
  <si>
    <t>66,496</t>
  </si>
  <si>
    <t>912,324</t>
  </si>
  <si>
    <t>2,325,941</t>
  </si>
  <si>
    <t>130,122</t>
  </si>
  <si>
    <t>59,895</t>
  </si>
  <si>
    <t>479,192</t>
  </si>
  <si>
    <t>603,963</t>
  </si>
  <si>
    <t>120,163</t>
  </si>
  <si>
    <t>202,387</t>
  </si>
  <si>
    <t>24,762</t>
  </si>
  <si>
    <t>Motor Fuels Sales Tax</t>
  </si>
  <si>
    <t>45,060,523</t>
  </si>
  <si>
    <t>588,992</t>
  </si>
  <si>
    <t>45,944</t>
  </si>
  <si>
    <t>856,495</t>
  </si>
  <si>
    <t>487,517</t>
  </si>
  <si>
    <t>4,842,749</t>
  </si>
  <si>
    <t>653,790</t>
  </si>
  <si>
    <t>484,479</t>
  </si>
  <si>
    <t>129,487</t>
  </si>
  <si>
    <t>26,098</t>
  </si>
  <si>
    <t>2,727,802</t>
  </si>
  <si>
    <t>1,741,092</t>
  </si>
  <si>
    <t>87,026</t>
  </si>
  <si>
    <t>353,548</t>
  </si>
  <si>
    <t>1,348,414</t>
  </si>
  <si>
    <t>854,529</t>
  </si>
  <si>
    <t>674,603</t>
  </si>
  <si>
    <t>458,008</t>
  </si>
  <si>
    <t>701,440</t>
  </si>
  <si>
    <t>634,883</t>
  </si>
  <si>
    <t>252,870</t>
  </si>
  <si>
    <t>1,078,313</t>
  </si>
  <si>
    <t>769,442</t>
  </si>
  <si>
    <t>1,210,628</t>
  </si>
  <si>
    <t>912,644</t>
  </si>
  <si>
    <t>443,522</t>
  </si>
  <si>
    <t>720,849</t>
  </si>
  <si>
    <t>189,561</t>
  </si>
  <si>
    <t>354,234</t>
  </si>
  <si>
    <t>326,425</t>
  </si>
  <si>
    <t>152,086</t>
  </si>
  <si>
    <t>532,878</t>
  </si>
  <si>
    <t>242,627</t>
  </si>
  <si>
    <t>1,647,240</t>
  </si>
  <si>
    <t>1,922,400</t>
  </si>
  <si>
    <t>189,718</t>
  </si>
  <si>
    <t>1,984,392</t>
  </si>
  <si>
    <t>473,960</t>
  </si>
  <si>
    <t>529,658</t>
  </si>
  <si>
    <t>3,143,576</t>
  </si>
  <si>
    <t>90,990</t>
  </si>
  <si>
    <t>583,476</t>
  </si>
  <si>
    <t>189,133</t>
  </si>
  <si>
    <t>915,858</t>
  </si>
  <si>
    <t>3,585,179</t>
  </si>
  <si>
    <t>487,731</t>
  </si>
  <si>
    <t>81,020</t>
  </si>
  <si>
    <t>997,561</t>
  </si>
  <si>
    <t>1,812,646</t>
  </si>
  <si>
    <t>383,874</t>
  </si>
  <si>
    <t>1,044,996</t>
  </si>
  <si>
    <t>114,140</t>
  </si>
  <si>
    <t>Pari-mutuels Sales Tax</t>
  </si>
  <si>
    <t>118,408</t>
  </si>
  <si>
    <t>1,226</t>
  </si>
  <si>
    <t>129</t>
  </si>
  <si>
    <t>2,497</t>
  </si>
  <si>
    <t>14,743</t>
  </si>
  <si>
    <t>625</t>
  </si>
  <si>
    <t>5,792</t>
  </si>
  <si>
    <t>63</t>
  </si>
  <si>
    <t>7,800</t>
  </si>
  <si>
    <t>637</t>
  </si>
  <si>
    <t>6,131</t>
  </si>
  <si>
    <t>1,866</t>
  </si>
  <si>
    <t>3,484</t>
  </si>
  <si>
    <t>6,643</t>
  </si>
  <si>
    <t>4,659</t>
  </si>
  <si>
    <t>1,479</t>
  </si>
  <si>
    <t>1,182</t>
  </si>
  <si>
    <t>902</t>
  </si>
  <si>
    <t>3,487</t>
  </si>
  <si>
    <t>863</t>
  </si>
  <si>
    <t>46</t>
  </si>
  <si>
    <t>154</t>
  </si>
  <si>
    <t>3</t>
  </si>
  <si>
    <t>633</t>
  </si>
  <si>
    <t>842</t>
  </si>
  <si>
    <t>16,396</t>
  </si>
  <si>
    <t>1,728</t>
  </si>
  <si>
    <t>5,525</t>
  </si>
  <si>
    <t>1,064</t>
  </si>
  <si>
    <t>1,928</t>
  </si>
  <si>
    <t>10,381</t>
  </si>
  <si>
    <t>1,122</t>
  </si>
  <si>
    <t>319</t>
  </si>
  <si>
    <t>6,321</t>
  </si>
  <si>
    <t>1,805</t>
  </si>
  <si>
    <t>2,611</t>
  </si>
  <si>
    <t>131</t>
  </si>
  <si>
    <t>3,191</t>
  </si>
  <si>
    <t>Public Utilities Sales Tax</t>
  </si>
  <si>
    <t>12,570,975</t>
  </si>
  <si>
    <t>688,756</t>
  </si>
  <si>
    <t>4,370</t>
  </si>
  <si>
    <t>22,325</t>
  </si>
  <si>
    <t>728,045</t>
  </si>
  <si>
    <t>283,433</t>
  </si>
  <si>
    <t>53,798</t>
  </si>
  <si>
    <t>187,667</t>
  </si>
  <si>
    <t>1,972,968</t>
  </si>
  <si>
    <t>122,159</t>
  </si>
  <si>
    <t>15,752</t>
  </si>
  <si>
    <t>1,527,274</t>
  </si>
  <si>
    <t>193,613</t>
  </si>
  <si>
    <t>31,386</t>
  </si>
  <si>
    <t>378</t>
  </si>
  <si>
    <t>58,298</t>
  </si>
  <si>
    <t>9,110</t>
  </si>
  <si>
    <t>21,944</t>
  </si>
  <si>
    <t>138,251</t>
  </si>
  <si>
    <t>26,727</t>
  </si>
  <si>
    <t>28,381</t>
  </si>
  <si>
    <t>54</t>
  </si>
  <si>
    <t>1,490</t>
  </si>
  <si>
    <t>43,505</t>
  </si>
  <si>
    <t>44,297</t>
  </si>
  <si>
    <t>24,676</t>
  </si>
  <si>
    <t>53,427</t>
  </si>
  <si>
    <t>984,612</t>
  </si>
  <si>
    <t>30,633</t>
  </si>
  <si>
    <t>811,992</t>
  </si>
  <si>
    <t>259</t>
  </si>
  <si>
    <t>46,595</t>
  </si>
  <si>
    <t>1,147,894</t>
  </si>
  <si>
    <t>42,267</t>
  </si>
  <si>
    <t>113,022</t>
  </si>
  <si>
    <t>1,235,942</t>
  </si>
  <si>
    <t>97,711</t>
  </si>
  <si>
    <t>28,278</t>
  </si>
  <si>
    <t>3,103</t>
  </si>
  <si>
    <t>7,398</t>
  </si>
  <si>
    <t>614,565</t>
  </si>
  <si>
    <t>24,351</t>
  </si>
  <si>
    <t>8,589</t>
  </si>
  <si>
    <t>118,088</t>
  </si>
  <si>
    <t>504,117</t>
  </si>
  <si>
    <t>107,719</t>
  </si>
  <si>
    <t>357,757</t>
  </si>
  <si>
    <t>3,999</t>
  </si>
  <si>
    <t>Tobacco Products Sales Tax</t>
  </si>
  <si>
    <t>18,673,887</t>
  </si>
  <si>
    <t>188,783</t>
  </si>
  <si>
    <t>67,555</t>
  </si>
  <si>
    <t>310,706</t>
  </si>
  <si>
    <t>228,540</t>
  </si>
  <si>
    <t>852,894</t>
  </si>
  <si>
    <t>199,989</t>
  </si>
  <si>
    <t>381,778</t>
  </si>
  <si>
    <t>112,349</t>
  </si>
  <si>
    <t>29,530</t>
  </si>
  <si>
    <t>1,197,666</t>
  </si>
  <si>
    <t>220,774</t>
  </si>
  <si>
    <t>124,160</t>
  </si>
  <si>
    <t>50,883</t>
  </si>
  <si>
    <t>781,528</t>
  </si>
  <si>
    <t>434,351</t>
  </si>
  <si>
    <t>220,938</t>
  </si>
  <si>
    <t>138,504</t>
  </si>
  <si>
    <t>243,096</t>
  </si>
  <si>
    <t>174,001</t>
  </si>
  <si>
    <t>144,243</t>
  </si>
  <si>
    <t>386,965</t>
  </si>
  <si>
    <t>619,437</t>
  </si>
  <si>
    <t>1,038,594</t>
  </si>
  <si>
    <t>681,018</t>
  </si>
  <si>
    <t>145,059</t>
  </si>
  <si>
    <t>100,391</t>
  </si>
  <si>
    <t>83,606</t>
  </si>
  <si>
    <t>56,954</t>
  </si>
  <si>
    <t>195,371</t>
  </si>
  <si>
    <t>203,102</t>
  </si>
  <si>
    <t>697,577</t>
  </si>
  <si>
    <t>89,703</t>
  </si>
  <si>
    <t>1,265,699</t>
  </si>
  <si>
    <t>292,138</t>
  </si>
  <si>
    <t>28,977</t>
  </si>
  <si>
    <t>1,109,777</t>
  </si>
  <si>
    <t>320,200</t>
  </si>
  <si>
    <t>247,406</t>
  </si>
  <si>
    <t>1,401,259</t>
  </si>
  <si>
    <t>140,074</t>
  </si>
  <si>
    <t>26,383</t>
  </si>
  <si>
    <t>61,809</t>
  </si>
  <si>
    <t>256,762</t>
  </si>
  <si>
    <t>1,467,486</t>
  </si>
  <si>
    <t>116,158</t>
  </si>
  <si>
    <t>76,686</t>
  </si>
  <si>
    <t>171,198</t>
  </si>
  <si>
    <t>430,022</t>
  </si>
  <si>
    <t>194,647</t>
  </si>
  <si>
    <t>644,478</t>
  </si>
  <si>
    <t>22,683</t>
  </si>
  <si>
    <t>Other Selective Sales and Gross Receipts Taxes</t>
  </si>
  <si>
    <t>39,843,631</t>
  </si>
  <si>
    <t>567,145</t>
  </si>
  <si>
    <t>31,986</t>
  </si>
  <si>
    <t>172,622</t>
  </si>
  <si>
    <t>269,497</t>
  </si>
  <si>
    <t>3,351,413</t>
  </si>
  <si>
    <t>897,358</t>
  </si>
  <si>
    <t>697,952</t>
  </si>
  <si>
    <t>140,072</t>
  </si>
  <si>
    <t>81,541</t>
  </si>
  <si>
    <t>597,278</t>
  </si>
  <si>
    <t>442,576</t>
  </si>
  <si>
    <t>572,001</t>
  </si>
  <si>
    <t>72,585</t>
  </si>
  <si>
    <t>2,054,850</t>
  </si>
  <si>
    <t>1,091,192</t>
  </si>
  <si>
    <t>40,501</t>
  </si>
  <si>
    <t>46,635</t>
  </si>
  <si>
    <t>849,463</t>
  </si>
  <si>
    <t>387,078</t>
  </si>
  <si>
    <t>133,130</t>
  </si>
  <si>
    <t>1,632,372</t>
  </si>
  <si>
    <t>612,357</t>
  </si>
  <si>
    <t>1,582,234</t>
  </si>
  <si>
    <t>2,485,766</t>
  </si>
  <si>
    <t>368,963</t>
  </si>
  <si>
    <t>140,864</t>
  </si>
  <si>
    <t>58,368</t>
  </si>
  <si>
    <t>25,797</t>
  </si>
  <si>
    <t>296,172</t>
  </si>
  <si>
    <t>428,907</t>
  </si>
  <si>
    <t>645,617</t>
  </si>
  <si>
    <t>160,741</t>
  </si>
  <si>
    <t>5,847,415</t>
  </si>
  <si>
    <t>915,401</t>
  </si>
  <si>
    <t>134,643</t>
  </si>
  <si>
    <t>983,977</t>
  </si>
  <si>
    <t>18,506</t>
  </si>
  <si>
    <t>619,386</t>
  </si>
  <si>
    <t>727,125</t>
  </si>
  <si>
    <t>224,035</t>
  </si>
  <si>
    <t>269,815</t>
  </si>
  <si>
    <t>105,966</t>
  </si>
  <si>
    <t>471,305</t>
  </si>
  <si>
    <t>5,149,330</t>
  </si>
  <si>
    <t>188,484</t>
  </si>
  <si>
    <t>430,481</t>
  </si>
  <si>
    <t>955,415</t>
  </si>
  <si>
    <t>953,435</t>
  </si>
  <si>
    <t>472,965</t>
  </si>
  <si>
    <t>437,845</t>
  </si>
  <si>
    <t>3,069</t>
  </si>
  <si>
    <t>55,139,430</t>
  </si>
  <si>
    <t>529,607</t>
  </si>
  <si>
    <t>134,928</t>
  </si>
  <si>
    <t>505,494</t>
  </si>
  <si>
    <t>384,559</t>
  </si>
  <si>
    <t>10,525,972</t>
  </si>
  <si>
    <t>748,284</t>
  </si>
  <si>
    <t>442,290</t>
  </si>
  <si>
    <t>1,503,083</t>
  </si>
  <si>
    <t>185,529</t>
  </si>
  <si>
    <t>2,032,331</t>
  </si>
  <si>
    <t>672,897</t>
  </si>
  <si>
    <t>269,224</t>
  </si>
  <si>
    <t>383,702</t>
  </si>
  <si>
    <t>2,793,983</t>
  </si>
  <si>
    <t>681,547</t>
  </si>
  <si>
    <t>947,549</t>
  </si>
  <si>
    <t>421,080</t>
  </si>
  <si>
    <t>500,447</t>
  </si>
  <si>
    <t>368,318</t>
  </si>
  <si>
    <t>274,760</t>
  </si>
  <si>
    <t>866,391</t>
  </si>
  <si>
    <t>1,112,162</t>
  </si>
  <si>
    <t>1,787,867</t>
  </si>
  <si>
    <t>1,477,319</t>
  </si>
  <si>
    <t>480,741</t>
  </si>
  <si>
    <t>590,747</t>
  </si>
  <si>
    <t>329,874</t>
  </si>
  <si>
    <t>182,791</t>
  </si>
  <si>
    <t>666,527</t>
  </si>
  <si>
    <t>329,719</t>
  </si>
  <si>
    <t>1,550,059</t>
  </si>
  <si>
    <t>307,671</t>
  </si>
  <si>
    <t>1,814,065</t>
  </si>
  <si>
    <t>2,235,904</t>
  </si>
  <si>
    <t>213,985</t>
  </si>
  <si>
    <t>2,300,778</t>
  </si>
  <si>
    <t>1,062,358</t>
  </si>
  <si>
    <t>1,067,836</t>
  </si>
  <si>
    <t>2,240,809</t>
  </si>
  <si>
    <t>110,461</t>
  </si>
  <si>
    <t>518,886</t>
  </si>
  <si>
    <t>269,481</t>
  </si>
  <si>
    <t>1,635,495</t>
  </si>
  <si>
    <t>3,432,901</t>
  </si>
  <si>
    <t>321,715</t>
  </si>
  <si>
    <t>127,049</t>
  </si>
  <si>
    <t>856,649</t>
  </si>
  <si>
    <t>1,453,628</t>
  </si>
  <si>
    <t>148,951</t>
  </si>
  <si>
    <t>1,179,054</t>
  </si>
  <si>
    <t>161,973</t>
  </si>
  <si>
    <t>Alcoholic Beverages License</t>
  </si>
  <si>
    <t>667,800</t>
  </si>
  <si>
    <t>4,086</t>
  </si>
  <si>
    <t>1,996</t>
  </si>
  <si>
    <t>8,921</t>
  </si>
  <si>
    <t>4,787</t>
  </si>
  <si>
    <t>58,202</t>
  </si>
  <si>
    <t>7,840</t>
  </si>
  <si>
    <t>9,204</t>
  </si>
  <si>
    <t>2,034</t>
  </si>
  <si>
    <t>5,724</t>
  </si>
  <si>
    <t>7,005</t>
  </si>
  <si>
    <t>3,975</t>
  </si>
  <si>
    <t>17,021</t>
  </si>
  <si>
    <t>12,582</t>
  </si>
  <si>
    <t>15,442</t>
  </si>
  <si>
    <t>2,668</t>
  </si>
  <si>
    <t>6,638</t>
  </si>
  <si>
    <t>6,698</t>
  </si>
  <si>
    <t>1,486</t>
  </si>
  <si>
    <t>3,634</t>
  </si>
  <si>
    <t>19,204</t>
  </si>
  <si>
    <t>1,243</t>
  </si>
  <si>
    <t>5,304</t>
  </si>
  <si>
    <t>715</t>
  </si>
  <si>
    <t>17,263</t>
  </si>
  <si>
    <t>4,199</t>
  </si>
  <si>
    <t>62,334</t>
  </si>
  <si>
    <t>26,601</t>
  </si>
  <si>
    <t>381</t>
  </si>
  <si>
    <t>42,978</t>
  </si>
  <si>
    <t>1,360</t>
  </si>
  <si>
    <t>4,706</t>
  </si>
  <si>
    <t>34,222</t>
  </si>
  <si>
    <t>143</t>
  </si>
  <si>
    <t>13,601</t>
  </si>
  <si>
    <t>1,166</t>
  </si>
  <si>
    <t>1,644</t>
  </si>
  <si>
    <t>68,608</t>
  </si>
  <si>
    <t>5,900</t>
  </si>
  <si>
    <t>485</t>
  </si>
  <si>
    <t>14,115</t>
  </si>
  <si>
    <t>150,772</t>
  </si>
  <si>
    <t>1,038</t>
  </si>
  <si>
    <t>1,902</t>
  </si>
  <si>
    <t>Amusements License</t>
  </si>
  <si>
    <t>542,068</t>
  </si>
  <si>
    <t>462</t>
  </si>
  <si>
    <t>22,212</t>
  </si>
  <si>
    <t>723</t>
  </si>
  <si>
    <t>231</t>
  </si>
  <si>
    <t>312</t>
  </si>
  <si>
    <t>19,181</t>
  </si>
  <si>
    <t>260</t>
  </si>
  <si>
    <t>15,491</t>
  </si>
  <si>
    <t>5,782</t>
  </si>
  <si>
    <t>31,770</t>
  </si>
  <si>
    <t>7,950</t>
  </si>
  <si>
    <t>277</t>
  </si>
  <si>
    <t>586</t>
  </si>
  <si>
    <t>2,780</t>
  </si>
  <si>
    <t>14,825</t>
  </si>
  <si>
    <t>1,195</t>
  </si>
  <si>
    <t>26,664</t>
  </si>
  <si>
    <t>2,178</t>
  </si>
  <si>
    <t>7,348</t>
  </si>
  <si>
    <t>534</t>
  </si>
  <si>
    <t>85,047</t>
  </si>
  <si>
    <t>322</t>
  </si>
  <si>
    <t>47,211</t>
  </si>
  <si>
    <t>556</t>
  </si>
  <si>
    <t>184</t>
  </si>
  <si>
    <t>1,123</t>
  </si>
  <si>
    <t>36,094</t>
  </si>
  <si>
    <t>158,766</t>
  </si>
  <si>
    <t>2,858</t>
  </si>
  <si>
    <t>12,672</t>
  </si>
  <si>
    <t>222</t>
  </si>
  <si>
    <t>6,918</t>
  </si>
  <si>
    <t>6,573</t>
  </si>
  <si>
    <t>240</t>
  </si>
  <si>
    <t>18,492</t>
  </si>
  <si>
    <t>26</t>
  </si>
  <si>
    <t>104</t>
  </si>
  <si>
    <t>3,432</t>
  </si>
  <si>
    <t>467</t>
  </si>
  <si>
    <t>Corporations in General License</t>
  </si>
  <si>
    <t>5,861,711</t>
  </si>
  <si>
    <t>173,265</t>
  </si>
  <si>
    <t>41,357</t>
  </si>
  <si>
    <t>28,106</t>
  </si>
  <si>
    <t>74,365</t>
  </si>
  <si>
    <t>17,638</t>
  </si>
  <si>
    <t>29,791</t>
  </si>
  <si>
    <t>1,304,919</t>
  </si>
  <si>
    <t>31,107</t>
  </si>
  <si>
    <t>238,350</t>
  </si>
  <si>
    <t>56,999</t>
  </si>
  <si>
    <t>1,723</t>
  </si>
  <si>
    <t>2,693</t>
  </si>
  <si>
    <t>364,482</t>
  </si>
  <si>
    <t>9,488</t>
  </si>
  <si>
    <t>45,765</t>
  </si>
  <si>
    <t>19,732</t>
  </si>
  <si>
    <t>110,072</t>
  </si>
  <si>
    <t>125,998</t>
  </si>
  <si>
    <t>10,577</t>
  </si>
  <si>
    <t>109,767</t>
  </si>
  <si>
    <t>26,645</t>
  </si>
  <si>
    <t>24,509</t>
  </si>
  <si>
    <t>8,551</t>
  </si>
  <si>
    <t>127,445</t>
  </si>
  <si>
    <t>2,678</t>
  </si>
  <si>
    <t>4,594</t>
  </si>
  <si>
    <t>6,260</t>
  </si>
  <si>
    <t>77,101</t>
  </si>
  <si>
    <t>63,123</t>
  </si>
  <si>
    <t>234,436</t>
  </si>
  <si>
    <t>30,013</t>
  </si>
  <si>
    <t>26,241</t>
  </si>
  <si>
    <t>826,775</t>
  </si>
  <si>
    <t>263,294</t>
  </si>
  <si>
    <t>52,963</t>
  </si>
  <si>
    <t>37,421</t>
  </si>
  <si>
    <t>18,752</t>
  </si>
  <si>
    <t>5,281</t>
  </si>
  <si>
    <t>68,181</t>
  </si>
  <si>
    <t>5,049</t>
  </si>
  <si>
    <t>871,205</t>
  </si>
  <si>
    <t>140,776</t>
  </si>
  <si>
    <t>466</t>
  </si>
  <si>
    <t>3,894</t>
  </si>
  <si>
    <t>62,961</t>
  </si>
  <si>
    <t>39,776</t>
  </si>
  <si>
    <t>632</t>
  </si>
  <si>
    <t>22,546</t>
  </si>
  <si>
    <t>13,949</t>
  </si>
  <si>
    <t>Hunting and Fishing License</t>
  </si>
  <si>
    <t>1,598,545</t>
  </si>
  <si>
    <t>24,024</t>
  </si>
  <si>
    <t>32,900</t>
  </si>
  <si>
    <t>35,849</t>
  </si>
  <si>
    <t>26,912</t>
  </si>
  <si>
    <t>104,176</t>
  </si>
  <si>
    <t>75,573</t>
  </si>
  <si>
    <t>5,603</t>
  </si>
  <si>
    <t>3,249</t>
  </si>
  <si>
    <t>97</t>
  </si>
  <si>
    <t>15,166</t>
  </si>
  <si>
    <t>27,000</t>
  </si>
  <si>
    <t>567</t>
  </si>
  <si>
    <t>42,886</t>
  </si>
  <si>
    <t>40,808</t>
  </si>
  <si>
    <t>18,902</t>
  </si>
  <si>
    <t>28,832</t>
  </si>
  <si>
    <t>30,961</t>
  </si>
  <si>
    <t>28,532</t>
  </si>
  <si>
    <t>30,684</t>
  </si>
  <si>
    <t>16,579</t>
  </si>
  <si>
    <t>18,043</t>
  </si>
  <si>
    <t>5,482</t>
  </si>
  <si>
    <t>63,756</t>
  </si>
  <si>
    <t>63,665</t>
  </si>
  <si>
    <t>2,562</t>
  </si>
  <si>
    <t>33,083</t>
  </si>
  <si>
    <t>39,240</t>
  </si>
  <si>
    <t>15,861</t>
  </si>
  <si>
    <t>13,447</t>
  </si>
  <si>
    <t>11,233</t>
  </si>
  <si>
    <t>13,720</t>
  </si>
  <si>
    <t>30,779</t>
  </si>
  <si>
    <t>44,172</t>
  </si>
  <si>
    <t>33,799</t>
  </si>
  <si>
    <t>18,370</t>
  </si>
  <si>
    <t>38,186</t>
  </si>
  <si>
    <t>20,344</t>
  </si>
  <si>
    <t>55,759</t>
  </si>
  <si>
    <t>74,991</t>
  </si>
  <si>
    <t>1,691</t>
  </si>
  <si>
    <t>17,907</t>
  </si>
  <si>
    <t>29,866</t>
  </si>
  <si>
    <t>37,869</t>
  </si>
  <si>
    <t>103,550</t>
  </si>
  <si>
    <t>30,622</t>
  </si>
  <si>
    <t>7,394</t>
  </si>
  <si>
    <t>28,762</t>
  </si>
  <si>
    <t>41,287</t>
  </si>
  <si>
    <t>11,691</t>
  </si>
  <si>
    <t>67,571</t>
  </si>
  <si>
    <t>34,543</t>
  </si>
  <si>
    <t>Motor Vehicle License</t>
  </si>
  <si>
    <t>26,138,877</t>
  </si>
  <si>
    <t>219,393</t>
  </si>
  <si>
    <t>38,900</t>
  </si>
  <si>
    <t>215,991</t>
  </si>
  <si>
    <t>158,446</t>
  </si>
  <si>
    <t>4,261,054</t>
  </si>
  <si>
    <t>536,975</t>
  </si>
  <si>
    <t>235,105</t>
  </si>
  <si>
    <t>57,982</t>
  </si>
  <si>
    <t>38,935</t>
  </si>
  <si>
    <t>1,374,140</t>
  </si>
  <si>
    <t>364,255</t>
  </si>
  <si>
    <t>187,986</t>
  </si>
  <si>
    <t>187,156</t>
  </si>
  <si>
    <t>1,728,151</t>
  </si>
  <si>
    <t>284,202</t>
  </si>
  <si>
    <t>637,933</t>
  </si>
  <si>
    <t>224,198</t>
  </si>
  <si>
    <t>208,389</t>
  </si>
  <si>
    <t>83,002</t>
  </si>
  <si>
    <t>109,723</t>
  </si>
  <si>
    <t>501,360</t>
  </si>
  <si>
    <t>438,855</t>
  </si>
  <si>
    <t>1,191,927</t>
  </si>
  <si>
    <t>790,116</t>
  </si>
  <si>
    <t>157,290</t>
  </si>
  <si>
    <t>288,210</t>
  </si>
  <si>
    <t>143,624</t>
  </si>
  <si>
    <t>110,538</t>
  </si>
  <si>
    <t>213,455</t>
  </si>
  <si>
    <t>102,438</t>
  </si>
  <si>
    <t>667,056</t>
  </si>
  <si>
    <t>196,303</t>
  </si>
  <si>
    <t>1,403,555</t>
  </si>
  <si>
    <t>831,878</t>
  </si>
  <si>
    <t>119,853</t>
  </si>
  <si>
    <t>840,327</t>
  </si>
  <si>
    <t>753,639</t>
  </si>
  <si>
    <t>539,474</t>
  </si>
  <si>
    <t>928,512</t>
  </si>
  <si>
    <t>26,788</t>
  </si>
  <si>
    <t>229,898</t>
  </si>
  <si>
    <t>82,947</t>
  </si>
  <si>
    <t>306,047</t>
  </si>
  <si>
    <t>2,237,042</t>
  </si>
  <si>
    <t>203,980</t>
  </si>
  <si>
    <t>76,905</t>
  </si>
  <si>
    <t>481,146</t>
  </si>
  <si>
    <t>551,517</t>
  </si>
  <si>
    <t>4,329</t>
  </si>
  <si>
    <t>496,295</t>
  </si>
  <si>
    <t>71,657</t>
  </si>
  <si>
    <t>Motor Vehicle Operators License</t>
  </si>
  <si>
    <t>2,586,102</t>
  </si>
  <si>
    <t>33,730</t>
  </si>
  <si>
    <t>31,074</t>
  </si>
  <si>
    <t>25,521</t>
  </si>
  <si>
    <t>222,241</t>
  </si>
  <si>
    <t>41,502</t>
  </si>
  <si>
    <t>46,805</t>
  </si>
  <si>
    <t>6,771</t>
  </si>
  <si>
    <t>6,207</t>
  </si>
  <si>
    <t>164,813</t>
  </si>
  <si>
    <t>112,419</t>
  </si>
  <si>
    <t>316</t>
  </si>
  <si>
    <t>11,460</t>
  </si>
  <si>
    <t>114,629</t>
  </si>
  <si>
    <t>229,689</t>
  </si>
  <si>
    <t>14,444</t>
  </si>
  <si>
    <t>32,757</t>
  </si>
  <si>
    <t>16,827</t>
  </si>
  <si>
    <t>13,987</t>
  </si>
  <si>
    <t>11,025</t>
  </si>
  <si>
    <t>37,616</t>
  </si>
  <si>
    <t>96,905</t>
  </si>
  <si>
    <t>58,838</t>
  </si>
  <si>
    <t>46,489</t>
  </si>
  <si>
    <t>13,267</t>
  </si>
  <si>
    <t>15,888</t>
  </si>
  <si>
    <t>9,007</t>
  </si>
  <si>
    <t>10,975</t>
  </si>
  <si>
    <t>30,521</t>
  </si>
  <si>
    <t>8,305</t>
  </si>
  <si>
    <t>58,005</t>
  </si>
  <si>
    <t>5,374</t>
  </si>
  <si>
    <t>138,696</t>
  </si>
  <si>
    <t>129,086</t>
  </si>
  <si>
    <t>4,101</t>
  </si>
  <si>
    <t>87,659</t>
  </si>
  <si>
    <t>27,304</t>
  </si>
  <si>
    <t>38,851</t>
  </si>
  <si>
    <t>70,067</t>
  </si>
  <si>
    <t>4,589</t>
  </si>
  <si>
    <t>6,770</t>
  </si>
  <si>
    <t>5,410</t>
  </si>
  <si>
    <t>61,268</t>
  </si>
  <si>
    <t>140,863</t>
  </si>
  <si>
    <t>16,602</t>
  </si>
  <si>
    <t>8,914</t>
  </si>
  <si>
    <t>41,186</t>
  </si>
  <si>
    <t>120,953</t>
  </si>
  <si>
    <t>114,005</t>
  </si>
  <si>
    <t>40,053</t>
  </si>
  <si>
    <t>2,318</t>
  </si>
  <si>
    <t>Public Utilities License</t>
  </si>
  <si>
    <t>1,369,494</t>
  </si>
  <si>
    <t>14,346</t>
  </si>
  <si>
    <t>9,316</t>
  </si>
  <si>
    <t>9,157</t>
  </si>
  <si>
    <t>779,990</t>
  </si>
  <si>
    <t>13,245</t>
  </si>
  <si>
    <t>738</t>
  </si>
  <si>
    <t>24,526</t>
  </si>
  <si>
    <t>17,352</t>
  </si>
  <si>
    <t>54,947</t>
  </si>
  <si>
    <t>18,025</t>
  </si>
  <si>
    <t>12,292</t>
  </si>
  <si>
    <t>4,972</t>
  </si>
  <si>
    <t>6,182</t>
  </si>
  <si>
    <t>33,180</t>
  </si>
  <si>
    <t>681</t>
  </si>
  <si>
    <t>6,549</t>
  </si>
  <si>
    <t>19,937</t>
  </si>
  <si>
    <t>12</t>
  </si>
  <si>
    <t>21,540</t>
  </si>
  <si>
    <t>7,360</t>
  </si>
  <si>
    <t>1,438</t>
  </si>
  <si>
    <t>11,068</t>
  </si>
  <si>
    <t>19,745</t>
  </si>
  <si>
    <t>5</t>
  </si>
  <si>
    <t>38,590</t>
  </si>
  <si>
    <t>4</t>
  </si>
  <si>
    <t>14,577</t>
  </si>
  <si>
    <t>83,718</t>
  </si>
  <si>
    <t>2,454</t>
  </si>
  <si>
    <t>10,268</t>
  </si>
  <si>
    <t>5,087</t>
  </si>
  <si>
    <t>21,556</t>
  </si>
  <si>
    <t>22,401</t>
  </si>
  <si>
    <t>406</t>
  </si>
  <si>
    <t>83,830</t>
  </si>
  <si>
    <t>Occupation and Business License, NEC</t>
  </si>
  <si>
    <t>14,904,482</t>
  </si>
  <si>
    <t>60,763</t>
  </si>
  <si>
    <t>49,272</t>
  </si>
  <si>
    <t>170,700</t>
  </si>
  <si>
    <t>129,289</t>
  </si>
  <si>
    <t>4,999,288</t>
  </si>
  <si>
    <t>54,671</t>
  </si>
  <si>
    <t>111,366</t>
  </si>
  <si>
    <t>120,843</t>
  </si>
  <si>
    <t>57,656</t>
  </si>
  <si>
    <t>180,240</t>
  </si>
  <si>
    <t>81,354</t>
  </si>
  <si>
    <t>48,633</t>
  </si>
  <si>
    <t>78,716</t>
  </si>
  <si>
    <t>465,109</t>
  </si>
  <si>
    <t>36,207</t>
  </si>
  <si>
    <t>158,098</t>
  </si>
  <si>
    <t>95,358</t>
  </si>
  <si>
    <t>125,994</t>
  </si>
  <si>
    <t>104,207</t>
  </si>
  <si>
    <t>109,737</t>
  </si>
  <si>
    <t>193,485</t>
  </si>
  <si>
    <t>290,524</t>
  </si>
  <si>
    <t>167,908</t>
  </si>
  <si>
    <t>500,603</t>
  </si>
  <si>
    <t>76,882</t>
  </si>
  <si>
    <t>147,569</t>
  </si>
  <si>
    <t>111,462</t>
  </si>
  <si>
    <t>36,916</t>
  </si>
  <si>
    <t>242,142</t>
  </si>
  <si>
    <t>104,531</t>
  </si>
  <si>
    <t>516,093</t>
  </si>
  <si>
    <t>43,208</t>
  </si>
  <si>
    <t>126,505</t>
  </si>
  <si>
    <t>341,503</t>
  </si>
  <si>
    <t>70,152</t>
  </si>
  <si>
    <t>901,294</t>
  </si>
  <si>
    <t>47,252</t>
  </si>
  <si>
    <t>367,539</t>
  </si>
  <si>
    <t>997,941</t>
  </si>
  <si>
    <t>64,367</t>
  </si>
  <si>
    <t>146,152</t>
  </si>
  <si>
    <t>114,821</t>
  </si>
  <si>
    <t>343,298</t>
  </si>
  <si>
    <t>537,912</t>
  </si>
  <si>
    <t>55,350</t>
  </si>
  <si>
    <t>25,169</t>
  </si>
  <si>
    <t>223,721</t>
  </si>
  <si>
    <t>357,846</t>
  </si>
  <si>
    <t>9,761</t>
  </si>
  <si>
    <t>465,569</t>
  </si>
  <si>
    <t>39,506</t>
  </si>
  <si>
    <t>Other License Taxes</t>
  </si>
  <si>
    <t>1,470,351</t>
  </si>
  <si>
    <t>2,544</t>
  </si>
  <si>
    <t>1,602</t>
  </si>
  <si>
    <t>1,879</t>
  </si>
  <si>
    <t>4,444</t>
  </si>
  <si>
    <t>117</t>
  </si>
  <si>
    <t>3,447</t>
  </si>
  <si>
    <t>6,973</t>
  </si>
  <si>
    <t>45,803</t>
  </si>
  <si>
    <t>8,910</t>
  </si>
  <si>
    <t>26,895</t>
  </si>
  <si>
    <t>12,647</t>
  </si>
  <si>
    <t>3,706</t>
  </si>
  <si>
    <t>30,267</t>
  </si>
  <si>
    <t>84,695</t>
  </si>
  <si>
    <t>2,973</t>
  </si>
  <si>
    <t>2,484</t>
  </si>
  <si>
    <t>3,718</t>
  </si>
  <si>
    <t>4,258</t>
  </si>
  <si>
    <t>9,835</t>
  </si>
  <si>
    <t>1,854</t>
  </si>
  <si>
    <t>235,292</t>
  </si>
  <si>
    <t>228,545</t>
  </si>
  <si>
    <t>63,408</t>
  </si>
  <si>
    <t>68,839</t>
  </si>
  <si>
    <t>75,900</t>
  </si>
  <si>
    <t>11,103</t>
  </si>
  <si>
    <t>992</t>
  </si>
  <si>
    <t>4,814</t>
  </si>
  <si>
    <t>964</t>
  </si>
  <si>
    <t>1,979</t>
  </si>
  <si>
    <t>1,494</t>
  </si>
  <si>
    <t>26,333</t>
  </si>
  <si>
    <t>52,356</t>
  </si>
  <si>
    <t>726</t>
  </si>
  <si>
    <t>6,651</t>
  </si>
  <si>
    <t>19,934</t>
  </si>
  <si>
    <t>4,926</t>
  </si>
  <si>
    <t>19,191</t>
  </si>
  <si>
    <t>23,649</t>
  </si>
  <si>
    <t>8,837</t>
  </si>
  <si>
    <t>164,102</t>
  </si>
  <si>
    <t>8,795</t>
  </si>
  <si>
    <t>4,262</t>
  </si>
  <si>
    <t>4,654</t>
  </si>
  <si>
    <t>169,076</t>
  </si>
  <si>
    <t>3,657</t>
  </si>
  <si>
    <t>821</t>
  </si>
  <si>
    <t>398,016,380</t>
  </si>
  <si>
    <t>4,144,656</t>
  </si>
  <si>
    <t>87,775</t>
  </si>
  <si>
    <t>3,813,786</t>
  </si>
  <si>
    <t>3,164,756</t>
  </si>
  <si>
    <t>94,309,271</t>
  </si>
  <si>
    <t>7,320,470</t>
  </si>
  <si>
    <t>8,856,739</t>
  </si>
  <si>
    <t>1,427,150</t>
  </si>
  <si>
    <t>2,512,522</t>
  </si>
  <si>
    <t>2,383,783</t>
  </si>
  <si>
    <t>11,949,591</t>
  </si>
  <si>
    <t>2,280,441</t>
  </si>
  <si>
    <t>1,876,889</t>
  </si>
  <si>
    <t>16,134,268</t>
  </si>
  <si>
    <t>6,460,790</t>
  </si>
  <si>
    <t>4,087,482</t>
  </si>
  <si>
    <t>2,714,618</t>
  </si>
  <si>
    <t>4,852,835</t>
  </si>
  <si>
    <t>3,241,260</t>
  </si>
  <si>
    <t>1,710,105</t>
  </si>
  <si>
    <t>10,068,643</t>
  </si>
  <si>
    <t>16,920,751</t>
  </si>
  <si>
    <t>10,680,724</t>
  </si>
  <si>
    <t>12,183,233</t>
  </si>
  <si>
    <t>2,242,601</t>
  </si>
  <si>
    <t>6,456,911</t>
  </si>
  <si>
    <t>1,302,961</t>
  </si>
  <si>
    <t>2,492,926</t>
  </si>
  <si>
    <t>639,120</t>
  </si>
  <si>
    <t>16,068,049</t>
  </si>
  <si>
    <t>1,430,644</t>
  </si>
  <si>
    <t>48,658,122</t>
  </si>
  <si>
    <t>12,843,373</t>
  </si>
  <si>
    <t>380,378</t>
  </si>
  <si>
    <t>8,386,283</t>
  </si>
  <si>
    <t>3,280,496</t>
  </si>
  <si>
    <t>9,012,271</t>
  </si>
  <si>
    <t>14,408,126</t>
  </si>
  <si>
    <t>1,368,660</t>
  </si>
  <si>
    <t>4,517,931</t>
  </si>
  <si>
    <t>30,728</t>
  </si>
  <si>
    <t>1,976,200</t>
  </si>
  <si>
    <t>3,950,776</t>
  </si>
  <si>
    <t>825,025</t>
  </si>
  <si>
    <t>13,879,848</t>
  </si>
  <si>
    <t>1,930,171</t>
  </si>
  <si>
    <t>8,752,242</t>
  </si>
  <si>
    <t>352,834,534</t>
  </si>
  <si>
    <t>3,624,543</t>
  </si>
  <si>
    <t>3,445,650</t>
  </si>
  <si>
    <t>2,767,767</t>
  </si>
  <si>
    <t>84,196,751</t>
  </si>
  <si>
    <t>6,791,929</t>
  </si>
  <si>
    <t>7,959,492</t>
  </si>
  <si>
    <t>1,180,975</t>
  </si>
  <si>
    <t>1,958,277</t>
  </si>
  <si>
    <t>10,977,693</t>
  </si>
  <si>
    <t>2,095,601</t>
  </si>
  <si>
    <t>1,660,248</t>
  </si>
  <si>
    <t>13,256,769</t>
  </si>
  <si>
    <t>5,435,292</t>
  </si>
  <si>
    <t>3,655,462</t>
  </si>
  <si>
    <t>2,327,652</t>
  </si>
  <si>
    <t>4,394,185</t>
  </si>
  <si>
    <t>2,949,939</t>
  </si>
  <si>
    <t>1,534,866</t>
  </si>
  <si>
    <t>9,066,709</t>
  </si>
  <si>
    <t>14,724,277</t>
  </si>
  <si>
    <t>9,485,325</t>
  </si>
  <si>
    <t>10,956,205</t>
  </si>
  <si>
    <t>1,834,688</t>
  </si>
  <si>
    <t>6,149,468</t>
  </si>
  <si>
    <t>1,177,958</t>
  </si>
  <si>
    <t>2,228,486</t>
  </si>
  <si>
    <t>65,467</t>
  </si>
  <si>
    <t>13,958,119</t>
  </si>
  <si>
    <t>1,338,768</t>
  </si>
  <si>
    <t>44,631,769</t>
  </si>
  <si>
    <t>12,086,332</t>
  </si>
  <si>
    <t>319,507</t>
  </si>
  <si>
    <t>8,377,450</t>
  </si>
  <si>
    <t>3,122,602</t>
  </si>
  <si>
    <t>8,379,225</t>
  </si>
  <si>
    <t>12,063,782</t>
  </si>
  <si>
    <t>1,238,928</t>
  </si>
  <si>
    <t>4,142,276</t>
  </si>
  <si>
    <t>249,977</t>
  </si>
  <si>
    <t>3,621,199</t>
  </si>
  <si>
    <t>743,630</t>
  </si>
  <si>
    <t>13,052,887</t>
  </si>
  <si>
    <t>1,813,866</t>
  </si>
  <si>
    <t>7,792,543</t>
  </si>
  <si>
    <t>Corporations Net Income Taxes</t>
  </si>
  <si>
    <t>45,181,846</t>
  </si>
  <si>
    <t>520,113</t>
  </si>
  <si>
    <t>368,136</t>
  </si>
  <si>
    <t>396,989</t>
  </si>
  <si>
    <t>10,112,520</t>
  </si>
  <si>
    <t>528,541</t>
  </si>
  <si>
    <t>897,247</t>
  </si>
  <si>
    <t>246,175</t>
  </si>
  <si>
    <t>554,245</t>
  </si>
  <si>
    <t>971,898</t>
  </si>
  <si>
    <t>184,840</t>
  </si>
  <si>
    <t>216,641</t>
  </si>
  <si>
    <t>2,877,499</t>
  </si>
  <si>
    <t>1,025,498</t>
  </si>
  <si>
    <t>432,020</t>
  </si>
  <si>
    <t>386,966</t>
  </si>
  <si>
    <t>458,650</t>
  </si>
  <si>
    <t>291,321</t>
  </si>
  <si>
    <t>175,239</t>
  </si>
  <si>
    <t>1,001,934</t>
  </si>
  <si>
    <t>2,196,474</t>
  </si>
  <si>
    <t>1,195,399</t>
  </si>
  <si>
    <t>1,227,028</t>
  </si>
  <si>
    <t>407,913</t>
  </si>
  <si>
    <t>307,443</t>
  </si>
  <si>
    <t>125,003</t>
  </si>
  <si>
    <t>264,440</t>
  </si>
  <si>
    <t>573,653</t>
  </si>
  <si>
    <t>2,109,930</t>
  </si>
  <si>
    <t>91,876</t>
  </si>
  <si>
    <t>4,026,353</t>
  </si>
  <si>
    <t>757,041</t>
  </si>
  <si>
    <t>60,871</t>
  </si>
  <si>
    <t>8,833</t>
  </si>
  <si>
    <t>157,894</t>
  </si>
  <si>
    <t>633,046</t>
  </si>
  <si>
    <t>2,344,344</t>
  </si>
  <si>
    <t>129,732</t>
  </si>
  <si>
    <t>375,655</t>
  </si>
  <si>
    <t>1,726,223</t>
  </si>
  <si>
    <t>329,577</t>
  </si>
  <si>
    <t>81,395</t>
  </si>
  <si>
    <t>826,961</t>
  </si>
  <si>
    <t>116,305</t>
  </si>
  <si>
    <t>959,699</t>
  </si>
  <si>
    <t>25,529,829</t>
  </si>
  <si>
    <t>100,665</t>
  </si>
  <si>
    <t>583,158</t>
  </si>
  <si>
    <t>35,990</t>
  </si>
  <si>
    <t>127,212</t>
  </si>
  <si>
    <t>174,611</t>
  </si>
  <si>
    <t>396,788</t>
  </si>
  <si>
    <t>102,182</t>
  </si>
  <si>
    <t>557,564</t>
  </si>
  <si>
    <t>2,462,695</t>
  </si>
  <si>
    <t>1</t>
  </si>
  <si>
    <t>113,505</t>
  </si>
  <si>
    <t>5,261</t>
  </si>
  <si>
    <t>357,495</t>
  </si>
  <si>
    <t>2,582</t>
  </si>
  <si>
    <t>105,474</t>
  </si>
  <si>
    <t>52,731</t>
  </si>
  <si>
    <t>194,997</t>
  </si>
  <si>
    <t>410,279</t>
  </si>
  <si>
    <t>43,906</t>
  </si>
  <si>
    <t>644,937</t>
  </si>
  <si>
    <t>660,502</t>
  </si>
  <si>
    <t>339,110</t>
  </si>
  <si>
    <t>471,390</t>
  </si>
  <si>
    <t>42,762</t>
  </si>
  <si>
    <t>12,268</t>
  </si>
  <si>
    <t>170,964</t>
  </si>
  <si>
    <t>19,751</t>
  </si>
  <si>
    <t>734,317</t>
  </si>
  <si>
    <t>163,310</t>
  </si>
  <si>
    <t>1,314,367</t>
  </si>
  <si>
    <t>886,621</t>
  </si>
  <si>
    <t>3,843,267</t>
  </si>
  <si>
    <t>76,991</t>
  </si>
  <si>
    <t>1,517,134</t>
  </si>
  <si>
    <t>45,999</t>
  </si>
  <si>
    <t>461,653</t>
  </si>
  <si>
    <t>215,718</t>
  </si>
  <si>
    <t>1,531,359</t>
  </si>
  <si>
    <t>93,127</t>
  </si>
  <si>
    <t>117,141</t>
  </si>
  <si>
    <t>10,361</t>
  </si>
  <si>
    <t>271,068</t>
  </si>
  <si>
    <t>3,282,673</t>
  </si>
  <si>
    <t>29,589</t>
  </si>
  <si>
    <t>60,245</t>
  </si>
  <si>
    <t>529,199</t>
  </si>
  <si>
    <t>1,275,689</t>
  </si>
  <si>
    <t>333,018</t>
  </si>
  <si>
    <t>97,219</t>
  </si>
  <si>
    <t>450,984</t>
  </si>
  <si>
    <t>Death and Gift Taxes</t>
  </si>
  <si>
    <t>4,754,312</t>
  </si>
  <si>
    <t>198</t>
  </si>
  <si>
    <t>218,789</t>
  </si>
  <si>
    <t>2,156</t>
  </si>
  <si>
    <t>41,215</t>
  </si>
  <si>
    <t>644</t>
  </si>
  <si>
    <t>18,968</t>
  </si>
  <si>
    <t>280,940</t>
  </si>
  <si>
    <t>1,571</t>
  </si>
  <si>
    <t>84,649</t>
  </si>
  <si>
    <t>46,345</t>
  </si>
  <si>
    <t>11,718</t>
  </si>
  <si>
    <t>227,940</t>
  </si>
  <si>
    <t>336,633</t>
  </si>
  <si>
    <t>129,657</t>
  </si>
  <si>
    <t>748,630</t>
  </si>
  <si>
    <t>1,190,881</t>
  </si>
  <si>
    <t>713</t>
  </si>
  <si>
    <t>743</t>
  </si>
  <si>
    <t>177</t>
  </si>
  <si>
    <t>198,363</t>
  </si>
  <si>
    <t>931,908</t>
  </si>
  <si>
    <t>70,601</t>
  </si>
  <si>
    <t>14,904</t>
  </si>
  <si>
    <t>16,670</t>
  </si>
  <si>
    <t>8,202</t>
  </si>
  <si>
    <t>167,972</t>
  </si>
  <si>
    <t>1,733</t>
  </si>
  <si>
    <t>Documentarty and Stock Transfer Taxes</t>
  </si>
  <si>
    <t>9,383,413</t>
  </si>
  <si>
    <t>46,150</t>
  </si>
  <si>
    <t>17,613</t>
  </si>
  <si>
    <t>43,255</t>
  </si>
  <si>
    <t>177,725</t>
  </si>
  <si>
    <t>98,889</t>
  </si>
  <si>
    <t>460,901</t>
  </si>
  <si>
    <t>2,427,903</t>
  </si>
  <si>
    <t>94,537</t>
  </si>
  <si>
    <t>76,555</t>
  </si>
  <si>
    <t>20,825</t>
  </si>
  <si>
    <t>3,530</t>
  </si>
  <si>
    <t>32,188</t>
  </si>
  <si>
    <t>214,581</t>
  </si>
  <si>
    <t>323,869</t>
  </si>
  <si>
    <t>310,149</t>
  </si>
  <si>
    <t>245,089</t>
  </si>
  <si>
    <t>12,191</t>
  </si>
  <si>
    <t>16,462</t>
  </si>
  <si>
    <t>90,479</t>
  </si>
  <si>
    <t>565,736</t>
  </si>
  <si>
    <t>1,312,358</t>
  </si>
  <si>
    <t>74,386</t>
  </si>
  <si>
    <t>19,505</t>
  </si>
  <si>
    <t>2,062</t>
  </si>
  <si>
    <t>577,586</t>
  </si>
  <si>
    <t>22,526</t>
  </si>
  <si>
    <t>185</t>
  </si>
  <si>
    <t>236,169</t>
  </si>
  <si>
    <t>38,857</t>
  </si>
  <si>
    <t>385,278</t>
  </si>
  <si>
    <t>1,072,649</t>
  </si>
  <si>
    <t>11,987</t>
  </si>
  <si>
    <t>70,786</t>
  </si>
  <si>
    <t>Severance Taxes</t>
  </si>
  <si>
    <t>8,859,122</t>
  </si>
  <si>
    <t>54,515</t>
  </si>
  <si>
    <t>18,377</t>
  </si>
  <si>
    <t>55,815</t>
  </si>
  <si>
    <t>93,928</t>
  </si>
  <si>
    <t>34,148</t>
  </si>
  <si>
    <t>1,011</t>
  </si>
  <si>
    <t>145,122</t>
  </si>
  <si>
    <t>28,935</t>
  </si>
  <si>
    <t>46,593</t>
  </si>
  <si>
    <t>42,758</t>
  </si>
  <si>
    <t>18</t>
  </si>
  <si>
    <t>167,484</t>
  </si>
  <si>
    <t>3,289</t>
  </si>
  <si>
    <t>68,605</t>
  </si>
  <si>
    <t>886,620</t>
  </si>
  <si>
    <t>1,892</t>
  </si>
  <si>
    <t>45,256</t>
  </si>
  <si>
    <t>441,971</t>
  </si>
  <si>
    <t>15,293</t>
  </si>
  <si>
    <t>10,176</t>
  </si>
  <si>
    <t>1,261</t>
  </si>
  <si>
    <t>2,583</t>
  </si>
  <si>
    <t>35,055</t>
  </si>
  <si>
    <t>321,031</t>
  </si>
  <si>
    <t>10,151</t>
  </si>
  <si>
    <t>446,410</t>
  </si>
  <si>
    <t>Taxes, NEC</t>
  </si>
  <si>
    <t>2,532,982</t>
  </si>
  <si>
    <t>27,944</t>
  </si>
  <si>
    <t>79,323</t>
  </si>
  <si>
    <t>274</t>
  </si>
  <si>
    <t>1,137</t>
  </si>
  <si>
    <t>55,448</t>
  </si>
  <si>
    <t>202,416</t>
  </si>
  <si>
    <t>50,051</t>
  </si>
  <si>
    <t>59</t>
  </si>
  <si>
    <t>3,480</t>
  </si>
  <si>
    <t>575,233</t>
  </si>
  <si>
    <t>1,340,028</t>
  </si>
  <si>
    <t>21,865</t>
  </si>
  <si>
    <t>18,734</t>
  </si>
  <si>
    <t>4,718</t>
  </si>
  <si>
    <t>133,136</t>
  </si>
  <si>
    <t>13</t>
  </si>
  <si>
    <t>14,549</t>
  </si>
  <si>
    <t>4,573</t>
  </si>
  <si>
    <t>Info from FY17</t>
  </si>
  <si>
    <t>Fiscal Year 2017</t>
  </si>
  <si>
    <t>Facts &amp; Figures 2019</t>
  </si>
  <si>
    <t>Calendar Year 2016</t>
  </si>
  <si>
    <t>Fiscal Year 2016</t>
  </si>
  <si>
    <t>As of Jan 1, 2019</t>
  </si>
  <si>
    <t>2016-2017</t>
  </si>
  <si>
    <t xml:space="preserve">(d) Special taxes in local resort areas are not counted here. </t>
  </si>
  <si>
    <t>Note: Local taxes are not included and can be substantial. D.C.’s rank does not affect states’ ranks, but the figure in parentheses indicates where it would rank if included.</t>
  </si>
  <si>
    <t>As of January 1, 2019</t>
  </si>
  <si>
    <t xml:space="preserve"> As of January 1, 2019</t>
  </si>
  <si>
    <t>Source:  Tax Foundation, “Wireless Taxes and Fees Climb Again in 2018."</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</si>
  <si>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</si>
  <si>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</si>
  <si>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</si>
  <si>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as of January 1, 2019</t>
  </si>
  <si>
    <t xml:space="preserve">51¢ per shaft </t>
  </si>
  <si>
    <t>(a) These are total payroll tax rates. The Social Security tax is split evenly between employer and employee (6.2% each) for all income up to $128,700. The 1.45% Medicare tax is levied on both employers and employees on all income. The Additional Medicare Tax of 0.9% is levied only on households with wages and compensation exceeding $200,000 in the case of single filers, and compensation exceeding $250,000 in the case of married households filing jointly.</t>
  </si>
  <si>
    <t>Social Security and Medicare Payroll Taxes (a)</t>
  </si>
  <si>
    <t>2.64</t>
  </si>
  <si>
    <t>2.55</t>
  </si>
  <si>
    <t>2.83</t>
  </si>
  <si>
    <t>2.69</t>
  </si>
  <si>
    <t>2.53</t>
  </si>
  <si>
    <t>2.95</t>
  </si>
  <si>
    <t>2.56</t>
  </si>
  <si>
    <t>2.61</t>
  </si>
  <si>
    <t>2.72</t>
  </si>
  <si>
    <t>3.03</t>
  </si>
  <si>
    <t>2.42</t>
  </si>
  <si>
    <t>2.49</t>
  </si>
  <si>
    <t>2.35</t>
  </si>
  <si>
    <t>2.67</t>
  </si>
  <si>
    <t>2.54</t>
  </si>
  <si>
    <t>2.51</t>
  </si>
  <si>
    <t>2.63</t>
  </si>
  <si>
    <t>2.48</t>
  </si>
  <si>
    <t>2.41</t>
  </si>
  <si>
    <t>2.47</t>
  </si>
  <si>
    <t>2.73</t>
  </si>
  <si>
    <t>2.33</t>
  </si>
  <si>
    <t>2.45</t>
  </si>
  <si>
    <t>2.58</t>
  </si>
  <si>
    <t>2.52</t>
  </si>
  <si>
    <t>2.84</t>
  </si>
  <si>
    <t>3.16</t>
  </si>
  <si>
    <t>2.34</t>
  </si>
  <si>
    <t>2.57</t>
  </si>
  <si>
    <t>2.43</t>
  </si>
  <si>
    <t>2.24</t>
  </si>
  <si>
    <t>2.81</t>
  </si>
  <si>
    <t>2.68</t>
  </si>
  <si>
    <t>2.96</t>
  </si>
  <si>
    <t>2.28</t>
  </si>
  <si>
    <t>2.71</t>
  </si>
  <si>
    <t>3.02</t>
  </si>
  <si>
    <t>2.62</t>
  </si>
  <si>
    <t>2.38</t>
  </si>
  <si>
    <t>2.46</t>
  </si>
  <si>
    <t>2.74</t>
  </si>
  <si>
    <t>2.65</t>
  </si>
  <si>
    <t>2.31</t>
  </si>
  <si>
    <t>2.44</t>
  </si>
  <si>
    <t>2.50</t>
  </si>
  <si>
    <t>3.14</t>
  </si>
  <si>
    <t>2.32</t>
  </si>
  <si>
    <t>(f) Includes the retail (17%) and distributor (5%/10%) license fees, converted into a gallonage excise tax rate.</t>
  </si>
  <si>
    <t>(c) Includes the wholesale tax rate of 10%, converted to a gallonage excise tax rate.</t>
  </si>
  <si>
    <t>Ky.(c)</t>
  </si>
  <si>
    <t>Note: Rates are those applicable to off-premise sales of 4.7% a.b.v. beer in 12-ounce containers which have been imported from outside the state. D.C.’s rank does not affect states’ ranks, but the figure in parentheses indicates where it would rank if included.</t>
  </si>
  <si>
    <t>(b) Maryland has both an estate and an inheritance tax.  See Table 38.</t>
  </si>
  <si>
    <t>Minn. (c)</t>
  </si>
  <si>
    <t>(c) Exemption increases to $3 million in 2020.</t>
  </si>
  <si>
    <t>Ill. (c)</t>
  </si>
  <si>
    <t>(c) The tax rate is 0.15% for the first year and 0.1% for all following years.</t>
  </si>
  <si>
    <t xml:space="preserve">Miss. (e) </t>
  </si>
  <si>
    <t>La. (d)</t>
  </si>
  <si>
    <t>(f) Tax is being phased out; liability limited to liability in tax year ending Dec. 31, 2010</t>
  </si>
  <si>
    <t>N.Y. (a,f)</t>
  </si>
  <si>
    <t>(d) The rate is 0.15% for the first $300,000 of taxable capital.</t>
  </si>
  <si>
    <t xml:space="preserve">10.75% sales tax </t>
  </si>
  <si>
    <t>15% excise tax (wholesale price), 10% retail sales tax</t>
  </si>
  <si>
    <t>37% excise tax (retail price)</t>
  </si>
  <si>
    <t>10% excise tax (retail price)</t>
  </si>
  <si>
    <t xml:space="preserve">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Oklahoma, Rhode Island, Tennessee, and Wisconsin impose a controlled substance tax on the purchase of illegal products. </t>
  </si>
  <si>
    <t>$0.10/ml</t>
  </si>
  <si>
    <t>State and Local Vapor Excise Tax Rates</t>
  </si>
  <si>
    <t>65.08% of wholesale</t>
  </si>
  <si>
    <t>$0.80/unit plus $0.55/ml (c); $0.20/ml (d)</t>
  </si>
  <si>
    <t xml:space="preserve">(c) Tax is only applicable in the city of Chicago. </t>
  </si>
  <si>
    <t xml:space="preserve">(d) Tax is only applicable in Cook County. </t>
  </si>
  <si>
    <t>(e) Tax is only applicable in Montgomery County.</t>
  </si>
  <si>
    <t>40% of wholesale</t>
  </si>
  <si>
    <t xml:space="preserve">(f)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</si>
  <si>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30% of wholesale (e)</t>
  </si>
  <si>
    <t xml:space="preserve">95% of wholesale (f) </t>
  </si>
  <si>
    <t>N.J. (d)</t>
  </si>
  <si>
    <t>(b) Maryland has both an estate tax and an inheritance tax. See table 37.</t>
  </si>
  <si>
    <t>10.0%-16.0%</t>
  </si>
  <si>
    <t>Uses Census Population Estimates as of July 1, 2015,  July 1, 2016. and July 1 2017</t>
  </si>
  <si>
    <t>(e) Includes the wholesale tax rate in Kentucky (10%) and Tennessee (17%), converted into a gallonage excise tax rate.</t>
  </si>
  <si>
    <t>Source: 2017 American Community Survey, available from the Census Bureau; Tax Foundation calculations.</t>
  </si>
  <si>
    <t>(48)</t>
  </si>
  <si>
    <t>(c ) The Medical Device Tax is suspended from January 1, 2016 - January 1, 2020.</t>
  </si>
  <si>
    <t xml:space="preserve">(c) Illinois' rate includes two separate corporate income taxes, one at a 7% rate and one at a 2.5% rate. </t>
  </si>
  <si>
    <t>(d) Indiana's rate will change to 5.5% on July 1, 2019. The rate is scheduled to decrease to 4.9% by 2022.</t>
  </si>
  <si>
    <t>Ga. (b)</t>
  </si>
  <si>
    <t>Ind. (d)</t>
  </si>
  <si>
    <t>Miss. (e)</t>
  </si>
  <si>
    <t>(a)</t>
  </si>
  <si>
    <t>0.331% -  0.75%</t>
  </si>
  <si>
    <t>0.0945% - 0.7468%</t>
  </si>
  <si>
    <t>96% of wholesale</t>
  </si>
  <si>
    <t xml:space="preserve">15% sales tax </t>
  </si>
  <si>
    <t xml:space="preserve">Tenn.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</si>
  <si>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39 for average people per household by state.</t>
  </si>
  <si>
    <t>Source: The Pew Charitable Trusts, "The State Pension Funding Gap: 2016" (2018).</t>
  </si>
  <si>
    <t>12.0% - 16.0%</t>
  </si>
  <si>
    <t>13.0% - 16.0%</t>
  </si>
  <si>
    <t xml:space="preserve">(e) Tax will be fully phased out by 2027. </t>
  </si>
  <si>
    <t>N.J. (f)</t>
  </si>
  <si>
    <t>(a) Nevada, Ohio, Texas, and Washington do not have a corporate income tax but do have a gross receipts tax with rates not strictly comparable to corporate income tax rates. See Table 18 for more information. Delaware has gross receipts taxes in addition to corporate income taxes, as do several states like Pennsylvania, Virginia, and West Virginia, which permit gross receipts taxes at the local (but not state) level.</t>
  </si>
  <si>
    <t>Note: Figures are calculated by dividing each state's "Intergovernmental Revenue" by its "General Revenue." "General Revenue" includes all tax revenue but excludes utility revenue, liquor store revenue, and investment income from state pension funds. D.C. is included only in combined state-local data.</t>
  </si>
  <si>
    <r>
      <t>Source: Tax Foundation, "Summary of Latest Federal Individual Income Tax Data</t>
    </r>
    <r>
      <rPr>
        <sz val="11"/>
        <color indexed="8"/>
        <rFont val="Arial"/>
        <family val="2"/>
      </rPr>
      <t xml:space="preserve"> (2018 Update)."</t>
    </r>
  </si>
  <si>
    <r>
      <t xml:space="preserve">Note: There are </t>
    </r>
    <r>
      <rPr>
        <sz val="11"/>
        <rFont val="Arial"/>
        <family val="2"/>
      </rPr>
      <t>140,888,785</t>
    </r>
    <r>
      <rPr>
        <sz val="11"/>
        <color rgb="FFFF0000"/>
        <rFont val="Arial"/>
        <family val="2"/>
      </rPr>
      <t xml:space="preserve"> </t>
    </r>
    <r>
      <rPr>
        <sz val="11"/>
        <color theme="1"/>
        <rFont val="Arial"/>
        <family val="2"/>
      </rPr>
      <t>total federal income tax filers. Total adjusted gross income (AGI) is $10,156,612,000,000.</t>
    </r>
    <r>
      <rPr>
        <sz val="11"/>
        <rFont val="Arial"/>
        <family val="2"/>
      </rPr>
      <t xml:space="preserve"> The top 1% of earners have AGI above $480,803; the top 5% have AGI above $197,650; the top 10% have AGI above $139,712; the top 25% have AGI above $80,920; and the top 50% have AGI above $40,077.</t>
    </r>
  </si>
  <si>
    <t>Medical Devices (c)</t>
  </si>
  <si>
    <t>(e) Certain jurisdictions are not subject to statewide sales tax rates and collect a local rate of 3.3125%. New Jersey’s local score is represented as a negative.</t>
  </si>
  <si>
    <t>(c) The Census Bureau does not classify revenue from gross receipts taxes such as those in Delaware, Nevada, Ohio, Texas, and Washington as corporate tax revenue. See Table 18 for gross receipts taxes.</t>
  </si>
  <si>
    <t>Del. (b, c)</t>
  </si>
  <si>
    <t>Nev. (a, c)</t>
  </si>
  <si>
    <t>Ohio (a, c)</t>
  </si>
  <si>
    <t>Tex. (a, c)</t>
  </si>
  <si>
    <t>Wash. (a, c)</t>
  </si>
  <si>
    <t>Va. (c)</t>
  </si>
  <si>
    <t>(b) Delaware collects both corporate income taxes and gross receipts taxes.</t>
  </si>
  <si>
    <t>(b) The sales taxes in Hawaii, New Mexico, North Dakota, and South Dakota have broad bases that include many services, so figures are not strictly comparable to other states.</t>
  </si>
  <si>
    <t>N.D. (b)</t>
  </si>
  <si>
    <t xml:space="preserve">Source: Professor Emeritus John Mikesell (Indiana University). </t>
  </si>
  <si>
    <t>(a) The sales taxes in Hawaii, New Mexico, North Dakota, and South Dakota have broad bases that include many business-to-business services.</t>
  </si>
  <si>
    <t>Ark. (a)</t>
  </si>
  <si>
    <t>(a) While Arkansas does not have a state-mandated sales tax, it allows sales taxes on the local level.</t>
  </si>
  <si>
    <t>Source: Tax Foundation; Internal Revenue Service; Bloomberg Tax; American Petroleum Institute; Alchohol and Tobacco Tax and Trade Bureau.</t>
  </si>
  <si>
    <t>Source: Tax Foundation; state tax statutes, forms, and instructions; Bloomberg Tax.</t>
  </si>
  <si>
    <t>Source: Tax Foundation; state tax statutes, forms, and instructions; Bloomberg Tax</t>
  </si>
  <si>
    <t>Source: Bloomberg Tax; state revenue departments;</t>
  </si>
  <si>
    <t>Source: State statutes; Bloomberg Tax; Vapor Products Tax.</t>
  </si>
  <si>
    <t xml:space="preserve">Source: State statutes; Bloomberg Tax. </t>
  </si>
  <si>
    <t xml:space="preserve">Source: Bloomberg Tax. </t>
  </si>
  <si>
    <t>Source: State statutes; Bloomberg Tax.</t>
  </si>
  <si>
    <t>Source: Bloomberg Tax; state statutes.</t>
  </si>
  <si>
    <t>Note: This shows debt at the end of the fiscal year. D.C. is included only in combined state and local data. See Table 43 for average people per household by state.</t>
  </si>
  <si>
    <t>(a) Maine legalized recreational marijuana in November 2016 by ballot inititative, but the state has not implemented a legal market.</t>
  </si>
  <si>
    <t>(e) Mississippi continues to phase out the 3 percent bracket by increasing the exemption by $1,000 a year. By the start of 2022, the 3 percent bracket will be fully eliminated.</t>
  </si>
  <si>
    <t>(f) In New Jersey, the rates indicated apply to a corporation's entire net income rather than just income over the threshold. A temporary surcharge is in effect, bringing the rate to 11.5 percent for businesses with income over $1 million.</t>
  </si>
  <si>
    <t>(b) Georgia's corporate income tax rate will revert to 6% on January 1, 2026. The state could see a drop to 5.5% in 2019, pending legislative approval.</t>
  </si>
  <si>
    <t>Note: Rates are those applicable to off-premise sales of 40% alcohol by volume (a.b.v.) distilled spirits in 750ml containers. At the federal level, spirits are subject to a tiered tax system. For 2019-2020, federal rates are  $2.70 per proof gallon on the first 100,000 gallons per calendar year, $13.34/proof gallon for more than 100,000 gallons but less than 22,23,000 and $13.50/proof gallon for more than 22,230,000 gallons. D.C.’s rank does not affect states’ ranks, but the figure in parentheses indicates where it would rank if included.</t>
  </si>
  <si>
    <t>(a) Connecticut's exclusion is scheduled to rise further in 2020. There is a potential statutory conflict about whether it will keep rising to match the federal threshold by 2023, an ambiguity not resolved as of the date of this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</si>
</sst>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409]#,##0;[Red]\-[$$-409]#,##0"/>
    <numFmt numFmtId="165" formatCode="#,##0&quot;    &quot;;#,##0&quot;    &quot;;&quot;--    &quot;;@&quot;    &quot;"/>
    <numFmt numFmtId="166" formatCode="0.0%"/>
    <numFmt numFmtId="167" formatCode="&quot;$&quot;#,##0"/>
    <numFmt numFmtId="168" formatCode="_(* #,##0.00000_);_(* \(#,##0.00000\);_(* &quot;-&quot;??_);_(@_)"/>
    <numFmt numFmtId="169" formatCode="_(* #,##0_);_(* \(#,##0\);_(* &quot;-&quot;??_);_(@_)"/>
    <numFmt numFmtId="170" formatCode="###,###,###,##0;\-#,###,###,##0;\-"/>
    <numFmt numFmtId="171" formatCode="0.000%"/>
    <numFmt numFmtId="172" formatCode="0.0"/>
    <numFmt numFmtId="173" formatCode="&quot;$&quot;#,##0.00"/>
    <numFmt numFmtId="174" formatCode="\$#,##0"/>
    <numFmt numFmtId="175" formatCode="[$-409]mmmm\ d;@"/>
    <numFmt numFmtId="176" formatCode="_(&quot;$&quot;* #,##0_);_(&quot;$&quot;* \(#,##0\);_(&quot;$&quot;* &quot;-&quot;??_);_(@_)"/>
    <numFmt numFmtId="177" formatCode="0.0000%"/>
    <numFmt numFmtId="178" formatCode="&quot;$&quot;#,##0\ ;\(&quot;$&quot;#,##0\)"/>
    <numFmt numFmtId="179" formatCode="&quot;$&quot;#,##0.0_);[Red]\(&quot;$&quot;#,##0.0\)"/>
    <numFmt numFmtId="180" formatCode="&quot;$&quot;#,##0.000"/>
    <numFmt numFmtId="181" formatCode="&quot;$&quot;#,##0.0000"/>
    <numFmt numFmtId="182" formatCode="[$-409]mmmm\ d\,\ yyyy;@"/>
    <numFmt numFmtId="183" formatCode="0_);\(0\)"/>
    <numFmt numFmtId="184" formatCode="\(General\)"/>
    <numFmt numFmtId="185" formatCode="\(0\)"/>
    <numFmt numFmtId="186" formatCode="General_)"/>
    <numFmt numFmtId="187" formatCode="0.00_);\(0.00\)"/>
    <numFmt numFmtId="188" formatCode="&quot;$&quot;#,##0.00000"/>
  </numFmts>
  <fonts count="64">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i/>
      <sz val="10"/>
      <name val="Arial"/>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rgb="FFFF0000"/>
      <name val="Arial"/>
      <family val="2"/>
    </font>
    <font>
      <sz val="10"/>
      <color rgb="FFC00000"/>
      <name val="Arial"/>
      <family val="2"/>
    </font>
    <font>
      <sz val="11"/>
      <color theme="1"/>
      <name val="Calibri"/>
      <family val="2"/>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5"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7"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8" fontId="7" fillId="0" borderId="0" applyFont="0" applyFill="0" applyBorder="0" applyAlignment="0" applyProtection="0"/>
    <xf numFmtId="3" fontId="7" fillId="0" borderId="0" applyFont="0" applyFill="0" applyBorder="0" applyAlignment="0" applyProtection="0"/>
    <xf numFmtId="0" fontId="7" fillId="0" borderId="0"/>
    <xf numFmtId="0" fontId="50"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50" fillId="32" borderId="0" applyNumberFormat="0" applyBorder="0" applyAlignment="0" applyProtection="0"/>
    <xf numFmtId="0" fontId="50"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50" fillId="28" borderId="0" applyNumberFormat="0" applyBorder="0" applyAlignment="0" applyProtection="0"/>
    <xf numFmtId="0" fontId="50"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50" fillId="24" borderId="0" applyNumberFormat="0" applyBorder="0" applyAlignment="0" applyProtection="0"/>
    <xf numFmtId="0" fontId="50"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50" fillId="20" borderId="0" applyNumberFormat="0" applyBorder="0" applyAlignment="0" applyProtection="0"/>
    <xf numFmtId="0" fontId="50"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50" fillId="16" borderId="0" applyNumberFormat="0" applyBorder="0" applyAlignment="0" applyProtection="0"/>
    <xf numFmtId="0" fontId="50"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50" fillId="12" borderId="0" applyNumberFormat="0" applyBorder="0" applyAlignment="0" applyProtection="0"/>
    <xf numFmtId="0" fontId="3" fillId="0" borderId="12" applyNumberFormat="0" applyFill="0" applyAlignment="0" applyProtection="0"/>
    <xf numFmtId="0" fontId="49" fillId="0" borderId="0" applyNumberFormat="0" applyFill="0" applyBorder="0" applyAlignment="0" applyProtection="0"/>
    <xf numFmtId="0" fontId="1" fillId="11" borderId="11" applyNumberFormat="0" applyFont="0" applyAlignment="0" applyProtection="0"/>
    <xf numFmtId="0" fontId="48" fillId="0" borderId="0" applyNumberFormat="0" applyFill="0" applyBorder="0" applyAlignment="0" applyProtection="0"/>
    <xf numFmtId="0" fontId="47" fillId="10" borderId="10" applyNumberFormat="0" applyAlignment="0" applyProtection="0"/>
    <xf numFmtId="0" fontId="46" fillId="0" borderId="9" applyNumberFormat="0" applyFill="0" applyAlignment="0" applyProtection="0"/>
    <xf numFmtId="0" fontId="45" fillId="9" borderId="7" applyNumberFormat="0" applyAlignment="0" applyProtection="0"/>
    <xf numFmtId="0" fontId="44" fillId="9" borderId="8" applyNumberFormat="0" applyAlignment="0" applyProtection="0"/>
    <xf numFmtId="0" fontId="43" fillId="8" borderId="7" applyNumberFormat="0" applyAlignment="0" applyProtection="0"/>
    <xf numFmtId="0" fontId="42" fillId="7" borderId="0" applyNumberFormat="0" applyBorder="0" applyAlignment="0" applyProtection="0"/>
    <xf numFmtId="0" fontId="2" fillId="2" borderId="0" applyNumberFormat="0" applyBorder="0" applyAlignment="0" applyProtection="0"/>
    <xf numFmtId="0" fontId="41" fillId="6" borderId="0" applyNumberFormat="0" applyBorder="0" applyAlignment="0" applyProtection="0"/>
    <xf numFmtId="0" fontId="40" fillId="0" borderId="0" applyNumberFormat="0" applyFill="0" applyBorder="0" applyAlignment="0" applyProtection="0"/>
    <xf numFmtId="0" fontId="40" fillId="0" borderId="6" applyNumberFormat="0" applyFill="0" applyAlignment="0" applyProtection="0"/>
    <xf numFmtId="0" fontId="39" fillId="0" borderId="5" applyNumberFormat="0" applyFill="0" applyAlignment="0" applyProtection="0"/>
    <xf numFmtId="0" fontId="38"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9" fillId="0" borderId="0"/>
    <xf numFmtId="0" fontId="4" fillId="0" borderId="0" applyNumberFormat="0" applyFill="0" applyBorder="0" applyAlignment="0" applyProtection="0"/>
    <xf numFmtId="186" fontId="60" fillId="0" borderId="0"/>
  </cellStyleXfs>
  <cellXfs count="738">
    <xf numFmtId="0" fontId="0" fillId="0" borderId="0" xfId="0"/>
    <xf numFmtId="173" fontId="54" fillId="0" borderId="0" xfId="58114" applyNumberFormat="1" applyFont="1" applyBorder="1"/>
    <xf numFmtId="9" fontId="11" fillId="0" borderId="0" xfId="0" applyNumberFormat="1" applyFont="1" applyFill="1" applyAlignment="1">
      <alignment horizontal="left"/>
    </xf>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7" fontId="0" fillId="0" borderId="0" xfId="0" applyNumberFormat="1"/>
    <xf numFmtId="3" fontId="0" fillId="0" borderId="0" xfId="0" applyNumberFormat="1"/>
    <xf numFmtId="168" fontId="1" fillId="0" borderId="0" xfId="0" applyNumberFormat="1" applyFont="1"/>
    <xf numFmtId="169"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70"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0" fontId="7" fillId="0" borderId="0" xfId="0" applyFont="1" applyFill="1" applyAlignment="1">
      <alignment horizontal="center"/>
    </xf>
    <xf numFmtId="0" fontId="7" fillId="0" borderId="0" xfId="0" applyFont="1" applyFill="1" applyAlignment="1"/>
    <xf numFmtId="0" fontId="7" fillId="0" borderId="0" xfId="0" applyFont="1" applyFill="1" applyAlignment="1">
      <alignment horizontal="left" vertical="top"/>
    </xf>
    <xf numFmtId="0" fontId="7" fillId="0" borderId="0" xfId="0" applyFont="1" applyFill="1" applyAlignment="1">
      <alignment vertical="top"/>
    </xf>
    <xf numFmtId="10" fontId="7" fillId="0" borderId="0" xfId="0" applyNumberFormat="1" applyFont="1" applyFill="1" applyAlignment="1">
      <alignment horizontal="left"/>
    </xf>
    <xf numFmtId="10" fontId="7" fillId="0" borderId="0" xfId="0" applyNumberFormat="1" applyFont="1" applyFill="1" applyAlignment="1">
      <alignment horizontal="left" vertical="top" wrapText="1"/>
    </xf>
    <xf numFmtId="166" fontId="7" fillId="0" borderId="0" xfId="0" applyNumberFormat="1" applyFont="1" applyFill="1" applyAlignment="1">
      <alignment horizontal="left" vertical="top" wrapText="1"/>
    </xf>
    <xf numFmtId="6" fontId="17" fillId="0" borderId="0" xfId="0" applyNumberFormat="1" applyFont="1"/>
    <xf numFmtId="9" fontId="7" fillId="0" borderId="0" xfId="0" applyNumberFormat="1" applyFont="1" applyFill="1" applyAlignment="1">
      <alignment horizontal="left" vertical="top" wrapText="1"/>
    </xf>
    <xf numFmtId="6" fontId="7" fillId="0" borderId="0" xfId="0" applyNumberFormat="1" applyFont="1" applyFill="1" applyAlignment="1">
      <alignment horizontal="right"/>
    </xf>
    <xf numFmtId="6" fontId="7" fillId="0" borderId="0" xfId="0" applyNumberFormat="1" applyFont="1" applyAlignment="1">
      <alignment horizontal="right"/>
    </xf>
    <xf numFmtId="6" fontId="7" fillId="0" borderId="0" xfId="0" applyNumberFormat="1" applyFont="1" applyFill="1" applyAlignment="1">
      <alignment horizontal="right" vertical="top"/>
    </xf>
    <xf numFmtId="10" fontId="17" fillId="0" borderId="0" xfId="0" applyNumberFormat="1" applyFont="1" applyAlignment="1">
      <alignment horizontal="left" vertical="top"/>
    </xf>
    <xf numFmtId="6" fontId="7" fillId="0" borderId="0" xfId="0" applyNumberFormat="1" applyFont="1" applyFill="1"/>
    <xf numFmtId="171" fontId="7" fillId="0" borderId="0" xfId="0" applyNumberFormat="1" applyFont="1" applyFill="1" applyAlignment="1">
      <alignment horizontal="left" vertical="top" wrapText="1"/>
    </xf>
    <xf numFmtId="0" fontId="7" fillId="0" borderId="0" xfId="0" applyFont="1" applyFill="1" applyAlignment="1">
      <alignment horizontal="right"/>
    </xf>
    <xf numFmtId="10" fontId="7" fillId="0" borderId="0" xfId="0" applyNumberFormat="1" applyFont="1" applyFill="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7"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17" fillId="0" borderId="0" xfId="0" applyFont="1" applyFill="1" applyAlignment="1">
      <alignment vertical="top"/>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2" fontId="6" fillId="0" borderId="0" xfId="0" applyNumberFormat="1" applyFont="1"/>
    <xf numFmtId="172" fontId="11" fillId="0" borderId="0" xfId="0" applyNumberFormat="1" applyFont="1" applyAlignment="1">
      <alignment horizontal="right"/>
    </xf>
    <xf numFmtId="172"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3" fontId="11" fillId="0" borderId="0" xfId="0" applyNumberFormat="1" applyFont="1" applyBorder="1" applyAlignment="1">
      <alignment horizontal="right"/>
    </xf>
    <xf numFmtId="0" fontId="6" fillId="0" borderId="0" xfId="0" applyFont="1" applyAlignment="1"/>
    <xf numFmtId="173" fontId="11" fillId="0" borderId="0" xfId="0" applyNumberFormat="1" applyFont="1" applyBorder="1"/>
    <xf numFmtId="0" fontId="6" fillId="3" borderId="0" xfId="0" applyFont="1" applyFill="1" applyBorder="1"/>
    <xf numFmtId="173" fontId="11" fillId="3" borderId="0" xfId="0" applyNumberFormat="1" applyFont="1" applyFill="1" applyBorder="1"/>
    <xf numFmtId="0" fontId="6" fillId="0" borderId="0" xfId="0" applyFont="1" applyFill="1" applyBorder="1"/>
    <xf numFmtId="173"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7" fontId="6" fillId="0" borderId="0" xfId="0" applyNumberFormat="1" applyFont="1" applyFill="1" applyBorder="1"/>
    <xf numFmtId="167"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167"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9"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164" fontId="11" fillId="0" borderId="0" xfId="0" applyNumberFormat="1" applyFont="1"/>
    <xf numFmtId="0" fontId="6" fillId="0" borderId="0" xfId="0" applyFont="1" applyBorder="1"/>
    <xf numFmtId="167" fontId="11" fillId="0" borderId="0" xfId="0" applyNumberFormat="1" applyFont="1" applyBorder="1" applyProtection="1">
      <protection locked="0"/>
    </xf>
    <xf numFmtId="0" fontId="8" fillId="0" borderId="0" xfId="0" applyFont="1" applyBorder="1" applyAlignment="1">
      <alignment horizontal="left"/>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1" fillId="3" borderId="0" xfId="0" applyFont="1" applyFill="1" applyProtection="1"/>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9" fontId="11" fillId="3" borderId="0" xfId="0" applyNumberFormat="1" applyFont="1" applyFill="1" applyProtection="1"/>
    <xf numFmtId="167" fontId="11" fillId="3" borderId="0" xfId="0" applyNumberFormat="1" applyFont="1" applyFill="1"/>
    <xf numFmtId="167" fontId="11" fillId="3" borderId="0" xfId="0" applyNumberFormat="1" applyFont="1" applyFill="1" applyProtection="1"/>
    <xf numFmtId="0" fontId="11" fillId="0" borderId="0" xfId="0" applyFont="1" applyFill="1" applyProtection="1"/>
    <xf numFmtId="0" fontId="12" fillId="0" borderId="0" xfId="0" applyFont="1" applyFill="1" applyAlignment="1">
      <alignment horizontal="center" wrapText="1"/>
    </xf>
    <xf numFmtId="0" fontId="12" fillId="0" borderId="0" xfId="0" applyFont="1" applyFill="1" applyAlignment="1">
      <alignment horizontal="center"/>
    </xf>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9" fontId="11" fillId="0"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center" vertical="top"/>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0" borderId="0" xfId="0" applyNumberFormat="1" applyFont="1" applyFill="1" applyAlignment="1">
      <alignment horizontal="left" vertical="top" wrapText="1"/>
    </xf>
    <xf numFmtId="0" fontId="11" fillId="0" borderId="0" xfId="0" applyFont="1" applyFill="1" applyBorder="1" applyAlignment="1">
      <alignment horizontal="center" vertical="top"/>
    </xf>
    <xf numFmtId="6" fontId="11" fillId="0" borderId="0" xfId="0" applyNumberFormat="1" applyFont="1" applyFill="1" applyAlignment="1">
      <alignment horizontal="right"/>
    </xf>
    <xf numFmtId="166" fontId="11" fillId="0"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Border="1" applyAlignment="1">
      <alignment horizontal="center" vertical="top"/>
    </xf>
    <xf numFmtId="10" fontId="11" fillId="0" borderId="0" xfId="0" applyNumberFormat="1" applyFont="1" applyFill="1" applyAlignment="1">
      <alignment horizontal="left" vertical="top"/>
    </xf>
    <xf numFmtId="0" fontId="11" fillId="3" borderId="0" xfId="0" applyFont="1" applyFill="1" applyAlignment="1">
      <alignment horizontal="left" vertical="top"/>
    </xf>
    <xf numFmtId="0" fontId="11" fillId="0" borderId="0" xfId="0" applyFont="1" applyFill="1" applyAlignment="1">
      <alignment horizontal="left" vertical="top"/>
    </xf>
    <xf numFmtId="0" fontId="11" fillId="3" borderId="0" xfId="0" applyFont="1" applyFill="1" applyAlignment="1" applyProtection="1">
      <alignment horizontal="center"/>
    </xf>
    <xf numFmtId="0" fontId="11" fillId="3" borderId="0" xfId="0" applyFont="1" applyFill="1" applyAlignment="1">
      <alignment horizontal="center" vertical="top"/>
    </xf>
    <xf numFmtId="166"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11" fillId="0" borderId="0" xfId="0" applyNumberFormat="1" applyFont="1" applyFill="1" applyAlignment="1">
      <alignment horizontal="right" vertical="top"/>
    </xf>
    <xf numFmtId="9" fontId="11" fillId="3" borderId="0" xfId="0" applyNumberFormat="1" applyFont="1" applyFill="1" applyAlignment="1">
      <alignment horizontal="left" vertical="top"/>
    </xf>
    <xf numFmtId="6" fontId="22" fillId="3" borderId="0" xfId="0" applyNumberFormat="1" applyFont="1" applyFill="1"/>
    <xf numFmtId="10" fontId="22" fillId="3" borderId="0" xfId="0" applyNumberFormat="1" applyFont="1" applyFill="1" applyAlignment="1">
      <alignment horizontal="left" vertical="top"/>
    </xf>
    <xf numFmtId="10" fontId="22" fillId="0" borderId="0" xfId="0" applyNumberFormat="1" applyFont="1" applyFill="1" applyAlignment="1">
      <alignment horizontal="left" vertical="top"/>
    </xf>
    <xf numFmtId="0" fontId="11" fillId="0" borderId="0" xfId="0" applyFont="1" applyFill="1" applyAlignment="1">
      <alignment horizontal="right" vertical="top"/>
    </xf>
    <xf numFmtId="9" fontId="11" fillId="3" borderId="0" xfId="0" applyNumberFormat="1" applyFont="1" applyFill="1" applyAlignment="1">
      <alignment horizontal="left" wrapText="1"/>
    </xf>
    <xf numFmtId="171" fontId="11" fillId="0" borderId="0" xfId="0" applyNumberFormat="1" applyFont="1" applyFill="1" applyAlignment="1">
      <alignment horizontal="left" vertical="top" wrapText="1"/>
    </xf>
    <xf numFmtId="6" fontId="22" fillId="0" borderId="0" xfId="0" applyNumberFormat="1" applyFont="1" applyFill="1"/>
    <xf numFmtId="171"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8" fontId="11" fillId="0" borderId="0" xfId="0" applyNumberFormat="1" applyFont="1" applyFill="1"/>
    <xf numFmtId="10" fontId="11" fillId="0" borderId="0" xfId="0" applyNumberFormat="1" applyFont="1" applyFill="1" applyAlignment="1">
      <alignment horizontal="left"/>
    </xf>
    <xf numFmtId="0" fontId="22" fillId="0" borderId="0" xfId="0" applyFont="1" applyFill="1" applyAlignment="1">
      <alignment wrapText="1"/>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Border="1"/>
    <xf numFmtId="0" fontId="12" fillId="0" borderId="0" xfId="0" applyFont="1" applyAlignment="1">
      <alignment horizontal="right"/>
    </xf>
    <xf numFmtId="0" fontId="12" fillId="0" borderId="0" xfId="0" applyFont="1" applyBorder="1" applyAlignment="1">
      <alignment horizontal="left"/>
    </xf>
    <xf numFmtId="0" fontId="22" fillId="3" borderId="0" xfId="0" applyFont="1" applyFill="1" applyBorder="1" applyAlignment="1" applyProtection="1">
      <alignment horizontal="left"/>
    </xf>
    <xf numFmtId="166" fontId="11" fillId="3" borderId="0" xfId="0" applyNumberFormat="1" applyFont="1" applyFill="1" applyAlignment="1">
      <alignment horizontal="right"/>
    </xf>
    <xf numFmtId="0" fontId="22" fillId="0" borderId="0" xfId="0" applyFont="1" applyFill="1" applyBorder="1" applyAlignment="1" applyProtection="1">
      <alignment horizontal="left"/>
    </xf>
    <xf numFmtId="9" fontId="11" fillId="0" borderId="0" xfId="0" applyNumberFormat="1" applyFont="1" applyFill="1" applyAlignment="1">
      <alignment horizontal="right"/>
    </xf>
    <xf numFmtId="166" fontId="11" fillId="0" borderId="0" xfId="0" applyNumberFormat="1" applyFont="1" applyFill="1" applyAlignment="1">
      <alignment horizontal="right"/>
    </xf>
    <xf numFmtId="10" fontId="11" fillId="3" borderId="0" xfId="0" applyNumberFormat="1" applyFont="1" applyFill="1" applyAlignment="1">
      <alignment horizontal="right"/>
    </xf>
    <xf numFmtId="10" fontId="11" fillId="0"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29" fillId="0" borderId="0" xfId="0" applyNumberFormat="1" applyFont="1" applyAlignment="1">
      <alignment horizontal="right"/>
    </xf>
    <xf numFmtId="0" fontId="22" fillId="5" borderId="0" xfId="0" applyFont="1" applyFill="1" applyBorder="1" applyAlignment="1" applyProtection="1">
      <alignment horizontal="lef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11" fillId="3" borderId="0" xfId="0" applyFont="1" applyFill="1" applyBorder="1" applyAlignment="1" applyProtection="1">
      <alignment horizontal="lef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5" fontId="7" fillId="3" borderId="0" xfId="0" applyNumberFormat="1" applyFont="1" applyFill="1" applyAlignment="1" applyProtection="1">
      <alignment horizontal="center"/>
      <protection locked="0"/>
    </xf>
    <xf numFmtId="175"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NumberFormat="1" applyFont="1" applyAlignment="1">
      <alignment horizontal="center"/>
    </xf>
    <xf numFmtId="0" fontId="17" fillId="0" borderId="0" xfId="0" applyFont="1" applyAlignment="1">
      <alignment wrapText="1"/>
    </xf>
    <xf numFmtId="49" fontId="17" fillId="3" borderId="0" xfId="0" applyNumberFormat="1" applyFont="1" applyFill="1" applyAlignment="1">
      <alignment horizontal="center"/>
    </xf>
    <xf numFmtId="0" fontId="7" fillId="3" borderId="0" xfId="0" applyFont="1" applyFill="1" applyBorder="1" applyAlignment="1">
      <alignment wrapText="1"/>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49" fontId="17" fillId="0" borderId="0" xfId="0" applyNumberFormat="1" applyFont="1" applyFill="1" applyAlignment="1">
      <alignment horizontal="center"/>
    </xf>
    <xf numFmtId="0" fontId="17" fillId="0" borderId="0" xfId="0" applyNumberFormat="1" applyFont="1" applyFill="1" applyAlignment="1">
      <alignment horizontal="center"/>
    </xf>
    <xf numFmtId="0" fontId="18" fillId="0" borderId="0" xfId="0" applyFont="1" applyAlignment="1"/>
    <xf numFmtId="49" fontId="17" fillId="0" borderId="0" xfId="0" quotePrefix="1" applyNumberFormat="1" applyFont="1" applyFill="1" applyAlignment="1">
      <alignment horizontal="center"/>
    </xf>
    <xf numFmtId="0" fontId="7" fillId="0" borderId="0" xfId="0" applyFont="1" applyAlignment="1">
      <alignment wrapText="1"/>
    </xf>
    <xf numFmtId="0" fontId="7" fillId="3" borderId="0" xfId="0" applyFont="1" applyFill="1" applyAlignment="1">
      <alignment wrapText="1"/>
    </xf>
    <xf numFmtId="0" fontId="7" fillId="0" borderId="0" xfId="0" applyFont="1" applyFill="1" applyAlignment="1">
      <alignment wrapText="1"/>
    </xf>
    <xf numFmtId="0" fontId="11" fillId="0" borderId="0" xfId="0" applyFont="1" applyFill="1" applyAlignment="1">
      <alignment vertical="top"/>
    </xf>
    <xf numFmtId="0" fontId="17" fillId="3" borderId="0" xfId="0" applyFont="1" applyFill="1" applyAlignment="1"/>
    <xf numFmtId="0" fontId="17" fillId="0" borderId="0" xfId="0" applyFont="1" applyFill="1" applyAlignment="1"/>
    <xf numFmtId="166" fontId="11" fillId="3" borderId="0" xfId="0" applyNumberFormat="1" applyFont="1" applyFill="1" applyAlignment="1">
      <alignment horizontal="left" vertical="top"/>
    </xf>
    <xf numFmtId="166" fontId="22"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167" fontId="11" fillId="0" borderId="0" xfId="0" applyNumberFormat="1" applyFont="1" applyFill="1" applyBorder="1"/>
    <xf numFmtId="167" fontId="11" fillId="0" borderId="0" xfId="0" applyNumberFormat="1" applyFont="1" applyFill="1" applyBorder="1" applyProtection="1"/>
    <xf numFmtId="0" fontId="12" fillId="0" borderId="0" xfId="0" applyFont="1" applyAlignment="1">
      <alignment horizontal="center" vertical="center" wrapText="1"/>
    </xf>
    <xf numFmtId="9" fontId="11" fillId="0" borderId="0" xfId="0" applyNumberFormat="1" applyFont="1" applyFill="1" applyProtection="1"/>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7" fontId="6" fillId="3" borderId="0" xfId="0" applyNumberFormat="1" applyFont="1" applyFill="1" applyAlignment="1">
      <alignment horizontal="left"/>
    </xf>
    <xf numFmtId="9" fontId="6" fillId="3" borderId="0" xfId="0" applyNumberFormat="1" applyFont="1" applyFill="1" applyAlignment="1">
      <alignment horizontal="center"/>
    </xf>
    <xf numFmtId="49" fontId="7" fillId="0" borderId="0" xfId="0" applyNumberFormat="1" applyFont="1" applyFill="1" applyAlignment="1">
      <alignment horizontal="center"/>
    </xf>
    <xf numFmtId="9" fontId="6" fillId="0" borderId="0" xfId="0" applyNumberFormat="1" applyFont="1" applyFill="1" applyAlignment="1">
      <alignment horizontal="center"/>
    </xf>
    <xf numFmtId="167" fontId="6" fillId="0" borderId="0" xfId="0" applyNumberFormat="1" applyFont="1" applyFill="1" applyAlignment="1">
      <alignment horizontal="left"/>
    </xf>
    <xf numFmtId="167" fontId="6" fillId="0" borderId="0" xfId="0" applyNumberFormat="1" applyFont="1" applyBorder="1"/>
    <xf numFmtId="0" fontId="6" fillId="0" borderId="0" xfId="0" applyFont="1" applyBorder="1" applyAlignment="1">
      <alignment horizontal="right"/>
    </xf>
    <xf numFmtId="167" fontId="11" fillId="3" borderId="0" xfId="0" applyNumberFormat="1" applyFont="1" applyFill="1" applyBorder="1"/>
    <xf numFmtId="166" fontId="6" fillId="0" borderId="0" xfId="0" applyNumberFormat="1" applyFont="1"/>
    <xf numFmtId="166" fontId="6" fillId="3" borderId="0" xfId="0" applyNumberFormat="1" applyFont="1" applyFill="1"/>
    <xf numFmtId="167" fontId="6" fillId="0" borderId="0" xfId="0" applyNumberFormat="1" applyFont="1"/>
    <xf numFmtId="167"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7" fillId="0" borderId="0" xfId="0" applyFont="1" applyAlignment="1">
      <alignment wrapText="1"/>
    </xf>
    <xf numFmtId="0" fontId="5" fillId="0" borderId="0" xfId="0" applyFont="1"/>
    <xf numFmtId="0" fontId="11" fillId="0" borderId="0" xfId="0" applyFont="1" applyFill="1" applyAlignment="1">
      <alignment horizontal="left"/>
    </xf>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1"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0" fontId="0" fillId="0" borderId="0" xfId="0"/>
    <xf numFmtId="0" fontId="11" fillId="0" borderId="0" xfId="0" applyFont="1" applyFill="1" applyAlignment="1">
      <alignment horizontal="center"/>
    </xf>
    <xf numFmtId="166" fontId="11" fillId="0" borderId="0" xfId="0" applyNumberFormat="1" applyFont="1" applyFill="1" applyProtection="1"/>
    <xf numFmtId="167" fontId="11" fillId="0" borderId="0" xfId="0" applyNumberFormat="1" applyFont="1" applyFill="1"/>
    <xf numFmtId="166" fontId="12" fillId="0" borderId="0" xfId="0" applyNumberFormat="1" applyFont="1" applyFill="1" applyProtection="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6" fontId="0" fillId="0" borderId="0" xfId="0" applyNumberFormat="1" applyFont="1"/>
    <xf numFmtId="10" fontId="0" fillId="0" borderId="0" xfId="0" applyNumberFormat="1" applyFont="1"/>
    <xf numFmtId="171" fontId="0" fillId="0" borderId="0" xfId="0" applyNumberFormat="1" applyFont="1"/>
    <xf numFmtId="177" fontId="0" fillId="0" borderId="0" xfId="0" applyNumberFormat="1" applyFont="1"/>
    <xf numFmtId="0" fontId="12" fillId="0" borderId="1" xfId="0" applyFont="1" applyFill="1" applyBorder="1"/>
    <xf numFmtId="166" fontId="6" fillId="0" borderId="0" xfId="0" applyNumberFormat="1" applyFont="1" applyAlignment="1">
      <alignment horizontal="right"/>
    </xf>
    <xf numFmtId="37" fontId="11" fillId="0" borderId="0" xfId="0" applyNumberFormat="1" applyFont="1" applyFill="1" applyAlignment="1">
      <alignment horizontal="right"/>
    </xf>
    <xf numFmtId="171" fontId="6" fillId="3" borderId="0" xfId="0" applyNumberFormat="1" applyFont="1" applyFill="1" applyAlignment="1">
      <alignment horizontal="right"/>
    </xf>
    <xf numFmtId="0" fontId="7" fillId="0" borderId="0" xfId="0" applyFont="1"/>
    <xf numFmtId="0" fontId="11" fillId="3" borderId="0" xfId="0" applyFont="1" applyFill="1"/>
    <xf numFmtId="0" fontId="11" fillId="0" borderId="0" xfId="0" applyFont="1"/>
    <xf numFmtId="171"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0" fontId="6" fillId="3" borderId="0" xfId="0" applyFont="1" applyFill="1" applyBorder="1" applyAlignment="1">
      <alignment horizontal="right"/>
    </xf>
    <xf numFmtId="166" fontId="7" fillId="0" borderId="0" xfId="0" applyNumberFormat="1" applyFont="1" applyFill="1" applyBorder="1" applyAlignment="1">
      <alignment horizontal="center"/>
    </xf>
    <xf numFmtId="171"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0" fillId="0" borderId="0" xfId="0" applyFont="1"/>
    <xf numFmtId="0" fontId="51" fillId="0" borderId="0" xfId="0" applyFont="1" applyAlignment="1">
      <alignment vertical="top"/>
    </xf>
    <xf numFmtId="0" fontId="51" fillId="0" borderId="0" xfId="0" applyFont="1" applyFill="1" applyBorder="1" applyAlignment="1" applyProtection="1">
      <alignment horizontal="left"/>
    </xf>
    <xf numFmtId="166" fontId="12" fillId="0" borderId="1" xfId="0" applyNumberFormat="1" applyFont="1" applyFill="1" applyBorder="1" applyAlignment="1">
      <alignment horizontal="center" wrapText="1"/>
    </xf>
    <xf numFmtId="0" fontId="6" fillId="3" borderId="0" xfId="0" applyFont="1" applyFill="1" applyAlignment="1">
      <alignment horizontal="center"/>
    </xf>
    <xf numFmtId="0" fontId="53" fillId="0" borderId="0" xfId="0" applyFont="1" applyFill="1" applyAlignment="1">
      <alignment horizontal="center" vertical="center"/>
    </xf>
    <xf numFmtId="176" fontId="52" fillId="0" borderId="0" xfId="0" applyNumberFormat="1" applyFont="1" applyFill="1" applyAlignment="1">
      <alignment horizontal="right" vertical="center"/>
    </xf>
    <xf numFmtId="0" fontId="52" fillId="0" borderId="0" xfId="0" applyFont="1" applyFill="1" applyAlignment="1">
      <alignment horizontal="center" vertical="center"/>
    </xf>
    <xf numFmtId="6" fontId="52" fillId="0" borderId="0" xfId="0" applyNumberFormat="1" applyFont="1" applyFill="1" applyAlignment="1">
      <alignment horizontal="right" vertical="center"/>
    </xf>
    <xf numFmtId="0" fontId="11" fillId="0" borderId="0" xfId="0" applyFont="1" applyBorder="1"/>
    <xf numFmtId="0" fontId="11" fillId="3" borderId="0" xfId="0" applyFont="1" applyFill="1" applyBorder="1"/>
    <xf numFmtId="0" fontId="11" fillId="0" borderId="0" xfId="0" applyFont="1" applyFill="1" applyBorder="1"/>
    <xf numFmtId="166" fontId="6" fillId="3" borderId="0" xfId="58273" applyNumberFormat="1" applyFont="1" applyFill="1" applyAlignment="1">
      <alignment horizontal="center" vertical="center"/>
    </xf>
    <xf numFmtId="166" fontId="6" fillId="0" borderId="0" xfId="58273" applyNumberFormat="1" applyFont="1" applyFill="1" applyBorder="1" applyAlignment="1">
      <alignment horizontal="center" vertical="center"/>
    </xf>
    <xf numFmtId="0" fontId="17" fillId="0" borderId="0" xfId="0" applyFont="1" applyFill="1" applyAlignment="1">
      <alignment wrapText="1"/>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0" fontId="17" fillId="3" borderId="0" xfId="0" applyNumberFormat="1" applyFont="1" applyFill="1" applyAlignment="1">
      <alignment horizontal="center"/>
    </xf>
    <xf numFmtId="167" fontId="11" fillId="0" borderId="0" xfId="0" applyNumberFormat="1" applyFont="1" applyFill="1" applyAlignment="1">
      <alignment horizontal="right"/>
    </xf>
    <xf numFmtId="166" fontId="6" fillId="3" borderId="0" xfId="58273" applyNumberFormat="1" applyFont="1" applyFill="1" applyAlignment="1">
      <alignment horizontal="right"/>
    </xf>
    <xf numFmtId="10" fontId="6" fillId="3" borderId="0" xfId="58273" applyNumberFormat="1" applyFont="1" applyFill="1" applyAlignment="1">
      <alignment horizontal="right"/>
    </xf>
    <xf numFmtId="177" fontId="6" fillId="3" borderId="0" xfId="58273" applyNumberFormat="1" applyFont="1" applyFill="1" applyAlignment="1">
      <alignment horizontal="right"/>
    </xf>
    <xf numFmtId="10" fontId="6" fillId="0" borderId="0" xfId="58273" applyNumberFormat="1" applyFont="1" applyAlignment="1">
      <alignment horizontal="right"/>
    </xf>
    <xf numFmtId="166" fontId="6" fillId="0" borderId="0" xfId="58273" applyNumberFormat="1" applyFont="1" applyAlignment="1">
      <alignment horizontal="right"/>
    </xf>
    <xf numFmtId="0" fontId="6" fillId="0" borderId="0" xfId="0" applyFont="1" applyBorder="1" applyAlignment="1">
      <alignment horizontal="center"/>
    </xf>
    <xf numFmtId="166" fontId="6" fillId="0" borderId="0" xfId="0" applyNumberFormat="1" applyFont="1" applyFill="1" applyAlignment="1">
      <alignment horizontal="center"/>
    </xf>
    <xf numFmtId="0" fontId="6" fillId="0" borderId="0" xfId="0" applyFont="1" applyAlignment="1">
      <alignment horizontal="center"/>
    </xf>
    <xf numFmtId="0" fontId="22" fillId="36" borderId="0" xfId="0" applyFont="1" applyFill="1" applyBorder="1" applyAlignment="1" applyProtection="1">
      <alignment horizontal="left"/>
    </xf>
    <xf numFmtId="166"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7" fontId="6" fillId="0" borderId="0" xfId="0" applyNumberFormat="1" applyFont="1" applyFill="1"/>
    <xf numFmtId="49" fontId="6" fillId="0" borderId="0" xfId="0" applyNumberFormat="1" applyFont="1" applyFill="1" applyAlignment="1">
      <alignment horizontal="right"/>
    </xf>
    <xf numFmtId="174" fontId="6" fillId="0" borderId="0" xfId="0" applyNumberFormat="1" applyFont="1"/>
    <xf numFmtId="166" fontId="6" fillId="0" borderId="0" xfId="58273" applyNumberFormat="1" applyFont="1"/>
    <xf numFmtId="173" fontId="11" fillId="0" borderId="0" xfId="0" applyNumberFormat="1" applyFont="1" applyFill="1" applyBorder="1" applyAlignment="1">
      <alignment horizontal="right"/>
    </xf>
    <xf numFmtId="0" fontId="6" fillId="0" borderId="0" xfId="0" applyFont="1" applyFill="1" applyBorder="1" applyAlignment="1">
      <alignment horizontal="right"/>
    </xf>
    <xf numFmtId="173" fontId="6" fillId="3" borderId="0" xfId="0" applyNumberFormat="1" applyFont="1" applyFill="1"/>
    <xf numFmtId="173" fontId="6" fillId="0" borderId="0" xfId="0" applyNumberFormat="1" applyFont="1"/>
    <xf numFmtId="173" fontId="11" fillId="0" borderId="0" xfId="0" applyNumberFormat="1" applyFont="1"/>
    <xf numFmtId="180" fontId="6" fillId="3" borderId="0" xfId="0" applyNumberFormat="1" applyFont="1" applyFill="1"/>
    <xf numFmtId="180" fontId="6" fillId="0" borderId="0" xfId="0" applyNumberFormat="1" applyFont="1"/>
    <xf numFmtId="1" fontId="11" fillId="3" borderId="0" xfId="0" applyNumberFormat="1" applyFont="1" applyFill="1" applyAlignment="1">
      <alignment horizontal="right"/>
    </xf>
    <xf numFmtId="173" fontId="11" fillId="3" borderId="0" xfId="0" applyNumberFormat="1" applyFont="1" applyFill="1"/>
    <xf numFmtId="6" fontId="18" fillId="0" borderId="13" xfId="0" applyNumberFormat="1" applyFont="1" applyFill="1" applyBorder="1"/>
    <xf numFmtId="9" fontId="11" fillId="0" borderId="13" xfId="0" applyNumberFormat="1" applyFont="1" applyFill="1" applyBorder="1" applyAlignment="1">
      <alignment horizontal="left" vertical="top" wrapText="1"/>
    </xf>
    <xf numFmtId="0" fontId="11" fillId="0" borderId="13" xfId="0" applyFont="1" applyFill="1" applyBorder="1" applyAlignment="1">
      <alignment horizontal="center"/>
    </xf>
    <xf numFmtId="6" fontId="11" fillId="0" borderId="13" xfId="0" applyNumberFormat="1" applyFont="1" applyFill="1" applyBorder="1" applyAlignment="1">
      <alignment horizontal="right" vertical="top"/>
    </xf>
    <xf numFmtId="167" fontId="53" fillId="0" borderId="0" xfId="0" applyNumberFormat="1" applyFont="1" applyFill="1" applyAlignment="1">
      <alignment horizontal="right" vertical="center"/>
    </xf>
    <xf numFmtId="179" fontId="52" fillId="0" borderId="0" xfId="0" applyNumberFormat="1" applyFont="1" applyFill="1" applyAlignment="1">
      <alignment horizontal="right" vertical="center"/>
    </xf>
    <xf numFmtId="6" fontId="17" fillId="0" borderId="0" xfId="0" applyNumberFormat="1" applyFont="1" applyFill="1"/>
    <xf numFmtId="167" fontId="6" fillId="0" borderId="0" xfId="0" applyNumberFormat="1" applyFont="1" applyAlignment="1">
      <alignment horizontal="right"/>
    </xf>
    <xf numFmtId="49" fontId="7" fillId="0" borderId="0" xfId="0" applyNumberFormat="1" applyFont="1" applyFill="1" applyAlignment="1">
      <alignment horizontal="center" vertical="center"/>
    </xf>
    <xf numFmtId="49" fontId="17" fillId="3" borderId="0" xfId="0" applyNumberFormat="1" applyFont="1" applyFill="1" applyAlignment="1">
      <alignment horizontal="center" vertical="center"/>
    </xf>
    <xf numFmtId="181" fontId="6" fillId="0" borderId="0" xfId="0" applyNumberFormat="1" applyFont="1" applyAlignment="1">
      <alignment horizontal="right"/>
    </xf>
    <xf numFmtId="0" fontId="2" fillId="0" borderId="0" xfId="0" applyFont="1"/>
    <xf numFmtId="6" fontId="7" fillId="0" borderId="0" xfId="0" applyNumberFormat="1" applyFont="1" applyFill="1" applyAlignment="1"/>
    <xf numFmtId="0" fontId="7" fillId="0" borderId="0" xfId="0" applyFont="1" applyFill="1" applyAlignment="1">
      <alignment horizontal="left"/>
    </xf>
    <xf numFmtId="166" fontId="11" fillId="0" borderId="0" xfId="58273" applyNumberFormat="1" applyFont="1"/>
    <xf numFmtId="166" fontId="22" fillId="3" borderId="0" xfId="58273" applyNumberFormat="1" applyFont="1" applyFill="1" applyBorder="1" applyAlignment="1">
      <alignment horizontal="right" vertical="top"/>
    </xf>
    <xf numFmtId="166" fontId="22" fillId="0" borderId="0" xfId="58273"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167" fontId="11" fillId="3" borderId="0" xfId="0" applyNumberFormat="1" applyFont="1" applyFill="1" applyAlignment="1">
      <alignment horizontal="right"/>
    </xf>
    <xf numFmtId="167"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6" fillId="0" borderId="0" xfId="0" applyFont="1" applyAlignment="1">
      <alignment vertical="top" wrapText="1"/>
    </xf>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6" fontId="11" fillId="3" borderId="0" xfId="0" applyNumberFormat="1" applyFont="1" applyFill="1"/>
    <xf numFmtId="166" fontId="11" fillId="0" borderId="0" xfId="0" applyNumberFormat="1" applyFont="1"/>
    <xf numFmtId="167" fontId="11" fillId="5" borderId="0" xfId="0" applyNumberFormat="1" applyFont="1" applyFill="1" applyAlignment="1">
      <alignment horizontal="right"/>
    </xf>
    <xf numFmtId="10" fontId="11" fillId="0" borderId="0" xfId="0" applyNumberFormat="1" applyFont="1"/>
    <xf numFmtId="0" fontId="55" fillId="0" borderId="0" xfId="0" applyFont="1"/>
    <xf numFmtId="0" fontId="26" fillId="0" borderId="0" xfId="0" applyFont="1"/>
    <xf numFmtId="0" fontId="56"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6" fillId="37" borderId="14" xfId="0" applyFont="1" applyFill="1" applyBorder="1" applyAlignment="1">
      <alignment horizontal="left" vertical="top" wrapText="1"/>
    </xf>
    <xf numFmtId="0" fontId="11" fillId="0" borderId="0" xfId="0" applyFont="1" applyAlignment="1"/>
    <xf numFmtId="176"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3"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6"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0" fontId="6" fillId="0" borderId="0" xfId="0" quotePrefix="1" applyFont="1" applyFill="1" applyBorder="1" applyAlignment="1">
      <alignment horizontal="right"/>
    </xf>
    <xf numFmtId="166" fontId="11" fillId="5" borderId="0" xfId="0" applyNumberFormat="1" applyFont="1" applyFill="1"/>
    <xf numFmtId="166" fontId="11" fillId="5" borderId="0" xfId="0" applyNumberFormat="1" applyFont="1" applyFill="1" applyBorder="1"/>
    <xf numFmtId="166"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11" fillId="0" borderId="0" xfId="0" applyFont="1" applyFill="1" applyAlignment="1">
      <alignment horizontal="left" vertical="top" wrapText="1"/>
    </xf>
    <xf numFmtId="0" fontId="0" fillId="0" borderId="0" xfId="0" applyAlignment="1"/>
    <xf numFmtId="0" fontId="3" fillId="0" borderId="0" xfId="0" applyFont="1" applyAlignment="1">
      <alignment horizontal="center"/>
    </xf>
    <xf numFmtId="0" fontId="6" fillId="0" borderId="0" xfId="0" applyFont="1" applyFill="1" applyAlignment="1"/>
    <xf numFmtId="0" fontId="11" fillId="0" borderId="0" xfId="0" applyFont="1" applyFill="1" applyAlignment="1"/>
    <xf numFmtId="0" fontId="0" fillId="0" borderId="0" xfId="0" applyAlignment="1">
      <alignment horizontal="center"/>
    </xf>
    <xf numFmtId="0" fontId="6" fillId="0" borderId="0" xfId="0" applyFont="1" applyAlignment="1">
      <alignment horizontal="left" wrapText="1"/>
    </xf>
    <xf numFmtId="0" fontId="11" fillId="0" borderId="0" xfId="0" applyFont="1" applyAlignment="1"/>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3"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9"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1" fillId="0" borderId="0" xfId="0" applyFont="1" applyFill="1" applyAlignment="1">
      <alignment horizontal="left" vertical="top" wrapText="1"/>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0" fontId="6" fillId="0" borderId="0" xfId="0" applyFont="1" applyAlignment="1">
      <alignment horizontal="left" wrapText="1"/>
    </xf>
    <xf numFmtId="166" fontId="19" fillId="0" borderId="0" xfId="0" applyNumberFormat="1" applyFont="1" applyAlignment="1">
      <alignment horizontal="center"/>
    </xf>
    <xf numFmtId="166" fontId="0" fillId="0" borderId="0" xfId="0" applyNumberFormat="1"/>
    <xf numFmtId="166" fontId="12" fillId="0" borderId="1" xfId="0" applyNumberFormat="1" applyFont="1" applyFill="1" applyBorder="1" applyAlignment="1">
      <alignment horizontal="center" vertical="center" wrapText="1"/>
    </xf>
    <xf numFmtId="166" fontId="7" fillId="0" borderId="0" xfId="0" applyNumberFormat="1" applyFont="1" applyFill="1" applyBorder="1" applyAlignment="1"/>
    <xf numFmtId="166" fontId="11" fillId="0" borderId="0" xfId="0" applyNumberFormat="1" applyFont="1" applyFill="1" applyBorder="1" applyAlignment="1">
      <alignment horizontal="left" wrapText="1"/>
    </xf>
    <xf numFmtId="184"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5" fontId="11" fillId="0" borderId="0" xfId="0" applyNumberFormat="1" applyFont="1" applyAlignment="1">
      <alignment horizontal="right"/>
    </xf>
    <xf numFmtId="171"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1"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9" fontId="6" fillId="3" borderId="0" xfId="58273" applyFont="1" applyFill="1" applyAlignment="1">
      <alignment horizontal="right"/>
    </xf>
    <xf numFmtId="9" fontId="11" fillId="0" borderId="0" xfId="58273" applyFont="1" applyAlignment="1">
      <alignment horizontal="right"/>
    </xf>
    <xf numFmtId="9" fontId="11" fillId="3" borderId="0" xfId="58273" applyFont="1" applyFill="1" applyAlignment="1">
      <alignment horizontal="right"/>
    </xf>
    <xf numFmtId="0" fontId="11" fillId="0" borderId="0" xfId="0" applyFont="1" applyAlignment="1">
      <alignment horizontal="left" wrapText="1"/>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9" fontId="11" fillId="3" borderId="0" xfId="58273" applyFont="1" applyFill="1" applyAlignment="1">
      <alignment horizontal="right" wrapText="1"/>
    </xf>
    <xf numFmtId="166"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7" fontId="11" fillId="0" borderId="0" xfId="0" applyNumberFormat="1" applyFont="1"/>
    <xf numFmtId="167" fontId="6" fillId="0" borderId="0" xfId="0" applyNumberFormat="1" applyFont="1"/>
    <xf numFmtId="0" fontId="11" fillId="3" borderId="0" xfId="0" applyFont="1" applyFill="1"/>
    <xf numFmtId="167"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6"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3" fontId="11" fillId="0" borderId="0" xfId="0" applyNumberFormat="1" applyFont="1"/>
    <xf numFmtId="0" fontId="0" fillId="0" borderId="15" xfId="0" applyBorder="1"/>
    <xf numFmtId="0" fontId="0" fillId="0" borderId="25" xfId="0" applyBorder="1"/>
    <xf numFmtId="14" fontId="17" fillId="0" borderId="0" xfId="0" applyNumberFormat="1" applyFont="1" applyBorder="1"/>
    <xf numFmtId="14" fontId="0" fillId="0" borderId="0" xfId="0" applyNumberFormat="1" applyFill="1"/>
    <xf numFmtId="0" fontId="6" fillId="0" borderId="0" xfId="0" applyFont="1" applyAlignment="1">
      <alignment wrapText="1"/>
    </xf>
    <xf numFmtId="0" fontId="6" fillId="0" borderId="0" xfId="0" applyFont="1" applyAlignment="1"/>
    <xf numFmtId="0" fontId="6" fillId="0" borderId="0" xfId="0" applyFont="1" applyAlignment="1">
      <alignment horizontal="left" vertical="center" wrapText="1"/>
    </xf>
    <xf numFmtId="0" fontId="6" fillId="0" borderId="0" xfId="0" applyFont="1" applyFill="1" applyAlignment="1">
      <alignment vertical="top" wrapText="1"/>
    </xf>
    <xf numFmtId="166"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49" fontId="62" fillId="3" borderId="0" xfId="0" applyNumberFormat="1" applyFont="1" applyFill="1" applyAlignment="1">
      <alignment horizontal="center"/>
    </xf>
    <xf numFmtId="171" fontId="11" fillId="0" borderId="0" xfId="0" applyNumberFormat="1" applyFont="1" applyFill="1" applyAlignment="1">
      <alignment horizontal="right"/>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0" fontId="6" fillId="0" borderId="0" xfId="0" applyFont="1" applyAlignment="1">
      <alignment wrapText="1"/>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1" fillId="0" borderId="0" xfId="0" applyFont="1" applyAlignment="1"/>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xf numFmtId="9" fontId="11" fillId="3" borderId="0" xfId="58273" applyFont="1" applyFill="1"/>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7"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183" fontId="11" fillId="3" borderId="0" xfId="0" applyNumberFormat="1" applyFont="1" applyFill="1" applyBorder="1"/>
    <xf numFmtId="0" fontId="11" fillId="0" borderId="0" xfId="0" quotePrefix="1" applyFont="1" applyBorder="1"/>
    <xf numFmtId="49" fontId="6" fillId="3" borderId="0" xfId="0" applyNumberFormat="1" applyFont="1" applyFill="1" applyAlignment="1">
      <alignment horizontal="center"/>
    </xf>
    <xf numFmtId="167" fontId="6" fillId="0" borderId="0" xfId="0" applyNumberFormat="1" applyFont="1" applyFill="1" applyAlignment="1">
      <alignment horizontal="right"/>
    </xf>
    <xf numFmtId="171" fontId="6" fillId="3" borderId="0" xfId="58273" applyNumberFormat="1" applyFont="1" applyFill="1" applyAlignment="1">
      <alignment horizontal="right"/>
    </xf>
    <xf numFmtId="9" fontId="11" fillId="0" borderId="0" xfId="58273" applyFont="1" applyFill="1" applyAlignment="1">
      <alignment horizontal="right"/>
    </xf>
    <xf numFmtId="166" fontId="11" fillId="0" borderId="0" xfId="0" applyNumberFormat="1" applyFont="1" applyFill="1" applyAlignment="1">
      <alignment horizontal="center"/>
    </xf>
    <xf numFmtId="167"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6" fontId="6" fillId="0" borderId="0" xfId="58273" applyNumberFormat="1" applyFont="1" applyFill="1" applyBorder="1" applyAlignment="1">
      <alignment horizontal="center" wrapText="1"/>
    </xf>
    <xf numFmtId="166" fontId="6" fillId="3" borderId="0" xfId="58273" applyNumberFormat="1" applyFont="1" applyFill="1" applyBorder="1" applyAlignment="1">
      <alignment horizontal="center" wrapText="1"/>
    </xf>
    <xf numFmtId="9" fontId="6" fillId="3" borderId="0" xfId="58273" applyFont="1" applyFill="1"/>
    <xf numFmtId="14" fontId="11" fillId="0" borderId="0" xfId="0" applyNumberFormat="1" applyFont="1"/>
    <xf numFmtId="10" fontId="11" fillId="0" borderId="0" xfId="58273" applyNumberFormat="1" applyFont="1" applyAlignment="1">
      <alignment horizontal="right"/>
    </xf>
    <xf numFmtId="9" fontId="11" fillId="3" borderId="0" xfId="0" applyNumberFormat="1" applyFont="1" applyFill="1" applyAlignment="1">
      <alignment horizontal="center"/>
    </xf>
    <xf numFmtId="14" fontId="0" fillId="0" borderId="0" xfId="0" applyNumberFormat="1" applyFont="1"/>
    <xf numFmtId="0" fontId="0" fillId="0" borderId="0" xfId="0"/>
    <xf numFmtId="0" fontId="11" fillId="0" borderId="0" xfId="0" applyFont="1" applyAlignment="1"/>
    <xf numFmtId="0" fontId="11" fillId="36" borderId="0" xfId="0" applyFont="1" applyFill="1" applyBorder="1" applyAlignment="1" applyProtection="1">
      <alignment horizontal="left"/>
    </xf>
    <xf numFmtId="3" fontId="11" fillId="0" borderId="0" xfId="0" applyNumberFormat="1" applyFont="1" applyFill="1" applyAlignment="1">
      <alignment horizontal="right"/>
    </xf>
    <xf numFmtId="173" fontId="6" fillId="0" borderId="0" xfId="0" applyNumberFormat="1" applyFont="1" applyAlignment="1">
      <alignment horizontal="right"/>
    </xf>
    <xf numFmtId="173" fontId="11" fillId="0" borderId="0" xfId="0" applyNumberFormat="1" applyFont="1" applyAlignment="1">
      <alignment horizontal="right"/>
    </xf>
    <xf numFmtId="173" fontId="11" fillId="3" borderId="0" xfId="0" applyNumberFormat="1" applyFont="1" applyFill="1" applyAlignment="1">
      <alignment horizontal="right"/>
    </xf>
    <xf numFmtId="173" fontId="11" fillId="0" borderId="0" xfId="0" applyNumberFormat="1" applyFont="1" applyFill="1" applyAlignment="1">
      <alignment horizontal="right"/>
    </xf>
    <xf numFmtId="0" fontId="63" fillId="0" borderId="0" xfId="0" applyFont="1"/>
    <xf numFmtId="183" fontId="11" fillId="3" borderId="0" xfId="0" applyNumberFormat="1" applyFont="1" applyFill="1" applyAlignment="1">
      <alignment horizontal="right"/>
    </xf>
    <xf numFmtId="1" fontId="22" fillId="3" borderId="0" xfId="0" applyNumberFormat="1" applyFont="1" applyFill="1" applyBorder="1" applyAlignment="1">
      <alignment horizontal="right" vertical="top"/>
    </xf>
    <xf numFmtId="183" fontId="22" fillId="3" borderId="0" xfId="0" applyNumberFormat="1" applyFont="1" applyFill="1" applyBorder="1" applyAlignment="1">
      <alignment horizontal="right" vertical="top"/>
    </xf>
    <xf numFmtId="173" fontId="6" fillId="0" borderId="0" xfId="58274" applyNumberFormat="1" applyFont="1" applyAlignment="1">
      <alignment horizontal="right"/>
    </xf>
    <xf numFmtId="173" fontId="6" fillId="3" borderId="0" xfId="58274" applyNumberFormat="1" applyFont="1" applyFill="1" applyAlignment="1">
      <alignment horizontal="right"/>
    </xf>
    <xf numFmtId="173" fontId="11" fillId="0" borderId="0" xfId="58274" applyNumberFormat="1" applyFont="1" applyAlignment="1">
      <alignment horizontal="right"/>
    </xf>
    <xf numFmtId="183" fontId="6" fillId="3" borderId="0" xfId="0" applyNumberFormat="1" applyFont="1" applyFill="1"/>
    <xf numFmtId="180" fontId="11" fillId="3" borderId="0" xfId="0" applyNumberFormat="1" applyFont="1" applyFill="1" applyAlignment="1">
      <alignment horizontal="right"/>
    </xf>
    <xf numFmtId="181" fontId="11" fillId="3" borderId="0" xfId="0" applyNumberFormat="1" applyFont="1" applyFill="1" applyAlignment="1">
      <alignment horizontal="right"/>
    </xf>
    <xf numFmtId="180" fontId="11" fillId="0" borderId="0" xfId="0" applyNumberFormat="1" applyFont="1" applyAlignment="1">
      <alignment horizontal="right"/>
    </xf>
    <xf numFmtId="181" fontId="11" fillId="0" borderId="0" xfId="0" applyNumberFormat="1" applyFont="1" applyAlignment="1">
      <alignment horizontal="right"/>
    </xf>
    <xf numFmtId="188" fontId="11" fillId="0" borderId="0" xfId="0" applyNumberFormat="1" applyFont="1" applyAlignment="1">
      <alignment horizontal="right"/>
    </xf>
    <xf numFmtId="180" fontId="6" fillId="0" borderId="0" xfId="58274" applyNumberFormat="1" applyFont="1" applyAlignment="1">
      <alignment horizontal="right"/>
    </xf>
    <xf numFmtId="180" fontId="6" fillId="3" borderId="0" xfId="58274" applyNumberFormat="1" applyFont="1" applyFill="1" applyAlignment="1">
      <alignment horizontal="right"/>
    </xf>
    <xf numFmtId="181" fontId="6" fillId="0" borderId="0" xfId="58274" applyNumberFormat="1" applyFont="1" applyAlignment="1">
      <alignment horizontal="right"/>
    </xf>
    <xf numFmtId="180" fontId="11" fillId="3" borderId="0" xfId="58274" applyNumberFormat="1" applyFont="1" applyFill="1" applyAlignment="1">
      <alignment horizontal="right"/>
    </xf>
    <xf numFmtId="180" fontId="11" fillId="0" borderId="0" xfId="0" applyNumberFormat="1" applyFont="1" applyFill="1" applyAlignment="1">
      <alignment horizontal="right"/>
    </xf>
    <xf numFmtId="181" fontId="11" fillId="0" borderId="0" xfId="0" applyNumberFormat="1" applyFont="1" applyFill="1" applyAlignment="1">
      <alignment horizontal="right"/>
    </xf>
    <xf numFmtId="188" fontId="11" fillId="0" borderId="0" xfId="0" applyNumberFormat="1" applyFont="1" applyFill="1" applyAlignment="1">
      <alignment horizontal="right"/>
    </xf>
    <xf numFmtId="37" fontId="11" fillId="5" borderId="0" xfId="0" quotePrefix="1" applyNumberFormat="1" applyFont="1" applyFill="1" applyAlignment="1">
      <alignment horizontal="right"/>
    </xf>
    <xf numFmtId="0" fontId="0" fillId="0" borderId="0" xfId="0"/>
    <xf numFmtId="0" fontId="0" fillId="0" borderId="0" xfId="0" applyAlignment="1">
      <alignment horizontal="left"/>
    </xf>
    <xf numFmtId="0" fontId="0" fillId="0" borderId="0" xfId="0" applyFont="1" applyAlignment="1">
      <alignment horizontal="left"/>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Alignment="1">
      <alignment horizontal="center"/>
    </xf>
    <xf numFmtId="0" fontId="0" fillId="0" borderId="0" xfId="0" applyBorder="1"/>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Border="1" applyAlignment="1">
      <alignment horizontal="left" vertical="center" wrapText="1"/>
    </xf>
    <xf numFmtId="0" fontId="6" fillId="0" borderId="0" xfId="0" applyFont="1" applyAlignment="1">
      <alignment horizontal="center" vertical="top" wrapText="1"/>
    </xf>
    <xf numFmtId="0" fontId="6" fillId="0" borderId="0" xfId="0" applyFont="1" applyAlignment="1">
      <alignment horizontal="center"/>
    </xf>
    <xf numFmtId="0" fontId="0" fillId="0" borderId="0" xfId="0" applyAlignment="1">
      <alignment horizontal="left" wrapText="1"/>
    </xf>
    <xf numFmtId="182" fontId="10" fillId="0" borderId="0" xfId="0" applyNumberFormat="1" applyFont="1" applyAlignment="1">
      <alignment horizontal="center" wrapText="1" shrinkToFit="1"/>
    </xf>
    <xf numFmtId="182" fontId="9" fillId="0" borderId="0" xfId="0" applyNumberFormat="1" applyFont="1" applyAlignment="1">
      <alignment horizontal="center" wrapText="1" shrinkToFit="1"/>
    </xf>
    <xf numFmtId="0" fontId="11" fillId="0" borderId="0" xfId="0" applyFont="1" applyFill="1" applyAlignment="1">
      <alignment horizontal="left" vertical="top" wrapText="1"/>
    </xf>
    <xf numFmtId="0" fontId="11" fillId="0" borderId="0" xfId="0" applyFont="1" applyFill="1" applyAlignment="1">
      <alignment vertical="top" wrapText="1"/>
    </xf>
    <xf numFmtId="10" fontId="18" fillId="0" borderId="13" xfId="0" applyNumberFormat="1" applyFont="1" applyFill="1" applyBorder="1" applyAlignment="1">
      <alignment horizontal="center" vertical="top"/>
    </xf>
    <xf numFmtId="6" fontId="18" fillId="0" borderId="13" xfId="0" applyNumberFormat="1" applyFont="1" applyFill="1" applyBorder="1" applyAlignment="1">
      <alignment horizontal="left"/>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Fill="1" applyAlignment="1">
      <alignment wrapText="1"/>
    </xf>
    <xf numFmtId="0" fontId="11" fillId="0" borderId="0" xfId="0" applyFont="1" applyFill="1" applyAlignment="1"/>
    <xf numFmtId="0" fontId="6" fillId="0" borderId="0" xfId="0" applyFont="1" applyFill="1" applyAlignment="1">
      <alignment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0" fontId="6" fillId="0" borderId="0" xfId="0" applyFont="1" applyFill="1" applyAlignment="1">
      <alignment horizontal="left"/>
    </xf>
    <xf numFmtId="0" fontId="7" fillId="0" borderId="0" xfId="0" applyFont="1" applyAlignment="1">
      <alignment wrapText="1"/>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64</xdr:row>
      <xdr:rowOff>9525</xdr:rowOff>
    </xdr:from>
    <xdr:to>
      <xdr:col>4</xdr:col>
      <xdr:colOff>438150</xdr:colOff>
      <xdr:row>67</xdr:row>
      <xdr:rowOff>95250</xdr:rowOff>
    </xdr:to>
    <xdr:pic>
      <xdr:nvPicPr>
        <xdr:cNvPr id="2" name="Picture 1">
          <a:extLst>
            <a:ext uri="{FF2B5EF4-FFF2-40B4-BE49-F238E27FC236}">
              <a16:creationId xmlns:a16="http://schemas.microsoft.com/office/drawing/2014/main" id="{00000000-0008-0000-2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11820525"/>
          <a:ext cx="102870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19050</xdr:colOff>
      <xdr:row>64</xdr:row>
      <xdr:rowOff>9525</xdr:rowOff>
    </xdr:from>
    <xdr:to>
      <xdr:col>4</xdr:col>
      <xdr:colOff>438150</xdr:colOff>
      <xdr:row>67</xdr:row>
      <xdr:rowOff>95250</xdr:rowOff>
    </xdr:to>
    <xdr:pic>
      <xdr:nvPicPr>
        <xdr:cNvPr id="3" name="Picture 2">
          <a:extLst>
            <a:ext uri="{FF2B5EF4-FFF2-40B4-BE49-F238E27FC236}">
              <a16:creationId xmlns:a16="http://schemas.microsoft.com/office/drawing/2014/main" id="{00000000-0008-0000-2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67075" y="12306300"/>
          <a:ext cx="12096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64</xdr:row>
      <xdr:rowOff>0</xdr:rowOff>
    </xdr:from>
    <xdr:to>
      <xdr:col>4</xdr:col>
      <xdr:colOff>361950</xdr:colOff>
      <xdr:row>68</xdr:row>
      <xdr:rowOff>9525</xdr:rowOff>
    </xdr:to>
    <xdr:pic>
      <xdr:nvPicPr>
        <xdr:cNvPr id="2" name="Picture 1">
          <a:extLst>
            <a:ext uri="{FF2B5EF4-FFF2-40B4-BE49-F238E27FC236}">
              <a16:creationId xmlns:a16="http://schemas.microsoft.com/office/drawing/2014/main" id="{00000000-0008-0000-2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8800" y="12001500"/>
          <a:ext cx="9715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64</xdr:row>
      <xdr:rowOff>0</xdr:rowOff>
    </xdr:from>
    <xdr:to>
      <xdr:col>4</xdr:col>
      <xdr:colOff>361950</xdr:colOff>
      <xdr:row>68</xdr:row>
      <xdr:rowOff>9525</xdr:rowOff>
    </xdr:to>
    <xdr:pic>
      <xdr:nvPicPr>
        <xdr:cNvPr id="3" name="Picture 2">
          <a:extLst>
            <a:ext uri="{FF2B5EF4-FFF2-40B4-BE49-F238E27FC236}">
              <a16:creationId xmlns:a16="http://schemas.microsoft.com/office/drawing/2014/main" id="{00000000-0008-0000-27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1825" y="11944350"/>
          <a:ext cx="116205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8.bin"/><Relationship Id="rId1" Type="http://schemas.openxmlformats.org/officeDocument/2006/relationships/hyperlink" Target="http://www.taxfoundation.org/"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2.bin"/><Relationship Id="rId1" Type="http://schemas.openxmlformats.org/officeDocument/2006/relationships/hyperlink" Target="http://www.taxfoundation.org/"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H55"/>
  <sheetViews>
    <sheetView topLeftCell="A8" workbookViewId="0">
      <selection activeCell="D38" sqref="D38"/>
    </sheetView>
  </sheetViews>
  <sheetFormatPr baseColWidth="10" defaultColWidth="8.83203125" defaultRowHeight="15"/>
  <cols>
    <col min="1" max="1" width="11.33203125" bestFit="1" customWidth="1"/>
    <col min="2" max="2" width="18.6640625" bestFit="1" customWidth="1"/>
    <col min="3" max="3" width="11" bestFit="1" customWidth="1"/>
    <col min="4" max="4" width="11.33203125" bestFit="1" customWidth="1"/>
    <col min="5" max="5" width="11.1640625" bestFit="1" customWidth="1"/>
    <col min="6" max="8" width="9.33203125" customWidth="1"/>
  </cols>
  <sheetData>
    <row r="1" spans="1:8" s="316" customFormat="1">
      <c r="A1" s="316" t="s">
        <v>345</v>
      </c>
      <c r="B1" s="316">
        <v>2019</v>
      </c>
      <c r="F1" s="316">
        <v>2018</v>
      </c>
      <c r="G1" s="316">
        <f>F1-1</f>
        <v>2017</v>
      </c>
      <c r="H1" s="316">
        <f>G1-1</f>
        <v>2016</v>
      </c>
    </row>
    <row r="2" spans="1:8" s="316" customFormat="1"/>
    <row r="3" spans="1:8">
      <c r="A3" s="316" t="s">
        <v>342</v>
      </c>
      <c r="B3" s="316" t="s">
        <v>343</v>
      </c>
      <c r="C3" s="532" t="s">
        <v>622</v>
      </c>
      <c r="D3" s="532" t="s">
        <v>623</v>
      </c>
      <c r="E3" s="532" t="s">
        <v>624</v>
      </c>
      <c r="G3" t="s">
        <v>2320</v>
      </c>
    </row>
    <row r="4" spans="1:8">
      <c r="A4" s="316">
        <v>0</v>
      </c>
      <c r="B4" s="316" t="s">
        <v>344</v>
      </c>
      <c r="C4" s="532">
        <v>321039839</v>
      </c>
      <c r="D4" s="532">
        <v>323405935</v>
      </c>
      <c r="E4" s="532">
        <v>325719178</v>
      </c>
    </row>
    <row r="5" spans="1:8">
      <c r="A5" s="316">
        <v>1</v>
      </c>
      <c r="B5" s="316" t="s">
        <v>298</v>
      </c>
      <c r="C5" s="532">
        <v>4850858</v>
      </c>
      <c r="D5" s="532">
        <v>4860545</v>
      </c>
      <c r="E5" s="532">
        <v>4874747</v>
      </c>
      <c r="G5" t="s">
        <v>625</v>
      </c>
    </row>
    <row r="6" spans="1:8">
      <c r="A6" s="316">
        <v>2</v>
      </c>
      <c r="B6" s="316" t="s">
        <v>36</v>
      </c>
      <c r="C6" s="532">
        <v>737979</v>
      </c>
      <c r="D6" s="532">
        <v>741522</v>
      </c>
      <c r="E6" s="532">
        <v>739795</v>
      </c>
    </row>
    <row r="7" spans="1:8">
      <c r="A7" s="316">
        <v>3</v>
      </c>
      <c r="B7" s="316" t="s">
        <v>299</v>
      </c>
      <c r="C7" s="532">
        <v>6802262</v>
      </c>
      <c r="D7" s="532">
        <v>6908642</v>
      </c>
      <c r="E7" s="532">
        <v>7016270</v>
      </c>
    </row>
    <row r="8" spans="1:8">
      <c r="A8" s="316">
        <v>4</v>
      </c>
      <c r="B8" s="316" t="s">
        <v>300</v>
      </c>
      <c r="C8" s="532">
        <v>2975626</v>
      </c>
      <c r="D8" s="532">
        <v>2988231</v>
      </c>
      <c r="E8" s="532">
        <v>3004279</v>
      </c>
    </row>
    <row r="9" spans="1:8">
      <c r="A9" s="316">
        <v>5</v>
      </c>
      <c r="B9" s="316" t="s">
        <v>301</v>
      </c>
      <c r="C9" s="532">
        <v>39032444</v>
      </c>
      <c r="D9" s="532">
        <v>39296476</v>
      </c>
      <c r="E9" s="532">
        <v>39536653</v>
      </c>
    </row>
    <row r="10" spans="1:8">
      <c r="A10" s="316">
        <v>6</v>
      </c>
      <c r="B10" s="316" t="s">
        <v>302</v>
      </c>
      <c r="C10" s="532">
        <v>5440445</v>
      </c>
      <c r="D10" s="532">
        <v>5530105</v>
      </c>
      <c r="E10" s="532">
        <v>5607154</v>
      </c>
    </row>
    <row r="11" spans="1:8">
      <c r="A11" s="316">
        <v>7</v>
      </c>
      <c r="B11" s="316" t="s">
        <v>303</v>
      </c>
      <c r="C11" s="532">
        <v>3593862</v>
      </c>
      <c r="D11" s="532">
        <v>3587685</v>
      </c>
      <c r="E11" s="532">
        <v>3588184</v>
      </c>
    </row>
    <row r="12" spans="1:8">
      <c r="A12" s="316">
        <v>8</v>
      </c>
      <c r="B12" s="316" t="s">
        <v>304</v>
      </c>
      <c r="C12" s="532">
        <v>944107</v>
      </c>
      <c r="D12" s="532">
        <v>952698</v>
      </c>
      <c r="E12" s="532">
        <v>961939</v>
      </c>
    </row>
    <row r="13" spans="1:8">
      <c r="A13" s="316">
        <v>9</v>
      </c>
      <c r="B13" s="316" t="s">
        <v>305</v>
      </c>
      <c r="C13" s="532">
        <v>20268567</v>
      </c>
      <c r="D13" s="532">
        <v>20656589</v>
      </c>
      <c r="E13" s="532">
        <v>20984400</v>
      </c>
    </row>
    <row r="14" spans="1:8">
      <c r="A14" s="584">
        <v>10</v>
      </c>
      <c r="B14" s="316" t="s">
        <v>306</v>
      </c>
      <c r="C14" s="532">
        <v>10199533</v>
      </c>
      <c r="D14" s="532">
        <v>10313620</v>
      </c>
      <c r="E14" s="532">
        <v>10429379</v>
      </c>
    </row>
    <row r="15" spans="1:8">
      <c r="A15" s="584">
        <v>11</v>
      </c>
      <c r="B15" s="316" t="s">
        <v>45</v>
      </c>
      <c r="C15" s="532">
        <v>1426320</v>
      </c>
      <c r="D15" s="532">
        <v>1428683</v>
      </c>
      <c r="E15" s="532">
        <v>1427538</v>
      </c>
    </row>
    <row r="16" spans="1:8">
      <c r="A16" s="584">
        <v>12</v>
      </c>
      <c r="B16" s="316" t="s">
        <v>46</v>
      </c>
      <c r="C16" s="532">
        <v>1649324</v>
      </c>
      <c r="D16" s="532">
        <v>1680026</v>
      </c>
      <c r="E16" s="532">
        <v>1716943</v>
      </c>
    </row>
    <row r="17" spans="1:5">
      <c r="A17" s="584">
        <v>13</v>
      </c>
      <c r="B17" s="316" t="s">
        <v>307</v>
      </c>
      <c r="C17" s="532">
        <v>12862051</v>
      </c>
      <c r="D17" s="532">
        <v>12835726</v>
      </c>
      <c r="E17" s="532">
        <v>12802023</v>
      </c>
    </row>
    <row r="18" spans="1:5">
      <c r="A18" s="584">
        <v>14</v>
      </c>
      <c r="B18" s="316" t="s">
        <v>308</v>
      </c>
      <c r="C18" s="532">
        <v>6610596</v>
      </c>
      <c r="D18" s="532">
        <v>6634007</v>
      </c>
      <c r="E18" s="532">
        <v>6666818</v>
      </c>
    </row>
    <row r="19" spans="1:5">
      <c r="A19" s="584">
        <v>15</v>
      </c>
      <c r="B19" s="316" t="s">
        <v>49</v>
      </c>
      <c r="C19" s="532">
        <v>3118473</v>
      </c>
      <c r="D19" s="532">
        <v>3130869</v>
      </c>
      <c r="E19" s="532">
        <v>3145711</v>
      </c>
    </row>
    <row r="20" spans="1:5">
      <c r="A20" s="584">
        <v>16</v>
      </c>
      <c r="B20" s="316" t="s">
        <v>309</v>
      </c>
      <c r="C20" s="532">
        <v>2905789</v>
      </c>
      <c r="D20" s="532">
        <v>2907731</v>
      </c>
      <c r="E20" s="532">
        <v>2913123</v>
      </c>
    </row>
    <row r="21" spans="1:5">
      <c r="A21" s="584">
        <v>17</v>
      </c>
      <c r="B21" s="316" t="s">
        <v>310</v>
      </c>
      <c r="C21" s="532">
        <v>4422057</v>
      </c>
      <c r="D21" s="532">
        <v>4436113</v>
      </c>
      <c r="E21" s="532">
        <v>4454189</v>
      </c>
    </row>
    <row r="22" spans="1:5">
      <c r="A22" s="584">
        <v>18</v>
      </c>
      <c r="B22" s="316" t="s">
        <v>311</v>
      </c>
      <c r="C22" s="532">
        <v>4671211</v>
      </c>
      <c r="D22" s="532">
        <v>4686157</v>
      </c>
      <c r="E22" s="532">
        <v>4684333</v>
      </c>
    </row>
    <row r="23" spans="1:5">
      <c r="A23" s="584">
        <v>19</v>
      </c>
      <c r="B23" s="316" t="s">
        <v>53</v>
      </c>
      <c r="C23" s="532">
        <v>1327787</v>
      </c>
      <c r="D23" s="532">
        <v>1330232</v>
      </c>
      <c r="E23" s="532">
        <v>1335907</v>
      </c>
    </row>
    <row r="24" spans="1:5">
      <c r="A24" s="584">
        <v>20</v>
      </c>
      <c r="B24" s="316" t="s">
        <v>312</v>
      </c>
      <c r="C24" s="532">
        <v>6000561</v>
      </c>
      <c r="D24" s="532">
        <v>6024752</v>
      </c>
      <c r="E24" s="532">
        <v>6052177</v>
      </c>
    </row>
    <row r="25" spans="1:5">
      <c r="A25" s="584">
        <v>21</v>
      </c>
      <c r="B25" s="316" t="s">
        <v>313</v>
      </c>
      <c r="C25" s="532">
        <v>6794002</v>
      </c>
      <c r="D25" s="532">
        <v>6823721</v>
      </c>
      <c r="E25" s="532">
        <v>6859819</v>
      </c>
    </row>
    <row r="26" spans="1:5">
      <c r="A26" s="584">
        <v>22</v>
      </c>
      <c r="B26" s="316" t="s">
        <v>314</v>
      </c>
      <c r="C26" s="532">
        <v>9918170</v>
      </c>
      <c r="D26" s="532">
        <v>9933445</v>
      </c>
      <c r="E26" s="532">
        <v>9962311</v>
      </c>
    </row>
    <row r="27" spans="1:5">
      <c r="A27" s="584">
        <v>23</v>
      </c>
      <c r="B27" s="316" t="s">
        <v>315</v>
      </c>
      <c r="C27" s="532">
        <v>5483238</v>
      </c>
      <c r="D27" s="532">
        <v>5525050</v>
      </c>
      <c r="E27" s="532">
        <v>5576606</v>
      </c>
    </row>
    <row r="28" spans="1:5">
      <c r="A28" s="584">
        <v>24</v>
      </c>
      <c r="B28" s="316" t="s">
        <v>316</v>
      </c>
      <c r="C28" s="532">
        <v>2985297</v>
      </c>
      <c r="D28" s="532">
        <v>2985415</v>
      </c>
      <c r="E28" s="532">
        <v>2984100</v>
      </c>
    </row>
    <row r="29" spans="1:5">
      <c r="A29" s="584">
        <v>25</v>
      </c>
      <c r="B29" s="316" t="s">
        <v>317</v>
      </c>
      <c r="C29" s="532">
        <v>6072640</v>
      </c>
      <c r="D29" s="532">
        <v>6091176</v>
      </c>
      <c r="E29" s="532">
        <v>6113532</v>
      </c>
    </row>
    <row r="30" spans="1:5">
      <c r="A30" s="584">
        <v>26</v>
      </c>
      <c r="B30" s="316" t="s">
        <v>318</v>
      </c>
      <c r="C30" s="532">
        <v>1028317</v>
      </c>
      <c r="D30" s="532">
        <v>1038656</v>
      </c>
      <c r="E30" s="532">
        <v>1050493</v>
      </c>
    </row>
    <row r="31" spans="1:5">
      <c r="A31" s="584">
        <v>27</v>
      </c>
      <c r="B31" s="316" t="s">
        <v>319</v>
      </c>
      <c r="C31" s="532">
        <v>1893564</v>
      </c>
      <c r="D31" s="532">
        <v>1907603</v>
      </c>
      <c r="E31" s="532">
        <v>1920076</v>
      </c>
    </row>
    <row r="32" spans="1:5">
      <c r="A32" s="584">
        <v>28</v>
      </c>
      <c r="B32" s="316" t="s">
        <v>320</v>
      </c>
      <c r="C32" s="532">
        <v>2883057</v>
      </c>
      <c r="D32" s="532">
        <v>2939254</v>
      </c>
      <c r="E32" s="532">
        <v>2998039</v>
      </c>
    </row>
    <row r="33" spans="1:5">
      <c r="A33" s="584">
        <v>29</v>
      </c>
      <c r="B33" s="316" t="s">
        <v>321</v>
      </c>
      <c r="C33" s="532">
        <v>1330134</v>
      </c>
      <c r="D33" s="532">
        <v>1335015</v>
      </c>
      <c r="E33" s="532">
        <v>1342795</v>
      </c>
    </row>
    <row r="34" spans="1:5">
      <c r="A34" s="584">
        <v>30</v>
      </c>
      <c r="B34" s="316" t="s">
        <v>322</v>
      </c>
      <c r="C34" s="532">
        <v>8960001</v>
      </c>
      <c r="D34" s="532">
        <v>8978416</v>
      </c>
      <c r="E34" s="532">
        <v>9005644</v>
      </c>
    </row>
    <row r="35" spans="1:5">
      <c r="A35" s="584">
        <v>31</v>
      </c>
      <c r="B35" s="316" t="s">
        <v>323</v>
      </c>
      <c r="C35" s="532">
        <v>2082264</v>
      </c>
      <c r="D35" s="532">
        <v>2085432</v>
      </c>
      <c r="E35" s="532">
        <v>2088070</v>
      </c>
    </row>
    <row r="36" spans="1:5">
      <c r="A36" s="584">
        <v>32</v>
      </c>
      <c r="B36" s="316" t="s">
        <v>324</v>
      </c>
      <c r="C36" s="532">
        <v>19819347</v>
      </c>
      <c r="D36" s="532">
        <v>19836286</v>
      </c>
      <c r="E36" s="532">
        <v>19849399</v>
      </c>
    </row>
    <row r="37" spans="1:5">
      <c r="A37" s="584">
        <v>33</v>
      </c>
      <c r="B37" s="316" t="s">
        <v>325</v>
      </c>
      <c r="C37" s="532">
        <v>10041769</v>
      </c>
      <c r="D37" s="532">
        <v>10156689</v>
      </c>
      <c r="E37" s="532">
        <v>10273419</v>
      </c>
    </row>
    <row r="38" spans="1:5">
      <c r="A38" s="584">
        <v>34</v>
      </c>
      <c r="B38" s="316" t="s">
        <v>326</v>
      </c>
      <c r="C38" s="532">
        <v>754859</v>
      </c>
      <c r="D38" s="532">
        <v>755548</v>
      </c>
      <c r="E38" s="532">
        <v>755393</v>
      </c>
    </row>
    <row r="39" spans="1:5">
      <c r="A39" s="584">
        <v>35</v>
      </c>
      <c r="B39" s="316" t="s">
        <v>69</v>
      </c>
      <c r="C39" s="532">
        <v>11606027</v>
      </c>
      <c r="D39" s="532">
        <v>11622554</v>
      </c>
      <c r="E39" s="532">
        <v>11658609</v>
      </c>
    </row>
    <row r="40" spans="1:5">
      <c r="A40" s="584">
        <v>36</v>
      </c>
      <c r="B40" s="316" t="s">
        <v>327</v>
      </c>
      <c r="C40" s="532">
        <v>3904353</v>
      </c>
      <c r="D40" s="532">
        <v>3921207</v>
      </c>
      <c r="E40" s="532">
        <v>3930864</v>
      </c>
    </row>
    <row r="41" spans="1:5">
      <c r="A41" s="584">
        <v>37</v>
      </c>
      <c r="B41" s="316" t="s">
        <v>328</v>
      </c>
      <c r="C41" s="532">
        <v>4016537</v>
      </c>
      <c r="D41" s="532">
        <v>4085989</v>
      </c>
      <c r="E41" s="532">
        <v>4142776</v>
      </c>
    </row>
    <row r="42" spans="1:5">
      <c r="A42" s="584">
        <v>38</v>
      </c>
      <c r="B42" s="316" t="s">
        <v>329</v>
      </c>
      <c r="C42" s="532">
        <v>12791124</v>
      </c>
      <c r="D42" s="532">
        <v>12787085</v>
      </c>
      <c r="E42" s="532">
        <v>12805537</v>
      </c>
    </row>
    <row r="43" spans="1:5">
      <c r="A43" s="584">
        <v>39</v>
      </c>
      <c r="B43" s="316" t="s">
        <v>330</v>
      </c>
      <c r="C43" s="532">
        <v>1055916</v>
      </c>
      <c r="D43" s="532">
        <v>1057566</v>
      </c>
      <c r="E43" s="532">
        <v>1059639</v>
      </c>
    </row>
    <row r="44" spans="1:5">
      <c r="A44" s="584">
        <v>40</v>
      </c>
      <c r="B44" s="316" t="s">
        <v>331</v>
      </c>
      <c r="C44" s="532">
        <v>4892423</v>
      </c>
      <c r="D44" s="532">
        <v>4959822</v>
      </c>
      <c r="E44" s="532">
        <v>5024369</v>
      </c>
    </row>
    <row r="45" spans="1:5">
      <c r="A45" s="584">
        <v>41</v>
      </c>
      <c r="B45" s="316" t="s">
        <v>332</v>
      </c>
      <c r="C45" s="532">
        <v>854036</v>
      </c>
      <c r="D45" s="532">
        <v>861542</v>
      </c>
      <c r="E45" s="532">
        <v>869666</v>
      </c>
    </row>
    <row r="46" spans="1:5">
      <c r="A46" s="584">
        <v>42</v>
      </c>
      <c r="B46" s="316" t="s">
        <v>333</v>
      </c>
      <c r="C46" s="532">
        <v>6590726</v>
      </c>
      <c r="D46" s="532">
        <v>6649404</v>
      </c>
      <c r="E46" s="532">
        <v>6715984</v>
      </c>
    </row>
    <row r="47" spans="1:5">
      <c r="A47" s="584">
        <v>43</v>
      </c>
      <c r="B47" s="316" t="s">
        <v>334</v>
      </c>
      <c r="C47" s="532">
        <v>27454880</v>
      </c>
      <c r="D47" s="532">
        <v>27904862</v>
      </c>
      <c r="E47" s="532">
        <v>28304596</v>
      </c>
    </row>
    <row r="48" spans="1:5">
      <c r="A48" s="584">
        <v>44</v>
      </c>
      <c r="B48" s="316" t="s">
        <v>78</v>
      </c>
      <c r="C48" s="532">
        <v>2984917</v>
      </c>
      <c r="D48" s="532">
        <v>3044321</v>
      </c>
      <c r="E48" s="532">
        <v>3101833</v>
      </c>
    </row>
    <row r="49" spans="1:5">
      <c r="A49" s="584">
        <v>45</v>
      </c>
      <c r="B49" s="316" t="s">
        <v>335</v>
      </c>
      <c r="C49" s="532">
        <v>624455</v>
      </c>
      <c r="D49" s="532">
        <v>623354</v>
      </c>
      <c r="E49" s="532">
        <v>623657</v>
      </c>
    </row>
    <row r="50" spans="1:5">
      <c r="A50" s="584">
        <v>46</v>
      </c>
      <c r="B50" s="316" t="s">
        <v>336</v>
      </c>
      <c r="C50" s="532">
        <v>8366767</v>
      </c>
      <c r="D50" s="532">
        <v>8414380</v>
      </c>
      <c r="E50" s="532">
        <v>8470020</v>
      </c>
    </row>
    <row r="51" spans="1:5">
      <c r="A51" s="584">
        <v>47</v>
      </c>
      <c r="B51" s="316" t="s">
        <v>337</v>
      </c>
      <c r="C51" s="532">
        <v>7152818</v>
      </c>
      <c r="D51" s="532">
        <v>7280934</v>
      </c>
      <c r="E51" s="532">
        <v>7405743</v>
      </c>
    </row>
    <row r="52" spans="1:5">
      <c r="A52" s="584">
        <v>48</v>
      </c>
      <c r="B52" s="316" t="s">
        <v>338</v>
      </c>
      <c r="C52" s="532">
        <v>1839767</v>
      </c>
      <c r="D52" s="532">
        <v>1828637</v>
      </c>
      <c r="E52" s="532">
        <v>1815857</v>
      </c>
    </row>
    <row r="53" spans="1:5">
      <c r="A53" s="584">
        <v>49</v>
      </c>
      <c r="B53" s="316" t="s">
        <v>339</v>
      </c>
      <c r="C53" s="532">
        <v>5759744</v>
      </c>
      <c r="D53" s="532">
        <v>5772917</v>
      </c>
      <c r="E53" s="532">
        <v>5795483</v>
      </c>
    </row>
    <row r="54" spans="1:5">
      <c r="A54" s="584">
        <v>50</v>
      </c>
      <c r="B54" s="316" t="s">
        <v>340</v>
      </c>
      <c r="C54" s="532">
        <v>586102</v>
      </c>
      <c r="D54" s="532">
        <v>584910</v>
      </c>
      <c r="E54" s="532">
        <v>579315</v>
      </c>
    </row>
    <row r="55" spans="1:5">
      <c r="A55" s="584">
        <v>51</v>
      </c>
      <c r="B55" s="316" t="s">
        <v>341</v>
      </c>
      <c r="C55" s="532">
        <v>672736</v>
      </c>
      <c r="D55" s="532">
        <v>684336</v>
      </c>
      <c r="E55" s="532">
        <v>693972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FH171"/>
  <sheetViews>
    <sheetView zoomScale="92" workbookViewId="0">
      <pane xSplit="1" topLeftCell="EY1" activePane="topRight" state="frozen"/>
      <selection pane="topRight" activeCell="FA8" sqref="FA8"/>
    </sheetView>
  </sheetViews>
  <sheetFormatPr baseColWidth="10" defaultColWidth="8.83203125" defaultRowHeight="15"/>
  <cols>
    <col min="1" max="1" width="23.33203125" customWidth="1"/>
    <col min="4" max="4" width="12.6640625" bestFit="1" customWidth="1"/>
    <col min="7" max="22" width="12" bestFit="1" customWidth="1"/>
    <col min="23" max="23" width="10.6640625" bestFit="1" customWidth="1"/>
    <col min="24" max="30" width="9.6640625" bestFit="1" customWidth="1"/>
    <col min="33" max="33" width="9.6640625" bestFit="1" customWidth="1"/>
    <col min="35" max="35" width="9.6640625" bestFit="1" customWidth="1"/>
    <col min="36" max="39" width="10.6640625" bestFit="1" customWidth="1"/>
    <col min="40" max="43" width="9.6640625" bestFit="1" customWidth="1"/>
    <col min="45" max="45" width="9.6640625" bestFit="1" customWidth="1"/>
    <col min="48" max="49" width="10.6640625" bestFit="1" customWidth="1"/>
    <col min="50" max="66" width="9.6640625" bestFit="1" customWidth="1"/>
    <col min="69" max="69" width="10.6640625" bestFit="1" customWidth="1"/>
    <col min="70" max="71" width="9.6640625" bestFit="1" customWidth="1"/>
    <col min="72" max="72" width="10.6640625" bestFit="1" customWidth="1"/>
    <col min="102" max="103" width="9.6640625" bestFit="1" customWidth="1"/>
    <col min="141" max="143" width="9.6640625" bestFit="1" customWidth="1"/>
  </cols>
  <sheetData>
    <row r="1" spans="1:164">
      <c r="A1" s="317" t="s">
        <v>349</v>
      </c>
    </row>
    <row r="2" spans="1:164" ht="16" thickBot="1"/>
    <row r="3" spans="1:164" ht="15" customHeight="1" thickBot="1">
      <c r="A3" s="661" t="s">
        <v>626</v>
      </c>
      <c r="B3" s="662"/>
      <c r="C3" s="663"/>
      <c r="D3" s="659" t="s">
        <v>627</v>
      </c>
      <c r="E3" s="660"/>
      <c r="F3" s="660"/>
      <c r="G3" s="660"/>
      <c r="H3" s="660"/>
      <c r="I3" s="659" t="s">
        <v>298</v>
      </c>
      <c r="J3" s="660"/>
      <c r="K3" s="660"/>
      <c r="L3" s="659" t="s">
        <v>36</v>
      </c>
      <c r="M3" s="660"/>
      <c r="N3" s="660"/>
      <c r="O3" s="664" t="s">
        <v>299</v>
      </c>
      <c r="P3" s="665"/>
      <c r="Q3" s="665"/>
      <c r="R3" s="659" t="s">
        <v>300</v>
      </c>
      <c r="S3" s="660"/>
      <c r="T3" s="660"/>
      <c r="U3" s="664" t="s">
        <v>301</v>
      </c>
      <c r="V3" s="665"/>
      <c r="W3" s="665"/>
      <c r="X3" s="659" t="s">
        <v>302</v>
      </c>
      <c r="Y3" s="660"/>
      <c r="Z3" s="660"/>
      <c r="AA3" s="664" t="s">
        <v>303</v>
      </c>
      <c r="AB3" s="665"/>
      <c r="AC3" s="665"/>
      <c r="AD3" s="659" t="s">
        <v>304</v>
      </c>
      <c r="AE3" s="660"/>
      <c r="AF3" s="660"/>
      <c r="AG3" s="664" t="s">
        <v>341</v>
      </c>
      <c r="AH3" s="665"/>
      <c r="AI3" s="665"/>
      <c r="AJ3" s="659" t="s">
        <v>305</v>
      </c>
      <c r="AK3" s="660"/>
      <c r="AL3" s="660"/>
      <c r="AM3" s="659" t="s">
        <v>306</v>
      </c>
      <c r="AN3" s="660"/>
      <c r="AO3" s="660"/>
      <c r="AP3" s="659" t="s">
        <v>45</v>
      </c>
      <c r="AQ3" s="660"/>
      <c r="AR3" s="660"/>
      <c r="AS3" s="659" t="s">
        <v>46</v>
      </c>
      <c r="AT3" s="660"/>
      <c r="AU3" s="660"/>
      <c r="AV3" s="659" t="s">
        <v>307</v>
      </c>
      <c r="AW3" s="660"/>
      <c r="AX3" s="660"/>
      <c r="AY3" s="659" t="s">
        <v>308</v>
      </c>
      <c r="AZ3" s="660"/>
      <c r="BA3" s="660"/>
      <c r="BB3" s="659" t="s">
        <v>49</v>
      </c>
      <c r="BC3" s="660"/>
      <c r="BD3" s="660"/>
      <c r="BE3" s="659" t="s">
        <v>309</v>
      </c>
      <c r="BF3" s="660"/>
      <c r="BG3" s="660"/>
      <c r="BH3" s="659" t="s">
        <v>310</v>
      </c>
      <c r="BI3" s="660"/>
      <c r="BJ3" s="660"/>
      <c r="BK3" s="659" t="s">
        <v>311</v>
      </c>
      <c r="BL3" s="660"/>
      <c r="BM3" s="660"/>
      <c r="BN3" s="659" t="s">
        <v>53</v>
      </c>
      <c r="BO3" s="660"/>
      <c r="BP3" s="660"/>
      <c r="BQ3" s="659" t="s">
        <v>312</v>
      </c>
      <c r="BR3" s="660"/>
      <c r="BS3" s="660"/>
      <c r="BT3" s="659" t="s">
        <v>313</v>
      </c>
      <c r="BU3" s="660"/>
      <c r="BV3" s="660"/>
      <c r="BW3" s="659" t="s">
        <v>314</v>
      </c>
      <c r="BX3" s="660"/>
      <c r="BY3" s="660"/>
      <c r="BZ3" s="659" t="s">
        <v>315</v>
      </c>
      <c r="CA3" s="660"/>
      <c r="CB3" s="660"/>
      <c r="CC3" s="659" t="s">
        <v>316</v>
      </c>
      <c r="CD3" s="660"/>
      <c r="CE3" s="660"/>
      <c r="CF3" s="659" t="s">
        <v>317</v>
      </c>
      <c r="CG3" s="660"/>
      <c r="CH3" s="660"/>
      <c r="CI3" s="659" t="s">
        <v>318</v>
      </c>
      <c r="CJ3" s="660"/>
      <c r="CK3" s="660"/>
      <c r="CL3" s="659" t="s">
        <v>319</v>
      </c>
      <c r="CM3" s="660"/>
      <c r="CN3" s="660"/>
      <c r="CO3" s="659" t="s">
        <v>320</v>
      </c>
      <c r="CP3" s="660"/>
      <c r="CQ3" s="660"/>
      <c r="CR3" s="659" t="s">
        <v>321</v>
      </c>
      <c r="CS3" s="660"/>
      <c r="CT3" s="660"/>
      <c r="CU3" s="659" t="s">
        <v>322</v>
      </c>
      <c r="CV3" s="660"/>
      <c r="CW3" s="660"/>
      <c r="CX3" s="659" t="s">
        <v>323</v>
      </c>
      <c r="CY3" s="660"/>
      <c r="CZ3" s="660"/>
      <c r="DA3" s="659" t="s">
        <v>324</v>
      </c>
      <c r="DB3" s="660"/>
      <c r="DC3" s="660"/>
      <c r="DD3" s="659" t="s">
        <v>325</v>
      </c>
      <c r="DE3" s="660"/>
      <c r="DF3" s="660"/>
      <c r="DG3" s="659" t="s">
        <v>326</v>
      </c>
      <c r="DH3" s="660"/>
      <c r="DI3" s="660"/>
      <c r="DJ3" s="659" t="s">
        <v>69</v>
      </c>
      <c r="DK3" s="660"/>
      <c r="DL3" s="660"/>
      <c r="DM3" s="659" t="s">
        <v>327</v>
      </c>
      <c r="DN3" s="660"/>
      <c r="DO3" s="660"/>
      <c r="DP3" s="659" t="s">
        <v>328</v>
      </c>
      <c r="DQ3" s="660"/>
      <c r="DR3" s="660"/>
      <c r="DS3" s="659" t="s">
        <v>329</v>
      </c>
      <c r="DT3" s="660"/>
      <c r="DU3" s="660"/>
      <c r="DV3" s="659" t="s">
        <v>330</v>
      </c>
      <c r="DW3" s="660"/>
      <c r="DX3" s="660"/>
      <c r="DY3" s="659" t="s">
        <v>331</v>
      </c>
      <c r="DZ3" s="660"/>
      <c r="EA3" s="660"/>
      <c r="EB3" s="659" t="s">
        <v>332</v>
      </c>
      <c r="EC3" s="660"/>
      <c r="ED3" s="660"/>
      <c r="EE3" s="659" t="s">
        <v>333</v>
      </c>
      <c r="EF3" s="660"/>
      <c r="EG3" s="660"/>
      <c r="EH3" s="659" t="s">
        <v>334</v>
      </c>
      <c r="EI3" s="660"/>
      <c r="EJ3" s="660"/>
      <c r="EK3" s="659" t="s">
        <v>78</v>
      </c>
      <c r="EL3" s="660"/>
      <c r="EM3" s="660"/>
      <c r="EN3" s="659" t="s">
        <v>335</v>
      </c>
      <c r="EO3" s="660"/>
      <c r="EP3" s="660"/>
      <c r="EQ3" s="659" t="s">
        <v>336</v>
      </c>
      <c r="ER3" s="660"/>
      <c r="ES3" s="660"/>
      <c r="ET3" s="659" t="s">
        <v>337</v>
      </c>
      <c r="EU3" s="660"/>
      <c r="EV3" s="660"/>
      <c r="EW3" s="659" t="s">
        <v>338</v>
      </c>
      <c r="EX3" s="660"/>
      <c r="EY3" s="660"/>
      <c r="EZ3" s="659" t="s">
        <v>339</v>
      </c>
      <c r="FA3" s="660"/>
      <c r="FB3" s="660"/>
      <c r="FC3" s="659" t="s">
        <v>340</v>
      </c>
      <c r="FD3" s="660"/>
      <c r="FE3" s="660"/>
    </row>
    <row r="4" spans="1:164" ht="71">
      <c r="A4" s="558"/>
      <c r="B4" s="558"/>
      <c r="C4" s="558"/>
      <c r="D4" s="559" t="s">
        <v>628</v>
      </c>
      <c r="E4" s="559"/>
      <c r="F4" s="559"/>
      <c r="G4" s="559" t="s">
        <v>629</v>
      </c>
      <c r="H4" s="559" t="s">
        <v>630</v>
      </c>
      <c r="I4" s="559" t="s">
        <v>628</v>
      </c>
      <c r="J4" s="559" t="s">
        <v>629</v>
      </c>
      <c r="K4" s="559" t="s">
        <v>630</v>
      </c>
      <c r="L4" s="559" t="s">
        <v>628</v>
      </c>
      <c r="M4" s="559" t="s">
        <v>629</v>
      </c>
      <c r="N4" s="559" t="s">
        <v>630</v>
      </c>
      <c r="O4" s="559" t="s">
        <v>628</v>
      </c>
      <c r="P4" s="559" t="s">
        <v>629</v>
      </c>
      <c r="Q4" s="559" t="s">
        <v>630</v>
      </c>
      <c r="R4" s="559" t="s">
        <v>628</v>
      </c>
      <c r="S4" s="559" t="s">
        <v>629</v>
      </c>
      <c r="T4" s="559" t="s">
        <v>630</v>
      </c>
      <c r="U4" s="559" t="s">
        <v>628</v>
      </c>
      <c r="V4" s="559" t="s">
        <v>629</v>
      </c>
      <c r="W4" s="559" t="s">
        <v>630</v>
      </c>
      <c r="X4" s="559" t="s">
        <v>628</v>
      </c>
      <c r="Y4" s="559" t="s">
        <v>629</v>
      </c>
      <c r="Z4" s="559" t="s">
        <v>630</v>
      </c>
      <c r="AA4" s="559" t="s">
        <v>628</v>
      </c>
      <c r="AB4" s="559" t="s">
        <v>629</v>
      </c>
      <c r="AC4" s="559" t="s">
        <v>630</v>
      </c>
      <c r="AD4" s="559" t="s">
        <v>628</v>
      </c>
      <c r="AE4" s="559" t="s">
        <v>629</v>
      </c>
      <c r="AF4" s="559" t="s">
        <v>630</v>
      </c>
      <c r="AG4" s="559" t="s">
        <v>628</v>
      </c>
      <c r="AH4" s="559" t="s">
        <v>629</v>
      </c>
      <c r="AI4" s="559" t="s">
        <v>630</v>
      </c>
      <c r="AJ4" s="559" t="s">
        <v>628</v>
      </c>
      <c r="AK4" s="559" t="s">
        <v>629</v>
      </c>
      <c r="AL4" s="559" t="s">
        <v>630</v>
      </c>
      <c r="AM4" s="559" t="s">
        <v>628</v>
      </c>
      <c r="AN4" s="559" t="s">
        <v>629</v>
      </c>
      <c r="AO4" s="559" t="s">
        <v>630</v>
      </c>
      <c r="AP4" s="559" t="s">
        <v>628</v>
      </c>
      <c r="AQ4" s="559" t="s">
        <v>629</v>
      </c>
      <c r="AR4" s="559" t="s">
        <v>630</v>
      </c>
      <c r="AS4" s="559" t="s">
        <v>628</v>
      </c>
      <c r="AT4" s="559" t="s">
        <v>629</v>
      </c>
      <c r="AU4" s="559" t="s">
        <v>630</v>
      </c>
      <c r="AV4" s="559" t="s">
        <v>628</v>
      </c>
      <c r="AW4" s="559" t="s">
        <v>629</v>
      </c>
      <c r="AX4" s="559" t="s">
        <v>630</v>
      </c>
      <c r="AY4" s="559" t="s">
        <v>628</v>
      </c>
      <c r="AZ4" s="559" t="s">
        <v>629</v>
      </c>
      <c r="BA4" s="559" t="s">
        <v>630</v>
      </c>
      <c r="BB4" s="559" t="s">
        <v>628</v>
      </c>
      <c r="BC4" s="559" t="s">
        <v>629</v>
      </c>
      <c r="BD4" s="559" t="s">
        <v>630</v>
      </c>
      <c r="BE4" s="559" t="s">
        <v>628</v>
      </c>
      <c r="BF4" s="559" t="s">
        <v>629</v>
      </c>
      <c r="BG4" s="559" t="s">
        <v>630</v>
      </c>
      <c r="BH4" s="559" t="s">
        <v>628</v>
      </c>
      <c r="BI4" s="559" t="s">
        <v>629</v>
      </c>
      <c r="BJ4" s="559" t="s">
        <v>630</v>
      </c>
      <c r="BK4" s="559" t="s">
        <v>628</v>
      </c>
      <c r="BL4" s="559" t="s">
        <v>629</v>
      </c>
      <c r="BM4" s="559" t="s">
        <v>630</v>
      </c>
      <c r="BN4" s="559" t="s">
        <v>628</v>
      </c>
      <c r="BO4" s="559" t="s">
        <v>629</v>
      </c>
      <c r="BP4" s="559" t="s">
        <v>630</v>
      </c>
      <c r="BQ4" s="559" t="s">
        <v>628</v>
      </c>
      <c r="BR4" s="559" t="s">
        <v>629</v>
      </c>
      <c r="BS4" s="559" t="s">
        <v>630</v>
      </c>
      <c r="BT4" s="559" t="s">
        <v>628</v>
      </c>
      <c r="BU4" s="559" t="s">
        <v>629</v>
      </c>
      <c r="BV4" s="559" t="s">
        <v>630</v>
      </c>
      <c r="BW4" s="559" t="s">
        <v>628</v>
      </c>
      <c r="BX4" s="559" t="s">
        <v>629</v>
      </c>
      <c r="BY4" s="559" t="s">
        <v>630</v>
      </c>
      <c r="BZ4" s="559" t="s">
        <v>628</v>
      </c>
      <c r="CA4" s="559" t="s">
        <v>629</v>
      </c>
      <c r="CB4" s="559" t="s">
        <v>630</v>
      </c>
      <c r="CC4" s="559" t="s">
        <v>628</v>
      </c>
      <c r="CD4" s="559" t="s">
        <v>629</v>
      </c>
      <c r="CE4" s="559" t="s">
        <v>630</v>
      </c>
      <c r="CF4" s="559" t="s">
        <v>754</v>
      </c>
      <c r="CG4" s="559" t="s">
        <v>755</v>
      </c>
      <c r="CH4" s="559" t="s">
        <v>630</v>
      </c>
      <c r="CI4" s="559" t="s">
        <v>754</v>
      </c>
      <c r="CJ4" s="559" t="s">
        <v>755</v>
      </c>
      <c r="CK4" s="559" t="s">
        <v>630</v>
      </c>
      <c r="CL4" s="559" t="s">
        <v>754</v>
      </c>
      <c r="CM4" s="559" t="s">
        <v>755</v>
      </c>
      <c r="CN4" s="559" t="s">
        <v>630</v>
      </c>
      <c r="CO4" s="559" t="s">
        <v>754</v>
      </c>
      <c r="CP4" s="559" t="s">
        <v>755</v>
      </c>
      <c r="CQ4" s="559" t="s">
        <v>630</v>
      </c>
      <c r="CR4" s="559" t="s">
        <v>754</v>
      </c>
      <c r="CS4" s="559" t="s">
        <v>755</v>
      </c>
      <c r="CT4" s="559" t="s">
        <v>630</v>
      </c>
      <c r="CU4" s="559" t="s">
        <v>754</v>
      </c>
      <c r="CV4" s="559" t="s">
        <v>755</v>
      </c>
      <c r="CW4" s="559" t="s">
        <v>630</v>
      </c>
      <c r="CX4" s="559" t="s">
        <v>754</v>
      </c>
      <c r="CY4" s="559" t="s">
        <v>755</v>
      </c>
      <c r="CZ4" s="559" t="s">
        <v>630</v>
      </c>
      <c r="DA4" s="559" t="s">
        <v>754</v>
      </c>
      <c r="DB4" s="559" t="s">
        <v>755</v>
      </c>
      <c r="DC4" s="559" t="s">
        <v>630</v>
      </c>
      <c r="DD4" s="559" t="s">
        <v>754</v>
      </c>
      <c r="DE4" s="559" t="s">
        <v>755</v>
      </c>
      <c r="DF4" s="559" t="s">
        <v>630</v>
      </c>
      <c r="DG4" s="559" t="s">
        <v>754</v>
      </c>
      <c r="DH4" s="559" t="s">
        <v>755</v>
      </c>
      <c r="DI4" s="559" t="s">
        <v>630</v>
      </c>
      <c r="DJ4" s="559" t="s">
        <v>754</v>
      </c>
      <c r="DK4" s="559" t="s">
        <v>755</v>
      </c>
      <c r="DL4" s="559" t="s">
        <v>630</v>
      </c>
      <c r="DM4" s="559" t="s">
        <v>754</v>
      </c>
      <c r="DN4" s="559" t="s">
        <v>755</v>
      </c>
      <c r="DO4" s="559" t="s">
        <v>630</v>
      </c>
      <c r="DP4" s="559" t="s">
        <v>754</v>
      </c>
      <c r="DQ4" s="559" t="s">
        <v>755</v>
      </c>
      <c r="DR4" s="559" t="s">
        <v>630</v>
      </c>
      <c r="DS4" s="559" t="s">
        <v>754</v>
      </c>
      <c r="DT4" s="559" t="s">
        <v>755</v>
      </c>
      <c r="DU4" s="559" t="s">
        <v>630</v>
      </c>
      <c r="DV4" s="559" t="s">
        <v>754</v>
      </c>
      <c r="DW4" s="559" t="s">
        <v>755</v>
      </c>
      <c r="DX4" s="559" t="s">
        <v>630</v>
      </c>
      <c r="DY4" s="559" t="s">
        <v>754</v>
      </c>
      <c r="DZ4" s="559" t="s">
        <v>755</v>
      </c>
      <c r="EA4" s="559" t="s">
        <v>630</v>
      </c>
      <c r="EB4" s="559" t="s">
        <v>754</v>
      </c>
      <c r="EC4" s="559" t="s">
        <v>755</v>
      </c>
      <c r="ED4" s="559" t="s">
        <v>630</v>
      </c>
      <c r="EE4" s="559" t="s">
        <v>754</v>
      </c>
      <c r="EF4" s="559" t="s">
        <v>755</v>
      </c>
      <c r="EG4" s="559" t="s">
        <v>630</v>
      </c>
      <c r="EH4" s="559" t="s">
        <v>754</v>
      </c>
      <c r="EI4" s="559" t="s">
        <v>755</v>
      </c>
      <c r="EJ4" s="559" t="s">
        <v>630</v>
      </c>
      <c r="EK4" s="559" t="s">
        <v>754</v>
      </c>
      <c r="EL4" s="559" t="s">
        <v>755</v>
      </c>
      <c r="EM4" s="559" t="s">
        <v>630</v>
      </c>
      <c r="EN4" s="559" t="s">
        <v>754</v>
      </c>
      <c r="EO4" s="559" t="s">
        <v>755</v>
      </c>
      <c r="EP4" s="559" t="s">
        <v>630</v>
      </c>
      <c r="EQ4" s="559" t="s">
        <v>754</v>
      </c>
      <c r="ER4" s="559" t="s">
        <v>755</v>
      </c>
      <c r="ES4" s="559" t="s">
        <v>630</v>
      </c>
      <c r="ET4" s="559" t="s">
        <v>754</v>
      </c>
      <c r="EU4" s="559" t="s">
        <v>755</v>
      </c>
      <c r="EV4" s="559" t="s">
        <v>630</v>
      </c>
      <c r="EW4" s="559" t="s">
        <v>754</v>
      </c>
      <c r="EX4" s="559" t="s">
        <v>755</v>
      </c>
      <c r="EY4" s="559" t="s">
        <v>630</v>
      </c>
      <c r="EZ4" s="559" t="s">
        <v>754</v>
      </c>
      <c r="FA4" s="559" t="s">
        <v>755</v>
      </c>
      <c r="FB4" s="559" t="s">
        <v>630</v>
      </c>
      <c r="FC4" s="559" t="s">
        <v>754</v>
      </c>
      <c r="FD4" s="559" t="s">
        <v>755</v>
      </c>
      <c r="FE4" s="559" t="s">
        <v>630</v>
      </c>
      <c r="FF4" s="316"/>
      <c r="FG4" s="316"/>
    </row>
    <row r="5" spans="1:164">
      <c r="A5" s="658" t="s">
        <v>631</v>
      </c>
      <c r="B5" s="658"/>
      <c r="C5" s="658"/>
      <c r="D5" s="11">
        <v>3401687410</v>
      </c>
      <c r="E5" s="11"/>
      <c r="F5" s="11"/>
      <c r="G5" s="11">
        <v>2136454470</v>
      </c>
      <c r="H5" s="11">
        <v>1805682720</v>
      </c>
      <c r="I5" s="11">
        <v>45952641</v>
      </c>
      <c r="J5" s="11">
        <v>30172490</v>
      </c>
      <c r="K5" s="11">
        <v>21776958</v>
      </c>
      <c r="L5" s="11">
        <v>11642881</v>
      </c>
      <c r="M5" s="11">
        <v>8060170</v>
      </c>
      <c r="N5" s="11">
        <v>5597734</v>
      </c>
      <c r="O5" s="11">
        <v>58987986</v>
      </c>
      <c r="P5" s="11">
        <v>38241052</v>
      </c>
      <c r="Q5" s="11">
        <v>29402701</v>
      </c>
      <c r="R5" s="11">
        <v>26750193</v>
      </c>
      <c r="S5" s="11">
        <v>21431620</v>
      </c>
      <c r="T5" s="11">
        <v>10343182</v>
      </c>
      <c r="U5" s="11">
        <v>515972637</v>
      </c>
      <c r="V5" s="11">
        <v>322332307</v>
      </c>
      <c r="W5" s="11">
        <v>306847335</v>
      </c>
      <c r="X5" s="11">
        <v>55237381</v>
      </c>
      <c r="Y5" s="11">
        <v>31420496</v>
      </c>
      <c r="Z5" s="11">
        <v>30705063</v>
      </c>
      <c r="AA5" s="11">
        <v>41963223</v>
      </c>
      <c r="AB5" s="11">
        <v>28131478</v>
      </c>
      <c r="AC5" s="11">
        <v>18765232</v>
      </c>
      <c r="AD5" s="11">
        <v>10197112</v>
      </c>
      <c r="AE5" s="11">
        <v>8083659</v>
      </c>
      <c r="AF5" s="11">
        <v>3554455</v>
      </c>
      <c r="AG5" s="11">
        <v>14629174</v>
      </c>
      <c r="AH5" s="11">
        <v>0</v>
      </c>
      <c r="AI5" s="11">
        <v>14742748</v>
      </c>
      <c r="AJ5" s="11">
        <v>162751329</v>
      </c>
      <c r="AK5" s="11">
        <v>85094000</v>
      </c>
      <c r="AL5" s="11">
        <v>98286087</v>
      </c>
      <c r="AM5" s="11">
        <v>78432518</v>
      </c>
      <c r="AN5" s="11">
        <v>45859766</v>
      </c>
      <c r="AO5" s="11">
        <v>44146207</v>
      </c>
      <c r="AP5" s="11">
        <v>17378714</v>
      </c>
      <c r="AQ5" s="11">
        <v>13417567</v>
      </c>
      <c r="AR5" s="11">
        <v>4190598</v>
      </c>
      <c r="AS5" s="11">
        <v>13108121</v>
      </c>
      <c r="AT5" s="11">
        <v>9401987</v>
      </c>
      <c r="AU5" s="11">
        <v>5918090</v>
      </c>
      <c r="AV5" s="11">
        <v>129388295</v>
      </c>
      <c r="AW5" s="11">
        <v>75492133</v>
      </c>
      <c r="AX5" s="11">
        <v>73285181</v>
      </c>
      <c r="AY5" s="11">
        <v>58977153</v>
      </c>
      <c r="AZ5" s="11">
        <v>38687720</v>
      </c>
      <c r="BA5" s="11">
        <v>30572837</v>
      </c>
      <c r="BB5" s="11">
        <v>35362888</v>
      </c>
      <c r="BC5" s="11">
        <v>23715459</v>
      </c>
      <c r="BD5" s="11">
        <v>17203162</v>
      </c>
      <c r="BE5" s="11">
        <v>27710901</v>
      </c>
      <c r="BF5" s="11">
        <v>17609012</v>
      </c>
      <c r="BG5" s="11">
        <v>14990974</v>
      </c>
      <c r="BH5" s="11">
        <v>40309982</v>
      </c>
      <c r="BI5" s="11">
        <v>29917300</v>
      </c>
      <c r="BJ5" s="11">
        <v>15038491</v>
      </c>
      <c r="BK5" s="11">
        <v>43113127</v>
      </c>
      <c r="BL5" s="11">
        <v>26819360</v>
      </c>
      <c r="BM5" s="11">
        <v>22209996</v>
      </c>
      <c r="BN5" s="11">
        <v>12734039</v>
      </c>
      <c r="BO5" s="11">
        <v>8987038</v>
      </c>
      <c r="BP5" s="11">
        <v>5132434</v>
      </c>
      <c r="BQ5" s="11">
        <v>64145974</v>
      </c>
      <c r="BR5" s="11">
        <v>42026293</v>
      </c>
      <c r="BS5" s="11">
        <v>30387576</v>
      </c>
      <c r="BT5" s="11">
        <v>85864568</v>
      </c>
      <c r="BU5" s="11">
        <v>60353489</v>
      </c>
      <c r="BV5" s="11">
        <v>35058456</v>
      </c>
      <c r="BW5" s="11">
        <v>98851746</v>
      </c>
      <c r="BX5" s="11">
        <v>71179575</v>
      </c>
      <c r="BY5" s="11">
        <v>46942002</v>
      </c>
      <c r="BZ5" s="11">
        <v>63721253</v>
      </c>
      <c r="CA5" s="11">
        <v>44247753</v>
      </c>
      <c r="CB5" s="11">
        <v>31871872</v>
      </c>
      <c r="CC5" s="11">
        <v>29311458</v>
      </c>
      <c r="CD5" s="11">
        <v>20880788</v>
      </c>
      <c r="CE5" s="11">
        <v>13100079</v>
      </c>
      <c r="CF5" s="11">
        <v>52505583</v>
      </c>
      <c r="CG5" s="11">
        <v>33012463</v>
      </c>
      <c r="CH5" s="11">
        <v>26107728</v>
      </c>
      <c r="CI5" s="11">
        <v>9431952</v>
      </c>
      <c r="CJ5" s="11">
        <v>6862804</v>
      </c>
      <c r="CK5" s="11">
        <v>3902761</v>
      </c>
      <c r="CL5" s="11">
        <v>22804588</v>
      </c>
      <c r="CM5" s="11">
        <v>10881575</v>
      </c>
      <c r="CN5" s="11">
        <v>14387121</v>
      </c>
      <c r="CO5" s="11">
        <v>26271781</v>
      </c>
      <c r="CP5" s="11">
        <v>16808682</v>
      </c>
      <c r="CQ5" s="11">
        <v>14810477</v>
      </c>
      <c r="CR5" s="11">
        <v>12646424</v>
      </c>
      <c r="CS5" s="11">
        <v>8329009</v>
      </c>
      <c r="CT5" s="11">
        <v>6133774</v>
      </c>
      <c r="CU5" s="11">
        <v>103773736</v>
      </c>
      <c r="CV5" s="11">
        <v>66894648</v>
      </c>
      <c r="CW5" s="11">
        <v>49772544</v>
      </c>
      <c r="CX5" s="11">
        <v>23394588</v>
      </c>
      <c r="CY5" s="11">
        <v>18553383</v>
      </c>
      <c r="CZ5" s="11">
        <v>8961579</v>
      </c>
      <c r="DA5" s="11">
        <v>328217489</v>
      </c>
      <c r="DB5" s="11">
        <v>185619993</v>
      </c>
      <c r="DC5" s="11">
        <v>196060833</v>
      </c>
      <c r="DD5" s="11">
        <v>90340239</v>
      </c>
      <c r="DE5" s="11">
        <v>55216832</v>
      </c>
      <c r="DF5" s="11">
        <v>49277265</v>
      </c>
      <c r="DG5" s="11">
        <v>9926276</v>
      </c>
      <c r="DH5" s="11">
        <v>7303271</v>
      </c>
      <c r="DI5" s="11">
        <v>4840340</v>
      </c>
      <c r="DJ5" s="11">
        <v>117494958</v>
      </c>
      <c r="DK5" s="11">
        <v>78250125</v>
      </c>
      <c r="DL5" s="11">
        <v>56789781</v>
      </c>
      <c r="DM5" s="11">
        <v>32831466</v>
      </c>
      <c r="DN5" s="11">
        <v>22858117</v>
      </c>
      <c r="DO5" s="11">
        <v>13909759</v>
      </c>
      <c r="DP5" s="11">
        <v>47155698</v>
      </c>
      <c r="DQ5" s="11">
        <v>32763887</v>
      </c>
      <c r="DR5" s="11">
        <v>21124247</v>
      </c>
      <c r="DS5" s="11">
        <v>134879470</v>
      </c>
      <c r="DT5" s="11">
        <v>90792145</v>
      </c>
      <c r="DU5" s="11">
        <v>66157907</v>
      </c>
      <c r="DV5" s="11">
        <v>11784683</v>
      </c>
      <c r="DW5" s="11">
        <v>8201456</v>
      </c>
      <c r="DX5" s="11">
        <v>4821742</v>
      </c>
      <c r="DY5" s="11">
        <v>45741776</v>
      </c>
      <c r="DZ5" s="11">
        <v>28937622</v>
      </c>
      <c r="EA5" s="11">
        <v>23270476</v>
      </c>
      <c r="EB5" s="11">
        <v>7395287</v>
      </c>
      <c r="EC5" s="11">
        <v>4535024</v>
      </c>
      <c r="ED5" s="11">
        <v>3675012</v>
      </c>
      <c r="EE5" s="11">
        <v>56956424</v>
      </c>
      <c r="EF5" s="11">
        <v>31425681</v>
      </c>
      <c r="EG5" s="11">
        <v>32863434</v>
      </c>
      <c r="EH5" s="11">
        <v>246157080</v>
      </c>
      <c r="EI5" s="11">
        <v>143831737</v>
      </c>
      <c r="EJ5" s="11">
        <v>137238278</v>
      </c>
      <c r="EK5" s="11">
        <v>27360010</v>
      </c>
      <c r="EL5" s="11">
        <v>18162218</v>
      </c>
      <c r="EM5" s="11">
        <v>12456548</v>
      </c>
      <c r="EN5" s="11">
        <v>7728333</v>
      </c>
      <c r="EO5" s="11">
        <v>6488122</v>
      </c>
      <c r="EP5" s="11">
        <v>2986348</v>
      </c>
      <c r="EQ5" s="11">
        <v>78738114</v>
      </c>
      <c r="ER5" s="11">
        <v>51655912</v>
      </c>
      <c r="ES5" s="11">
        <v>39234937</v>
      </c>
      <c r="ET5" s="11">
        <v>85067153</v>
      </c>
      <c r="EU5" s="11">
        <v>51094731</v>
      </c>
      <c r="EV5" s="11">
        <v>47100665</v>
      </c>
      <c r="EW5" s="11">
        <v>17311430</v>
      </c>
      <c r="EX5" s="11">
        <v>13645274</v>
      </c>
      <c r="EY5" s="11">
        <v>5498382</v>
      </c>
      <c r="EZ5" s="11">
        <v>54175477</v>
      </c>
      <c r="FA5" s="11">
        <v>36853220</v>
      </c>
      <c r="FB5" s="11">
        <v>28845226</v>
      </c>
      <c r="FC5" s="11">
        <v>9102101</v>
      </c>
      <c r="FD5" s="11">
        <v>5914027</v>
      </c>
      <c r="FE5" s="11">
        <v>5386106</v>
      </c>
      <c r="FF5" s="420"/>
      <c r="FG5" s="420"/>
      <c r="FH5" s="417"/>
    </row>
    <row r="6" spans="1:164" ht="25.5" customHeight="1">
      <c r="A6" s="657" t="s">
        <v>632</v>
      </c>
      <c r="B6" s="657"/>
      <c r="C6" s="657"/>
      <c r="D6" s="11">
        <v>3008261796</v>
      </c>
      <c r="E6" s="11"/>
      <c r="F6" s="11"/>
      <c r="G6" s="11">
        <v>1909321839</v>
      </c>
      <c r="H6" s="11">
        <v>1639389737</v>
      </c>
      <c r="I6" s="11">
        <v>38043591</v>
      </c>
      <c r="J6" s="11">
        <v>25288886</v>
      </c>
      <c r="K6" s="11">
        <v>18751512</v>
      </c>
      <c r="L6" s="11">
        <v>10789761</v>
      </c>
      <c r="M6" s="11">
        <v>7628651</v>
      </c>
      <c r="N6" s="11">
        <v>5176133</v>
      </c>
      <c r="O6" s="11">
        <v>50384812</v>
      </c>
      <c r="P6" s="11">
        <v>34582961</v>
      </c>
      <c r="Q6" s="11">
        <v>24457618</v>
      </c>
      <c r="R6" s="11">
        <v>24660754</v>
      </c>
      <c r="S6" s="11">
        <v>20346096</v>
      </c>
      <c r="T6" s="11">
        <v>9339267</v>
      </c>
      <c r="U6" s="11">
        <v>445698840</v>
      </c>
      <c r="V6" s="11">
        <v>282907926</v>
      </c>
      <c r="W6" s="11">
        <v>275997919</v>
      </c>
      <c r="X6" s="11">
        <v>48555623</v>
      </c>
      <c r="Y6" s="11">
        <v>27554624</v>
      </c>
      <c r="Z6" s="11">
        <v>27889177</v>
      </c>
      <c r="AA6" s="11">
        <v>39030698</v>
      </c>
      <c r="AB6" s="11">
        <v>26171704</v>
      </c>
      <c r="AC6" s="11">
        <v>17792481</v>
      </c>
      <c r="AD6" s="11">
        <v>9590489</v>
      </c>
      <c r="AE6" s="11">
        <v>7962885</v>
      </c>
      <c r="AF6" s="11">
        <v>3068606</v>
      </c>
      <c r="AG6" s="11">
        <v>13613748</v>
      </c>
      <c r="AH6" s="11">
        <v>0</v>
      </c>
      <c r="AI6" s="11">
        <v>13727322</v>
      </c>
      <c r="AJ6" s="11">
        <v>147846795</v>
      </c>
      <c r="AK6" s="11">
        <v>80261324</v>
      </c>
      <c r="AL6" s="11">
        <v>88214229</v>
      </c>
      <c r="AM6" s="11">
        <v>69907653</v>
      </c>
      <c r="AN6" s="11">
        <v>42279551</v>
      </c>
      <c r="AO6" s="11">
        <v>39201557</v>
      </c>
      <c r="AP6" s="11">
        <v>16439708</v>
      </c>
      <c r="AQ6" s="11">
        <v>12919296</v>
      </c>
      <c r="AR6" s="11">
        <v>3749863</v>
      </c>
      <c r="AS6" s="11">
        <v>11612407</v>
      </c>
      <c r="AT6" s="11">
        <v>8150771</v>
      </c>
      <c r="AU6" s="11">
        <v>5673592</v>
      </c>
      <c r="AV6" s="11">
        <v>116554311</v>
      </c>
      <c r="AW6" s="11">
        <v>68847197</v>
      </c>
      <c r="AX6" s="11">
        <v>67096133</v>
      </c>
      <c r="AY6" s="11">
        <v>53795327</v>
      </c>
      <c r="AZ6" s="11">
        <v>36259733</v>
      </c>
      <c r="BA6" s="11">
        <v>27818998</v>
      </c>
      <c r="BB6" s="11">
        <v>31579704</v>
      </c>
      <c r="BC6" s="11">
        <v>21074390</v>
      </c>
      <c r="BD6" s="11">
        <v>16061047</v>
      </c>
      <c r="BE6" s="11">
        <v>24995164</v>
      </c>
      <c r="BF6" s="11">
        <v>16459697</v>
      </c>
      <c r="BG6" s="11">
        <v>13424552</v>
      </c>
      <c r="BH6" s="11">
        <v>36765618</v>
      </c>
      <c r="BI6" s="11">
        <v>28198449</v>
      </c>
      <c r="BJ6" s="11">
        <v>13212978</v>
      </c>
      <c r="BK6" s="11">
        <v>39163640</v>
      </c>
      <c r="BL6" s="11">
        <v>24110397</v>
      </c>
      <c r="BM6" s="11">
        <v>20969472</v>
      </c>
      <c r="BN6" s="11">
        <v>11924276</v>
      </c>
      <c r="BO6" s="11">
        <v>8310408</v>
      </c>
      <c r="BP6" s="11">
        <v>4999301</v>
      </c>
      <c r="BQ6" s="11">
        <v>59835216</v>
      </c>
      <c r="BR6" s="11">
        <v>39159671</v>
      </c>
      <c r="BS6" s="11">
        <v>28943440</v>
      </c>
      <c r="BT6" s="11">
        <v>76510253</v>
      </c>
      <c r="BU6" s="11">
        <v>54701395</v>
      </c>
      <c r="BV6" s="11">
        <v>31356235</v>
      </c>
      <c r="BW6" s="11">
        <v>85792748</v>
      </c>
      <c r="BX6" s="11">
        <v>61246103</v>
      </c>
      <c r="BY6" s="11">
        <v>43816476</v>
      </c>
      <c r="BZ6" s="11">
        <v>58044995</v>
      </c>
      <c r="CA6" s="11">
        <v>41213212</v>
      </c>
      <c r="CB6" s="11">
        <v>29230155</v>
      </c>
      <c r="CC6" s="11">
        <v>26520200</v>
      </c>
      <c r="CD6" s="11">
        <v>18953932</v>
      </c>
      <c r="CE6" s="11">
        <v>12235677</v>
      </c>
      <c r="CF6" s="11">
        <v>45679846</v>
      </c>
      <c r="CG6" s="11">
        <v>28850421</v>
      </c>
      <c r="CH6" s="11">
        <v>23444033</v>
      </c>
      <c r="CI6" s="11">
        <v>8438995</v>
      </c>
      <c r="CJ6" s="11">
        <v>6011223</v>
      </c>
      <c r="CK6" s="11">
        <v>3761385</v>
      </c>
      <c r="CL6" s="11">
        <v>17440554</v>
      </c>
      <c r="CM6" s="11">
        <v>10129757</v>
      </c>
      <c r="CN6" s="11">
        <v>9774905</v>
      </c>
      <c r="CO6" s="11">
        <v>22139364</v>
      </c>
      <c r="CP6" s="11">
        <v>13904474</v>
      </c>
      <c r="CQ6" s="11">
        <v>13582268</v>
      </c>
      <c r="CR6" s="11">
        <v>11193579</v>
      </c>
      <c r="CS6" s="11">
        <v>6996686</v>
      </c>
      <c r="CT6" s="11">
        <v>6013252</v>
      </c>
      <c r="CU6" s="11">
        <v>96701270</v>
      </c>
      <c r="CV6" s="11">
        <v>60952881</v>
      </c>
      <c r="CW6" s="11">
        <v>48641845</v>
      </c>
      <c r="CX6" s="11">
        <v>20753733</v>
      </c>
      <c r="CY6" s="11">
        <v>16536739</v>
      </c>
      <c r="CZ6" s="11">
        <v>8337368</v>
      </c>
      <c r="DA6" s="11">
        <v>294440367</v>
      </c>
      <c r="DB6" s="11">
        <v>164398893</v>
      </c>
      <c r="DC6" s="11">
        <v>183504811</v>
      </c>
      <c r="DD6" s="11">
        <v>80968734</v>
      </c>
      <c r="DE6" s="11">
        <v>51110442</v>
      </c>
      <c r="DF6" s="11">
        <v>44012150</v>
      </c>
      <c r="DG6" s="11">
        <v>9055731</v>
      </c>
      <c r="DH6" s="11">
        <v>6699443</v>
      </c>
      <c r="DI6" s="11">
        <v>4573623</v>
      </c>
      <c r="DJ6" s="11">
        <v>103572822</v>
      </c>
      <c r="DK6" s="11">
        <v>67466442</v>
      </c>
      <c r="DL6" s="11">
        <v>53651328</v>
      </c>
      <c r="DM6" s="11">
        <v>29606984</v>
      </c>
      <c r="DN6" s="11">
        <v>20920581</v>
      </c>
      <c r="DO6" s="11">
        <v>12622813</v>
      </c>
      <c r="DP6" s="11">
        <v>40899997</v>
      </c>
      <c r="DQ6" s="11">
        <v>28108614</v>
      </c>
      <c r="DR6" s="11">
        <v>19523819</v>
      </c>
      <c r="DS6" s="11">
        <v>119708027</v>
      </c>
      <c r="DT6" s="11">
        <v>79737894</v>
      </c>
      <c r="DU6" s="11">
        <v>62040715</v>
      </c>
      <c r="DV6" s="11">
        <v>10742631</v>
      </c>
      <c r="DW6" s="11">
        <v>7430240</v>
      </c>
      <c r="DX6" s="11">
        <v>4550906</v>
      </c>
      <c r="DY6" s="11">
        <v>39880204</v>
      </c>
      <c r="DZ6" s="11">
        <v>24904905</v>
      </c>
      <c r="EA6" s="11">
        <v>21441621</v>
      </c>
      <c r="EB6" s="11">
        <v>6718722</v>
      </c>
      <c r="EC6" s="11">
        <v>4250719</v>
      </c>
      <c r="ED6" s="11">
        <v>3282752</v>
      </c>
      <c r="EE6" s="11">
        <v>45448529</v>
      </c>
      <c r="EF6" s="11">
        <v>28984418</v>
      </c>
      <c r="EG6" s="11">
        <v>23796802</v>
      </c>
      <c r="EH6" s="11">
        <v>211234220</v>
      </c>
      <c r="EI6" s="11">
        <v>122794738</v>
      </c>
      <c r="EJ6" s="11">
        <v>123352417</v>
      </c>
      <c r="EK6" s="11">
        <v>23605365</v>
      </c>
      <c r="EL6" s="11">
        <v>16441022</v>
      </c>
      <c r="EM6" s="11">
        <v>10423099</v>
      </c>
      <c r="EN6" s="11">
        <v>7110616</v>
      </c>
      <c r="EO6" s="11">
        <v>6121318</v>
      </c>
      <c r="EP6" s="11">
        <v>2735435</v>
      </c>
      <c r="EQ6" s="11">
        <v>70398854</v>
      </c>
      <c r="ER6" s="11">
        <v>45425587</v>
      </c>
      <c r="ES6" s="11">
        <v>37126002</v>
      </c>
      <c r="ET6" s="11">
        <v>71023284</v>
      </c>
      <c r="EU6" s="11">
        <v>43977131</v>
      </c>
      <c r="EV6" s="11">
        <v>40174396</v>
      </c>
      <c r="EW6" s="11">
        <v>16242881</v>
      </c>
      <c r="EX6" s="11">
        <v>12845029</v>
      </c>
      <c r="EY6" s="11">
        <v>5230078</v>
      </c>
      <c r="EZ6" s="11">
        <v>49557756</v>
      </c>
      <c r="FA6" s="11">
        <v>34642530</v>
      </c>
      <c r="FB6" s="11">
        <v>26438195</v>
      </c>
      <c r="FC6" s="11">
        <v>8042400</v>
      </c>
      <c r="FD6" s="11">
        <v>5090453</v>
      </c>
      <c r="FE6" s="11">
        <v>5149979</v>
      </c>
      <c r="FF6" s="420"/>
      <c r="FG6" s="420"/>
      <c r="FH6" s="417"/>
    </row>
    <row r="7" spans="1:164" ht="25.5" customHeight="1">
      <c r="A7" s="657" t="s">
        <v>633</v>
      </c>
      <c r="B7" s="657"/>
      <c r="C7" s="657"/>
      <c r="D7" s="11">
        <v>690208739</v>
      </c>
      <c r="E7" s="11"/>
      <c r="F7" s="11"/>
      <c r="G7" s="11">
        <v>637167820</v>
      </c>
      <c r="H7" s="11">
        <v>593490699</v>
      </c>
      <c r="I7" s="11">
        <v>10409596</v>
      </c>
      <c r="J7" s="11">
        <v>9521969</v>
      </c>
      <c r="K7" s="11">
        <v>6884434</v>
      </c>
      <c r="L7" s="11">
        <v>3128811</v>
      </c>
      <c r="M7" s="11">
        <v>2853202</v>
      </c>
      <c r="N7" s="11">
        <v>2290632</v>
      </c>
      <c r="O7" s="11">
        <v>14992304</v>
      </c>
      <c r="P7" s="11">
        <v>14540462</v>
      </c>
      <c r="Q7" s="11">
        <v>9107609</v>
      </c>
      <c r="R7" s="11">
        <v>7673867</v>
      </c>
      <c r="S7" s="11">
        <v>7431541</v>
      </c>
      <c r="T7" s="11">
        <v>5266935</v>
      </c>
      <c r="U7" s="11">
        <v>103675750</v>
      </c>
      <c r="V7" s="11">
        <v>94336283</v>
      </c>
      <c r="W7" s="11">
        <v>122546472</v>
      </c>
      <c r="X7" s="11">
        <v>9505845</v>
      </c>
      <c r="Y7" s="11">
        <v>8703745</v>
      </c>
      <c r="Z7" s="11">
        <v>7690278</v>
      </c>
      <c r="AA7" s="11">
        <v>7872088</v>
      </c>
      <c r="AB7" s="11">
        <v>7320793</v>
      </c>
      <c r="AC7" s="11">
        <v>5484782</v>
      </c>
      <c r="AD7" s="11">
        <v>2240114</v>
      </c>
      <c r="AE7" s="11">
        <v>2231253</v>
      </c>
      <c r="AF7" s="11">
        <v>1449863</v>
      </c>
      <c r="AG7" s="11">
        <v>4483920</v>
      </c>
      <c r="AH7" s="11">
        <v>0</v>
      </c>
      <c r="AI7" s="11">
        <v>4597494</v>
      </c>
      <c r="AJ7" s="11">
        <v>30735624</v>
      </c>
      <c r="AK7" s="11">
        <v>27390107</v>
      </c>
      <c r="AL7" s="11">
        <v>23974275</v>
      </c>
      <c r="AM7" s="11">
        <v>15655415</v>
      </c>
      <c r="AN7" s="11">
        <v>14571741</v>
      </c>
      <c r="AO7" s="11">
        <v>12657129</v>
      </c>
      <c r="AP7" s="11">
        <v>3326658</v>
      </c>
      <c r="AQ7" s="11">
        <v>2943334</v>
      </c>
      <c r="AR7" s="11">
        <v>612775</v>
      </c>
      <c r="AS7" s="11">
        <v>2853313</v>
      </c>
      <c r="AT7" s="11">
        <v>2721730</v>
      </c>
      <c r="AU7" s="11">
        <v>2343539</v>
      </c>
      <c r="AV7" s="11">
        <v>23075208</v>
      </c>
      <c r="AW7" s="11">
        <v>20264895</v>
      </c>
      <c r="AX7" s="11">
        <v>22199332</v>
      </c>
      <c r="AY7" s="11">
        <v>13505772</v>
      </c>
      <c r="AZ7" s="11">
        <v>13041760</v>
      </c>
      <c r="BA7" s="11">
        <v>10747416</v>
      </c>
      <c r="BB7" s="11">
        <v>7131716</v>
      </c>
      <c r="BC7" s="11">
        <v>6645791</v>
      </c>
      <c r="BD7" s="11">
        <v>6041658</v>
      </c>
      <c r="BE7" s="11">
        <v>4059124</v>
      </c>
      <c r="BF7" s="11">
        <v>3828203</v>
      </c>
      <c r="BG7" s="11">
        <v>5120006</v>
      </c>
      <c r="BH7" s="11">
        <v>12104989</v>
      </c>
      <c r="BI7" s="11">
        <v>11563609</v>
      </c>
      <c r="BJ7" s="11">
        <v>5187189</v>
      </c>
      <c r="BK7" s="11">
        <v>11228992</v>
      </c>
      <c r="BL7" s="11">
        <v>10361925</v>
      </c>
      <c r="BM7" s="11">
        <v>6783296</v>
      </c>
      <c r="BN7" s="11">
        <v>2972220</v>
      </c>
      <c r="BO7" s="11">
        <v>2893648</v>
      </c>
      <c r="BP7" s="11">
        <v>1464005</v>
      </c>
      <c r="BQ7" s="11">
        <v>13147422</v>
      </c>
      <c r="BR7" s="11">
        <v>12290258</v>
      </c>
      <c r="BS7" s="11">
        <v>9125059</v>
      </c>
      <c r="BT7" s="11">
        <v>17256715</v>
      </c>
      <c r="BU7" s="11">
        <v>16401221</v>
      </c>
      <c r="BV7" s="11">
        <v>10402871</v>
      </c>
      <c r="BW7" s="11">
        <v>22389149</v>
      </c>
      <c r="BX7" s="11">
        <v>20908261</v>
      </c>
      <c r="BY7" s="11">
        <v>20750719</v>
      </c>
      <c r="BZ7" s="11">
        <v>11843510</v>
      </c>
      <c r="CA7" s="11">
        <v>11321336</v>
      </c>
      <c r="CB7" s="11">
        <v>12920546</v>
      </c>
      <c r="CC7" s="11">
        <v>8682032</v>
      </c>
      <c r="CD7" s="11">
        <v>8299349</v>
      </c>
      <c r="CE7" s="11">
        <v>5052092</v>
      </c>
      <c r="CF7" s="11">
        <v>11496480</v>
      </c>
      <c r="CG7" s="11">
        <v>10987857</v>
      </c>
      <c r="CH7" s="11">
        <v>7123231</v>
      </c>
      <c r="CI7" s="11">
        <v>2657680</v>
      </c>
      <c r="CJ7" s="11">
        <v>2445647</v>
      </c>
      <c r="CK7" s="11">
        <v>1545646</v>
      </c>
      <c r="CL7" s="11">
        <v>3449087</v>
      </c>
      <c r="CM7" s="11">
        <v>3162157</v>
      </c>
      <c r="CN7" s="11">
        <v>2751038</v>
      </c>
      <c r="CO7" s="11">
        <v>4929703</v>
      </c>
      <c r="CP7" s="11">
        <v>4558408</v>
      </c>
      <c r="CQ7" s="11">
        <v>5718673</v>
      </c>
      <c r="CR7" s="11">
        <v>2343086</v>
      </c>
      <c r="CS7" s="11">
        <v>2609075</v>
      </c>
      <c r="CT7" s="11">
        <v>1550370</v>
      </c>
      <c r="CU7" s="11">
        <v>18313904</v>
      </c>
      <c r="CV7" s="11">
        <v>17976242</v>
      </c>
      <c r="CW7" s="11">
        <v>13231118</v>
      </c>
      <c r="CX7" s="11">
        <v>7212620</v>
      </c>
      <c r="CY7" s="11">
        <v>7030082</v>
      </c>
      <c r="CZ7" s="11">
        <v>4302912</v>
      </c>
      <c r="DA7" s="11">
        <v>62347319</v>
      </c>
      <c r="DB7" s="11">
        <v>56822852</v>
      </c>
      <c r="DC7" s="11">
        <v>58987804</v>
      </c>
      <c r="DD7" s="11">
        <v>18917600</v>
      </c>
      <c r="DE7" s="11">
        <v>15908501</v>
      </c>
      <c r="DF7" s="11">
        <v>17162957</v>
      </c>
      <c r="DG7" s="11">
        <v>1839133</v>
      </c>
      <c r="DH7" s="11">
        <v>1641468</v>
      </c>
      <c r="DI7" s="11">
        <v>2415000</v>
      </c>
      <c r="DJ7" s="11">
        <v>25816579</v>
      </c>
      <c r="DK7" s="11">
        <v>24257560</v>
      </c>
      <c r="DL7" s="11">
        <v>19103967</v>
      </c>
      <c r="DM7" s="11">
        <v>7525270</v>
      </c>
      <c r="DN7" s="11">
        <v>7246312</v>
      </c>
      <c r="DO7" s="11">
        <v>4215368</v>
      </c>
      <c r="DP7" s="11">
        <v>10865333</v>
      </c>
      <c r="DQ7" s="11">
        <v>10027193</v>
      </c>
      <c r="DR7" s="11">
        <v>7570576</v>
      </c>
      <c r="DS7" s="11">
        <v>28865774</v>
      </c>
      <c r="DT7" s="11">
        <v>26240030</v>
      </c>
      <c r="DU7" s="11">
        <v>24696326</v>
      </c>
      <c r="DV7" s="11">
        <v>2644625</v>
      </c>
      <c r="DW7" s="11">
        <v>2518206</v>
      </c>
      <c r="DX7" s="11">
        <v>1364934</v>
      </c>
      <c r="DY7" s="11">
        <v>8184793</v>
      </c>
      <c r="DZ7" s="11">
        <v>8272305</v>
      </c>
      <c r="EA7" s="11">
        <v>6378810</v>
      </c>
      <c r="EB7" s="11">
        <v>1646794</v>
      </c>
      <c r="EC7" s="11">
        <v>1475385</v>
      </c>
      <c r="ED7" s="11">
        <v>986158</v>
      </c>
      <c r="EE7" s="11">
        <v>11920365</v>
      </c>
      <c r="EF7" s="11">
        <v>11238782</v>
      </c>
      <c r="EG7" s="11">
        <v>8014274</v>
      </c>
      <c r="EH7" s="11">
        <v>45162100</v>
      </c>
      <c r="EI7" s="11">
        <v>43750542</v>
      </c>
      <c r="EJ7" s="11">
        <v>36324493</v>
      </c>
      <c r="EK7" s="11">
        <v>4663128</v>
      </c>
      <c r="EL7" s="11">
        <v>4233941</v>
      </c>
      <c r="EM7" s="11">
        <v>3687943</v>
      </c>
      <c r="EN7" s="11">
        <v>2208635</v>
      </c>
      <c r="EO7" s="11">
        <v>2139158</v>
      </c>
      <c r="EP7" s="11">
        <v>1815614</v>
      </c>
      <c r="EQ7" s="11">
        <v>11505307</v>
      </c>
      <c r="ER7" s="11">
        <v>10227735</v>
      </c>
      <c r="ES7" s="11">
        <v>13430307</v>
      </c>
      <c r="ET7" s="11">
        <v>15047498</v>
      </c>
      <c r="EU7" s="11">
        <v>13704988</v>
      </c>
      <c r="EV7" s="11">
        <v>14470753</v>
      </c>
      <c r="EW7" s="11">
        <v>4938092</v>
      </c>
      <c r="EX7" s="11">
        <v>4845755</v>
      </c>
      <c r="EY7" s="11">
        <v>1924563</v>
      </c>
      <c r="EZ7" s="11">
        <v>9672383</v>
      </c>
      <c r="FA7" s="11">
        <v>9317942</v>
      </c>
      <c r="FB7" s="11">
        <v>11877410</v>
      </c>
      <c r="FC7" s="11">
        <v>2085297</v>
      </c>
      <c r="FD7" s="11">
        <v>2143281</v>
      </c>
      <c r="FE7" s="11">
        <v>2140048</v>
      </c>
      <c r="FF7" s="420"/>
      <c r="FG7" s="420"/>
      <c r="FH7" s="417"/>
    </row>
    <row r="8" spans="1:164" ht="14.25" customHeight="1">
      <c r="A8" s="657" t="s">
        <v>634</v>
      </c>
      <c r="B8" s="657"/>
      <c r="C8" s="657"/>
      <c r="D8" s="11">
        <v>690208739</v>
      </c>
      <c r="E8" s="11"/>
      <c r="F8" s="11"/>
      <c r="G8" s="11">
        <v>621508922</v>
      </c>
      <c r="H8" s="11">
        <v>68699817</v>
      </c>
      <c r="I8" s="11">
        <v>10409596</v>
      </c>
      <c r="J8" s="11">
        <v>9390697</v>
      </c>
      <c r="K8" s="11">
        <v>1018899</v>
      </c>
      <c r="L8" s="11">
        <v>3128811</v>
      </c>
      <c r="M8" s="11">
        <v>2845781</v>
      </c>
      <c r="N8" s="11">
        <v>283030</v>
      </c>
      <c r="O8" s="11">
        <v>14992304</v>
      </c>
      <c r="P8" s="11">
        <v>14232217</v>
      </c>
      <c r="Q8" s="11">
        <v>760087</v>
      </c>
      <c r="R8" s="11">
        <v>7673867</v>
      </c>
      <c r="S8" s="11">
        <v>7387381</v>
      </c>
      <c r="T8" s="11">
        <v>286486</v>
      </c>
      <c r="U8" s="11">
        <v>103675750</v>
      </c>
      <c r="V8" s="11">
        <v>91204902</v>
      </c>
      <c r="W8" s="11">
        <v>12470848</v>
      </c>
      <c r="X8" s="11">
        <v>9505845</v>
      </c>
      <c r="Y8" s="11">
        <v>8439520</v>
      </c>
      <c r="Z8" s="11">
        <v>1066325</v>
      </c>
      <c r="AA8" s="11">
        <v>7872088</v>
      </c>
      <c r="AB8" s="11">
        <v>7302804</v>
      </c>
      <c r="AC8" s="11">
        <v>569284</v>
      </c>
      <c r="AD8" s="11">
        <v>2240114</v>
      </c>
      <c r="AE8" s="11">
        <v>2163252</v>
      </c>
      <c r="AF8" s="11">
        <v>76862</v>
      </c>
      <c r="AG8" s="11">
        <v>4483920</v>
      </c>
      <c r="AH8" s="11">
        <v>0</v>
      </c>
      <c r="AI8" s="11">
        <v>4483920</v>
      </c>
      <c r="AJ8" s="11">
        <v>30735624</v>
      </c>
      <c r="AK8" s="11">
        <v>27071440</v>
      </c>
      <c r="AL8" s="11">
        <v>3664184</v>
      </c>
      <c r="AM8" s="11">
        <v>15655415</v>
      </c>
      <c r="AN8" s="11">
        <v>14516751</v>
      </c>
      <c r="AO8" s="11">
        <v>1138664</v>
      </c>
      <c r="AP8" s="11">
        <v>3326658</v>
      </c>
      <c r="AQ8" s="11">
        <v>2935991</v>
      </c>
      <c r="AR8" s="11">
        <v>390667</v>
      </c>
      <c r="AS8" s="11">
        <v>2853313</v>
      </c>
      <c r="AT8" s="11">
        <v>2696745</v>
      </c>
      <c r="AU8" s="11">
        <v>156568</v>
      </c>
      <c r="AV8" s="11">
        <v>23075208</v>
      </c>
      <c r="AW8" s="11">
        <v>19825144</v>
      </c>
      <c r="AX8" s="11">
        <v>3250064</v>
      </c>
      <c r="AY8" s="11">
        <v>13505772</v>
      </c>
      <c r="AZ8" s="11">
        <v>12972492</v>
      </c>
      <c r="BA8" s="11">
        <v>533280</v>
      </c>
      <c r="BB8" s="11">
        <v>7131716</v>
      </c>
      <c r="BC8" s="11">
        <v>6620014</v>
      </c>
      <c r="BD8" s="11">
        <v>511702</v>
      </c>
      <c r="BE8" s="11">
        <v>4059124</v>
      </c>
      <c r="BF8" s="11">
        <v>3789934</v>
      </c>
      <c r="BG8" s="11">
        <v>269190</v>
      </c>
      <c r="BH8" s="11">
        <v>12104989</v>
      </c>
      <c r="BI8" s="11">
        <v>11526207</v>
      </c>
      <c r="BJ8" s="11">
        <v>578782</v>
      </c>
      <c r="BK8" s="11">
        <v>11228992</v>
      </c>
      <c r="BL8" s="11">
        <v>10291164</v>
      </c>
      <c r="BM8" s="11">
        <v>937828</v>
      </c>
      <c r="BN8" s="11">
        <v>2972220</v>
      </c>
      <c r="BO8" s="11">
        <v>2834356</v>
      </c>
      <c r="BP8" s="11">
        <v>137864</v>
      </c>
      <c r="BQ8" s="11">
        <v>13147422</v>
      </c>
      <c r="BR8" s="11">
        <v>11910659</v>
      </c>
      <c r="BS8" s="11">
        <v>1236763</v>
      </c>
      <c r="BT8" s="11">
        <v>17256715</v>
      </c>
      <c r="BU8" s="11">
        <v>15812945</v>
      </c>
      <c r="BV8" s="11">
        <v>1443770</v>
      </c>
      <c r="BW8" s="11">
        <v>22389149</v>
      </c>
      <c r="BX8" s="11">
        <v>20726092</v>
      </c>
      <c r="BY8" s="11">
        <v>1663057</v>
      </c>
      <c r="BZ8" s="11">
        <v>11843510</v>
      </c>
      <c r="CA8" s="11">
        <v>11008186</v>
      </c>
      <c r="CB8" s="11">
        <v>835324</v>
      </c>
      <c r="CC8" s="11">
        <v>8682032</v>
      </c>
      <c r="CD8" s="11">
        <v>8209556</v>
      </c>
      <c r="CE8" s="11">
        <v>472476</v>
      </c>
      <c r="CF8" s="11">
        <v>11496480</v>
      </c>
      <c r="CG8" s="11">
        <v>10750947</v>
      </c>
      <c r="CH8" s="11">
        <v>745533</v>
      </c>
      <c r="CI8" s="11">
        <v>2657680</v>
      </c>
      <c r="CJ8" s="11">
        <v>2440143</v>
      </c>
      <c r="CK8" s="11">
        <v>217537</v>
      </c>
      <c r="CL8" s="11">
        <v>3449087</v>
      </c>
      <c r="CM8" s="11">
        <v>3089395</v>
      </c>
      <c r="CN8" s="11">
        <v>359692</v>
      </c>
      <c r="CO8" s="11">
        <v>4929703</v>
      </c>
      <c r="CP8" s="11">
        <v>4358404</v>
      </c>
      <c r="CQ8" s="11">
        <v>571299</v>
      </c>
      <c r="CR8" s="11">
        <v>2343086</v>
      </c>
      <c r="CS8" s="11">
        <v>2231185</v>
      </c>
      <c r="CT8" s="11">
        <v>111901</v>
      </c>
      <c r="CU8" s="11">
        <v>18313904</v>
      </c>
      <c r="CV8" s="11">
        <v>17303388</v>
      </c>
      <c r="CW8" s="11">
        <v>1010516</v>
      </c>
      <c r="CX8" s="11">
        <v>7212620</v>
      </c>
      <c r="CY8" s="11">
        <v>6815992</v>
      </c>
      <c r="CZ8" s="11">
        <v>396628</v>
      </c>
      <c r="DA8" s="11">
        <v>62347319</v>
      </c>
      <c r="DB8" s="11">
        <v>55733624</v>
      </c>
      <c r="DC8" s="11">
        <v>6613695</v>
      </c>
      <c r="DD8" s="11">
        <v>18917600</v>
      </c>
      <c r="DE8" s="11">
        <v>15705103</v>
      </c>
      <c r="DF8" s="11">
        <v>3212497</v>
      </c>
      <c r="DG8" s="11">
        <v>1839133</v>
      </c>
      <c r="DH8" s="11">
        <v>1592258</v>
      </c>
      <c r="DI8" s="11">
        <v>246875</v>
      </c>
      <c r="DJ8" s="11">
        <v>25816579</v>
      </c>
      <c r="DK8" s="11">
        <v>23650473</v>
      </c>
      <c r="DL8" s="11">
        <v>2166106</v>
      </c>
      <c r="DM8" s="11">
        <v>7525270</v>
      </c>
      <c r="DN8" s="11">
        <v>7101755</v>
      </c>
      <c r="DO8" s="11">
        <v>423515</v>
      </c>
      <c r="DP8" s="11">
        <v>10865333</v>
      </c>
      <c r="DQ8" s="11">
        <v>10005837</v>
      </c>
      <c r="DR8" s="11">
        <v>859496</v>
      </c>
      <c r="DS8" s="11">
        <v>28865774</v>
      </c>
      <c r="DT8" s="11">
        <v>26030549</v>
      </c>
      <c r="DU8" s="11">
        <v>2835225</v>
      </c>
      <c r="DV8" s="11">
        <v>2644625</v>
      </c>
      <c r="DW8" s="11">
        <v>2465341</v>
      </c>
      <c r="DX8" s="11">
        <v>179284</v>
      </c>
      <c r="DY8" s="11">
        <v>8184793</v>
      </c>
      <c r="DZ8" s="11">
        <v>7693124</v>
      </c>
      <c r="EA8" s="11">
        <v>491669</v>
      </c>
      <c r="EB8" s="11">
        <v>1646794</v>
      </c>
      <c r="EC8" s="11">
        <v>1443181</v>
      </c>
      <c r="ED8" s="11">
        <v>203613</v>
      </c>
      <c r="EE8" s="11">
        <v>11920365</v>
      </c>
      <c r="EF8" s="11">
        <v>11178804</v>
      </c>
      <c r="EG8" s="11">
        <v>741561</v>
      </c>
      <c r="EH8" s="11">
        <v>45162100</v>
      </c>
      <c r="EI8" s="11">
        <v>41174591</v>
      </c>
      <c r="EJ8" s="11">
        <v>3987509</v>
      </c>
      <c r="EK8" s="11">
        <v>4663128</v>
      </c>
      <c r="EL8" s="11">
        <v>4225401</v>
      </c>
      <c r="EM8" s="11">
        <v>437727</v>
      </c>
      <c r="EN8" s="11">
        <v>2208635</v>
      </c>
      <c r="EO8" s="11">
        <v>2136903</v>
      </c>
      <c r="EP8" s="11">
        <v>71732</v>
      </c>
      <c r="EQ8" s="11">
        <v>11505307</v>
      </c>
      <c r="ER8" s="11">
        <v>9582243</v>
      </c>
      <c r="ES8" s="11">
        <v>1923064</v>
      </c>
      <c r="ET8" s="11">
        <v>15047498</v>
      </c>
      <c r="EU8" s="11">
        <v>13289208</v>
      </c>
      <c r="EV8" s="11">
        <v>1758290</v>
      </c>
      <c r="EW8" s="11">
        <v>4938092</v>
      </c>
      <c r="EX8" s="11">
        <v>4760569</v>
      </c>
      <c r="EY8" s="11">
        <v>177523</v>
      </c>
      <c r="EZ8" s="11">
        <v>9672383</v>
      </c>
      <c r="FA8" s="11">
        <v>9097918</v>
      </c>
      <c r="FB8" s="11">
        <v>574465</v>
      </c>
      <c r="FC8" s="11">
        <v>2085297</v>
      </c>
      <c r="FD8" s="11">
        <v>1938356</v>
      </c>
      <c r="FE8" s="11">
        <v>146941</v>
      </c>
      <c r="FF8" s="420"/>
      <c r="FG8" s="420"/>
      <c r="FH8" s="417"/>
    </row>
    <row r="9" spans="1:164" ht="15" customHeight="1">
      <c r="A9" s="657" t="s">
        <v>635</v>
      </c>
      <c r="B9" s="657"/>
      <c r="C9" s="657"/>
      <c r="D9" s="11">
        <v>0</v>
      </c>
      <c r="E9" s="11"/>
      <c r="F9" s="11"/>
      <c r="G9" s="11">
        <v>0</v>
      </c>
      <c r="H9" s="11">
        <v>524790882</v>
      </c>
      <c r="I9" s="11">
        <v>0</v>
      </c>
      <c r="J9" s="11">
        <v>0</v>
      </c>
      <c r="K9" s="11">
        <v>5865535</v>
      </c>
      <c r="L9" s="11">
        <v>0</v>
      </c>
      <c r="M9" s="11">
        <v>0</v>
      </c>
      <c r="N9" s="11">
        <v>2007602</v>
      </c>
      <c r="O9" s="11">
        <v>0</v>
      </c>
      <c r="P9" s="11">
        <v>0</v>
      </c>
      <c r="Q9" s="11">
        <v>8347522</v>
      </c>
      <c r="R9" s="11">
        <v>0</v>
      </c>
      <c r="S9" s="11">
        <v>0</v>
      </c>
      <c r="T9" s="11">
        <v>4980449</v>
      </c>
      <c r="U9" s="11">
        <v>0</v>
      </c>
      <c r="V9" s="11">
        <v>0</v>
      </c>
      <c r="W9" s="11">
        <v>110075624</v>
      </c>
      <c r="X9" s="11">
        <v>0</v>
      </c>
      <c r="Y9" s="11">
        <v>0</v>
      </c>
      <c r="Z9" s="11">
        <v>6623953</v>
      </c>
      <c r="AA9" s="11">
        <v>0</v>
      </c>
      <c r="AB9" s="11">
        <v>0</v>
      </c>
      <c r="AC9" s="11">
        <v>4915498</v>
      </c>
      <c r="AD9" s="11">
        <v>0</v>
      </c>
      <c r="AE9" s="11">
        <v>0</v>
      </c>
      <c r="AF9" s="11">
        <v>1373001</v>
      </c>
      <c r="AG9" s="11">
        <v>0</v>
      </c>
      <c r="AH9" s="11">
        <v>0</v>
      </c>
      <c r="AI9" s="11">
        <v>113574</v>
      </c>
      <c r="AJ9" s="11">
        <v>0</v>
      </c>
      <c r="AK9" s="11">
        <v>0</v>
      </c>
      <c r="AL9" s="11">
        <v>20310091</v>
      </c>
      <c r="AM9" s="11">
        <v>0</v>
      </c>
      <c r="AN9" s="11">
        <v>0</v>
      </c>
      <c r="AO9" s="11">
        <v>11518465</v>
      </c>
      <c r="AP9" s="11">
        <v>0</v>
      </c>
      <c r="AQ9" s="11">
        <v>0</v>
      </c>
      <c r="AR9" s="11">
        <v>222108</v>
      </c>
      <c r="AS9" s="11">
        <v>0</v>
      </c>
      <c r="AT9" s="11">
        <v>0</v>
      </c>
      <c r="AU9" s="11">
        <v>2186971</v>
      </c>
      <c r="AV9" s="11">
        <v>0</v>
      </c>
      <c r="AW9" s="11">
        <v>0</v>
      </c>
      <c r="AX9" s="11">
        <v>18949268</v>
      </c>
      <c r="AY9" s="11">
        <v>0</v>
      </c>
      <c r="AZ9" s="11">
        <v>0</v>
      </c>
      <c r="BA9" s="11">
        <v>10214136</v>
      </c>
      <c r="BB9" s="11">
        <v>0</v>
      </c>
      <c r="BC9" s="11">
        <v>0</v>
      </c>
      <c r="BD9" s="11">
        <v>5529956</v>
      </c>
      <c r="BE9" s="11">
        <v>0</v>
      </c>
      <c r="BF9" s="11">
        <v>0</v>
      </c>
      <c r="BG9" s="11">
        <v>4850816</v>
      </c>
      <c r="BH9" s="11">
        <v>0</v>
      </c>
      <c r="BI9" s="11">
        <v>0</v>
      </c>
      <c r="BJ9" s="11">
        <v>4608407</v>
      </c>
      <c r="BK9" s="11">
        <v>0</v>
      </c>
      <c r="BL9" s="11">
        <v>0</v>
      </c>
      <c r="BM9" s="11">
        <v>5845468</v>
      </c>
      <c r="BN9" s="11">
        <v>0</v>
      </c>
      <c r="BO9" s="11">
        <v>0</v>
      </c>
      <c r="BP9" s="11">
        <v>1326141</v>
      </c>
      <c r="BQ9" s="11">
        <v>0</v>
      </c>
      <c r="BR9" s="11">
        <v>0</v>
      </c>
      <c r="BS9" s="11">
        <v>7888296</v>
      </c>
      <c r="BT9" s="11">
        <v>0</v>
      </c>
      <c r="BU9" s="11">
        <v>0</v>
      </c>
      <c r="BV9" s="11">
        <v>8959101</v>
      </c>
      <c r="BW9" s="11">
        <v>0</v>
      </c>
      <c r="BX9" s="11">
        <v>0</v>
      </c>
      <c r="BY9" s="11">
        <v>19087662</v>
      </c>
      <c r="BZ9" s="11">
        <v>0</v>
      </c>
      <c r="CA9" s="11">
        <v>0</v>
      </c>
      <c r="CB9" s="11">
        <v>12085222</v>
      </c>
      <c r="CC9" s="11">
        <v>0</v>
      </c>
      <c r="CD9" s="11">
        <v>0</v>
      </c>
      <c r="CE9" s="11">
        <v>4579616</v>
      </c>
      <c r="CF9" s="11">
        <v>0</v>
      </c>
      <c r="CG9" s="11">
        <v>0</v>
      </c>
      <c r="CH9" s="11">
        <v>6377698</v>
      </c>
      <c r="CI9" s="11">
        <v>0</v>
      </c>
      <c r="CJ9" s="11">
        <v>0</v>
      </c>
      <c r="CK9" s="11">
        <v>1328109</v>
      </c>
      <c r="CL9" s="11">
        <v>0</v>
      </c>
      <c r="CM9" s="11">
        <v>0</v>
      </c>
      <c r="CN9" s="11">
        <v>2391346</v>
      </c>
      <c r="CO9" s="11">
        <v>0</v>
      </c>
      <c r="CP9" s="11">
        <v>0</v>
      </c>
      <c r="CQ9" s="11">
        <v>5147374</v>
      </c>
      <c r="CR9" s="11">
        <v>0</v>
      </c>
      <c r="CS9" s="11">
        <v>0</v>
      </c>
      <c r="CT9" s="11">
        <v>1438469</v>
      </c>
      <c r="CU9" s="11">
        <v>0</v>
      </c>
      <c r="CV9" s="11">
        <v>0</v>
      </c>
      <c r="CW9" s="11">
        <v>12220602</v>
      </c>
      <c r="CX9" s="11">
        <v>0</v>
      </c>
      <c r="CY9" s="11">
        <v>0</v>
      </c>
      <c r="CZ9" s="11">
        <v>3906284</v>
      </c>
      <c r="DA9" s="11">
        <v>0</v>
      </c>
      <c r="DB9" s="11">
        <v>0</v>
      </c>
      <c r="DC9" s="11">
        <v>52374109</v>
      </c>
      <c r="DD9" s="11">
        <v>0</v>
      </c>
      <c r="DE9" s="11">
        <v>0</v>
      </c>
      <c r="DF9" s="11">
        <v>13950460</v>
      </c>
      <c r="DG9" s="11">
        <v>0</v>
      </c>
      <c r="DH9" s="11">
        <v>0</v>
      </c>
      <c r="DI9" s="11">
        <v>2168125</v>
      </c>
      <c r="DJ9" s="11">
        <v>0</v>
      </c>
      <c r="DK9" s="11">
        <v>0</v>
      </c>
      <c r="DL9" s="11">
        <v>16937861</v>
      </c>
      <c r="DM9" s="11">
        <v>0</v>
      </c>
      <c r="DN9" s="11">
        <v>0</v>
      </c>
      <c r="DO9" s="11">
        <v>3791853</v>
      </c>
      <c r="DP9" s="11">
        <v>0</v>
      </c>
      <c r="DQ9" s="11">
        <v>0</v>
      </c>
      <c r="DR9" s="11">
        <v>6711080</v>
      </c>
      <c r="DS9" s="11">
        <v>0</v>
      </c>
      <c r="DT9" s="11">
        <v>0</v>
      </c>
      <c r="DU9" s="11">
        <v>21861101</v>
      </c>
      <c r="DV9" s="11">
        <v>0</v>
      </c>
      <c r="DW9" s="11">
        <v>0</v>
      </c>
      <c r="DX9" s="11">
        <v>1185650</v>
      </c>
      <c r="DY9" s="11">
        <v>0</v>
      </c>
      <c r="DZ9" s="11">
        <v>0</v>
      </c>
      <c r="EA9" s="11">
        <v>5887141</v>
      </c>
      <c r="EB9" s="11">
        <v>0</v>
      </c>
      <c r="EC9" s="11">
        <v>0</v>
      </c>
      <c r="ED9" s="11">
        <v>782545</v>
      </c>
      <c r="EE9" s="11">
        <v>0</v>
      </c>
      <c r="EF9" s="11">
        <v>0</v>
      </c>
      <c r="EG9" s="11">
        <v>7272713</v>
      </c>
      <c r="EH9" s="11">
        <v>0</v>
      </c>
      <c r="EI9" s="11">
        <v>0</v>
      </c>
      <c r="EJ9" s="11">
        <v>32336984</v>
      </c>
      <c r="EK9" s="11">
        <v>0</v>
      </c>
      <c r="EL9" s="11">
        <v>0</v>
      </c>
      <c r="EM9" s="11">
        <v>3250216</v>
      </c>
      <c r="EN9" s="11">
        <v>0</v>
      </c>
      <c r="EO9" s="11">
        <v>0</v>
      </c>
      <c r="EP9" s="11">
        <v>1743882</v>
      </c>
      <c r="EQ9" s="11">
        <v>0</v>
      </c>
      <c r="ER9" s="11">
        <v>0</v>
      </c>
      <c r="ES9" s="11">
        <v>11507243</v>
      </c>
      <c r="ET9" s="11">
        <v>0</v>
      </c>
      <c r="EU9" s="11">
        <v>0</v>
      </c>
      <c r="EV9" s="11">
        <v>12712463</v>
      </c>
      <c r="EW9" s="11">
        <v>0</v>
      </c>
      <c r="EX9" s="11">
        <v>0</v>
      </c>
      <c r="EY9" s="11">
        <v>1747040</v>
      </c>
      <c r="EZ9" s="11">
        <v>0</v>
      </c>
      <c r="FA9" s="11">
        <v>0</v>
      </c>
      <c r="FB9" s="11">
        <v>11302945</v>
      </c>
      <c r="FC9" s="11">
        <v>0</v>
      </c>
      <c r="FD9" s="11">
        <v>0</v>
      </c>
      <c r="FE9" s="11">
        <v>1993107</v>
      </c>
      <c r="FF9" s="420"/>
      <c r="FG9" s="420"/>
      <c r="FH9" s="417"/>
    </row>
    <row r="10" spans="1:164" ht="15" customHeight="1">
      <c r="A10" s="657" t="s">
        <v>636</v>
      </c>
      <c r="B10" s="657"/>
      <c r="C10" s="657"/>
      <c r="D10" s="11">
        <v>0</v>
      </c>
      <c r="E10" s="11"/>
      <c r="F10" s="11"/>
      <c r="G10" s="11">
        <v>15658898</v>
      </c>
      <c r="H10" s="11">
        <v>0</v>
      </c>
      <c r="I10" s="11">
        <v>0</v>
      </c>
      <c r="J10" s="11">
        <v>131272</v>
      </c>
      <c r="K10" s="11">
        <v>0</v>
      </c>
      <c r="L10" s="11">
        <v>0</v>
      </c>
      <c r="M10" s="11">
        <v>7421</v>
      </c>
      <c r="N10" s="11">
        <v>0</v>
      </c>
      <c r="O10" s="11">
        <v>0</v>
      </c>
      <c r="P10" s="11">
        <v>308245</v>
      </c>
      <c r="Q10" s="11">
        <v>0</v>
      </c>
      <c r="R10" s="11">
        <v>0</v>
      </c>
      <c r="S10" s="11">
        <v>44160</v>
      </c>
      <c r="T10" s="11">
        <v>0</v>
      </c>
      <c r="U10" s="11">
        <v>0</v>
      </c>
      <c r="V10" s="11">
        <v>3131381</v>
      </c>
      <c r="W10" s="11">
        <v>0</v>
      </c>
      <c r="X10" s="11">
        <v>0</v>
      </c>
      <c r="Y10" s="11">
        <v>264225</v>
      </c>
      <c r="Z10" s="11">
        <v>0</v>
      </c>
      <c r="AA10" s="11">
        <v>0</v>
      </c>
      <c r="AB10" s="11">
        <v>17989</v>
      </c>
      <c r="AC10" s="11">
        <v>0</v>
      </c>
      <c r="AD10" s="11">
        <v>0</v>
      </c>
      <c r="AE10" s="11">
        <v>68001</v>
      </c>
      <c r="AF10" s="11">
        <v>0</v>
      </c>
      <c r="AG10" s="11">
        <v>0</v>
      </c>
      <c r="AH10" s="11">
        <v>0</v>
      </c>
      <c r="AI10" s="11">
        <v>0</v>
      </c>
      <c r="AJ10" s="11">
        <v>0</v>
      </c>
      <c r="AK10" s="11">
        <v>318667</v>
      </c>
      <c r="AL10" s="11">
        <v>0</v>
      </c>
      <c r="AM10" s="11">
        <v>0</v>
      </c>
      <c r="AN10" s="11">
        <v>54990</v>
      </c>
      <c r="AO10" s="11">
        <v>0</v>
      </c>
      <c r="AP10" s="11">
        <v>0</v>
      </c>
      <c r="AQ10" s="11">
        <v>7343</v>
      </c>
      <c r="AR10" s="11">
        <v>0</v>
      </c>
      <c r="AS10" s="11">
        <v>0</v>
      </c>
      <c r="AT10" s="11">
        <v>24985</v>
      </c>
      <c r="AU10" s="11">
        <v>0</v>
      </c>
      <c r="AV10" s="11">
        <v>0</v>
      </c>
      <c r="AW10" s="11">
        <v>439751</v>
      </c>
      <c r="AX10" s="11">
        <v>0</v>
      </c>
      <c r="AY10" s="11">
        <v>0</v>
      </c>
      <c r="AZ10" s="11">
        <v>69268</v>
      </c>
      <c r="BA10" s="11">
        <v>0</v>
      </c>
      <c r="BB10" s="11">
        <v>0</v>
      </c>
      <c r="BC10" s="11">
        <v>25777</v>
      </c>
      <c r="BD10" s="11">
        <v>0</v>
      </c>
      <c r="BE10" s="11">
        <v>0</v>
      </c>
      <c r="BF10" s="11">
        <v>38269</v>
      </c>
      <c r="BG10" s="11">
        <v>0</v>
      </c>
      <c r="BH10" s="11">
        <v>0</v>
      </c>
      <c r="BI10" s="11">
        <v>37402</v>
      </c>
      <c r="BJ10" s="11">
        <v>0</v>
      </c>
      <c r="BK10" s="11">
        <v>0</v>
      </c>
      <c r="BL10" s="11">
        <v>70761</v>
      </c>
      <c r="BM10" s="11">
        <v>0</v>
      </c>
      <c r="BN10" s="11">
        <v>0</v>
      </c>
      <c r="BO10" s="11">
        <v>59292</v>
      </c>
      <c r="BP10" s="11">
        <v>0</v>
      </c>
      <c r="BQ10" s="11">
        <v>0</v>
      </c>
      <c r="BR10" s="11">
        <v>379599</v>
      </c>
      <c r="BS10" s="11">
        <v>0</v>
      </c>
      <c r="BT10" s="11">
        <v>0</v>
      </c>
      <c r="BU10" s="11">
        <v>588276</v>
      </c>
      <c r="BV10" s="11">
        <v>0</v>
      </c>
      <c r="BW10" s="11">
        <v>0</v>
      </c>
      <c r="BX10" s="11">
        <v>182169</v>
      </c>
      <c r="BY10" s="11">
        <v>0</v>
      </c>
      <c r="BZ10" s="11">
        <v>0</v>
      </c>
      <c r="CA10" s="11">
        <v>313150</v>
      </c>
      <c r="CB10" s="11">
        <v>0</v>
      </c>
      <c r="CC10" s="11">
        <v>0</v>
      </c>
      <c r="CD10" s="11">
        <v>89793</v>
      </c>
      <c r="CE10" s="11">
        <v>0</v>
      </c>
      <c r="CF10" s="11">
        <v>0</v>
      </c>
      <c r="CG10" s="11">
        <v>236910</v>
      </c>
      <c r="CH10" s="11">
        <v>0</v>
      </c>
      <c r="CI10" s="11">
        <v>0</v>
      </c>
      <c r="CJ10" s="11">
        <v>5504</v>
      </c>
      <c r="CK10" s="11">
        <v>0</v>
      </c>
      <c r="CL10" s="11">
        <v>0</v>
      </c>
      <c r="CM10" s="11">
        <v>72762</v>
      </c>
      <c r="CN10" s="11">
        <v>0</v>
      </c>
      <c r="CO10" s="11">
        <v>0</v>
      </c>
      <c r="CP10" s="11">
        <v>200004</v>
      </c>
      <c r="CQ10" s="11">
        <v>0</v>
      </c>
      <c r="CR10" s="11">
        <v>0</v>
      </c>
      <c r="CS10" s="11">
        <v>377890</v>
      </c>
      <c r="CT10" s="11">
        <v>0</v>
      </c>
      <c r="CU10" s="11">
        <v>0</v>
      </c>
      <c r="CV10" s="11">
        <v>672854</v>
      </c>
      <c r="CW10" s="11">
        <v>0</v>
      </c>
      <c r="CX10" s="11">
        <v>0</v>
      </c>
      <c r="CY10" s="11">
        <v>214090</v>
      </c>
      <c r="CZ10" s="11">
        <v>0</v>
      </c>
      <c r="DA10" s="11">
        <v>0</v>
      </c>
      <c r="DB10" s="11">
        <v>1089228</v>
      </c>
      <c r="DC10" s="11">
        <v>0</v>
      </c>
      <c r="DD10" s="11">
        <v>0</v>
      </c>
      <c r="DE10" s="11">
        <v>203398</v>
      </c>
      <c r="DF10" s="11">
        <v>0</v>
      </c>
      <c r="DG10" s="11">
        <v>0</v>
      </c>
      <c r="DH10" s="11">
        <v>49210</v>
      </c>
      <c r="DI10" s="11">
        <v>0</v>
      </c>
      <c r="DJ10" s="11">
        <v>0</v>
      </c>
      <c r="DK10" s="11">
        <v>607087</v>
      </c>
      <c r="DL10" s="11">
        <v>0</v>
      </c>
      <c r="DM10" s="11">
        <v>0</v>
      </c>
      <c r="DN10" s="11">
        <v>144557</v>
      </c>
      <c r="DO10" s="11">
        <v>0</v>
      </c>
      <c r="DP10" s="11">
        <v>0</v>
      </c>
      <c r="DQ10" s="11">
        <v>21356</v>
      </c>
      <c r="DR10" s="11">
        <v>0</v>
      </c>
      <c r="DS10" s="11">
        <v>0</v>
      </c>
      <c r="DT10" s="11">
        <v>209481</v>
      </c>
      <c r="DU10" s="11">
        <v>0</v>
      </c>
      <c r="DV10" s="11">
        <v>0</v>
      </c>
      <c r="DW10" s="11">
        <v>52865</v>
      </c>
      <c r="DX10" s="11">
        <v>0</v>
      </c>
      <c r="DY10" s="11">
        <v>0</v>
      </c>
      <c r="DZ10" s="11">
        <v>579181</v>
      </c>
      <c r="EA10" s="11">
        <v>0</v>
      </c>
      <c r="EB10" s="11">
        <v>0</v>
      </c>
      <c r="EC10" s="11">
        <v>32204</v>
      </c>
      <c r="ED10" s="11">
        <v>0</v>
      </c>
      <c r="EE10" s="11">
        <v>0</v>
      </c>
      <c r="EF10" s="11">
        <v>59978</v>
      </c>
      <c r="EG10" s="11">
        <v>0</v>
      </c>
      <c r="EH10" s="11">
        <v>0</v>
      </c>
      <c r="EI10" s="11">
        <v>2575951</v>
      </c>
      <c r="EJ10" s="11">
        <v>0</v>
      </c>
      <c r="EK10" s="11">
        <v>0</v>
      </c>
      <c r="EL10" s="11">
        <v>8540</v>
      </c>
      <c r="EM10" s="11">
        <v>0</v>
      </c>
      <c r="EN10" s="11">
        <v>0</v>
      </c>
      <c r="EO10" s="11">
        <v>2255</v>
      </c>
      <c r="EP10" s="11">
        <v>0</v>
      </c>
      <c r="EQ10" s="11">
        <v>0</v>
      </c>
      <c r="ER10" s="11">
        <v>645492</v>
      </c>
      <c r="ES10" s="11">
        <v>0</v>
      </c>
      <c r="ET10" s="11">
        <v>0</v>
      </c>
      <c r="EU10" s="11">
        <v>415780</v>
      </c>
      <c r="EV10" s="11">
        <v>0</v>
      </c>
      <c r="EW10" s="11">
        <v>0</v>
      </c>
      <c r="EX10" s="11">
        <v>85186</v>
      </c>
      <c r="EY10" s="11">
        <v>0</v>
      </c>
      <c r="EZ10" s="11">
        <v>0</v>
      </c>
      <c r="FA10" s="11">
        <v>220024</v>
      </c>
      <c r="FB10" s="11">
        <v>0</v>
      </c>
      <c r="FC10" s="11">
        <v>0</v>
      </c>
      <c r="FD10" s="11">
        <v>204925</v>
      </c>
      <c r="FE10" s="11">
        <v>0</v>
      </c>
      <c r="FF10" s="420"/>
      <c r="FG10" s="420"/>
      <c r="FH10" s="417"/>
    </row>
    <row r="11" spans="1:164" ht="25.5" customHeight="1">
      <c r="A11" s="656" t="s">
        <v>637</v>
      </c>
      <c r="B11" s="656"/>
      <c r="C11" s="656"/>
      <c r="D11" s="11">
        <v>2318053057</v>
      </c>
      <c r="E11" s="11"/>
      <c r="F11" s="11"/>
      <c r="G11" s="11">
        <v>1272154019</v>
      </c>
      <c r="H11" s="11">
        <v>1045899038</v>
      </c>
      <c r="I11" s="11">
        <v>27633995</v>
      </c>
      <c r="J11" s="11">
        <v>15766917</v>
      </c>
      <c r="K11" s="11">
        <v>11867078</v>
      </c>
      <c r="L11" s="11">
        <v>7660950</v>
      </c>
      <c r="M11" s="11">
        <v>4775449</v>
      </c>
      <c r="N11" s="11">
        <v>2885501</v>
      </c>
      <c r="O11" s="11">
        <v>35392508</v>
      </c>
      <c r="P11" s="11">
        <v>20042499</v>
      </c>
      <c r="Q11" s="11">
        <v>15350009</v>
      </c>
      <c r="R11" s="11">
        <v>16986887</v>
      </c>
      <c r="S11" s="11">
        <v>12914555</v>
      </c>
      <c r="T11" s="11">
        <v>4072332</v>
      </c>
      <c r="U11" s="11">
        <v>342023090</v>
      </c>
      <c r="V11" s="11">
        <v>188571643</v>
      </c>
      <c r="W11" s="11">
        <v>153451447</v>
      </c>
      <c r="X11" s="11">
        <v>39049778</v>
      </c>
      <c r="Y11" s="11">
        <v>18850879</v>
      </c>
      <c r="Z11" s="11">
        <v>20198899</v>
      </c>
      <c r="AA11" s="11">
        <v>31158610</v>
      </c>
      <c r="AB11" s="11">
        <v>18850911</v>
      </c>
      <c r="AC11" s="11">
        <v>12307699</v>
      </c>
      <c r="AD11" s="11">
        <v>7350375</v>
      </c>
      <c r="AE11" s="11">
        <v>5731632</v>
      </c>
      <c r="AF11" s="11">
        <v>1618743</v>
      </c>
      <c r="AG11" s="11">
        <v>9129828</v>
      </c>
      <c r="AH11" s="11">
        <v>0</v>
      </c>
      <c r="AI11" s="11">
        <v>9129828</v>
      </c>
      <c r="AJ11" s="11">
        <v>117111171</v>
      </c>
      <c r="AK11" s="11">
        <v>52871217</v>
      </c>
      <c r="AL11" s="11">
        <v>64239954</v>
      </c>
      <c r="AM11" s="11">
        <v>54252238</v>
      </c>
      <c r="AN11" s="11">
        <v>27707810</v>
      </c>
      <c r="AO11" s="11">
        <v>26544428</v>
      </c>
      <c r="AP11" s="11">
        <v>13113050</v>
      </c>
      <c r="AQ11" s="11">
        <v>9975962</v>
      </c>
      <c r="AR11" s="11">
        <v>3137088</v>
      </c>
      <c r="AS11" s="11">
        <v>8759094</v>
      </c>
      <c r="AT11" s="11">
        <v>5429041</v>
      </c>
      <c r="AU11" s="11">
        <v>3330053</v>
      </c>
      <c r="AV11" s="11">
        <v>93479103</v>
      </c>
      <c r="AW11" s="11">
        <v>48582302</v>
      </c>
      <c r="AX11" s="11">
        <v>44896801</v>
      </c>
      <c r="AY11" s="11">
        <v>40289555</v>
      </c>
      <c r="AZ11" s="11">
        <v>23217973</v>
      </c>
      <c r="BA11" s="11">
        <v>17071582</v>
      </c>
      <c r="BB11" s="11">
        <v>24447988</v>
      </c>
      <c r="BC11" s="11">
        <v>14428599</v>
      </c>
      <c r="BD11" s="11">
        <v>10019389</v>
      </c>
      <c r="BE11" s="11">
        <v>20936040</v>
      </c>
      <c r="BF11" s="11">
        <v>12631494</v>
      </c>
      <c r="BG11" s="11">
        <v>8304546</v>
      </c>
      <c r="BH11" s="11">
        <v>24660629</v>
      </c>
      <c r="BI11" s="11">
        <v>16634840</v>
      </c>
      <c r="BJ11" s="11">
        <v>8025789</v>
      </c>
      <c r="BK11" s="11">
        <v>27934648</v>
      </c>
      <c r="BL11" s="11">
        <v>13748472</v>
      </c>
      <c r="BM11" s="11">
        <v>14186176</v>
      </c>
      <c r="BN11" s="11">
        <v>8952056</v>
      </c>
      <c r="BO11" s="11">
        <v>5416760</v>
      </c>
      <c r="BP11" s="11">
        <v>3535296</v>
      </c>
      <c r="BQ11" s="11">
        <v>46687794</v>
      </c>
      <c r="BR11" s="11">
        <v>26869413</v>
      </c>
      <c r="BS11" s="11">
        <v>19818381</v>
      </c>
      <c r="BT11" s="11">
        <v>59253538</v>
      </c>
      <c r="BU11" s="11">
        <v>38300174</v>
      </c>
      <c r="BV11" s="11">
        <v>20953364</v>
      </c>
      <c r="BW11" s="11">
        <v>63403599</v>
      </c>
      <c r="BX11" s="11">
        <v>40337842</v>
      </c>
      <c r="BY11" s="11">
        <v>23065757</v>
      </c>
      <c r="BZ11" s="11">
        <v>46201485</v>
      </c>
      <c r="CA11" s="11">
        <v>29891876</v>
      </c>
      <c r="CB11" s="11">
        <v>16309609</v>
      </c>
      <c r="CC11" s="11">
        <v>17838168</v>
      </c>
      <c r="CD11" s="11">
        <v>10654583</v>
      </c>
      <c r="CE11" s="11">
        <v>7183585</v>
      </c>
      <c r="CF11" s="11">
        <v>34183366</v>
      </c>
      <c r="CG11" s="11">
        <v>17862564</v>
      </c>
      <c r="CH11" s="11">
        <v>16320802</v>
      </c>
      <c r="CI11" s="11">
        <v>5781315</v>
      </c>
      <c r="CJ11" s="11">
        <v>3565576</v>
      </c>
      <c r="CK11" s="11">
        <v>2215739</v>
      </c>
      <c r="CL11" s="11">
        <v>13991467</v>
      </c>
      <c r="CM11" s="11">
        <v>6967600</v>
      </c>
      <c r="CN11" s="11">
        <v>7023867</v>
      </c>
      <c r="CO11" s="11">
        <v>17209661</v>
      </c>
      <c r="CP11" s="11">
        <v>9346066</v>
      </c>
      <c r="CQ11" s="11">
        <v>7863595</v>
      </c>
      <c r="CR11" s="11">
        <v>8850493</v>
      </c>
      <c r="CS11" s="11">
        <v>4387611</v>
      </c>
      <c r="CT11" s="11">
        <v>4462882</v>
      </c>
      <c r="CU11" s="11">
        <v>78387366</v>
      </c>
      <c r="CV11" s="11">
        <v>42976639</v>
      </c>
      <c r="CW11" s="11">
        <v>35410727</v>
      </c>
      <c r="CX11" s="11">
        <v>13541113</v>
      </c>
      <c r="CY11" s="11">
        <v>9506657</v>
      </c>
      <c r="CZ11" s="11">
        <v>4034456</v>
      </c>
      <c r="DA11" s="11">
        <v>232093048</v>
      </c>
      <c r="DB11" s="11">
        <v>107576041</v>
      </c>
      <c r="DC11" s="11">
        <v>124517007</v>
      </c>
      <c r="DD11" s="11">
        <v>62051134</v>
      </c>
      <c r="DE11" s="11">
        <v>35201941</v>
      </c>
      <c r="DF11" s="11">
        <v>26849193</v>
      </c>
      <c r="DG11" s="11">
        <v>7216598</v>
      </c>
      <c r="DH11" s="11">
        <v>5057975</v>
      </c>
      <c r="DI11" s="11">
        <v>2158623</v>
      </c>
      <c r="DJ11" s="11">
        <v>77756243</v>
      </c>
      <c r="DK11" s="11">
        <v>43208882</v>
      </c>
      <c r="DL11" s="11">
        <v>34547361</v>
      </c>
      <c r="DM11" s="11">
        <v>22081714</v>
      </c>
      <c r="DN11" s="11">
        <v>13674269</v>
      </c>
      <c r="DO11" s="11">
        <v>8407445</v>
      </c>
      <c r="DP11" s="11">
        <v>30034664</v>
      </c>
      <c r="DQ11" s="11">
        <v>18081421</v>
      </c>
      <c r="DR11" s="11">
        <v>11953243</v>
      </c>
      <c r="DS11" s="11">
        <v>90842253</v>
      </c>
      <c r="DT11" s="11">
        <v>53497864</v>
      </c>
      <c r="DU11" s="11">
        <v>37344389</v>
      </c>
      <c r="DV11" s="11">
        <v>8098006</v>
      </c>
      <c r="DW11" s="11">
        <v>4912034</v>
      </c>
      <c r="DX11" s="11">
        <v>3185972</v>
      </c>
      <c r="DY11" s="11">
        <v>31695411</v>
      </c>
      <c r="DZ11" s="11">
        <v>16632600</v>
      </c>
      <c r="EA11" s="11">
        <v>15062811</v>
      </c>
      <c r="EB11" s="11">
        <v>5071928</v>
      </c>
      <c r="EC11" s="11">
        <v>2775334</v>
      </c>
      <c r="ED11" s="11">
        <v>2296594</v>
      </c>
      <c r="EE11" s="11">
        <v>33528164</v>
      </c>
      <c r="EF11" s="11">
        <v>17745636</v>
      </c>
      <c r="EG11" s="11">
        <v>15782528</v>
      </c>
      <c r="EH11" s="11">
        <v>166072120</v>
      </c>
      <c r="EI11" s="11">
        <v>79044196</v>
      </c>
      <c r="EJ11" s="11">
        <v>87027924</v>
      </c>
      <c r="EK11" s="11">
        <v>18942237</v>
      </c>
      <c r="EL11" s="11">
        <v>12207081</v>
      </c>
      <c r="EM11" s="11">
        <v>6735156</v>
      </c>
      <c r="EN11" s="11">
        <v>4901981</v>
      </c>
      <c r="EO11" s="11">
        <v>3982160</v>
      </c>
      <c r="EP11" s="11">
        <v>919821</v>
      </c>
      <c r="EQ11" s="11">
        <v>58893547</v>
      </c>
      <c r="ER11" s="11">
        <v>35197852</v>
      </c>
      <c r="ES11" s="11">
        <v>23695695</v>
      </c>
      <c r="ET11" s="11">
        <v>55975786</v>
      </c>
      <c r="EU11" s="11">
        <v>30272143</v>
      </c>
      <c r="EV11" s="11">
        <v>25703643</v>
      </c>
      <c r="EW11" s="11">
        <v>11304789</v>
      </c>
      <c r="EX11" s="11">
        <v>7999274</v>
      </c>
      <c r="EY11" s="11">
        <v>3305515</v>
      </c>
      <c r="EZ11" s="11">
        <v>39885373</v>
      </c>
      <c r="FA11" s="11">
        <v>25324588</v>
      </c>
      <c r="FB11" s="11">
        <v>14560785</v>
      </c>
      <c r="FC11" s="11">
        <v>5957103</v>
      </c>
      <c r="FD11" s="11">
        <v>2947172</v>
      </c>
      <c r="FE11" s="11">
        <v>3009931</v>
      </c>
      <c r="FF11" s="420"/>
      <c r="FG11" s="420"/>
      <c r="FH11" s="417"/>
    </row>
    <row r="12" spans="1:164">
      <c r="A12" s="656" t="s">
        <v>638</v>
      </c>
      <c r="B12" s="656"/>
      <c r="C12" s="656"/>
      <c r="D12" s="11">
        <v>1599513900</v>
      </c>
      <c r="E12" s="11"/>
      <c r="F12" s="11"/>
      <c r="G12" s="11">
        <v>922855839</v>
      </c>
      <c r="H12" s="11">
        <v>676658061</v>
      </c>
      <c r="I12" s="11">
        <v>15584922</v>
      </c>
      <c r="J12" s="11">
        <v>9919794</v>
      </c>
      <c r="K12" s="11">
        <v>5665128</v>
      </c>
      <c r="L12" s="11">
        <v>2827027</v>
      </c>
      <c r="M12" s="11">
        <v>1042164</v>
      </c>
      <c r="N12" s="11">
        <v>1784863</v>
      </c>
      <c r="O12" s="11">
        <v>24743711</v>
      </c>
      <c r="P12" s="11">
        <v>14676375</v>
      </c>
      <c r="Q12" s="11">
        <v>10067336</v>
      </c>
      <c r="R12" s="11">
        <v>11826467</v>
      </c>
      <c r="S12" s="11">
        <v>9452883</v>
      </c>
      <c r="T12" s="11">
        <v>2373584</v>
      </c>
      <c r="U12" s="11">
        <v>238805116</v>
      </c>
      <c r="V12" s="11">
        <v>155231252</v>
      </c>
      <c r="W12" s="11">
        <v>83573864</v>
      </c>
      <c r="X12" s="11">
        <v>25556460</v>
      </c>
      <c r="Y12" s="11">
        <v>12795318</v>
      </c>
      <c r="Z12" s="11">
        <v>12761142</v>
      </c>
      <c r="AA12" s="11">
        <v>25904645</v>
      </c>
      <c r="AB12" s="11">
        <v>15244947</v>
      </c>
      <c r="AC12" s="11">
        <v>10659698</v>
      </c>
      <c r="AD12" s="11">
        <v>4532143</v>
      </c>
      <c r="AE12" s="11">
        <v>3522301</v>
      </c>
      <c r="AF12" s="11">
        <v>1009842</v>
      </c>
      <c r="AG12" s="11">
        <v>7418679</v>
      </c>
      <c r="AH12" s="11">
        <v>0</v>
      </c>
      <c r="AI12" s="11">
        <v>7418679</v>
      </c>
      <c r="AJ12" s="11">
        <v>71847399</v>
      </c>
      <c r="AK12" s="11">
        <v>37640420</v>
      </c>
      <c r="AL12" s="11">
        <v>34206979</v>
      </c>
      <c r="AM12" s="11">
        <v>37743701</v>
      </c>
      <c r="AN12" s="11">
        <v>21454860</v>
      </c>
      <c r="AO12" s="11">
        <v>16288841</v>
      </c>
      <c r="AP12" s="11">
        <v>9239417</v>
      </c>
      <c r="AQ12" s="11">
        <v>6919035</v>
      </c>
      <c r="AR12" s="11">
        <v>2320382</v>
      </c>
      <c r="AS12" s="11">
        <v>5902944</v>
      </c>
      <c r="AT12" s="11">
        <v>4205848</v>
      </c>
      <c r="AU12" s="11">
        <v>1697096</v>
      </c>
      <c r="AV12" s="11">
        <v>72574959</v>
      </c>
      <c r="AW12" s="11">
        <v>38907220</v>
      </c>
      <c r="AX12" s="11">
        <v>33667739</v>
      </c>
      <c r="AY12" s="11">
        <v>25689873</v>
      </c>
      <c r="AZ12" s="11">
        <v>17587958</v>
      </c>
      <c r="BA12" s="11">
        <v>8101915</v>
      </c>
      <c r="BB12" s="11">
        <v>15291346</v>
      </c>
      <c r="BC12" s="11">
        <v>9559058</v>
      </c>
      <c r="BD12" s="11">
        <v>5732288</v>
      </c>
      <c r="BE12" s="11">
        <v>13077707</v>
      </c>
      <c r="BF12" s="11">
        <v>8058949</v>
      </c>
      <c r="BG12" s="11">
        <v>5018758</v>
      </c>
      <c r="BH12" s="11">
        <v>16958063</v>
      </c>
      <c r="BI12" s="11">
        <v>11778866</v>
      </c>
      <c r="BJ12" s="11">
        <v>5179197</v>
      </c>
      <c r="BK12" s="11">
        <v>18218729</v>
      </c>
      <c r="BL12" s="11">
        <v>9309673</v>
      </c>
      <c r="BM12" s="11">
        <v>8909056</v>
      </c>
      <c r="BN12" s="11">
        <v>6924560</v>
      </c>
      <c r="BO12" s="11">
        <v>4130242</v>
      </c>
      <c r="BP12" s="11">
        <v>2794318</v>
      </c>
      <c r="BQ12" s="11">
        <v>36310235</v>
      </c>
      <c r="BR12" s="11">
        <v>20894199</v>
      </c>
      <c r="BS12" s="11">
        <v>15416036</v>
      </c>
      <c r="BT12" s="11">
        <v>44142186</v>
      </c>
      <c r="BU12" s="11">
        <v>27277284</v>
      </c>
      <c r="BV12" s="11">
        <v>16864902</v>
      </c>
      <c r="BW12" s="11">
        <v>40549215</v>
      </c>
      <c r="BX12" s="11">
        <v>27436607</v>
      </c>
      <c r="BY12" s="11">
        <v>13112608</v>
      </c>
      <c r="BZ12" s="11">
        <v>33650134</v>
      </c>
      <c r="CA12" s="11">
        <v>25189128</v>
      </c>
      <c r="CB12" s="11">
        <v>8461006</v>
      </c>
      <c r="CC12" s="11">
        <v>10785451</v>
      </c>
      <c r="CD12" s="11">
        <v>7660391</v>
      </c>
      <c r="CE12" s="11">
        <v>3125060</v>
      </c>
      <c r="CF12" s="11">
        <v>22429511</v>
      </c>
      <c r="CG12" s="11">
        <v>12245169</v>
      </c>
      <c r="CH12" s="11">
        <v>10184342</v>
      </c>
      <c r="CI12" s="11">
        <v>3974456</v>
      </c>
      <c r="CJ12" s="11">
        <v>2627943</v>
      </c>
      <c r="CK12" s="11">
        <v>1346513</v>
      </c>
      <c r="CL12" s="11">
        <v>9704585</v>
      </c>
      <c r="CM12" s="11">
        <v>5117133</v>
      </c>
      <c r="CN12" s="11">
        <v>4587452</v>
      </c>
      <c r="CO12" s="11">
        <v>12571202</v>
      </c>
      <c r="CP12" s="11">
        <v>8025043</v>
      </c>
      <c r="CQ12" s="11">
        <v>4546159</v>
      </c>
      <c r="CR12" s="11">
        <v>6431537</v>
      </c>
      <c r="CS12" s="11">
        <v>2641946</v>
      </c>
      <c r="CT12" s="11">
        <v>3789591</v>
      </c>
      <c r="CU12" s="11">
        <v>60237873</v>
      </c>
      <c r="CV12" s="11">
        <v>31546720</v>
      </c>
      <c r="CW12" s="11">
        <v>28691153</v>
      </c>
      <c r="CX12" s="11">
        <v>8114437</v>
      </c>
      <c r="CY12" s="11">
        <v>5462105</v>
      </c>
      <c r="CZ12" s="11">
        <v>2652332</v>
      </c>
      <c r="DA12" s="11">
        <v>177667289</v>
      </c>
      <c r="DB12" s="11">
        <v>81353963</v>
      </c>
      <c r="DC12" s="11">
        <v>96313326</v>
      </c>
      <c r="DD12" s="11">
        <v>39805449</v>
      </c>
      <c r="DE12" s="11">
        <v>26201826</v>
      </c>
      <c r="DF12" s="11">
        <v>13603623</v>
      </c>
      <c r="DG12" s="11">
        <v>5009263</v>
      </c>
      <c r="DH12" s="11">
        <v>3709105</v>
      </c>
      <c r="DI12" s="11">
        <v>1300158</v>
      </c>
      <c r="DJ12" s="11">
        <v>51993411</v>
      </c>
      <c r="DK12" s="11">
        <v>28694883</v>
      </c>
      <c r="DL12" s="11">
        <v>23298528</v>
      </c>
      <c r="DM12" s="11">
        <v>13558709</v>
      </c>
      <c r="DN12" s="11">
        <v>8491187</v>
      </c>
      <c r="DO12" s="11">
        <v>5067522</v>
      </c>
      <c r="DP12" s="11">
        <v>18420002</v>
      </c>
      <c r="DQ12" s="11">
        <v>11043311</v>
      </c>
      <c r="DR12" s="11">
        <v>7376691</v>
      </c>
      <c r="DS12" s="11">
        <v>64680716</v>
      </c>
      <c r="DT12" s="11">
        <v>37394589</v>
      </c>
      <c r="DU12" s="11">
        <v>27286127</v>
      </c>
      <c r="DV12" s="11">
        <v>5882267</v>
      </c>
      <c r="DW12" s="11">
        <v>3265727</v>
      </c>
      <c r="DX12" s="11">
        <v>2616540</v>
      </c>
      <c r="DY12" s="11">
        <v>17037643</v>
      </c>
      <c r="DZ12" s="11">
        <v>9555900</v>
      </c>
      <c r="EA12" s="11">
        <v>7481743</v>
      </c>
      <c r="EB12" s="11">
        <v>3392779</v>
      </c>
      <c r="EC12" s="11">
        <v>1747550</v>
      </c>
      <c r="ED12" s="11">
        <v>1645229</v>
      </c>
      <c r="EE12" s="11">
        <v>22089758</v>
      </c>
      <c r="EF12" s="11">
        <v>13386169</v>
      </c>
      <c r="EG12" s="11">
        <v>8703589</v>
      </c>
      <c r="EH12" s="11">
        <v>112176589</v>
      </c>
      <c r="EI12" s="11">
        <v>52132817</v>
      </c>
      <c r="EJ12" s="11">
        <v>60043772</v>
      </c>
      <c r="EK12" s="11">
        <v>11395728</v>
      </c>
      <c r="EL12" s="11">
        <v>7082961</v>
      </c>
      <c r="EM12" s="11">
        <v>4312767</v>
      </c>
      <c r="EN12" s="11">
        <v>3680191</v>
      </c>
      <c r="EO12" s="11">
        <v>3085865</v>
      </c>
      <c r="EP12" s="11">
        <v>594326</v>
      </c>
      <c r="EQ12" s="11">
        <v>38372579</v>
      </c>
      <c r="ER12" s="11">
        <v>21219757</v>
      </c>
      <c r="ES12" s="11">
        <v>17152822</v>
      </c>
      <c r="ET12" s="11">
        <v>36770738</v>
      </c>
      <c r="EU12" s="11">
        <v>22280088</v>
      </c>
      <c r="EV12" s="11">
        <v>14490650</v>
      </c>
      <c r="EW12" s="11">
        <v>7161887</v>
      </c>
      <c r="EX12" s="11">
        <v>5127970</v>
      </c>
      <c r="EY12" s="11">
        <v>2033917</v>
      </c>
      <c r="EZ12" s="11">
        <v>27607145</v>
      </c>
      <c r="FA12" s="11">
        <v>17607733</v>
      </c>
      <c r="FB12" s="11">
        <v>9999412</v>
      </c>
      <c r="FC12" s="11">
        <v>3243067</v>
      </c>
      <c r="FD12" s="11">
        <v>1913607</v>
      </c>
      <c r="FE12" s="11">
        <v>1329460</v>
      </c>
      <c r="FF12" s="420"/>
      <c r="FG12" s="420"/>
      <c r="FH12" s="417"/>
    </row>
    <row r="13" spans="1:164" ht="25.5" customHeight="1">
      <c r="A13" s="656" t="s">
        <v>639</v>
      </c>
      <c r="B13" s="656"/>
      <c r="C13" s="656"/>
      <c r="D13" s="11">
        <v>503262149</v>
      </c>
      <c r="E13" s="11"/>
      <c r="F13" s="11"/>
      <c r="G13" s="11">
        <v>15945411</v>
      </c>
      <c r="H13" s="11">
        <v>487316738</v>
      </c>
      <c r="I13" s="11">
        <v>2664939</v>
      </c>
      <c r="J13" s="11">
        <v>346277</v>
      </c>
      <c r="K13" s="11">
        <v>2318662</v>
      </c>
      <c r="L13" s="11">
        <v>1517902</v>
      </c>
      <c r="M13" s="11">
        <v>111736</v>
      </c>
      <c r="N13" s="11">
        <v>1406166</v>
      </c>
      <c r="O13" s="11">
        <v>7335486</v>
      </c>
      <c r="P13" s="11">
        <v>943008</v>
      </c>
      <c r="Q13" s="11">
        <v>6392478</v>
      </c>
      <c r="R13" s="11">
        <v>2126572</v>
      </c>
      <c r="S13" s="11">
        <v>1119958</v>
      </c>
      <c r="T13" s="11">
        <v>1006614</v>
      </c>
      <c r="U13" s="11">
        <v>61266035</v>
      </c>
      <c r="V13" s="11">
        <v>2513157</v>
      </c>
      <c r="W13" s="11">
        <v>58752878</v>
      </c>
      <c r="X13" s="11">
        <v>7879825</v>
      </c>
      <c r="Y13" s="11">
        <v>0</v>
      </c>
      <c r="Z13" s="11">
        <v>7879825</v>
      </c>
      <c r="AA13" s="11">
        <v>10501407</v>
      </c>
      <c r="AB13" s="11">
        <v>0</v>
      </c>
      <c r="AC13" s="11">
        <v>10501407</v>
      </c>
      <c r="AD13" s="11">
        <v>819763</v>
      </c>
      <c r="AE13" s="11">
        <v>0</v>
      </c>
      <c r="AF13" s="11">
        <v>819763</v>
      </c>
      <c r="AG13" s="11">
        <v>2418896</v>
      </c>
      <c r="AH13" s="11">
        <v>0</v>
      </c>
      <c r="AI13" s="11">
        <v>2418896</v>
      </c>
      <c r="AJ13" s="11">
        <v>26098485</v>
      </c>
      <c r="AK13" s="11">
        <v>20</v>
      </c>
      <c r="AL13" s="11">
        <v>26098465</v>
      </c>
      <c r="AM13" s="11">
        <v>11957637</v>
      </c>
      <c r="AN13" s="11">
        <v>961780</v>
      </c>
      <c r="AO13" s="11">
        <v>10995857</v>
      </c>
      <c r="AP13" s="11">
        <v>1629213</v>
      </c>
      <c r="AQ13" s="11">
        <v>0</v>
      </c>
      <c r="AR13" s="11">
        <v>1629213</v>
      </c>
      <c r="AS13" s="11">
        <v>1586295</v>
      </c>
      <c r="AT13" s="11">
        <v>0</v>
      </c>
      <c r="AU13" s="11">
        <v>1586295</v>
      </c>
      <c r="AV13" s="11">
        <v>27210946</v>
      </c>
      <c r="AW13" s="11">
        <v>60814</v>
      </c>
      <c r="AX13" s="11">
        <v>27150132</v>
      </c>
      <c r="AY13" s="11">
        <v>6417679</v>
      </c>
      <c r="AZ13" s="11">
        <v>10699</v>
      </c>
      <c r="BA13" s="11">
        <v>6406980</v>
      </c>
      <c r="BB13" s="11">
        <v>4953594</v>
      </c>
      <c r="BC13" s="11">
        <v>0</v>
      </c>
      <c r="BD13" s="11">
        <v>4953594</v>
      </c>
      <c r="BE13" s="11">
        <v>4331278</v>
      </c>
      <c r="BF13" s="11">
        <v>663841</v>
      </c>
      <c r="BG13" s="11">
        <v>3667437</v>
      </c>
      <c r="BH13" s="11">
        <v>3437591</v>
      </c>
      <c r="BI13" s="11">
        <v>577544</v>
      </c>
      <c r="BJ13" s="11">
        <v>2860047</v>
      </c>
      <c r="BK13" s="11">
        <v>4154951</v>
      </c>
      <c r="BL13" s="11">
        <v>62273</v>
      </c>
      <c r="BM13" s="11">
        <v>4092678</v>
      </c>
      <c r="BN13" s="11">
        <v>2799804</v>
      </c>
      <c r="BO13" s="11">
        <v>35425</v>
      </c>
      <c r="BP13" s="11">
        <v>2764379</v>
      </c>
      <c r="BQ13" s="11">
        <v>9319099</v>
      </c>
      <c r="BR13" s="11">
        <v>748389</v>
      </c>
      <c r="BS13" s="11">
        <v>8570710</v>
      </c>
      <c r="BT13" s="11">
        <v>16085279</v>
      </c>
      <c r="BU13" s="11">
        <v>97</v>
      </c>
      <c r="BV13" s="11">
        <v>16085182</v>
      </c>
      <c r="BW13" s="11">
        <v>14039225</v>
      </c>
      <c r="BX13" s="11">
        <v>2034013</v>
      </c>
      <c r="BY13" s="11">
        <v>12005212</v>
      </c>
      <c r="BZ13" s="11">
        <v>8658731</v>
      </c>
      <c r="CA13" s="11">
        <v>849824</v>
      </c>
      <c r="CB13" s="11">
        <v>7808907</v>
      </c>
      <c r="CC13" s="11">
        <v>2949828</v>
      </c>
      <c r="CD13" s="11">
        <v>26725</v>
      </c>
      <c r="CE13" s="11">
        <v>2923103</v>
      </c>
      <c r="CF13" s="11">
        <v>5916722</v>
      </c>
      <c r="CG13" s="11">
        <v>30892</v>
      </c>
      <c r="CH13" s="11">
        <v>5885830</v>
      </c>
      <c r="CI13" s="11">
        <v>1578300</v>
      </c>
      <c r="CJ13" s="11">
        <v>278497</v>
      </c>
      <c r="CK13" s="11">
        <v>1299803</v>
      </c>
      <c r="CL13" s="11">
        <v>3642245</v>
      </c>
      <c r="CM13" s="11">
        <v>123</v>
      </c>
      <c r="CN13" s="11">
        <v>3642122</v>
      </c>
      <c r="CO13" s="11">
        <v>2923029</v>
      </c>
      <c r="CP13" s="11">
        <v>280055</v>
      </c>
      <c r="CQ13" s="11">
        <v>2642974</v>
      </c>
      <c r="CR13" s="11">
        <v>4159186</v>
      </c>
      <c r="CS13" s="11">
        <v>406394</v>
      </c>
      <c r="CT13" s="11">
        <v>3752792</v>
      </c>
      <c r="CU13" s="11">
        <v>28078904</v>
      </c>
      <c r="CV13" s="11">
        <v>4638</v>
      </c>
      <c r="CW13" s="11">
        <v>28074266</v>
      </c>
      <c r="CX13" s="11">
        <v>1602481</v>
      </c>
      <c r="CY13" s="11">
        <v>106524</v>
      </c>
      <c r="CZ13" s="11">
        <v>1495957</v>
      </c>
      <c r="DA13" s="11">
        <v>55176119</v>
      </c>
      <c r="DB13" s="11">
        <v>0</v>
      </c>
      <c r="DC13" s="11">
        <v>55176119</v>
      </c>
      <c r="DD13" s="11">
        <v>9906032</v>
      </c>
      <c r="DE13" s="11">
        <v>0</v>
      </c>
      <c r="DF13" s="11">
        <v>9906032</v>
      </c>
      <c r="DG13" s="11">
        <v>979445</v>
      </c>
      <c r="DH13" s="11">
        <v>3910</v>
      </c>
      <c r="DI13" s="11">
        <v>975535</v>
      </c>
      <c r="DJ13" s="11">
        <v>14689729</v>
      </c>
      <c r="DK13" s="11">
        <v>0</v>
      </c>
      <c r="DL13" s="11">
        <v>14689729</v>
      </c>
      <c r="DM13" s="11">
        <v>2741393</v>
      </c>
      <c r="DN13" s="11">
        <v>0</v>
      </c>
      <c r="DO13" s="11">
        <v>2741393</v>
      </c>
      <c r="DP13" s="11">
        <v>5901314</v>
      </c>
      <c r="DQ13" s="11">
        <v>20587</v>
      </c>
      <c r="DR13" s="11">
        <v>5880727</v>
      </c>
      <c r="DS13" s="11">
        <v>18894224</v>
      </c>
      <c r="DT13" s="11">
        <v>43124</v>
      </c>
      <c r="DU13" s="11">
        <v>18851100</v>
      </c>
      <c r="DV13" s="11">
        <v>2554186</v>
      </c>
      <c r="DW13" s="11">
        <v>2544</v>
      </c>
      <c r="DX13" s="11">
        <v>2551642</v>
      </c>
      <c r="DY13" s="11">
        <v>5772550</v>
      </c>
      <c r="DZ13" s="11">
        <v>37518</v>
      </c>
      <c r="EA13" s="11">
        <v>5735032</v>
      </c>
      <c r="EB13" s="11">
        <v>1201255</v>
      </c>
      <c r="EC13" s="11">
        <v>0</v>
      </c>
      <c r="ED13" s="11">
        <v>1201255</v>
      </c>
      <c r="EE13" s="11">
        <v>5559994</v>
      </c>
      <c r="EF13" s="11">
        <v>0</v>
      </c>
      <c r="EG13" s="11">
        <v>5559994</v>
      </c>
      <c r="EH13" s="11">
        <v>49167498</v>
      </c>
      <c r="EI13" s="11">
        <v>0</v>
      </c>
      <c r="EJ13" s="11">
        <v>49167498</v>
      </c>
      <c r="EK13" s="11">
        <v>3100857</v>
      </c>
      <c r="EL13" s="11">
        <v>0</v>
      </c>
      <c r="EM13" s="11">
        <v>3100857</v>
      </c>
      <c r="EN13" s="11">
        <v>1616283</v>
      </c>
      <c r="EO13" s="11">
        <v>1056323</v>
      </c>
      <c r="EP13" s="11">
        <v>559960</v>
      </c>
      <c r="EQ13" s="11">
        <v>13001233</v>
      </c>
      <c r="ER13" s="11">
        <v>30367</v>
      </c>
      <c r="ES13" s="11">
        <v>12970866</v>
      </c>
      <c r="ET13" s="11">
        <v>10458113</v>
      </c>
      <c r="EU13" s="11">
        <v>2062065</v>
      </c>
      <c r="EV13" s="11">
        <v>8396048</v>
      </c>
      <c r="EW13" s="11">
        <v>1673725</v>
      </c>
      <c r="EX13" s="11">
        <v>6957</v>
      </c>
      <c r="EY13" s="11">
        <v>1666768</v>
      </c>
      <c r="EZ13" s="11">
        <v>9406961</v>
      </c>
      <c r="FA13" s="11">
        <v>170537</v>
      </c>
      <c r="FB13" s="11">
        <v>9236424</v>
      </c>
      <c r="FC13" s="11">
        <v>1399911</v>
      </c>
      <c r="FD13" s="11">
        <v>338776</v>
      </c>
      <c r="FE13" s="11">
        <v>1061135</v>
      </c>
      <c r="FF13" s="420"/>
      <c r="FG13" s="420"/>
      <c r="FH13" s="417"/>
    </row>
    <row r="14" spans="1:164" ht="25.5" customHeight="1">
      <c r="A14" s="656" t="s">
        <v>640</v>
      </c>
      <c r="B14" s="656"/>
      <c r="C14" s="656"/>
      <c r="D14" s="11">
        <v>558871448</v>
      </c>
      <c r="E14" s="11"/>
      <c r="F14" s="11"/>
      <c r="G14" s="11">
        <v>441124499</v>
      </c>
      <c r="H14" s="11">
        <v>117746949</v>
      </c>
      <c r="I14" s="11">
        <v>7648134</v>
      </c>
      <c r="J14" s="11">
        <v>5106102</v>
      </c>
      <c r="K14" s="11">
        <v>2542032</v>
      </c>
      <c r="L14" s="11">
        <v>597699</v>
      </c>
      <c r="M14" s="11">
        <v>260846</v>
      </c>
      <c r="N14" s="11">
        <v>336853</v>
      </c>
      <c r="O14" s="11">
        <v>11917495</v>
      </c>
      <c r="P14" s="11">
        <v>8680009</v>
      </c>
      <c r="Q14" s="11">
        <v>3237486</v>
      </c>
      <c r="R14" s="11">
        <v>5920676</v>
      </c>
      <c r="S14" s="11">
        <v>4590072</v>
      </c>
      <c r="T14" s="11">
        <v>1330604</v>
      </c>
      <c r="U14" s="11">
        <v>72186310</v>
      </c>
      <c r="V14" s="11">
        <v>53365753</v>
      </c>
      <c r="W14" s="11">
        <v>18820557</v>
      </c>
      <c r="X14" s="11">
        <v>9231170</v>
      </c>
      <c r="Y14" s="11">
        <v>4897029</v>
      </c>
      <c r="Z14" s="11">
        <v>4334141</v>
      </c>
      <c r="AA14" s="11">
        <v>6149782</v>
      </c>
      <c r="AB14" s="11">
        <v>6149782</v>
      </c>
      <c r="AC14" s="11">
        <v>0</v>
      </c>
      <c r="AD14" s="11">
        <v>555224</v>
      </c>
      <c r="AE14" s="11">
        <v>539193</v>
      </c>
      <c r="AF14" s="11">
        <v>16031</v>
      </c>
      <c r="AG14" s="11">
        <v>1783982</v>
      </c>
      <c r="AH14" s="11">
        <v>0</v>
      </c>
      <c r="AI14" s="11">
        <v>1783982</v>
      </c>
      <c r="AJ14" s="11">
        <v>36448148</v>
      </c>
      <c r="AK14" s="11">
        <v>30429302</v>
      </c>
      <c r="AL14" s="11">
        <v>6018846</v>
      </c>
      <c r="AM14" s="11">
        <v>13233388</v>
      </c>
      <c r="AN14" s="11">
        <v>8408456</v>
      </c>
      <c r="AO14" s="11">
        <v>4824932</v>
      </c>
      <c r="AP14" s="11">
        <v>4765589</v>
      </c>
      <c r="AQ14" s="11">
        <v>4315902</v>
      </c>
      <c r="AR14" s="11">
        <v>449687</v>
      </c>
      <c r="AS14" s="11">
        <v>2161710</v>
      </c>
      <c r="AT14" s="11">
        <v>2117428</v>
      </c>
      <c r="AU14" s="11">
        <v>44282</v>
      </c>
      <c r="AV14" s="11">
        <v>24128313</v>
      </c>
      <c r="AW14" s="11">
        <v>18524265</v>
      </c>
      <c r="AX14" s="11">
        <v>5604048</v>
      </c>
      <c r="AY14" s="11">
        <v>10826183</v>
      </c>
      <c r="AZ14" s="11">
        <v>10608207</v>
      </c>
      <c r="BA14" s="11">
        <v>217976</v>
      </c>
      <c r="BB14" s="11">
        <v>5173389</v>
      </c>
      <c r="BC14" s="11">
        <v>4593326</v>
      </c>
      <c r="BD14" s="11">
        <v>580063</v>
      </c>
      <c r="BE14" s="11">
        <v>5546785</v>
      </c>
      <c r="BF14" s="11">
        <v>4324953</v>
      </c>
      <c r="BG14" s="11">
        <v>1221832</v>
      </c>
      <c r="BH14" s="11">
        <v>6288439</v>
      </c>
      <c r="BI14" s="11">
        <v>5603120</v>
      </c>
      <c r="BJ14" s="11">
        <v>685319</v>
      </c>
      <c r="BK14" s="11">
        <v>9963487</v>
      </c>
      <c r="BL14" s="11">
        <v>5352907</v>
      </c>
      <c r="BM14" s="11">
        <v>4610580</v>
      </c>
      <c r="BN14" s="11">
        <v>2084556</v>
      </c>
      <c r="BO14" s="11">
        <v>2077913</v>
      </c>
      <c r="BP14" s="11">
        <v>6643</v>
      </c>
      <c r="BQ14" s="11">
        <v>9765231</v>
      </c>
      <c r="BR14" s="11">
        <v>8939430</v>
      </c>
      <c r="BS14" s="11">
        <v>825801</v>
      </c>
      <c r="BT14" s="11">
        <v>9084105</v>
      </c>
      <c r="BU14" s="11">
        <v>8683866</v>
      </c>
      <c r="BV14" s="11">
        <v>400239</v>
      </c>
      <c r="BW14" s="11">
        <v>13514780</v>
      </c>
      <c r="BX14" s="11">
        <v>13239133</v>
      </c>
      <c r="BY14" s="11">
        <v>275647</v>
      </c>
      <c r="BZ14" s="11">
        <v>10483748</v>
      </c>
      <c r="CA14" s="11">
        <v>10120647</v>
      </c>
      <c r="CB14" s="11">
        <v>363101</v>
      </c>
      <c r="CC14" s="11">
        <v>4892731</v>
      </c>
      <c r="CD14" s="11">
        <v>4777794</v>
      </c>
      <c r="CE14" s="11">
        <v>114937</v>
      </c>
      <c r="CF14" s="11">
        <v>8531934</v>
      </c>
      <c r="CG14" s="11">
        <v>5302264</v>
      </c>
      <c r="CH14" s="11">
        <v>3229670</v>
      </c>
      <c r="CI14" s="11">
        <v>571556</v>
      </c>
      <c r="CJ14" s="11">
        <v>562474</v>
      </c>
      <c r="CK14" s="11">
        <v>9082</v>
      </c>
      <c r="CL14" s="11">
        <v>2844525</v>
      </c>
      <c r="CM14" s="11">
        <v>2362718</v>
      </c>
      <c r="CN14" s="11">
        <v>481807</v>
      </c>
      <c r="CO14" s="11">
        <v>7866355</v>
      </c>
      <c r="CP14" s="11">
        <v>6347774</v>
      </c>
      <c r="CQ14" s="11">
        <v>1518581</v>
      </c>
      <c r="CR14" s="11">
        <v>986109</v>
      </c>
      <c r="CS14" s="11">
        <v>982832</v>
      </c>
      <c r="CT14" s="11">
        <v>3277</v>
      </c>
      <c r="CU14" s="11">
        <v>13368657</v>
      </c>
      <c r="CV14" s="11">
        <v>13173332</v>
      </c>
      <c r="CW14" s="11">
        <v>195325</v>
      </c>
      <c r="CX14" s="11">
        <v>4015787</v>
      </c>
      <c r="CY14" s="11">
        <v>2930004</v>
      </c>
      <c r="CZ14" s="11">
        <v>1085783</v>
      </c>
      <c r="DA14" s="11">
        <v>43426532</v>
      </c>
      <c r="DB14" s="11">
        <v>24790017</v>
      </c>
      <c r="DC14" s="11">
        <v>18636515</v>
      </c>
      <c r="DD14" s="11">
        <v>14394388</v>
      </c>
      <c r="DE14" s="11">
        <v>11149360</v>
      </c>
      <c r="DF14" s="11">
        <v>3245028</v>
      </c>
      <c r="DG14" s="11">
        <v>1786654</v>
      </c>
      <c r="DH14" s="11">
        <v>1496824</v>
      </c>
      <c r="DI14" s="11">
        <v>289830</v>
      </c>
      <c r="DJ14" s="11">
        <v>20845704</v>
      </c>
      <c r="DK14" s="11">
        <v>18231167</v>
      </c>
      <c r="DL14" s="11">
        <v>2614537</v>
      </c>
      <c r="DM14" s="11">
        <v>6005397</v>
      </c>
      <c r="DN14" s="11">
        <v>3778399</v>
      </c>
      <c r="DO14" s="11">
        <v>2226998</v>
      </c>
      <c r="DP14" s="11">
        <v>2072843</v>
      </c>
      <c r="DQ14" s="11">
        <v>1532190</v>
      </c>
      <c r="DR14" s="11">
        <v>540653</v>
      </c>
      <c r="DS14" s="11">
        <v>20640987</v>
      </c>
      <c r="DT14" s="11">
        <v>19284374</v>
      </c>
      <c r="DU14" s="11">
        <v>1356613</v>
      </c>
      <c r="DV14" s="11">
        <v>1694384</v>
      </c>
      <c r="DW14" s="11">
        <v>1665438</v>
      </c>
      <c r="DX14" s="11">
        <v>28946</v>
      </c>
      <c r="DY14" s="11">
        <v>5436202</v>
      </c>
      <c r="DZ14" s="11">
        <v>4620807</v>
      </c>
      <c r="EA14" s="11">
        <v>815395</v>
      </c>
      <c r="EB14" s="11">
        <v>1844759</v>
      </c>
      <c r="EC14" s="11">
        <v>1440041</v>
      </c>
      <c r="ED14" s="11">
        <v>404718</v>
      </c>
      <c r="EE14" s="11">
        <v>12465283</v>
      </c>
      <c r="EF14" s="11">
        <v>9704247</v>
      </c>
      <c r="EG14" s="11">
        <v>2761036</v>
      </c>
      <c r="EH14" s="11">
        <v>56191787</v>
      </c>
      <c r="EI14" s="11">
        <v>46370774</v>
      </c>
      <c r="EJ14" s="11">
        <v>9821013</v>
      </c>
      <c r="EK14" s="11">
        <v>4121544</v>
      </c>
      <c r="EL14" s="11">
        <v>3031819</v>
      </c>
      <c r="EM14" s="11">
        <v>1089725</v>
      </c>
      <c r="EN14" s="11">
        <v>1054376</v>
      </c>
      <c r="EO14" s="11">
        <v>1031257</v>
      </c>
      <c r="EP14" s="11">
        <v>23119</v>
      </c>
      <c r="EQ14" s="11">
        <v>9720007</v>
      </c>
      <c r="ER14" s="11">
        <v>6886378</v>
      </c>
      <c r="ES14" s="11">
        <v>2833629</v>
      </c>
      <c r="ET14" s="11">
        <v>22666832</v>
      </c>
      <c r="EU14" s="11">
        <v>17636031</v>
      </c>
      <c r="EV14" s="11">
        <v>5030801</v>
      </c>
      <c r="EW14" s="11">
        <v>2684302</v>
      </c>
      <c r="EX14" s="11">
        <v>2566690</v>
      </c>
      <c r="EY14" s="11">
        <v>117612</v>
      </c>
      <c r="EZ14" s="11">
        <v>8249818</v>
      </c>
      <c r="FA14" s="11">
        <v>7721707</v>
      </c>
      <c r="FB14" s="11">
        <v>528111</v>
      </c>
      <c r="FC14" s="11">
        <v>1033672</v>
      </c>
      <c r="FD14" s="11">
        <v>820146</v>
      </c>
      <c r="FE14" s="11">
        <v>213526</v>
      </c>
      <c r="FF14" s="420"/>
      <c r="FG14" s="420"/>
      <c r="FH14" s="417"/>
    </row>
    <row r="15" spans="1:164" ht="25.5" customHeight="1">
      <c r="A15" s="656" t="s">
        <v>641</v>
      </c>
      <c r="B15" s="656"/>
      <c r="C15" s="656"/>
      <c r="D15" s="11">
        <v>376980434</v>
      </c>
      <c r="E15" s="11"/>
      <c r="F15" s="11"/>
      <c r="G15" s="11">
        <v>291472708</v>
      </c>
      <c r="H15" s="11">
        <v>85507726</v>
      </c>
      <c r="I15" s="11">
        <v>4784981</v>
      </c>
      <c r="J15" s="11">
        <v>2596223</v>
      </c>
      <c r="K15" s="11">
        <v>2188758</v>
      </c>
      <c r="L15" s="11">
        <v>234526</v>
      </c>
      <c r="M15" s="11">
        <v>0</v>
      </c>
      <c r="N15" s="11">
        <v>234526</v>
      </c>
      <c r="O15" s="11">
        <v>9587284</v>
      </c>
      <c r="P15" s="11">
        <v>6660817</v>
      </c>
      <c r="Q15" s="11">
        <v>2926467</v>
      </c>
      <c r="R15" s="11">
        <v>4432850</v>
      </c>
      <c r="S15" s="11">
        <v>3314363</v>
      </c>
      <c r="T15" s="11">
        <v>1118487</v>
      </c>
      <c r="U15" s="11">
        <v>52355605</v>
      </c>
      <c r="V15" s="11">
        <v>39189007</v>
      </c>
      <c r="W15" s="11">
        <v>13166598</v>
      </c>
      <c r="X15" s="11">
        <v>6770833</v>
      </c>
      <c r="Y15" s="11">
        <v>2840173</v>
      </c>
      <c r="Z15" s="11">
        <v>3930660</v>
      </c>
      <c r="AA15" s="11">
        <v>3752793</v>
      </c>
      <c r="AB15" s="11">
        <v>3752793</v>
      </c>
      <c r="AC15" s="11">
        <v>0</v>
      </c>
      <c r="AD15" s="11">
        <v>0</v>
      </c>
      <c r="AE15" s="11">
        <v>0</v>
      </c>
      <c r="AF15" s="11">
        <v>0</v>
      </c>
      <c r="AG15" s="11">
        <v>1343192</v>
      </c>
      <c r="AH15" s="11">
        <v>0</v>
      </c>
      <c r="AI15" s="11">
        <v>1343192</v>
      </c>
      <c r="AJ15" s="11">
        <v>24521655</v>
      </c>
      <c r="AK15" s="11">
        <v>22291157</v>
      </c>
      <c r="AL15" s="11">
        <v>2230498</v>
      </c>
      <c r="AM15" s="11">
        <v>9077701</v>
      </c>
      <c r="AN15" s="11">
        <v>5480196</v>
      </c>
      <c r="AO15" s="11">
        <v>3597505</v>
      </c>
      <c r="AP15" s="11">
        <v>3439477</v>
      </c>
      <c r="AQ15" s="11">
        <v>3206154</v>
      </c>
      <c r="AR15" s="11">
        <v>233323</v>
      </c>
      <c r="AS15" s="11">
        <v>1562111</v>
      </c>
      <c r="AT15" s="11">
        <v>1559332</v>
      </c>
      <c r="AU15" s="11">
        <v>2779</v>
      </c>
      <c r="AV15" s="11">
        <v>14008593</v>
      </c>
      <c r="AW15" s="11">
        <v>11344480</v>
      </c>
      <c r="AX15" s="11">
        <v>2664113</v>
      </c>
      <c r="AY15" s="11">
        <v>7306331</v>
      </c>
      <c r="AZ15" s="11">
        <v>7306331</v>
      </c>
      <c r="BA15" s="11">
        <v>0</v>
      </c>
      <c r="BB15" s="11">
        <v>3480691</v>
      </c>
      <c r="BC15" s="11">
        <v>3162854</v>
      </c>
      <c r="BD15" s="11">
        <v>317837</v>
      </c>
      <c r="BE15" s="11">
        <v>4198462</v>
      </c>
      <c r="BF15" s="11">
        <v>3240354</v>
      </c>
      <c r="BG15" s="11">
        <v>958108</v>
      </c>
      <c r="BH15" s="11">
        <v>3462704</v>
      </c>
      <c r="BI15" s="11">
        <v>3462704</v>
      </c>
      <c r="BJ15" s="11">
        <v>0</v>
      </c>
      <c r="BK15" s="11">
        <v>7468561</v>
      </c>
      <c r="BL15" s="11">
        <v>3186614</v>
      </c>
      <c r="BM15" s="11">
        <v>4281947</v>
      </c>
      <c r="BN15" s="11">
        <v>1359190</v>
      </c>
      <c r="BO15" s="11">
        <v>1359190</v>
      </c>
      <c r="BP15" s="11">
        <v>0</v>
      </c>
      <c r="BQ15" s="11">
        <v>4504242</v>
      </c>
      <c r="BR15" s="11">
        <v>4504242</v>
      </c>
      <c r="BS15" s="11">
        <v>0</v>
      </c>
      <c r="BT15" s="11">
        <v>6089860</v>
      </c>
      <c r="BU15" s="11">
        <v>6089860</v>
      </c>
      <c r="BV15" s="11">
        <v>0</v>
      </c>
      <c r="BW15" s="11">
        <v>9163542</v>
      </c>
      <c r="BX15" s="11">
        <v>9163542</v>
      </c>
      <c r="BY15" s="11">
        <v>0</v>
      </c>
      <c r="BZ15" s="11">
        <v>5743795</v>
      </c>
      <c r="CA15" s="11">
        <v>5583910</v>
      </c>
      <c r="CB15" s="11">
        <v>159885</v>
      </c>
      <c r="CC15" s="11">
        <v>3297760</v>
      </c>
      <c r="CD15" s="11">
        <v>3297760</v>
      </c>
      <c r="CE15" s="11">
        <v>0</v>
      </c>
      <c r="CF15" s="11">
        <v>6127314</v>
      </c>
      <c r="CG15" s="11">
        <v>3536396</v>
      </c>
      <c r="CH15" s="11">
        <v>2590918</v>
      </c>
      <c r="CI15" s="11">
        <v>0</v>
      </c>
      <c r="CJ15" s="11">
        <v>0</v>
      </c>
      <c r="CK15" s="11">
        <v>0</v>
      </c>
      <c r="CL15" s="11">
        <v>2173027</v>
      </c>
      <c r="CM15" s="11">
        <v>1783498</v>
      </c>
      <c r="CN15" s="11">
        <v>389529</v>
      </c>
      <c r="CO15" s="11">
        <v>4947528</v>
      </c>
      <c r="CP15" s="11">
        <v>4266267</v>
      </c>
      <c r="CQ15" s="11">
        <v>681261</v>
      </c>
      <c r="CR15" s="11">
        <v>0</v>
      </c>
      <c r="CS15" s="11">
        <v>0</v>
      </c>
      <c r="CT15" s="11">
        <v>0</v>
      </c>
      <c r="CU15" s="11">
        <v>9267703</v>
      </c>
      <c r="CV15" s="11">
        <v>9267703</v>
      </c>
      <c r="CW15" s="11">
        <v>0</v>
      </c>
      <c r="CX15" s="11">
        <v>3066700</v>
      </c>
      <c r="CY15" s="11">
        <v>2085366</v>
      </c>
      <c r="CZ15" s="11">
        <v>981334</v>
      </c>
      <c r="DA15" s="11">
        <v>29754771</v>
      </c>
      <c r="DB15" s="11">
        <v>13534170</v>
      </c>
      <c r="DC15" s="11">
        <v>16220601</v>
      </c>
      <c r="DD15" s="11">
        <v>9964550</v>
      </c>
      <c r="DE15" s="11">
        <v>7187844</v>
      </c>
      <c r="DF15" s="11">
        <v>2776706</v>
      </c>
      <c r="DG15" s="11">
        <v>1282114</v>
      </c>
      <c r="DH15" s="11">
        <v>1017269</v>
      </c>
      <c r="DI15" s="11">
        <v>264845</v>
      </c>
      <c r="DJ15" s="11">
        <v>14636239</v>
      </c>
      <c r="DK15" s="11">
        <v>12226504</v>
      </c>
      <c r="DL15" s="11">
        <v>2409735</v>
      </c>
      <c r="DM15" s="11">
        <v>4509859</v>
      </c>
      <c r="DN15" s="11">
        <v>2471242</v>
      </c>
      <c r="DO15" s="11">
        <v>2038617</v>
      </c>
      <c r="DP15" s="11">
        <v>0</v>
      </c>
      <c r="DQ15" s="11">
        <v>0</v>
      </c>
      <c r="DR15" s="11">
        <v>0</v>
      </c>
      <c r="DS15" s="11">
        <v>11135202</v>
      </c>
      <c r="DT15" s="11">
        <v>10221593</v>
      </c>
      <c r="DU15" s="11">
        <v>913609</v>
      </c>
      <c r="DV15" s="11">
        <v>973585</v>
      </c>
      <c r="DW15" s="11">
        <v>973585</v>
      </c>
      <c r="DX15" s="11">
        <v>0</v>
      </c>
      <c r="DY15" s="11">
        <v>3767174</v>
      </c>
      <c r="DZ15" s="11">
        <v>3268415</v>
      </c>
      <c r="EA15" s="11">
        <v>498759</v>
      </c>
      <c r="EB15" s="11">
        <v>1342390</v>
      </c>
      <c r="EC15" s="11">
        <v>968787</v>
      </c>
      <c r="ED15" s="11">
        <v>373603</v>
      </c>
      <c r="EE15" s="11">
        <v>9170847</v>
      </c>
      <c r="EF15" s="11">
        <v>7006376</v>
      </c>
      <c r="EG15" s="11">
        <v>2164471</v>
      </c>
      <c r="EH15" s="11">
        <v>39750736</v>
      </c>
      <c r="EI15" s="11">
        <v>32131385</v>
      </c>
      <c r="EJ15" s="11">
        <v>7619351</v>
      </c>
      <c r="EK15" s="11">
        <v>2826292</v>
      </c>
      <c r="EL15" s="11">
        <v>2083671</v>
      </c>
      <c r="EM15" s="11">
        <v>742621</v>
      </c>
      <c r="EN15" s="11">
        <v>384535</v>
      </c>
      <c r="EO15" s="11">
        <v>371365</v>
      </c>
      <c r="EP15" s="11">
        <v>13170</v>
      </c>
      <c r="EQ15" s="11">
        <v>5286082</v>
      </c>
      <c r="ER15" s="11">
        <v>3931717</v>
      </c>
      <c r="ES15" s="11">
        <v>1354365</v>
      </c>
      <c r="ET15" s="11">
        <v>17068353</v>
      </c>
      <c r="EU15" s="11">
        <v>13560382</v>
      </c>
      <c r="EV15" s="11">
        <v>3507971</v>
      </c>
      <c r="EW15" s="11">
        <v>1320903</v>
      </c>
      <c r="EX15" s="11">
        <v>1286833</v>
      </c>
      <c r="EY15" s="11">
        <v>34070</v>
      </c>
      <c r="EZ15" s="11">
        <v>5461241</v>
      </c>
      <c r="FA15" s="11">
        <v>5058789</v>
      </c>
      <c r="FB15" s="11">
        <v>402452</v>
      </c>
      <c r="FC15" s="11">
        <v>816550</v>
      </c>
      <c r="FD15" s="11">
        <v>641495</v>
      </c>
      <c r="FE15" s="11">
        <v>175055</v>
      </c>
      <c r="FF15" s="420"/>
      <c r="FG15" s="420"/>
      <c r="FH15" s="417"/>
    </row>
    <row r="16" spans="1:164" ht="25.5" customHeight="1">
      <c r="A16" s="656" t="s">
        <v>642</v>
      </c>
      <c r="B16" s="656"/>
      <c r="C16" s="656"/>
      <c r="D16" s="11">
        <v>181891014</v>
      </c>
      <c r="E16" s="11"/>
      <c r="F16" s="11"/>
      <c r="G16" s="11">
        <v>149651791</v>
      </c>
      <c r="H16" s="11">
        <v>32239223</v>
      </c>
      <c r="I16" s="11">
        <v>2863153</v>
      </c>
      <c r="J16" s="11">
        <v>2509879</v>
      </c>
      <c r="K16" s="11">
        <v>353274</v>
      </c>
      <c r="L16" s="11">
        <v>363173</v>
      </c>
      <c r="M16" s="11">
        <v>260846</v>
      </c>
      <c r="N16" s="11">
        <v>102327</v>
      </c>
      <c r="O16" s="11">
        <v>2330211</v>
      </c>
      <c r="P16" s="11">
        <v>2019192</v>
      </c>
      <c r="Q16" s="11">
        <v>311019</v>
      </c>
      <c r="R16" s="11">
        <v>1487826</v>
      </c>
      <c r="S16" s="11">
        <v>1275709</v>
      </c>
      <c r="T16" s="11">
        <v>212117</v>
      </c>
      <c r="U16" s="11">
        <v>19830705</v>
      </c>
      <c r="V16" s="11">
        <v>14176746</v>
      </c>
      <c r="W16" s="11">
        <v>5653959</v>
      </c>
      <c r="X16" s="11">
        <v>2460337</v>
      </c>
      <c r="Y16" s="11">
        <v>2056856</v>
      </c>
      <c r="Z16" s="11">
        <v>403481</v>
      </c>
      <c r="AA16" s="11">
        <v>2396989</v>
      </c>
      <c r="AB16" s="11">
        <v>2396989</v>
      </c>
      <c r="AC16" s="11">
        <v>0</v>
      </c>
      <c r="AD16" s="11">
        <v>555224</v>
      </c>
      <c r="AE16" s="11">
        <v>539193</v>
      </c>
      <c r="AF16" s="11">
        <v>16031</v>
      </c>
      <c r="AG16" s="11">
        <v>440790</v>
      </c>
      <c r="AH16" s="11">
        <v>0</v>
      </c>
      <c r="AI16" s="11">
        <v>440790</v>
      </c>
      <c r="AJ16" s="11">
        <v>11926493</v>
      </c>
      <c r="AK16" s="11">
        <v>8138145</v>
      </c>
      <c r="AL16" s="11">
        <v>3788348</v>
      </c>
      <c r="AM16" s="11">
        <v>4155687</v>
      </c>
      <c r="AN16" s="11">
        <v>2928260</v>
      </c>
      <c r="AO16" s="11">
        <v>1227427</v>
      </c>
      <c r="AP16" s="11">
        <v>1326112</v>
      </c>
      <c r="AQ16" s="11">
        <v>1109748</v>
      </c>
      <c r="AR16" s="11">
        <v>216364</v>
      </c>
      <c r="AS16" s="11">
        <v>599599</v>
      </c>
      <c r="AT16" s="11">
        <v>558096</v>
      </c>
      <c r="AU16" s="11">
        <v>41503</v>
      </c>
      <c r="AV16" s="11">
        <v>10119720</v>
      </c>
      <c r="AW16" s="11">
        <v>7179785</v>
      </c>
      <c r="AX16" s="11">
        <v>2939935</v>
      </c>
      <c r="AY16" s="11">
        <v>3519852</v>
      </c>
      <c r="AZ16" s="11">
        <v>3301876</v>
      </c>
      <c r="BA16" s="11">
        <v>217976</v>
      </c>
      <c r="BB16" s="11">
        <v>1692698</v>
      </c>
      <c r="BC16" s="11">
        <v>1430472</v>
      </c>
      <c r="BD16" s="11">
        <v>262226</v>
      </c>
      <c r="BE16" s="11">
        <v>1348323</v>
      </c>
      <c r="BF16" s="11">
        <v>1084599</v>
      </c>
      <c r="BG16" s="11">
        <v>263724</v>
      </c>
      <c r="BH16" s="11">
        <v>2825735</v>
      </c>
      <c r="BI16" s="11">
        <v>2140416</v>
      </c>
      <c r="BJ16" s="11">
        <v>685319</v>
      </c>
      <c r="BK16" s="11">
        <v>2494926</v>
      </c>
      <c r="BL16" s="11">
        <v>2166293</v>
      </c>
      <c r="BM16" s="11">
        <v>328633</v>
      </c>
      <c r="BN16" s="11">
        <v>725366</v>
      </c>
      <c r="BO16" s="11">
        <v>718723</v>
      </c>
      <c r="BP16" s="11">
        <v>6643</v>
      </c>
      <c r="BQ16" s="11">
        <v>5260989</v>
      </c>
      <c r="BR16" s="11">
        <v>4435188</v>
      </c>
      <c r="BS16" s="11">
        <v>825801</v>
      </c>
      <c r="BT16" s="11">
        <v>2994245</v>
      </c>
      <c r="BU16" s="11">
        <v>2594006</v>
      </c>
      <c r="BV16" s="11">
        <v>400239</v>
      </c>
      <c r="BW16" s="11">
        <v>4351238</v>
      </c>
      <c r="BX16" s="11">
        <v>4075591</v>
      </c>
      <c r="BY16" s="11">
        <v>275647</v>
      </c>
      <c r="BZ16" s="11">
        <v>4739953</v>
      </c>
      <c r="CA16" s="11">
        <v>4536737</v>
      </c>
      <c r="CB16" s="11">
        <v>203216</v>
      </c>
      <c r="CC16" s="11">
        <v>1594971</v>
      </c>
      <c r="CD16" s="11">
        <v>1480034</v>
      </c>
      <c r="CE16" s="11">
        <v>114937</v>
      </c>
      <c r="CF16" s="11">
        <v>2404620</v>
      </c>
      <c r="CG16" s="11">
        <v>1765868</v>
      </c>
      <c r="CH16" s="11">
        <v>638752</v>
      </c>
      <c r="CI16" s="11">
        <v>571556</v>
      </c>
      <c r="CJ16" s="11">
        <v>562474</v>
      </c>
      <c r="CK16" s="11">
        <v>9082</v>
      </c>
      <c r="CL16" s="11">
        <v>671498</v>
      </c>
      <c r="CM16" s="11">
        <v>579220</v>
      </c>
      <c r="CN16" s="11">
        <v>92278</v>
      </c>
      <c r="CO16" s="11">
        <v>2918827</v>
      </c>
      <c r="CP16" s="11">
        <v>2081507</v>
      </c>
      <c r="CQ16" s="11">
        <v>837320</v>
      </c>
      <c r="CR16" s="11">
        <v>986109</v>
      </c>
      <c r="CS16" s="11">
        <v>982832</v>
      </c>
      <c r="CT16" s="11">
        <v>3277</v>
      </c>
      <c r="CU16" s="11">
        <v>4100954</v>
      </c>
      <c r="CV16" s="11">
        <v>3905629</v>
      </c>
      <c r="CW16" s="11">
        <v>195325</v>
      </c>
      <c r="CX16" s="11">
        <v>949087</v>
      </c>
      <c r="CY16" s="11">
        <v>844638</v>
      </c>
      <c r="CZ16" s="11">
        <v>104449</v>
      </c>
      <c r="DA16" s="11">
        <v>13671761</v>
      </c>
      <c r="DB16" s="11">
        <v>11255847</v>
      </c>
      <c r="DC16" s="11">
        <v>2415914</v>
      </c>
      <c r="DD16" s="11">
        <v>4429838</v>
      </c>
      <c r="DE16" s="11">
        <v>3961516</v>
      </c>
      <c r="DF16" s="11">
        <v>468322</v>
      </c>
      <c r="DG16" s="11">
        <v>504540</v>
      </c>
      <c r="DH16" s="11">
        <v>479555</v>
      </c>
      <c r="DI16" s="11">
        <v>24985</v>
      </c>
      <c r="DJ16" s="11">
        <v>6209465</v>
      </c>
      <c r="DK16" s="11">
        <v>6004663</v>
      </c>
      <c r="DL16" s="11">
        <v>204802</v>
      </c>
      <c r="DM16" s="11">
        <v>1495538</v>
      </c>
      <c r="DN16" s="11">
        <v>1307157</v>
      </c>
      <c r="DO16" s="11">
        <v>188381</v>
      </c>
      <c r="DP16" s="11">
        <v>2072843</v>
      </c>
      <c r="DQ16" s="11">
        <v>1532190</v>
      </c>
      <c r="DR16" s="11">
        <v>540653</v>
      </c>
      <c r="DS16" s="11">
        <v>9505785</v>
      </c>
      <c r="DT16" s="11">
        <v>9062781</v>
      </c>
      <c r="DU16" s="11">
        <v>443004</v>
      </c>
      <c r="DV16" s="11">
        <v>720799</v>
      </c>
      <c r="DW16" s="11">
        <v>691853</v>
      </c>
      <c r="DX16" s="11">
        <v>28946</v>
      </c>
      <c r="DY16" s="11">
        <v>1669028</v>
      </c>
      <c r="DZ16" s="11">
        <v>1352392</v>
      </c>
      <c r="EA16" s="11">
        <v>316636</v>
      </c>
      <c r="EB16" s="11">
        <v>502369</v>
      </c>
      <c r="EC16" s="11">
        <v>471254</v>
      </c>
      <c r="ED16" s="11">
        <v>31115</v>
      </c>
      <c r="EE16" s="11">
        <v>3294436</v>
      </c>
      <c r="EF16" s="11">
        <v>2697871</v>
      </c>
      <c r="EG16" s="11">
        <v>596565</v>
      </c>
      <c r="EH16" s="11">
        <v>16441051</v>
      </c>
      <c r="EI16" s="11">
        <v>14239389</v>
      </c>
      <c r="EJ16" s="11">
        <v>2201662</v>
      </c>
      <c r="EK16" s="11">
        <v>1295252</v>
      </c>
      <c r="EL16" s="11">
        <v>948148</v>
      </c>
      <c r="EM16" s="11">
        <v>347104</v>
      </c>
      <c r="EN16" s="11">
        <v>669841</v>
      </c>
      <c r="EO16" s="11">
        <v>659892</v>
      </c>
      <c r="EP16" s="11">
        <v>9949</v>
      </c>
      <c r="EQ16" s="11">
        <v>4433925</v>
      </c>
      <c r="ER16" s="11">
        <v>2954661</v>
      </c>
      <c r="ES16" s="11">
        <v>1479264</v>
      </c>
      <c r="ET16" s="11">
        <v>5598479</v>
      </c>
      <c r="EU16" s="11">
        <v>4075649</v>
      </c>
      <c r="EV16" s="11">
        <v>1522830</v>
      </c>
      <c r="EW16" s="11">
        <v>1363399</v>
      </c>
      <c r="EX16" s="11">
        <v>1279857</v>
      </c>
      <c r="EY16" s="11">
        <v>83542</v>
      </c>
      <c r="EZ16" s="11">
        <v>2788577</v>
      </c>
      <c r="FA16" s="11">
        <v>2662918</v>
      </c>
      <c r="FB16" s="11">
        <v>125659</v>
      </c>
      <c r="FC16" s="11">
        <v>217122</v>
      </c>
      <c r="FD16" s="11">
        <v>178651</v>
      </c>
      <c r="FE16" s="11">
        <v>38471</v>
      </c>
      <c r="FF16" s="420"/>
      <c r="FG16" s="420"/>
      <c r="FH16" s="417"/>
    </row>
    <row r="17" spans="1:164" ht="15" customHeight="1">
      <c r="A17" s="656" t="s">
        <v>643</v>
      </c>
      <c r="B17" s="656"/>
      <c r="C17" s="656"/>
      <c r="D17" s="11">
        <v>45126322</v>
      </c>
      <c r="E17" s="11"/>
      <c r="F17" s="11"/>
      <c r="G17" s="11">
        <v>43731888</v>
      </c>
      <c r="H17" s="11">
        <v>1394434</v>
      </c>
      <c r="I17" s="11">
        <v>607814</v>
      </c>
      <c r="J17" s="11">
        <v>526763</v>
      </c>
      <c r="K17" s="11">
        <v>81051</v>
      </c>
      <c r="L17" s="11">
        <v>48773</v>
      </c>
      <c r="M17" s="11">
        <v>48773</v>
      </c>
      <c r="N17" s="11">
        <v>0</v>
      </c>
      <c r="O17" s="11">
        <v>898234</v>
      </c>
      <c r="P17" s="11">
        <v>898234</v>
      </c>
      <c r="Q17" s="11">
        <v>0</v>
      </c>
      <c r="R17" s="11">
        <v>479925</v>
      </c>
      <c r="S17" s="11">
        <v>479879</v>
      </c>
      <c r="T17" s="11">
        <v>46</v>
      </c>
      <c r="U17" s="11">
        <v>5000539</v>
      </c>
      <c r="V17" s="11">
        <v>5000539</v>
      </c>
      <c r="W17" s="11">
        <v>0</v>
      </c>
      <c r="X17" s="11">
        <v>667037</v>
      </c>
      <c r="Y17" s="11">
        <v>667037</v>
      </c>
      <c r="Z17" s="11">
        <v>0</v>
      </c>
      <c r="AA17" s="11">
        <v>467749</v>
      </c>
      <c r="AB17" s="11">
        <v>467749</v>
      </c>
      <c r="AC17" s="11">
        <v>0</v>
      </c>
      <c r="AD17" s="11">
        <v>125453</v>
      </c>
      <c r="AE17" s="11">
        <v>125453</v>
      </c>
      <c r="AF17" s="11">
        <v>0</v>
      </c>
      <c r="AG17" s="11">
        <v>25332</v>
      </c>
      <c r="AH17" s="11">
        <v>0</v>
      </c>
      <c r="AI17" s="11">
        <v>25332</v>
      </c>
      <c r="AJ17" s="11">
        <v>3382354</v>
      </c>
      <c r="AK17" s="11">
        <v>2611492</v>
      </c>
      <c r="AL17" s="11">
        <v>770862</v>
      </c>
      <c r="AM17" s="11">
        <v>1655028</v>
      </c>
      <c r="AN17" s="11">
        <v>1655028</v>
      </c>
      <c r="AO17" s="11">
        <v>0</v>
      </c>
      <c r="AP17" s="11">
        <v>171271</v>
      </c>
      <c r="AQ17" s="11">
        <v>92591</v>
      </c>
      <c r="AR17" s="11">
        <v>78680</v>
      </c>
      <c r="AS17" s="11">
        <v>337335</v>
      </c>
      <c r="AT17" s="11">
        <v>337335</v>
      </c>
      <c r="AU17" s="11">
        <v>0</v>
      </c>
      <c r="AV17" s="11">
        <v>1533982</v>
      </c>
      <c r="AW17" s="11">
        <v>1354039</v>
      </c>
      <c r="AX17" s="11">
        <v>179943</v>
      </c>
      <c r="AY17" s="11">
        <v>845384</v>
      </c>
      <c r="AZ17" s="11">
        <v>845384</v>
      </c>
      <c r="BA17" s="11">
        <v>0</v>
      </c>
      <c r="BB17" s="11">
        <v>689693</v>
      </c>
      <c r="BC17" s="11">
        <v>689693</v>
      </c>
      <c r="BD17" s="11">
        <v>0</v>
      </c>
      <c r="BE17" s="11">
        <v>450633</v>
      </c>
      <c r="BF17" s="11">
        <v>450633</v>
      </c>
      <c r="BG17" s="11">
        <v>0</v>
      </c>
      <c r="BH17" s="11">
        <v>750034</v>
      </c>
      <c r="BI17" s="11">
        <v>750034</v>
      </c>
      <c r="BJ17" s="11">
        <v>0</v>
      </c>
      <c r="BK17" s="11">
        <v>622234</v>
      </c>
      <c r="BL17" s="11">
        <v>622234</v>
      </c>
      <c r="BM17" s="11">
        <v>0</v>
      </c>
      <c r="BN17" s="11">
        <v>245053</v>
      </c>
      <c r="BO17" s="11">
        <v>245053</v>
      </c>
      <c r="BP17" s="11">
        <v>0</v>
      </c>
      <c r="BQ17" s="11">
        <v>1017769</v>
      </c>
      <c r="BR17" s="11">
        <v>1017769</v>
      </c>
      <c r="BS17" s="11">
        <v>0</v>
      </c>
      <c r="BT17" s="11">
        <v>766553</v>
      </c>
      <c r="BU17" s="11">
        <v>766553</v>
      </c>
      <c r="BV17" s="11">
        <v>0</v>
      </c>
      <c r="BW17" s="11">
        <v>1028780</v>
      </c>
      <c r="BX17" s="11">
        <v>1028780</v>
      </c>
      <c r="BY17" s="11">
        <v>0</v>
      </c>
      <c r="BZ17" s="11">
        <v>901156</v>
      </c>
      <c r="CA17" s="11">
        <v>901156</v>
      </c>
      <c r="CB17" s="11">
        <v>0</v>
      </c>
      <c r="CC17" s="11">
        <v>451025</v>
      </c>
      <c r="CD17" s="11">
        <v>443578</v>
      </c>
      <c r="CE17" s="11">
        <v>7447</v>
      </c>
      <c r="CF17" s="11">
        <v>717178</v>
      </c>
      <c r="CG17" s="11">
        <v>717178</v>
      </c>
      <c r="CH17" s="11">
        <v>0</v>
      </c>
      <c r="CI17" s="11">
        <v>186083</v>
      </c>
      <c r="CJ17" s="11">
        <v>186083</v>
      </c>
      <c r="CK17" s="11">
        <v>0</v>
      </c>
      <c r="CL17" s="11">
        <v>342004</v>
      </c>
      <c r="CM17" s="11">
        <v>342004</v>
      </c>
      <c r="CN17" s="11">
        <v>0</v>
      </c>
      <c r="CO17" s="11">
        <v>500719</v>
      </c>
      <c r="CP17" s="11">
        <v>315897</v>
      </c>
      <c r="CQ17" s="11">
        <v>184822</v>
      </c>
      <c r="CR17" s="11">
        <v>144930</v>
      </c>
      <c r="CS17" s="11">
        <v>144930</v>
      </c>
      <c r="CT17" s="11">
        <v>0</v>
      </c>
      <c r="CU17" s="11">
        <v>554473</v>
      </c>
      <c r="CV17" s="11">
        <v>554473</v>
      </c>
      <c r="CW17" s="11">
        <v>0</v>
      </c>
      <c r="CX17" s="11">
        <v>245447</v>
      </c>
      <c r="CY17" s="11">
        <v>245447</v>
      </c>
      <c r="CZ17" s="11">
        <v>0</v>
      </c>
      <c r="DA17" s="11">
        <v>1612425</v>
      </c>
      <c r="DB17" s="11">
        <v>1612425</v>
      </c>
      <c r="DC17" s="11">
        <v>0</v>
      </c>
      <c r="DD17" s="11">
        <v>1936102</v>
      </c>
      <c r="DE17" s="11">
        <v>1936102</v>
      </c>
      <c r="DF17" s="11">
        <v>0</v>
      </c>
      <c r="DG17" s="11">
        <v>196837</v>
      </c>
      <c r="DH17" s="11">
        <v>196837</v>
      </c>
      <c r="DI17" s="11">
        <v>0</v>
      </c>
      <c r="DJ17" s="11">
        <v>1855699</v>
      </c>
      <c r="DK17" s="11">
        <v>1855699</v>
      </c>
      <c r="DL17" s="11">
        <v>0</v>
      </c>
      <c r="DM17" s="11">
        <v>463962</v>
      </c>
      <c r="DN17" s="11">
        <v>463962</v>
      </c>
      <c r="DO17" s="11">
        <v>0</v>
      </c>
      <c r="DP17" s="11">
        <v>534143</v>
      </c>
      <c r="DQ17" s="11">
        <v>517757</v>
      </c>
      <c r="DR17" s="11">
        <v>16386</v>
      </c>
      <c r="DS17" s="11">
        <v>2971950</v>
      </c>
      <c r="DT17" s="11">
        <v>2971950</v>
      </c>
      <c r="DU17" s="11">
        <v>0</v>
      </c>
      <c r="DV17" s="11">
        <v>90032</v>
      </c>
      <c r="DW17" s="11">
        <v>90032</v>
      </c>
      <c r="DX17" s="11">
        <v>0</v>
      </c>
      <c r="DY17" s="11">
        <v>565405</v>
      </c>
      <c r="DZ17" s="11">
        <v>565405</v>
      </c>
      <c r="EA17" s="11">
        <v>0</v>
      </c>
      <c r="EB17" s="11">
        <v>186990</v>
      </c>
      <c r="EC17" s="11">
        <v>186990</v>
      </c>
      <c r="ED17" s="11">
        <v>0</v>
      </c>
      <c r="EE17" s="11">
        <v>897608</v>
      </c>
      <c r="EF17" s="11">
        <v>897608</v>
      </c>
      <c r="EG17" s="11">
        <v>0</v>
      </c>
      <c r="EH17" s="11">
        <v>3500210</v>
      </c>
      <c r="EI17" s="11">
        <v>3500210</v>
      </c>
      <c r="EJ17" s="11">
        <v>0</v>
      </c>
      <c r="EK17" s="11">
        <v>419727</v>
      </c>
      <c r="EL17" s="11">
        <v>419727</v>
      </c>
      <c r="EM17" s="11">
        <v>0</v>
      </c>
      <c r="EN17" s="11">
        <v>77404</v>
      </c>
      <c r="EO17" s="11">
        <v>77404</v>
      </c>
      <c r="EP17" s="11">
        <v>0</v>
      </c>
      <c r="EQ17" s="11">
        <v>945408</v>
      </c>
      <c r="ER17" s="11">
        <v>895589</v>
      </c>
      <c r="ES17" s="11">
        <v>49819</v>
      </c>
      <c r="ET17" s="11">
        <v>1457933</v>
      </c>
      <c r="EU17" s="11">
        <v>1457933</v>
      </c>
      <c r="EV17" s="11">
        <v>0</v>
      </c>
      <c r="EW17" s="11">
        <v>396056</v>
      </c>
      <c r="EX17" s="11">
        <v>396010</v>
      </c>
      <c r="EY17" s="11">
        <v>46</v>
      </c>
      <c r="EZ17" s="11">
        <v>1043282</v>
      </c>
      <c r="FA17" s="11">
        <v>1043282</v>
      </c>
      <c r="FB17" s="11">
        <v>0</v>
      </c>
      <c r="FC17" s="11">
        <v>115175</v>
      </c>
      <c r="FD17" s="11">
        <v>115175</v>
      </c>
      <c r="FE17" s="11">
        <v>0</v>
      </c>
      <c r="FF17" s="420"/>
      <c r="FG17" s="420"/>
      <c r="FH17" s="417"/>
    </row>
    <row r="18" spans="1:164" ht="15" customHeight="1">
      <c r="A18" s="656" t="s">
        <v>644</v>
      </c>
      <c r="B18" s="656"/>
      <c r="C18" s="656"/>
      <c r="D18" s="11">
        <v>7256110</v>
      </c>
      <c r="E18" s="11"/>
      <c r="F18" s="11"/>
      <c r="G18" s="11">
        <v>6613628</v>
      </c>
      <c r="H18" s="11">
        <v>642482</v>
      </c>
      <c r="I18" s="11">
        <v>252095</v>
      </c>
      <c r="J18" s="11">
        <v>210535</v>
      </c>
      <c r="K18" s="11">
        <v>41560</v>
      </c>
      <c r="L18" s="11">
        <v>47756</v>
      </c>
      <c r="M18" s="11">
        <v>42430</v>
      </c>
      <c r="N18" s="11">
        <v>5326</v>
      </c>
      <c r="O18" s="11">
        <v>72281</v>
      </c>
      <c r="P18" s="11">
        <v>72281</v>
      </c>
      <c r="Q18" s="11">
        <v>0</v>
      </c>
      <c r="R18" s="11">
        <v>61068</v>
      </c>
      <c r="S18" s="11">
        <v>55164</v>
      </c>
      <c r="T18" s="11">
        <v>5904</v>
      </c>
      <c r="U18" s="11">
        <v>368699</v>
      </c>
      <c r="V18" s="11">
        <v>368699</v>
      </c>
      <c r="W18" s="11">
        <v>0</v>
      </c>
      <c r="X18" s="11">
        <v>43407</v>
      </c>
      <c r="Y18" s="11">
        <v>43407</v>
      </c>
      <c r="Z18" s="11">
        <v>0</v>
      </c>
      <c r="AA18" s="11">
        <v>56345</v>
      </c>
      <c r="AB18" s="11">
        <v>56345</v>
      </c>
      <c r="AC18" s="11">
        <v>0</v>
      </c>
      <c r="AD18" s="11">
        <v>20274</v>
      </c>
      <c r="AE18" s="11">
        <v>20274</v>
      </c>
      <c r="AF18" s="11">
        <v>0</v>
      </c>
      <c r="AG18" s="11">
        <v>6468</v>
      </c>
      <c r="AH18" s="11">
        <v>0</v>
      </c>
      <c r="AI18" s="11">
        <v>6468</v>
      </c>
      <c r="AJ18" s="11">
        <v>396418</v>
      </c>
      <c r="AK18" s="11">
        <v>396418</v>
      </c>
      <c r="AL18" s="11">
        <v>0</v>
      </c>
      <c r="AM18" s="11">
        <v>330200</v>
      </c>
      <c r="AN18" s="11">
        <v>190536</v>
      </c>
      <c r="AO18" s="11">
        <v>139664</v>
      </c>
      <c r="AP18" s="11">
        <v>50590</v>
      </c>
      <c r="AQ18" s="11">
        <v>50590</v>
      </c>
      <c r="AR18" s="11">
        <v>0</v>
      </c>
      <c r="AS18" s="11">
        <v>9349</v>
      </c>
      <c r="AT18" s="11">
        <v>9235</v>
      </c>
      <c r="AU18" s="11">
        <v>114</v>
      </c>
      <c r="AV18" s="11">
        <v>358040</v>
      </c>
      <c r="AW18" s="11">
        <v>287865</v>
      </c>
      <c r="AX18" s="11">
        <v>70175</v>
      </c>
      <c r="AY18" s="11">
        <v>48310</v>
      </c>
      <c r="AZ18" s="11">
        <v>48310</v>
      </c>
      <c r="BA18" s="11">
        <v>0</v>
      </c>
      <c r="BB18" s="11">
        <v>22423</v>
      </c>
      <c r="BC18" s="11">
        <v>22423</v>
      </c>
      <c r="BD18" s="11">
        <v>0</v>
      </c>
      <c r="BE18" s="11">
        <v>133709</v>
      </c>
      <c r="BF18" s="11">
        <v>133709</v>
      </c>
      <c r="BG18" s="11">
        <v>0</v>
      </c>
      <c r="BH18" s="11">
        <v>139248</v>
      </c>
      <c r="BI18" s="11">
        <v>139248</v>
      </c>
      <c r="BJ18" s="11">
        <v>0</v>
      </c>
      <c r="BK18" s="11">
        <v>66512</v>
      </c>
      <c r="BL18" s="11">
        <v>63356</v>
      </c>
      <c r="BM18" s="11">
        <v>3156</v>
      </c>
      <c r="BN18" s="11">
        <v>18741</v>
      </c>
      <c r="BO18" s="11">
        <v>18741</v>
      </c>
      <c r="BP18" s="11">
        <v>0</v>
      </c>
      <c r="BQ18" s="11">
        <v>31627</v>
      </c>
      <c r="BR18" s="11">
        <v>31627</v>
      </c>
      <c r="BS18" s="11">
        <v>0</v>
      </c>
      <c r="BT18" s="11">
        <v>83395</v>
      </c>
      <c r="BU18" s="11">
        <v>83395</v>
      </c>
      <c r="BV18" s="11">
        <v>0</v>
      </c>
      <c r="BW18" s="11">
        <v>157242</v>
      </c>
      <c r="BX18" s="11">
        <v>157242</v>
      </c>
      <c r="BY18" s="11">
        <v>0</v>
      </c>
      <c r="BZ18" s="11">
        <v>93668</v>
      </c>
      <c r="CA18" s="11">
        <v>88352</v>
      </c>
      <c r="CB18" s="11">
        <v>5316</v>
      </c>
      <c r="CC18" s="11">
        <v>42352</v>
      </c>
      <c r="CD18" s="11">
        <v>42352</v>
      </c>
      <c r="CE18" s="11">
        <v>0</v>
      </c>
      <c r="CF18" s="11">
        <v>36849</v>
      </c>
      <c r="CG18" s="11">
        <v>36849</v>
      </c>
      <c r="CH18" s="11">
        <v>0</v>
      </c>
      <c r="CI18" s="11">
        <v>31907</v>
      </c>
      <c r="CJ18" s="11">
        <v>31907</v>
      </c>
      <c r="CK18" s="11">
        <v>0</v>
      </c>
      <c r="CL18" s="11">
        <v>30520</v>
      </c>
      <c r="CM18" s="11">
        <v>30520</v>
      </c>
      <c r="CN18" s="11">
        <v>0</v>
      </c>
      <c r="CO18" s="11">
        <v>45098</v>
      </c>
      <c r="CP18" s="11">
        <v>45098</v>
      </c>
      <c r="CQ18" s="11">
        <v>0</v>
      </c>
      <c r="CR18" s="11">
        <v>12850</v>
      </c>
      <c r="CS18" s="11">
        <v>12850</v>
      </c>
      <c r="CT18" s="11">
        <v>0</v>
      </c>
      <c r="CU18" s="11">
        <v>138799</v>
      </c>
      <c r="CV18" s="11">
        <v>138799</v>
      </c>
      <c r="CW18" s="11">
        <v>0</v>
      </c>
      <c r="CX18" s="11">
        <v>38587</v>
      </c>
      <c r="CY18" s="11">
        <v>37084</v>
      </c>
      <c r="CZ18" s="11">
        <v>1503</v>
      </c>
      <c r="DA18" s="11">
        <v>325280</v>
      </c>
      <c r="DB18" s="11">
        <v>299931</v>
      </c>
      <c r="DC18" s="11">
        <v>25349</v>
      </c>
      <c r="DD18" s="11">
        <v>447912</v>
      </c>
      <c r="DE18" s="11">
        <v>378744</v>
      </c>
      <c r="DF18" s="11">
        <v>69168</v>
      </c>
      <c r="DG18" s="11">
        <v>9026</v>
      </c>
      <c r="DH18" s="11">
        <v>9026</v>
      </c>
      <c r="DI18" s="11">
        <v>0</v>
      </c>
      <c r="DJ18" s="11">
        <v>112295</v>
      </c>
      <c r="DK18" s="11">
        <v>100712</v>
      </c>
      <c r="DL18" s="11">
        <v>11583</v>
      </c>
      <c r="DM18" s="11">
        <v>120099</v>
      </c>
      <c r="DN18" s="11">
        <v>120099</v>
      </c>
      <c r="DO18" s="11">
        <v>0</v>
      </c>
      <c r="DP18" s="11">
        <v>18375</v>
      </c>
      <c r="DQ18" s="11">
        <v>18375</v>
      </c>
      <c r="DR18" s="11">
        <v>0</v>
      </c>
      <c r="DS18" s="11">
        <v>410864</v>
      </c>
      <c r="DT18" s="11">
        <v>373004</v>
      </c>
      <c r="DU18" s="11">
        <v>37860</v>
      </c>
      <c r="DV18" s="11">
        <v>20399</v>
      </c>
      <c r="DW18" s="11">
        <v>20399</v>
      </c>
      <c r="DX18" s="11">
        <v>0</v>
      </c>
      <c r="DY18" s="11">
        <v>174621</v>
      </c>
      <c r="DZ18" s="11">
        <v>173138</v>
      </c>
      <c r="EA18" s="11">
        <v>1483</v>
      </c>
      <c r="EB18" s="11">
        <v>16745</v>
      </c>
      <c r="EC18" s="11">
        <v>16656</v>
      </c>
      <c r="ED18" s="11">
        <v>89</v>
      </c>
      <c r="EE18" s="11">
        <v>383497</v>
      </c>
      <c r="EF18" s="11">
        <v>174340</v>
      </c>
      <c r="EG18" s="11">
        <v>209157</v>
      </c>
      <c r="EH18" s="11">
        <v>1191961</v>
      </c>
      <c r="EI18" s="11">
        <v>1191961</v>
      </c>
      <c r="EJ18" s="11">
        <v>0</v>
      </c>
      <c r="EK18" s="11">
        <v>51563</v>
      </c>
      <c r="EL18" s="11">
        <v>51563</v>
      </c>
      <c r="EM18" s="11">
        <v>0</v>
      </c>
      <c r="EN18" s="11">
        <v>25025</v>
      </c>
      <c r="EO18" s="11">
        <v>25025</v>
      </c>
      <c r="EP18" s="11">
        <v>0</v>
      </c>
      <c r="EQ18" s="11">
        <v>268547</v>
      </c>
      <c r="ER18" s="11">
        <v>268547</v>
      </c>
      <c r="ES18" s="11">
        <v>0</v>
      </c>
      <c r="ET18" s="11">
        <v>347642</v>
      </c>
      <c r="EU18" s="11">
        <v>347642</v>
      </c>
      <c r="EV18" s="11">
        <v>0</v>
      </c>
      <c r="EW18" s="11">
        <v>26543</v>
      </c>
      <c r="EX18" s="11">
        <v>17936</v>
      </c>
      <c r="EY18" s="11">
        <v>8607</v>
      </c>
      <c r="EZ18" s="11">
        <v>58970</v>
      </c>
      <c r="FA18" s="11">
        <v>58970</v>
      </c>
      <c r="FB18" s="11">
        <v>0</v>
      </c>
      <c r="FC18" s="11">
        <v>1919</v>
      </c>
      <c r="FD18" s="11">
        <v>1919</v>
      </c>
      <c r="FE18" s="11">
        <v>0</v>
      </c>
      <c r="FF18" s="420"/>
      <c r="FG18" s="420"/>
      <c r="FH18" s="417"/>
    </row>
    <row r="19" spans="1:164" ht="15" customHeight="1">
      <c r="A19" s="656" t="s">
        <v>645</v>
      </c>
      <c r="B19" s="656"/>
      <c r="C19" s="656"/>
      <c r="D19" s="11">
        <v>18387858</v>
      </c>
      <c r="E19" s="11"/>
      <c r="F19" s="11"/>
      <c r="G19" s="11">
        <v>17981249</v>
      </c>
      <c r="H19" s="11">
        <v>406609</v>
      </c>
      <c r="I19" s="11">
        <v>213264</v>
      </c>
      <c r="J19" s="11">
        <v>180301</v>
      </c>
      <c r="K19" s="11">
        <v>32963</v>
      </c>
      <c r="L19" s="11">
        <v>106275</v>
      </c>
      <c r="M19" s="11">
        <v>67918</v>
      </c>
      <c r="N19" s="11">
        <v>38357</v>
      </c>
      <c r="O19" s="11">
        <v>317331</v>
      </c>
      <c r="P19" s="11">
        <v>317331</v>
      </c>
      <c r="Q19" s="11">
        <v>0</v>
      </c>
      <c r="R19" s="11">
        <v>230527</v>
      </c>
      <c r="S19" s="11">
        <v>230527</v>
      </c>
      <c r="T19" s="11">
        <v>0</v>
      </c>
      <c r="U19" s="11">
        <v>840034</v>
      </c>
      <c r="V19" s="11">
        <v>840034</v>
      </c>
      <c r="W19" s="11">
        <v>0</v>
      </c>
      <c r="X19" s="11">
        <v>203442</v>
      </c>
      <c r="Y19" s="11">
        <v>201187</v>
      </c>
      <c r="Z19" s="11">
        <v>2255</v>
      </c>
      <c r="AA19" s="11">
        <v>350723</v>
      </c>
      <c r="AB19" s="11">
        <v>350723</v>
      </c>
      <c r="AC19" s="11">
        <v>0</v>
      </c>
      <c r="AD19" s="11">
        <v>111762</v>
      </c>
      <c r="AE19" s="11">
        <v>111762</v>
      </c>
      <c r="AF19" s="11">
        <v>0</v>
      </c>
      <c r="AG19" s="11">
        <v>30451</v>
      </c>
      <c r="AH19" s="11">
        <v>0</v>
      </c>
      <c r="AI19" s="11">
        <v>30451</v>
      </c>
      <c r="AJ19" s="11">
        <v>1223029</v>
      </c>
      <c r="AK19" s="11">
        <v>1223029</v>
      </c>
      <c r="AL19" s="11">
        <v>0</v>
      </c>
      <c r="AM19" s="11">
        <v>219870</v>
      </c>
      <c r="AN19" s="11">
        <v>219870</v>
      </c>
      <c r="AO19" s="11">
        <v>0</v>
      </c>
      <c r="AP19" s="11">
        <v>124890</v>
      </c>
      <c r="AQ19" s="11">
        <v>124890</v>
      </c>
      <c r="AR19" s="11">
        <v>0</v>
      </c>
      <c r="AS19" s="11">
        <v>50574</v>
      </c>
      <c r="AT19" s="11">
        <v>50574</v>
      </c>
      <c r="AU19" s="11">
        <v>0</v>
      </c>
      <c r="AV19" s="11">
        <v>1010531</v>
      </c>
      <c r="AW19" s="11">
        <v>844928</v>
      </c>
      <c r="AX19" s="11">
        <v>165603</v>
      </c>
      <c r="AY19" s="11">
        <v>443210</v>
      </c>
      <c r="AZ19" s="11">
        <v>443210</v>
      </c>
      <c r="BA19" s="11">
        <v>0</v>
      </c>
      <c r="BB19" s="11">
        <v>227901</v>
      </c>
      <c r="BC19" s="11">
        <v>227901</v>
      </c>
      <c r="BD19" s="11">
        <v>0</v>
      </c>
      <c r="BE19" s="11">
        <v>146552</v>
      </c>
      <c r="BF19" s="11">
        <v>146552</v>
      </c>
      <c r="BG19" s="11">
        <v>0</v>
      </c>
      <c r="BH19" s="11">
        <v>245581</v>
      </c>
      <c r="BI19" s="11">
        <v>245581</v>
      </c>
      <c r="BJ19" s="11">
        <v>0</v>
      </c>
      <c r="BK19" s="11">
        <v>121200</v>
      </c>
      <c r="BL19" s="11">
        <v>121200</v>
      </c>
      <c r="BM19" s="11">
        <v>0</v>
      </c>
      <c r="BN19" s="11">
        <v>141464</v>
      </c>
      <c r="BO19" s="11">
        <v>141464</v>
      </c>
      <c r="BP19" s="11">
        <v>0</v>
      </c>
      <c r="BQ19" s="11">
        <v>395266</v>
      </c>
      <c r="BR19" s="11">
        <v>395266</v>
      </c>
      <c r="BS19" s="11">
        <v>0</v>
      </c>
      <c r="BT19" s="11">
        <v>640839</v>
      </c>
      <c r="BU19" s="11">
        <v>640839</v>
      </c>
      <c r="BV19" s="11">
        <v>0</v>
      </c>
      <c r="BW19" s="11">
        <v>947194</v>
      </c>
      <c r="BX19" s="11">
        <v>947194</v>
      </c>
      <c r="BY19" s="11">
        <v>0</v>
      </c>
      <c r="BZ19" s="11">
        <v>650042</v>
      </c>
      <c r="CA19" s="11">
        <v>650042</v>
      </c>
      <c r="CB19" s="11">
        <v>0</v>
      </c>
      <c r="CC19" s="11">
        <v>145931</v>
      </c>
      <c r="CD19" s="11">
        <v>145931</v>
      </c>
      <c r="CE19" s="11">
        <v>0</v>
      </c>
      <c r="CF19" s="11">
        <v>114494</v>
      </c>
      <c r="CG19" s="11">
        <v>101944</v>
      </c>
      <c r="CH19" s="11">
        <v>12550</v>
      </c>
      <c r="CI19" s="11">
        <v>86289</v>
      </c>
      <c r="CJ19" s="11">
        <v>86289</v>
      </c>
      <c r="CK19" s="11">
        <v>0</v>
      </c>
      <c r="CL19" s="11">
        <v>61258</v>
      </c>
      <c r="CM19" s="11">
        <v>61258</v>
      </c>
      <c r="CN19" s="11">
        <v>0</v>
      </c>
      <c r="CO19" s="11">
        <v>174663</v>
      </c>
      <c r="CP19" s="11">
        <v>174663</v>
      </c>
      <c r="CQ19" s="11">
        <v>0</v>
      </c>
      <c r="CR19" s="11">
        <v>226482</v>
      </c>
      <c r="CS19" s="11">
        <v>226482</v>
      </c>
      <c r="CT19" s="11">
        <v>0</v>
      </c>
      <c r="CU19" s="11">
        <v>677216</v>
      </c>
      <c r="CV19" s="11">
        <v>677216</v>
      </c>
      <c r="CW19" s="11">
        <v>0</v>
      </c>
      <c r="CX19" s="11">
        <v>82826</v>
      </c>
      <c r="CY19" s="11">
        <v>82826</v>
      </c>
      <c r="CZ19" s="11">
        <v>0</v>
      </c>
      <c r="DA19" s="11">
        <v>1291927</v>
      </c>
      <c r="DB19" s="11">
        <v>1247078</v>
      </c>
      <c r="DC19" s="11">
        <v>44849</v>
      </c>
      <c r="DD19" s="11">
        <v>286286</v>
      </c>
      <c r="DE19" s="11">
        <v>286286</v>
      </c>
      <c r="DF19" s="11">
        <v>0</v>
      </c>
      <c r="DG19" s="11">
        <v>30757</v>
      </c>
      <c r="DH19" s="11">
        <v>30757</v>
      </c>
      <c r="DI19" s="11">
        <v>0</v>
      </c>
      <c r="DJ19" s="11">
        <v>1029502</v>
      </c>
      <c r="DK19" s="11">
        <v>1008798</v>
      </c>
      <c r="DL19" s="11">
        <v>20704</v>
      </c>
      <c r="DM19" s="11">
        <v>316471</v>
      </c>
      <c r="DN19" s="11">
        <v>316471</v>
      </c>
      <c r="DO19" s="11">
        <v>0</v>
      </c>
      <c r="DP19" s="11">
        <v>268808</v>
      </c>
      <c r="DQ19" s="11">
        <v>268808</v>
      </c>
      <c r="DR19" s="11">
        <v>0</v>
      </c>
      <c r="DS19" s="11">
        <v>962838</v>
      </c>
      <c r="DT19" s="11">
        <v>962110</v>
      </c>
      <c r="DU19" s="11">
        <v>728</v>
      </c>
      <c r="DV19" s="11">
        <v>144403</v>
      </c>
      <c r="DW19" s="11">
        <v>144403</v>
      </c>
      <c r="DX19" s="11">
        <v>0</v>
      </c>
      <c r="DY19" s="11">
        <v>27264</v>
      </c>
      <c r="DZ19" s="11">
        <v>27264</v>
      </c>
      <c r="EA19" s="11">
        <v>0</v>
      </c>
      <c r="EB19" s="11">
        <v>63082</v>
      </c>
      <c r="EC19" s="11">
        <v>63082</v>
      </c>
      <c r="ED19" s="11">
        <v>0</v>
      </c>
      <c r="EE19" s="11">
        <v>263739</v>
      </c>
      <c r="EF19" s="11">
        <v>263739</v>
      </c>
      <c r="EG19" s="11">
        <v>0</v>
      </c>
      <c r="EH19" s="11">
        <v>1479863</v>
      </c>
      <c r="EI19" s="11">
        <v>1479863</v>
      </c>
      <c r="EJ19" s="11">
        <v>0</v>
      </c>
      <c r="EK19" s="11">
        <v>119717</v>
      </c>
      <c r="EL19" s="11">
        <v>119717</v>
      </c>
      <c r="EM19" s="11">
        <v>0</v>
      </c>
      <c r="EN19" s="11">
        <v>80418</v>
      </c>
      <c r="EO19" s="11">
        <v>80418</v>
      </c>
      <c r="EP19" s="11">
        <v>0</v>
      </c>
      <c r="EQ19" s="11">
        <v>236996</v>
      </c>
      <c r="ER19" s="11">
        <v>178847</v>
      </c>
      <c r="ES19" s="11">
        <v>58149</v>
      </c>
      <c r="ET19" s="11">
        <v>450805</v>
      </c>
      <c r="EU19" s="11">
        <v>450805</v>
      </c>
      <c r="EV19" s="11">
        <v>0</v>
      </c>
      <c r="EW19" s="11">
        <v>100273</v>
      </c>
      <c r="EX19" s="11">
        <v>100273</v>
      </c>
      <c r="EY19" s="11">
        <v>0</v>
      </c>
      <c r="EZ19" s="11">
        <v>649538</v>
      </c>
      <c r="FA19" s="11">
        <v>649538</v>
      </c>
      <c r="FB19" s="11">
        <v>0</v>
      </c>
      <c r="FC19" s="11">
        <v>24060</v>
      </c>
      <c r="FD19" s="11">
        <v>24060</v>
      </c>
      <c r="FE19" s="11">
        <v>0</v>
      </c>
      <c r="FF19" s="420"/>
      <c r="FG19" s="420"/>
      <c r="FH19" s="417"/>
    </row>
    <row r="20" spans="1:164" ht="15" customHeight="1">
      <c r="A20" s="656" t="s">
        <v>646</v>
      </c>
      <c r="B20" s="656"/>
      <c r="C20" s="656"/>
      <c r="D20" s="11">
        <v>27626966</v>
      </c>
      <c r="E20" s="11"/>
      <c r="F20" s="11"/>
      <c r="G20" s="11">
        <v>13069580</v>
      </c>
      <c r="H20" s="11">
        <v>14557386</v>
      </c>
      <c r="I20" s="11">
        <v>770432</v>
      </c>
      <c r="J20" s="11">
        <v>695626</v>
      </c>
      <c r="K20" s="11">
        <v>74806</v>
      </c>
      <c r="L20" s="11">
        <v>6316</v>
      </c>
      <c r="M20" s="11">
        <v>4027</v>
      </c>
      <c r="N20" s="11">
        <v>2289</v>
      </c>
      <c r="O20" s="11">
        <v>219460</v>
      </c>
      <c r="P20" s="11">
        <v>22337</v>
      </c>
      <c r="Q20" s="11">
        <v>197123</v>
      </c>
      <c r="R20" s="11">
        <v>150579</v>
      </c>
      <c r="S20" s="11">
        <v>0</v>
      </c>
      <c r="T20" s="11">
        <v>150579</v>
      </c>
      <c r="U20" s="11">
        <v>3841715</v>
      </c>
      <c r="V20" s="11">
        <v>714623</v>
      </c>
      <c r="W20" s="11">
        <v>3127092</v>
      </c>
      <c r="X20" s="11">
        <v>173769</v>
      </c>
      <c r="Y20" s="11">
        <v>11650</v>
      </c>
      <c r="Z20" s="11">
        <v>162119</v>
      </c>
      <c r="AA20" s="11">
        <v>298858</v>
      </c>
      <c r="AB20" s="11">
        <v>298858</v>
      </c>
      <c r="AC20" s="11">
        <v>0</v>
      </c>
      <c r="AD20" s="11">
        <v>59801</v>
      </c>
      <c r="AE20" s="11">
        <v>55394</v>
      </c>
      <c r="AF20" s="11">
        <v>4407</v>
      </c>
      <c r="AG20" s="11">
        <v>186498</v>
      </c>
      <c r="AH20" s="11">
        <v>0</v>
      </c>
      <c r="AI20" s="11">
        <v>186498</v>
      </c>
      <c r="AJ20" s="11">
        <v>4449077</v>
      </c>
      <c r="AK20" s="11">
        <v>2408133</v>
      </c>
      <c r="AL20" s="11">
        <v>2040944</v>
      </c>
      <c r="AM20" s="11">
        <v>350649</v>
      </c>
      <c r="AN20" s="11">
        <v>0</v>
      </c>
      <c r="AO20" s="11">
        <v>350649</v>
      </c>
      <c r="AP20" s="11">
        <v>290444</v>
      </c>
      <c r="AQ20" s="11">
        <v>152760</v>
      </c>
      <c r="AR20" s="11">
        <v>137684</v>
      </c>
      <c r="AS20" s="11">
        <v>37718</v>
      </c>
      <c r="AT20" s="11">
        <v>1876</v>
      </c>
      <c r="AU20" s="11">
        <v>35842</v>
      </c>
      <c r="AV20" s="11">
        <v>2611442</v>
      </c>
      <c r="AW20" s="11">
        <v>1585911</v>
      </c>
      <c r="AX20" s="11">
        <v>1025531</v>
      </c>
      <c r="AY20" s="11">
        <v>279541</v>
      </c>
      <c r="AZ20" s="11">
        <v>214976</v>
      </c>
      <c r="BA20" s="11">
        <v>64565</v>
      </c>
      <c r="BB20" s="11">
        <v>235889</v>
      </c>
      <c r="BC20" s="11">
        <v>28700</v>
      </c>
      <c r="BD20" s="11">
        <v>207189</v>
      </c>
      <c r="BE20" s="11">
        <v>220024</v>
      </c>
      <c r="BF20" s="11">
        <v>406</v>
      </c>
      <c r="BG20" s="11">
        <v>219618</v>
      </c>
      <c r="BH20" s="11">
        <v>378360</v>
      </c>
      <c r="BI20" s="11">
        <v>64681</v>
      </c>
      <c r="BJ20" s="11">
        <v>313679</v>
      </c>
      <c r="BK20" s="11">
        <v>183047</v>
      </c>
      <c r="BL20" s="11">
        <v>8618</v>
      </c>
      <c r="BM20" s="11">
        <v>174429</v>
      </c>
      <c r="BN20" s="11">
        <v>28317</v>
      </c>
      <c r="BO20" s="11">
        <v>21674</v>
      </c>
      <c r="BP20" s="11">
        <v>6643</v>
      </c>
      <c r="BQ20" s="11">
        <v>590491</v>
      </c>
      <c r="BR20" s="11">
        <v>137537</v>
      </c>
      <c r="BS20" s="11">
        <v>452954</v>
      </c>
      <c r="BT20" s="11">
        <v>24929</v>
      </c>
      <c r="BU20" s="11">
        <v>24929</v>
      </c>
      <c r="BV20" s="11">
        <v>0</v>
      </c>
      <c r="BW20" s="11">
        <v>87310</v>
      </c>
      <c r="BX20" s="11">
        <v>28208</v>
      </c>
      <c r="BY20" s="11">
        <v>59102</v>
      </c>
      <c r="BZ20" s="11">
        <v>116348</v>
      </c>
      <c r="CA20" s="11">
        <v>54</v>
      </c>
      <c r="CB20" s="11">
        <v>116294</v>
      </c>
      <c r="CC20" s="11">
        <v>66059</v>
      </c>
      <c r="CD20" s="11">
        <v>1602</v>
      </c>
      <c r="CE20" s="11">
        <v>64457</v>
      </c>
      <c r="CF20" s="11">
        <v>394663</v>
      </c>
      <c r="CG20" s="11">
        <v>0</v>
      </c>
      <c r="CH20" s="11">
        <v>394663</v>
      </c>
      <c r="CI20" s="11">
        <v>43995</v>
      </c>
      <c r="CJ20" s="11">
        <v>43995</v>
      </c>
      <c r="CK20" s="11">
        <v>0</v>
      </c>
      <c r="CL20" s="11">
        <v>131958</v>
      </c>
      <c r="CM20" s="11">
        <v>49288</v>
      </c>
      <c r="CN20" s="11">
        <v>82670</v>
      </c>
      <c r="CO20" s="11">
        <v>289105</v>
      </c>
      <c r="CP20" s="11">
        <v>23357</v>
      </c>
      <c r="CQ20" s="11">
        <v>265748</v>
      </c>
      <c r="CR20" s="11">
        <v>61483</v>
      </c>
      <c r="CS20" s="11">
        <v>58206</v>
      </c>
      <c r="CT20" s="11">
        <v>3277</v>
      </c>
      <c r="CU20" s="11">
        <v>1036878</v>
      </c>
      <c r="CV20" s="11">
        <v>964738</v>
      </c>
      <c r="CW20" s="11">
        <v>72140</v>
      </c>
      <c r="CX20" s="11">
        <v>84048</v>
      </c>
      <c r="CY20" s="11">
        <v>29552</v>
      </c>
      <c r="CZ20" s="11">
        <v>54496</v>
      </c>
      <c r="DA20" s="11">
        <v>1728909</v>
      </c>
      <c r="DB20" s="11">
        <v>914309</v>
      </c>
      <c r="DC20" s="11">
        <v>814600</v>
      </c>
      <c r="DD20" s="11">
        <v>54773</v>
      </c>
      <c r="DE20" s="11">
        <v>122</v>
      </c>
      <c r="DF20" s="11">
        <v>54651</v>
      </c>
      <c r="DG20" s="11">
        <v>55931</v>
      </c>
      <c r="DH20" s="11">
        <v>46455</v>
      </c>
      <c r="DI20" s="11">
        <v>9476</v>
      </c>
      <c r="DJ20" s="11">
        <v>1186206</v>
      </c>
      <c r="DK20" s="11">
        <v>1156646</v>
      </c>
      <c r="DL20" s="11">
        <v>29560</v>
      </c>
      <c r="DM20" s="11">
        <v>183336</v>
      </c>
      <c r="DN20" s="11">
        <v>46168</v>
      </c>
      <c r="DO20" s="11">
        <v>137168</v>
      </c>
      <c r="DP20" s="11">
        <v>392931</v>
      </c>
      <c r="DQ20" s="11">
        <v>96970</v>
      </c>
      <c r="DR20" s="11">
        <v>295961</v>
      </c>
      <c r="DS20" s="11">
        <v>1326944</v>
      </c>
      <c r="DT20" s="11">
        <v>1310130</v>
      </c>
      <c r="DU20" s="11">
        <v>16814</v>
      </c>
      <c r="DV20" s="11">
        <v>103971</v>
      </c>
      <c r="DW20" s="11">
        <v>103971</v>
      </c>
      <c r="DX20" s="11">
        <v>0</v>
      </c>
      <c r="DY20" s="11">
        <v>96935</v>
      </c>
      <c r="DZ20" s="11">
        <v>29158</v>
      </c>
      <c r="EA20" s="11">
        <v>67777</v>
      </c>
      <c r="EB20" s="11">
        <v>12569</v>
      </c>
      <c r="EC20" s="11">
        <v>3624</v>
      </c>
      <c r="ED20" s="11">
        <v>8945</v>
      </c>
      <c r="EE20" s="11">
        <v>121130</v>
      </c>
      <c r="EF20" s="11">
        <v>8268</v>
      </c>
      <c r="EG20" s="11">
        <v>112862</v>
      </c>
      <c r="EH20" s="11">
        <v>1925697</v>
      </c>
      <c r="EI20" s="11">
        <v>605487</v>
      </c>
      <c r="EJ20" s="11">
        <v>1320210</v>
      </c>
      <c r="EK20" s="11">
        <v>234701</v>
      </c>
      <c r="EL20" s="11">
        <v>24351</v>
      </c>
      <c r="EM20" s="11">
        <v>210350</v>
      </c>
      <c r="EN20" s="11">
        <v>11389</v>
      </c>
      <c r="EO20" s="11">
        <v>9012</v>
      </c>
      <c r="EP20" s="11">
        <v>2377</v>
      </c>
      <c r="EQ20" s="11">
        <v>683739</v>
      </c>
      <c r="ER20" s="11">
        <v>121749</v>
      </c>
      <c r="ES20" s="11">
        <v>561990</v>
      </c>
      <c r="ET20" s="11">
        <v>1301209</v>
      </c>
      <c r="EU20" s="11">
        <v>489225</v>
      </c>
      <c r="EV20" s="11">
        <v>811984</v>
      </c>
      <c r="EW20" s="11">
        <v>150669</v>
      </c>
      <c r="EX20" s="11">
        <v>120406</v>
      </c>
      <c r="EY20" s="11">
        <v>30263</v>
      </c>
      <c r="EZ20" s="11">
        <v>326990</v>
      </c>
      <c r="FA20" s="11">
        <v>326990</v>
      </c>
      <c r="FB20" s="11">
        <v>0</v>
      </c>
      <c r="FC20" s="11">
        <v>29734</v>
      </c>
      <c r="FD20" s="11">
        <v>4823</v>
      </c>
      <c r="FE20" s="11">
        <v>24911</v>
      </c>
      <c r="FF20" s="420"/>
      <c r="FG20" s="420"/>
      <c r="FH20" s="417"/>
    </row>
    <row r="21" spans="1:164" ht="15" customHeight="1">
      <c r="A21" s="656" t="s">
        <v>647</v>
      </c>
      <c r="B21" s="656"/>
      <c r="C21" s="656"/>
      <c r="D21" s="11">
        <v>83493758</v>
      </c>
      <c r="E21" s="11"/>
      <c r="F21" s="11"/>
      <c r="G21" s="11">
        <v>68255446</v>
      </c>
      <c r="H21" s="11">
        <v>15238312</v>
      </c>
      <c r="I21" s="11">
        <v>1019548</v>
      </c>
      <c r="J21" s="11">
        <v>896654</v>
      </c>
      <c r="K21" s="11">
        <v>122894</v>
      </c>
      <c r="L21" s="11">
        <v>154053</v>
      </c>
      <c r="M21" s="11">
        <v>97698</v>
      </c>
      <c r="N21" s="11">
        <v>56355</v>
      </c>
      <c r="O21" s="11">
        <v>822905</v>
      </c>
      <c r="P21" s="11">
        <v>709009</v>
      </c>
      <c r="Q21" s="11">
        <v>113896</v>
      </c>
      <c r="R21" s="11">
        <v>565727</v>
      </c>
      <c r="S21" s="11">
        <v>510139</v>
      </c>
      <c r="T21" s="11">
        <v>55588</v>
      </c>
      <c r="U21" s="11">
        <v>9779718</v>
      </c>
      <c r="V21" s="11">
        <v>7252851</v>
      </c>
      <c r="W21" s="11">
        <v>2526867</v>
      </c>
      <c r="X21" s="11">
        <v>1372682</v>
      </c>
      <c r="Y21" s="11">
        <v>1133575</v>
      </c>
      <c r="Z21" s="11">
        <v>239107</v>
      </c>
      <c r="AA21" s="11">
        <v>1223314</v>
      </c>
      <c r="AB21" s="11">
        <v>1223314</v>
      </c>
      <c r="AC21" s="11">
        <v>0</v>
      </c>
      <c r="AD21" s="11">
        <v>237934</v>
      </c>
      <c r="AE21" s="11">
        <v>226310</v>
      </c>
      <c r="AF21" s="11">
        <v>11624</v>
      </c>
      <c r="AG21" s="11">
        <v>192041</v>
      </c>
      <c r="AH21" s="11">
        <v>0</v>
      </c>
      <c r="AI21" s="11">
        <v>192041</v>
      </c>
      <c r="AJ21" s="11">
        <v>2475615</v>
      </c>
      <c r="AK21" s="11">
        <v>1499073</v>
      </c>
      <c r="AL21" s="11">
        <v>976542</v>
      </c>
      <c r="AM21" s="11">
        <v>1599940</v>
      </c>
      <c r="AN21" s="11">
        <v>862826</v>
      </c>
      <c r="AO21" s="11">
        <v>737114</v>
      </c>
      <c r="AP21" s="11">
        <v>688917</v>
      </c>
      <c r="AQ21" s="11">
        <v>688917</v>
      </c>
      <c r="AR21" s="11">
        <v>0</v>
      </c>
      <c r="AS21" s="11">
        <v>164623</v>
      </c>
      <c r="AT21" s="11">
        <v>159076</v>
      </c>
      <c r="AU21" s="11">
        <v>5547</v>
      </c>
      <c r="AV21" s="11">
        <v>4605725</v>
      </c>
      <c r="AW21" s="11">
        <v>3107042</v>
      </c>
      <c r="AX21" s="11">
        <v>1498683</v>
      </c>
      <c r="AY21" s="11">
        <v>1903407</v>
      </c>
      <c r="AZ21" s="11">
        <v>1749996</v>
      </c>
      <c r="BA21" s="11">
        <v>153411</v>
      </c>
      <c r="BB21" s="11">
        <v>516792</v>
      </c>
      <c r="BC21" s="11">
        <v>461755</v>
      </c>
      <c r="BD21" s="11">
        <v>55037</v>
      </c>
      <c r="BE21" s="11">
        <v>397405</v>
      </c>
      <c r="BF21" s="11">
        <v>353299</v>
      </c>
      <c r="BG21" s="11">
        <v>44106</v>
      </c>
      <c r="BH21" s="11">
        <v>1312512</v>
      </c>
      <c r="BI21" s="11">
        <v>940872</v>
      </c>
      <c r="BJ21" s="11">
        <v>371640</v>
      </c>
      <c r="BK21" s="11">
        <v>1501933</v>
      </c>
      <c r="BL21" s="11">
        <v>1350885</v>
      </c>
      <c r="BM21" s="11">
        <v>151048</v>
      </c>
      <c r="BN21" s="11">
        <v>291791</v>
      </c>
      <c r="BO21" s="11">
        <v>291791</v>
      </c>
      <c r="BP21" s="11">
        <v>0</v>
      </c>
      <c r="BQ21" s="11">
        <v>3225836</v>
      </c>
      <c r="BR21" s="11">
        <v>2852989</v>
      </c>
      <c r="BS21" s="11">
        <v>372847</v>
      </c>
      <c r="BT21" s="11">
        <v>1478529</v>
      </c>
      <c r="BU21" s="11">
        <v>1078290</v>
      </c>
      <c r="BV21" s="11">
        <v>400239</v>
      </c>
      <c r="BW21" s="11">
        <v>2130712</v>
      </c>
      <c r="BX21" s="11">
        <v>1914167</v>
      </c>
      <c r="BY21" s="11">
        <v>216545</v>
      </c>
      <c r="BZ21" s="11">
        <v>2978739</v>
      </c>
      <c r="CA21" s="11">
        <v>2897133</v>
      </c>
      <c r="CB21" s="11">
        <v>81606</v>
      </c>
      <c r="CC21" s="11">
        <v>889604</v>
      </c>
      <c r="CD21" s="11">
        <v>846571</v>
      </c>
      <c r="CE21" s="11">
        <v>43033</v>
      </c>
      <c r="CF21" s="11">
        <v>1141436</v>
      </c>
      <c r="CG21" s="11">
        <v>909897</v>
      </c>
      <c r="CH21" s="11">
        <v>231539</v>
      </c>
      <c r="CI21" s="11">
        <v>223282</v>
      </c>
      <c r="CJ21" s="11">
        <v>214200</v>
      </c>
      <c r="CK21" s="11">
        <v>9082</v>
      </c>
      <c r="CL21" s="11">
        <v>105758</v>
      </c>
      <c r="CM21" s="11">
        <v>96150</v>
      </c>
      <c r="CN21" s="11">
        <v>9608</v>
      </c>
      <c r="CO21" s="11">
        <v>1909242</v>
      </c>
      <c r="CP21" s="11">
        <v>1522492</v>
      </c>
      <c r="CQ21" s="11">
        <v>386750</v>
      </c>
      <c r="CR21" s="11">
        <v>540364</v>
      </c>
      <c r="CS21" s="11">
        <v>540364</v>
      </c>
      <c r="CT21" s="11">
        <v>0</v>
      </c>
      <c r="CU21" s="11">
        <v>1693588</v>
      </c>
      <c r="CV21" s="11">
        <v>1570403</v>
      </c>
      <c r="CW21" s="11">
        <v>123185</v>
      </c>
      <c r="CX21" s="11">
        <v>498179</v>
      </c>
      <c r="CY21" s="11">
        <v>449729</v>
      </c>
      <c r="CZ21" s="11">
        <v>48450</v>
      </c>
      <c r="DA21" s="11">
        <v>8713220</v>
      </c>
      <c r="DB21" s="11">
        <v>7182104</v>
      </c>
      <c r="DC21" s="11">
        <v>1531116</v>
      </c>
      <c r="DD21" s="11">
        <v>1704765</v>
      </c>
      <c r="DE21" s="11">
        <v>1360262</v>
      </c>
      <c r="DF21" s="11">
        <v>344503</v>
      </c>
      <c r="DG21" s="11">
        <v>211989</v>
      </c>
      <c r="DH21" s="11">
        <v>196480</v>
      </c>
      <c r="DI21" s="11">
        <v>15509</v>
      </c>
      <c r="DJ21" s="11">
        <v>2025763</v>
      </c>
      <c r="DK21" s="11">
        <v>1882808</v>
      </c>
      <c r="DL21" s="11">
        <v>142955</v>
      </c>
      <c r="DM21" s="11">
        <v>411670</v>
      </c>
      <c r="DN21" s="11">
        <v>360457</v>
      </c>
      <c r="DO21" s="11">
        <v>51213</v>
      </c>
      <c r="DP21" s="11">
        <v>858586</v>
      </c>
      <c r="DQ21" s="11">
        <v>630280</v>
      </c>
      <c r="DR21" s="11">
        <v>228306</v>
      </c>
      <c r="DS21" s="11">
        <v>3833189</v>
      </c>
      <c r="DT21" s="11">
        <v>3445587</v>
      </c>
      <c r="DU21" s="11">
        <v>387602</v>
      </c>
      <c r="DV21" s="11">
        <v>361994</v>
      </c>
      <c r="DW21" s="11">
        <v>333048</v>
      </c>
      <c r="DX21" s="11">
        <v>28946</v>
      </c>
      <c r="DY21" s="11">
        <v>804803</v>
      </c>
      <c r="DZ21" s="11">
        <v>557427</v>
      </c>
      <c r="EA21" s="11">
        <v>247376</v>
      </c>
      <c r="EB21" s="11">
        <v>222983</v>
      </c>
      <c r="EC21" s="11">
        <v>200902</v>
      </c>
      <c r="ED21" s="11">
        <v>22081</v>
      </c>
      <c r="EE21" s="11">
        <v>1628462</v>
      </c>
      <c r="EF21" s="11">
        <v>1353916</v>
      </c>
      <c r="EG21" s="11">
        <v>274546</v>
      </c>
      <c r="EH21" s="11">
        <v>8343320</v>
      </c>
      <c r="EI21" s="11">
        <v>7461868</v>
      </c>
      <c r="EJ21" s="11">
        <v>881452</v>
      </c>
      <c r="EK21" s="11">
        <v>469544</v>
      </c>
      <c r="EL21" s="11">
        <v>332790</v>
      </c>
      <c r="EM21" s="11">
        <v>136754</v>
      </c>
      <c r="EN21" s="11">
        <v>475605</v>
      </c>
      <c r="EO21" s="11">
        <v>468033</v>
      </c>
      <c r="EP21" s="11">
        <v>7572</v>
      </c>
      <c r="EQ21" s="11">
        <v>2299235</v>
      </c>
      <c r="ER21" s="11">
        <v>1489929</v>
      </c>
      <c r="ES21" s="11">
        <v>809306</v>
      </c>
      <c r="ET21" s="11">
        <v>2040890</v>
      </c>
      <c r="EU21" s="11">
        <v>1330044</v>
      </c>
      <c r="EV21" s="11">
        <v>710846</v>
      </c>
      <c r="EW21" s="11">
        <v>689858</v>
      </c>
      <c r="EX21" s="11">
        <v>645232</v>
      </c>
      <c r="EY21" s="11">
        <v>44626</v>
      </c>
      <c r="EZ21" s="11">
        <v>709797</v>
      </c>
      <c r="FA21" s="11">
        <v>584138</v>
      </c>
      <c r="FB21" s="11">
        <v>125659</v>
      </c>
      <c r="FC21" s="11">
        <v>46234</v>
      </c>
      <c r="FD21" s="11">
        <v>32674</v>
      </c>
      <c r="FE21" s="11">
        <v>13560</v>
      </c>
      <c r="FF21" s="420"/>
      <c r="FG21" s="420"/>
      <c r="FH21" s="417"/>
    </row>
    <row r="22" spans="1:164" ht="25.5" customHeight="1">
      <c r="A22" s="656" t="s">
        <v>648</v>
      </c>
      <c r="B22" s="656"/>
      <c r="C22" s="656"/>
      <c r="D22" s="11">
        <v>376297498</v>
      </c>
      <c r="E22" s="11"/>
      <c r="F22" s="11"/>
      <c r="G22" s="11">
        <v>343620739</v>
      </c>
      <c r="H22" s="11">
        <v>32676759</v>
      </c>
      <c r="I22" s="11">
        <v>3612433</v>
      </c>
      <c r="J22" s="11">
        <v>3492904</v>
      </c>
      <c r="K22" s="11">
        <v>119529</v>
      </c>
      <c r="L22" s="11">
        <v>0</v>
      </c>
      <c r="M22" s="11">
        <v>0</v>
      </c>
      <c r="N22" s="11">
        <v>0</v>
      </c>
      <c r="O22" s="11">
        <v>3967924</v>
      </c>
      <c r="P22" s="11">
        <v>3967924</v>
      </c>
      <c r="Q22" s="11">
        <v>0</v>
      </c>
      <c r="R22" s="11">
        <v>2781458</v>
      </c>
      <c r="S22" s="11">
        <v>2781458</v>
      </c>
      <c r="T22" s="11">
        <v>0</v>
      </c>
      <c r="U22" s="11">
        <v>80753345</v>
      </c>
      <c r="V22" s="11">
        <v>80753345</v>
      </c>
      <c r="W22" s="11">
        <v>0</v>
      </c>
      <c r="X22" s="11">
        <v>6485602</v>
      </c>
      <c r="Y22" s="11">
        <v>6485602</v>
      </c>
      <c r="Z22" s="11">
        <v>0</v>
      </c>
      <c r="AA22" s="11">
        <v>7557153</v>
      </c>
      <c r="AB22" s="11">
        <v>7557153</v>
      </c>
      <c r="AC22" s="11">
        <v>0</v>
      </c>
      <c r="AD22" s="11">
        <v>1169922</v>
      </c>
      <c r="AE22" s="11">
        <v>1112368</v>
      </c>
      <c r="AF22" s="11">
        <v>57554</v>
      </c>
      <c r="AG22" s="11">
        <v>1907862</v>
      </c>
      <c r="AH22" s="11">
        <v>0</v>
      </c>
      <c r="AI22" s="11">
        <v>1907862</v>
      </c>
      <c r="AJ22" s="11">
        <v>0</v>
      </c>
      <c r="AK22" s="11">
        <v>0</v>
      </c>
      <c r="AL22" s="11">
        <v>0</v>
      </c>
      <c r="AM22" s="11">
        <v>10439534</v>
      </c>
      <c r="AN22" s="11">
        <v>10439534</v>
      </c>
      <c r="AO22" s="11">
        <v>0</v>
      </c>
      <c r="AP22" s="11">
        <v>2116130</v>
      </c>
      <c r="AQ22" s="11">
        <v>2116130</v>
      </c>
      <c r="AR22" s="11">
        <v>0</v>
      </c>
      <c r="AS22" s="11">
        <v>1521238</v>
      </c>
      <c r="AT22" s="11">
        <v>1521238</v>
      </c>
      <c r="AU22" s="11">
        <v>0</v>
      </c>
      <c r="AV22" s="11">
        <v>13806525</v>
      </c>
      <c r="AW22" s="11">
        <v>13806525</v>
      </c>
      <c r="AX22" s="11">
        <v>0</v>
      </c>
      <c r="AY22" s="11">
        <v>6539377</v>
      </c>
      <c r="AZ22" s="11">
        <v>5218166</v>
      </c>
      <c r="BA22" s="11">
        <v>1321211</v>
      </c>
      <c r="BB22" s="11">
        <v>3656375</v>
      </c>
      <c r="BC22" s="11">
        <v>3553325</v>
      </c>
      <c r="BD22" s="11">
        <v>103050</v>
      </c>
      <c r="BE22" s="11">
        <v>2233626</v>
      </c>
      <c r="BF22" s="11">
        <v>2231902</v>
      </c>
      <c r="BG22" s="11">
        <v>1724</v>
      </c>
      <c r="BH22" s="11">
        <v>5639966</v>
      </c>
      <c r="BI22" s="11">
        <v>4282080</v>
      </c>
      <c r="BJ22" s="11">
        <v>1357886</v>
      </c>
      <c r="BK22" s="11">
        <v>2866456</v>
      </c>
      <c r="BL22" s="11">
        <v>2866456</v>
      </c>
      <c r="BM22" s="11">
        <v>0</v>
      </c>
      <c r="BN22" s="11">
        <v>1551637</v>
      </c>
      <c r="BO22" s="11">
        <v>1551637</v>
      </c>
      <c r="BP22" s="11">
        <v>0</v>
      </c>
      <c r="BQ22" s="11">
        <v>13710859</v>
      </c>
      <c r="BR22" s="11">
        <v>8517529</v>
      </c>
      <c r="BS22" s="11">
        <v>5193330</v>
      </c>
      <c r="BT22" s="11">
        <v>14430331</v>
      </c>
      <c r="BU22" s="11">
        <v>14430331</v>
      </c>
      <c r="BV22" s="11">
        <v>0</v>
      </c>
      <c r="BW22" s="11">
        <v>9797553</v>
      </c>
      <c r="BX22" s="11">
        <v>9303847</v>
      </c>
      <c r="BY22" s="11">
        <v>493706</v>
      </c>
      <c r="BZ22" s="11">
        <v>10732570</v>
      </c>
      <c r="CA22" s="11">
        <v>10732570</v>
      </c>
      <c r="CB22" s="11">
        <v>0</v>
      </c>
      <c r="CC22" s="11">
        <v>1800053</v>
      </c>
      <c r="CD22" s="11">
        <v>1800053</v>
      </c>
      <c r="CE22" s="11">
        <v>0</v>
      </c>
      <c r="CF22" s="11">
        <v>6413681</v>
      </c>
      <c r="CG22" s="11">
        <v>6023701</v>
      </c>
      <c r="CH22" s="11">
        <v>389980</v>
      </c>
      <c r="CI22" s="11">
        <v>1181042</v>
      </c>
      <c r="CJ22" s="11">
        <v>1181042</v>
      </c>
      <c r="CK22" s="11">
        <v>0</v>
      </c>
      <c r="CL22" s="11">
        <v>2244719</v>
      </c>
      <c r="CM22" s="11">
        <v>2244719</v>
      </c>
      <c r="CN22" s="11">
        <v>0</v>
      </c>
      <c r="CO22" s="11">
        <v>0</v>
      </c>
      <c r="CP22" s="11">
        <v>0</v>
      </c>
      <c r="CQ22" s="11">
        <v>0</v>
      </c>
      <c r="CR22" s="11">
        <v>87973</v>
      </c>
      <c r="CS22" s="11">
        <v>87973</v>
      </c>
      <c r="CT22" s="11">
        <v>0</v>
      </c>
      <c r="CU22" s="11">
        <v>13355992</v>
      </c>
      <c r="CV22" s="11">
        <v>13355992</v>
      </c>
      <c r="CW22" s="11">
        <v>0</v>
      </c>
      <c r="CX22" s="11">
        <v>1409811</v>
      </c>
      <c r="CY22" s="11">
        <v>1409811</v>
      </c>
      <c r="CZ22" s="11">
        <v>0</v>
      </c>
      <c r="DA22" s="11">
        <v>58102548</v>
      </c>
      <c r="DB22" s="11">
        <v>46508632</v>
      </c>
      <c r="DC22" s="11">
        <v>11593916</v>
      </c>
      <c r="DD22" s="11">
        <v>12042957</v>
      </c>
      <c r="DE22" s="11">
        <v>12042957</v>
      </c>
      <c r="DF22" s="11">
        <v>0</v>
      </c>
      <c r="DG22" s="11">
        <v>351125</v>
      </c>
      <c r="DH22" s="11">
        <v>351125</v>
      </c>
      <c r="DI22" s="11">
        <v>0</v>
      </c>
      <c r="DJ22" s="11">
        <v>13322598</v>
      </c>
      <c r="DK22" s="11">
        <v>8169197</v>
      </c>
      <c r="DL22" s="11">
        <v>5153401</v>
      </c>
      <c r="DM22" s="11">
        <v>2996870</v>
      </c>
      <c r="DN22" s="11">
        <v>2996870</v>
      </c>
      <c r="DO22" s="11">
        <v>0</v>
      </c>
      <c r="DP22" s="11">
        <v>7690034</v>
      </c>
      <c r="DQ22" s="11">
        <v>7690019</v>
      </c>
      <c r="DR22" s="11">
        <v>15</v>
      </c>
      <c r="DS22" s="11">
        <v>16915827</v>
      </c>
      <c r="DT22" s="11">
        <v>11932232</v>
      </c>
      <c r="DU22" s="11">
        <v>4983595</v>
      </c>
      <c r="DV22" s="11">
        <v>1236194</v>
      </c>
      <c r="DW22" s="11">
        <v>1236194</v>
      </c>
      <c r="DX22" s="11">
        <v>0</v>
      </c>
      <c r="DY22" s="11">
        <v>3869342</v>
      </c>
      <c r="DZ22" s="11">
        <v>3869342</v>
      </c>
      <c r="EA22" s="11">
        <v>0</v>
      </c>
      <c r="EB22" s="11">
        <v>0</v>
      </c>
      <c r="EC22" s="11">
        <v>0</v>
      </c>
      <c r="ED22" s="11">
        <v>0</v>
      </c>
      <c r="EE22" s="11">
        <v>323952</v>
      </c>
      <c r="EF22" s="11">
        <v>323952</v>
      </c>
      <c r="EG22" s="11">
        <v>0</v>
      </c>
      <c r="EH22" s="11">
        <v>0</v>
      </c>
      <c r="EI22" s="11">
        <v>0</v>
      </c>
      <c r="EJ22" s="11">
        <v>0</v>
      </c>
      <c r="EK22" s="11">
        <v>3374535</v>
      </c>
      <c r="EL22" s="11">
        <v>3374535</v>
      </c>
      <c r="EM22" s="11">
        <v>0</v>
      </c>
      <c r="EN22" s="11">
        <v>729986</v>
      </c>
      <c r="EO22" s="11">
        <v>729986</v>
      </c>
      <c r="EP22" s="11">
        <v>0</v>
      </c>
      <c r="EQ22" s="11">
        <v>12237996</v>
      </c>
      <c r="ER22" s="11">
        <v>12237996</v>
      </c>
      <c r="ES22" s="11">
        <v>0</v>
      </c>
      <c r="ET22" s="11">
        <v>0</v>
      </c>
      <c r="EU22" s="11">
        <v>0</v>
      </c>
      <c r="EV22" s="11">
        <v>0</v>
      </c>
      <c r="EW22" s="11">
        <v>1845711</v>
      </c>
      <c r="EX22" s="11">
        <v>1845711</v>
      </c>
      <c r="EY22" s="11">
        <v>0</v>
      </c>
      <c r="EZ22" s="11">
        <v>7486676</v>
      </c>
      <c r="FA22" s="11">
        <v>7486676</v>
      </c>
      <c r="FB22" s="11">
        <v>0</v>
      </c>
      <c r="FC22" s="11">
        <v>0</v>
      </c>
      <c r="FD22" s="11">
        <v>0</v>
      </c>
      <c r="FE22" s="11">
        <v>0</v>
      </c>
      <c r="FF22" s="420"/>
      <c r="FG22" s="420"/>
      <c r="FH22" s="417"/>
    </row>
    <row r="23" spans="1:164" ht="25.5" customHeight="1">
      <c r="A23" s="656" t="s">
        <v>649</v>
      </c>
      <c r="B23" s="656"/>
      <c r="C23" s="656"/>
      <c r="D23" s="11">
        <v>54259322</v>
      </c>
      <c r="E23" s="11"/>
      <c r="F23" s="11"/>
      <c r="G23" s="11">
        <v>46201841</v>
      </c>
      <c r="H23" s="11">
        <v>8057481</v>
      </c>
      <c r="I23" s="11">
        <v>376680</v>
      </c>
      <c r="J23" s="11">
        <v>376680</v>
      </c>
      <c r="K23" s="11">
        <v>0</v>
      </c>
      <c r="L23" s="11">
        <v>212252</v>
      </c>
      <c r="M23" s="11">
        <v>212252</v>
      </c>
      <c r="N23" s="11">
        <v>0</v>
      </c>
      <c r="O23" s="11">
        <v>570548</v>
      </c>
      <c r="P23" s="11">
        <v>570548</v>
      </c>
      <c r="Q23" s="11">
        <v>0</v>
      </c>
      <c r="R23" s="11">
        <v>450159</v>
      </c>
      <c r="S23" s="11">
        <v>450159</v>
      </c>
      <c r="T23" s="11">
        <v>0</v>
      </c>
      <c r="U23" s="11">
        <v>9902185</v>
      </c>
      <c r="V23" s="11">
        <v>9902185</v>
      </c>
      <c r="W23" s="11">
        <v>0</v>
      </c>
      <c r="X23" s="11">
        <v>626109</v>
      </c>
      <c r="Y23" s="11">
        <v>626109</v>
      </c>
      <c r="Z23" s="11">
        <v>0</v>
      </c>
      <c r="AA23" s="11">
        <v>719467</v>
      </c>
      <c r="AB23" s="11">
        <v>719467</v>
      </c>
      <c r="AC23" s="11">
        <v>0</v>
      </c>
      <c r="AD23" s="11">
        <v>323697</v>
      </c>
      <c r="AE23" s="11">
        <v>318152</v>
      </c>
      <c r="AF23" s="11">
        <v>5545</v>
      </c>
      <c r="AG23" s="11">
        <v>556468</v>
      </c>
      <c r="AH23" s="11">
        <v>0</v>
      </c>
      <c r="AI23" s="11">
        <v>556468</v>
      </c>
      <c r="AJ23" s="11">
        <v>2272230</v>
      </c>
      <c r="AK23" s="11">
        <v>2272230</v>
      </c>
      <c r="AL23" s="11">
        <v>0</v>
      </c>
      <c r="AM23" s="11">
        <v>981002</v>
      </c>
      <c r="AN23" s="11">
        <v>981002</v>
      </c>
      <c r="AO23" s="11">
        <v>0</v>
      </c>
      <c r="AP23" s="11">
        <v>108169</v>
      </c>
      <c r="AQ23" s="11">
        <v>108169</v>
      </c>
      <c r="AR23" s="11">
        <v>0</v>
      </c>
      <c r="AS23" s="11">
        <v>188996</v>
      </c>
      <c r="AT23" s="11">
        <v>188996</v>
      </c>
      <c r="AU23" s="11">
        <v>0</v>
      </c>
      <c r="AV23" s="11">
        <v>3367461</v>
      </c>
      <c r="AW23" s="11">
        <v>3367461</v>
      </c>
      <c r="AX23" s="11">
        <v>0</v>
      </c>
      <c r="AY23" s="11">
        <v>1034367</v>
      </c>
      <c r="AZ23" s="11">
        <v>1034367</v>
      </c>
      <c r="BA23" s="11">
        <v>0</v>
      </c>
      <c r="BB23" s="11">
        <v>376865</v>
      </c>
      <c r="BC23" s="11">
        <v>376865</v>
      </c>
      <c r="BD23" s="11">
        <v>0</v>
      </c>
      <c r="BE23" s="11">
        <v>391877</v>
      </c>
      <c r="BF23" s="11">
        <v>391877</v>
      </c>
      <c r="BG23" s="11">
        <v>0</v>
      </c>
      <c r="BH23" s="11">
        <v>788647</v>
      </c>
      <c r="BI23" s="11">
        <v>606840</v>
      </c>
      <c r="BJ23" s="11">
        <v>181807</v>
      </c>
      <c r="BK23" s="11">
        <v>171579</v>
      </c>
      <c r="BL23" s="11">
        <v>171579</v>
      </c>
      <c r="BM23" s="11">
        <v>0</v>
      </c>
      <c r="BN23" s="11">
        <v>137492</v>
      </c>
      <c r="BO23" s="11">
        <v>137492</v>
      </c>
      <c r="BP23" s="11">
        <v>0</v>
      </c>
      <c r="BQ23" s="11">
        <v>1129008</v>
      </c>
      <c r="BR23" s="11">
        <v>1129008</v>
      </c>
      <c r="BS23" s="11">
        <v>0</v>
      </c>
      <c r="BT23" s="11">
        <v>2333892</v>
      </c>
      <c r="BU23" s="11">
        <v>2333892</v>
      </c>
      <c r="BV23" s="11">
        <v>0</v>
      </c>
      <c r="BW23" s="11">
        <v>898213</v>
      </c>
      <c r="BX23" s="11">
        <v>898213</v>
      </c>
      <c r="BY23" s="11">
        <v>0</v>
      </c>
      <c r="BZ23" s="11">
        <v>1515697</v>
      </c>
      <c r="CA23" s="11">
        <v>1515697</v>
      </c>
      <c r="CB23" s="11">
        <v>0</v>
      </c>
      <c r="CC23" s="11">
        <v>463111</v>
      </c>
      <c r="CD23" s="11">
        <v>463111</v>
      </c>
      <c r="CE23" s="11">
        <v>0</v>
      </c>
      <c r="CF23" s="11">
        <v>404453</v>
      </c>
      <c r="CG23" s="11">
        <v>328736</v>
      </c>
      <c r="CH23" s="11">
        <v>75717</v>
      </c>
      <c r="CI23" s="11">
        <v>118969</v>
      </c>
      <c r="CJ23" s="11">
        <v>118969</v>
      </c>
      <c r="CK23" s="11">
        <v>0</v>
      </c>
      <c r="CL23" s="11">
        <v>307672</v>
      </c>
      <c r="CM23" s="11">
        <v>307672</v>
      </c>
      <c r="CN23" s="11">
        <v>0</v>
      </c>
      <c r="CO23" s="11">
        <v>0</v>
      </c>
      <c r="CP23" s="11">
        <v>0</v>
      </c>
      <c r="CQ23" s="11">
        <v>0</v>
      </c>
      <c r="CR23" s="11">
        <v>700237</v>
      </c>
      <c r="CS23" s="11">
        <v>700237</v>
      </c>
      <c r="CT23" s="11">
        <v>0</v>
      </c>
      <c r="CU23" s="11">
        <v>2229487</v>
      </c>
      <c r="CV23" s="11">
        <v>2229487</v>
      </c>
      <c r="CW23" s="11">
        <v>0</v>
      </c>
      <c r="CX23" s="11">
        <v>113942</v>
      </c>
      <c r="CY23" s="11">
        <v>113942</v>
      </c>
      <c r="CZ23" s="11">
        <v>0</v>
      </c>
      <c r="DA23" s="11">
        <v>10614430</v>
      </c>
      <c r="DB23" s="11">
        <v>4181811</v>
      </c>
      <c r="DC23" s="11">
        <v>6432619</v>
      </c>
      <c r="DD23" s="11">
        <v>1066511</v>
      </c>
      <c r="DE23" s="11">
        <v>1066511</v>
      </c>
      <c r="DF23" s="11">
        <v>0</v>
      </c>
      <c r="DG23" s="11">
        <v>103069</v>
      </c>
      <c r="DH23" s="11">
        <v>103069</v>
      </c>
      <c r="DI23" s="11">
        <v>0</v>
      </c>
      <c r="DJ23" s="11">
        <v>297590</v>
      </c>
      <c r="DK23" s="11">
        <v>33235</v>
      </c>
      <c r="DL23" s="11">
        <v>264355</v>
      </c>
      <c r="DM23" s="11">
        <v>327783</v>
      </c>
      <c r="DN23" s="11">
        <v>327783</v>
      </c>
      <c r="DO23" s="11">
        <v>0</v>
      </c>
      <c r="DP23" s="11">
        <v>690578</v>
      </c>
      <c r="DQ23" s="11">
        <v>609868</v>
      </c>
      <c r="DR23" s="11">
        <v>80710</v>
      </c>
      <c r="DS23" s="11">
        <v>2916491</v>
      </c>
      <c r="DT23" s="11">
        <v>2456231</v>
      </c>
      <c r="DU23" s="11">
        <v>460260</v>
      </c>
      <c r="DV23" s="11">
        <v>144269</v>
      </c>
      <c r="DW23" s="11">
        <v>144269</v>
      </c>
      <c r="DX23" s="11">
        <v>0</v>
      </c>
      <c r="DY23" s="11">
        <v>440489</v>
      </c>
      <c r="DZ23" s="11">
        <v>440489</v>
      </c>
      <c r="EA23" s="11">
        <v>0</v>
      </c>
      <c r="EB23" s="11">
        <v>32684</v>
      </c>
      <c r="EC23" s="11">
        <v>32684</v>
      </c>
      <c r="ED23" s="11">
        <v>0</v>
      </c>
      <c r="EE23" s="11">
        <v>1538649</v>
      </c>
      <c r="EF23" s="11">
        <v>1538649</v>
      </c>
      <c r="EG23" s="11">
        <v>0</v>
      </c>
      <c r="EH23" s="11">
        <v>0</v>
      </c>
      <c r="EI23" s="11">
        <v>0</v>
      </c>
      <c r="EJ23" s="11">
        <v>0</v>
      </c>
      <c r="EK23" s="11">
        <v>333358</v>
      </c>
      <c r="EL23" s="11">
        <v>333358</v>
      </c>
      <c r="EM23" s="11">
        <v>0</v>
      </c>
      <c r="EN23" s="11">
        <v>98336</v>
      </c>
      <c r="EO23" s="11">
        <v>98336</v>
      </c>
      <c r="EP23" s="11">
        <v>0</v>
      </c>
      <c r="EQ23" s="11">
        <v>752689</v>
      </c>
      <c r="ER23" s="11">
        <v>752689</v>
      </c>
      <c r="ES23" s="11">
        <v>0</v>
      </c>
      <c r="ET23" s="11">
        <v>0</v>
      </c>
      <c r="EU23" s="11">
        <v>0</v>
      </c>
      <c r="EV23" s="11">
        <v>0</v>
      </c>
      <c r="EW23" s="11">
        <v>144680</v>
      </c>
      <c r="EX23" s="11">
        <v>144680</v>
      </c>
      <c r="EY23" s="11">
        <v>0</v>
      </c>
      <c r="EZ23" s="11">
        <v>986785</v>
      </c>
      <c r="FA23" s="11">
        <v>986785</v>
      </c>
      <c r="FB23" s="11">
        <v>0</v>
      </c>
      <c r="FC23" s="11">
        <v>0</v>
      </c>
      <c r="FD23" s="11">
        <v>0</v>
      </c>
      <c r="FE23" s="11">
        <v>0</v>
      </c>
      <c r="FF23" s="420"/>
      <c r="FG23" s="420"/>
      <c r="FH23" s="417"/>
    </row>
    <row r="24" spans="1:164" ht="15" customHeight="1">
      <c r="A24" s="656" t="s">
        <v>650</v>
      </c>
      <c r="B24" s="656"/>
      <c r="C24" s="656"/>
      <c r="D24" s="11">
        <v>27504491</v>
      </c>
      <c r="E24" s="11"/>
      <c r="F24" s="11"/>
      <c r="G24" s="11">
        <v>25566382</v>
      </c>
      <c r="H24" s="11">
        <v>1938109</v>
      </c>
      <c r="I24" s="11">
        <v>235628</v>
      </c>
      <c r="J24" s="11">
        <v>213550</v>
      </c>
      <c r="K24" s="11">
        <v>22078</v>
      </c>
      <c r="L24" s="11">
        <v>61171</v>
      </c>
      <c r="M24" s="11">
        <v>38000</v>
      </c>
      <c r="N24" s="11">
        <v>23171</v>
      </c>
      <c r="O24" s="11">
        <v>231309</v>
      </c>
      <c r="P24" s="11">
        <v>228970</v>
      </c>
      <c r="Q24" s="11">
        <v>2339</v>
      </c>
      <c r="R24" s="11">
        <v>163023</v>
      </c>
      <c r="S24" s="11">
        <v>163023</v>
      </c>
      <c r="T24" s="11">
        <v>0</v>
      </c>
      <c r="U24" s="11">
        <v>4066584</v>
      </c>
      <c r="V24" s="11">
        <v>3996089</v>
      </c>
      <c r="W24" s="11">
        <v>70495</v>
      </c>
      <c r="X24" s="11">
        <v>591788</v>
      </c>
      <c r="Y24" s="11">
        <v>504010</v>
      </c>
      <c r="Z24" s="11">
        <v>87778</v>
      </c>
      <c r="AA24" s="11">
        <v>224287</v>
      </c>
      <c r="AB24" s="11">
        <v>224287</v>
      </c>
      <c r="AC24" s="11">
        <v>0</v>
      </c>
      <c r="AD24" s="11">
        <v>54287</v>
      </c>
      <c r="AE24" s="11">
        <v>54287</v>
      </c>
      <c r="AF24" s="11">
        <v>0</v>
      </c>
      <c r="AG24" s="11">
        <v>36751</v>
      </c>
      <c r="AH24" s="11">
        <v>0</v>
      </c>
      <c r="AI24" s="11">
        <v>36751</v>
      </c>
      <c r="AJ24" s="11">
        <v>1552270</v>
      </c>
      <c r="AK24" s="11">
        <v>1552251</v>
      </c>
      <c r="AL24" s="11">
        <v>19</v>
      </c>
      <c r="AM24" s="11">
        <v>366897</v>
      </c>
      <c r="AN24" s="11">
        <v>366897</v>
      </c>
      <c r="AO24" s="11">
        <v>0</v>
      </c>
      <c r="AP24" s="11">
        <v>377589</v>
      </c>
      <c r="AQ24" s="11">
        <v>186742</v>
      </c>
      <c r="AR24" s="11">
        <v>190847</v>
      </c>
      <c r="AS24" s="11">
        <v>185654</v>
      </c>
      <c r="AT24" s="11">
        <v>177260</v>
      </c>
      <c r="AU24" s="11">
        <v>8394</v>
      </c>
      <c r="AV24" s="11">
        <v>1740773</v>
      </c>
      <c r="AW24" s="11">
        <v>1695934</v>
      </c>
      <c r="AX24" s="11">
        <v>44839</v>
      </c>
      <c r="AY24" s="11">
        <v>340557</v>
      </c>
      <c r="AZ24" s="11">
        <v>294209</v>
      </c>
      <c r="BA24" s="11">
        <v>46348</v>
      </c>
      <c r="BB24" s="11">
        <v>631836</v>
      </c>
      <c r="BC24" s="11">
        <v>610762</v>
      </c>
      <c r="BD24" s="11">
        <v>21074</v>
      </c>
      <c r="BE24" s="11">
        <v>244856</v>
      </c>
      <c r="BF24" s="11">
        <v>219463</v>
      </c>
      <c r="BG24" s="11">
        <v>25393</v>
      </c>
      <c r="BH24" s="11">
        <v>218098</v>
      </c>
      <c r="BI24" s="11">
        <v>207617</v>
      </c>
      <c r="BJ24" s="11">
        <v>10481</v>
      </c>
      <c r="BK24" s="11">
        <v>136768</v>
      </c>
      <c r="BL24" s="11">
        <v>133362</v>
      </c>
      <c r="BM24" s="11">
        <v>3406</v>
      </c>
      <c r="BN24" s="11">
        <v>108845</v>
      </c>
      <c r="BO24" s="11">
        <v>108845</v>
      </c>
      <c r="BP24" s="11">
        <v>0</v>
      </c>
      <c r="BQ24" s="11">
        <v>492753</v>
      </c>
      <c r="BR24" s="11">
        <v>492753</v>
      </c>
      <c r="BS24" s="11">
        <v>0</v>
      </c>
      <c r="BT24" s="11">
        <v>464428</v>
      </c>
      <c r="BU24" s="11">
        <v>464428</v>
      </c>
      <c r="BV24" s="11">
        <v>0</v>
      </c>
      <c r="BW24" s="11">
        <v>1070548</v>
      </c>
      <c r="BX24" s="11">
        <v>1070548</v>
      </c>
      <c r="BY24" s="11">
        <v>0</v>
      </c>
      <c r="BZ24" s="11">
        <v>751315</v>
      </c>
      <c r="CA24" s="11">
        <v>741938</v>
      </c>
      <c r="CB24" s="11">
        <v>9377</v>
      </c>
      <c r="CC24" s="11">
        <v>158029</v>
      </c>
      <c r="CD24" s="11">
        <v>158029</v>
      </c>
      <c r="CE24" s="11">
        <v>0</v>
      </c>
      <c r="CF24" s="11">
        <v>304137</v>
      </c>
      <c r="CG24" s="11">
        <v>289124</v>
      </c>
      <c r="CH24" s="11">
        <v>15013</v>
      </c>
      <c r="CI24" s="11">
        <v>152078</v>
      </c>
      <c r="CJ24" s="11">
        <v>144973</v>
      </c>
      <c r="CK24" s="11">
        <v>7105</v>
      </c>
      <c r="CL24" s="11">
        <v>201073</v>
      </c>
      <c r="CM24" s="11">
        <v>104287</v>
      </c>
      <c r="CN24" s="11">
        <v>96786</v>
      </c>
      <c r="CO24" s="11">
        <v>196610</v>
      </c>
      <c r="CP24" s="11">
        <v>196610</v>
      </c>
      <c r="CQ24" s="11">
        <v>0</v>
      </c>
      <c r="CR24" s="11">
        <v>116127</v>
      </c>
      <c r="CS24" s="11">
        <v>116127</v>
      </c>
      <c r="CT24" s="11">
        <v>0</v>
      </c>
      <c r="CU24" s="11">
        <v>642537</v>
      </c>
      <c r="CV24" s="11">
        <v>642537</v>
      </c>
      <c r="CW24" s="11">
        <v>0</v>
      </c>
      <c r="CX24" s="11">
        <v>250265</v>
      </c>
      <c r="CY24" s="11">
        <v>234806</v>
      </c>
      <c r="CZ24" s="11">
        <v>15459</v>
      </c>
      <c r="DA24" s="11">
        <v>1499683</v>
      </c>
      <c r="DB24" s="11">
        <v>1357552</v>
      </c>
      <c r="DC24" s="11">
        <v>142131</v>
      </c>
      <c r="DD24" s="11">
        <v>796833</v>
      </c>
      <c r="DE24" s="11">
        <v>714464</v>
      </c>
      <c r="DF24" s="11">
        <v>82369</v>
      </c>
      <c r="DG24" s="11">
        <v>121835</v>
      </c>
      <c r="DH24" s="11">
        <v>119473</v>
      </c>
      <c r="DI24" s="11">
        <v>2362</v>
      </c>
      <c r="DJ24" s="11">
        <v>866058</v>
      </c>
      <c r="DK24" s="11">
        <v>769085</v>
      </c>
      <c r="DL24" s="11">
        <v>96973</v>
      </c>
      <c r="DM24" s="11">
        <v>727864</v>
      </c>
      <c r="DN24" s="11">
        <v>719518</v>
      </c>
      <c r="DO24" s="11">
        <v>8346</v>
      </c>
      <c r="DP24" s="11">
        <v>553037</v>
      </c>
      <c r="DQ24" s="11">
        <v>539474</v>
      </c>
      <c r="DR24" s="11">
        <v>13563</v>
      </c>
      <c r="DS24" s="11">
        <v>900127</v>
      </c>
      <c r="DT24" s="11">
        <v>900127</v>
      </c>
      <c r="DU24" s="11">
        <v>0</v>
      </c>
      <c r="DV24" s="11">
        <v>45359</v>
      </c>
      <c r="DW24" s="11">
        <v>45359</v>
      </c>
      <c r="DX24" s="11">
        <v>0</v>
      </c>
      <c r="DY24" s="11">
        <v>318464</v>
      </c>
      <c r="DZ24" s="11">
        <v>240551</v>
      </c>
      <c r="EA24" s="11">
        <v>77913</v>
      </c>
      <c r="EB24" s="11">
        <v>103447</v>
      </c>
      <c r="EC24" s="11">
        <v>89045</v>
      </c>
      <c r="ED24" s="11">
        <v>14402</v>
      </c>
      <c r="EE24" s="11">
        <v>475737</v>
      </c>
      <c r="EF24" s="11">
        <v>301635</v>
      </c>
      <c r="EG24" s="11">
        <v>174102</v>
      </c>
      <c r="EH24" s="11">
        <v>2543761</v>
      </c>
      <c r="EI24" s="11">
        <v>2227996</v>
      </c>
      <c r="EJ24" s="11">
        <v>315765</v>
      </c>
      <c r="EK24" s="11">
        <v>184078</v>
      </c>
      <c r="EL24" s="11">
        <v>184078</v>
      </c>
      <c r="EM24" s="11">
        <v>0</v>
      </c>
      <c r="EN24" s="11">
        <v>71659</v>
      </c>
      <c r="EO24" s="11">
        <v>71626</v>
      </c>
      <c r="EP24" s="11">
        <v>33</v>
      </c>
      <c r="EQ24" s="11">
        <v>656840</v>
      </c>
      <c r="ER24" s="11">
        <v>477126</v>
      </c>
      <c r="ES24" s="11">
        <v>179714</v>
      </c>
      <c r="ET24" s="11">
        <v>668404</v>
      </c>
      <c r="EU24" s="11">
        <v>603519</v>
      </c>
      <c r="EV24" s="11">
        <v>64885</v>
      </c>
      <c r="EW24" s="11">
        <v>4397</v>
      </c>
      <c r="EX24" s="11">
        <v>4295</v>
      </c>
      <c r="EY24" s="11">
        <v>102</v>
      </c>
      <c r="EZ24" s="11">
        <v>497087</v>
      </c>
      <c r="FA24" s="11">
        <v>493293</v>
      </c>
      <c r="FB24" s="11">
        <v>3794</v>
      </c>
      <c r="FC24" s="11">
        <v>100950</v>
      </c>
      <c r="FD24" s="11">
        <v>76448</v>
      </c>
      <c r="FE24" s="11">
        <v>24502</v>
      </c>
      <c r="FF24" s="420"/>
      <c r="FG24" s="420"/>
      <c r="FH24" s="417"/>
    </row>
    <row r="25" spans="1:164" ht="15" customHeight="1">
      <c r="A25" s="656" t="s">
        <v>651</v>
      </c>
      <c r="B25" s="656"/>
      <c r="C25" s="656"/>
      <c r="D25" s="11">
        <v>79318992</v>
      </c>
      <c r="E25" s="11"/>
      <c r="F25" s="11"/>
      <c r="G25" s="11">
        <v>50396967</v>
      </c>
      <c r="H25" s="11">
        <v>28922025</v>
      </c>
      <c r="I25" s="11">
        <v>1047108</v>
      </c>
      <c r="J25" s="11">
        <v>384281</v>
      </c>
      <c r="K25" s="11">
        <v>662827</v>
      </c>
      <c r="L25" s="11">
        <v>438003</v>
      </c>
      <c r="M25" s="11">
        <v>419330</v>
      </c>
      <c r="N25" s="11">
        <v>18673</v>
      </c>
      <c r="O25" s="11">
        <v>720949</v>
      </c>
      <c r="P25" s="11">
        <v>285916</v>
      </c>
      <c r="Q25" s="11">
        <v>435033</v>
      </c>
      <c r="R25" s="11">
        <v>384579</v>
      </c>
      <c r="S25" s="11">
        <v>348213</v>
      </c>
      <c r="T25" s="11">
        <v>36366</v>
      </c>
      <c r="U25" s="11">
        <v>10630657</v>
      </c>
      <c r="V25" s="11">
        <v>4700723</v>
      </c>
      <c r="W25" s="11">
        <v>5929934</v>
      </c>
      <c r="X25" s="11">
        <v>741966</v>
      </c>
      <c r="Y25" s="11">
        <v>282568</v>
      </c>
      <c r="Z25" s="11">
        <v>459398</v>
      </c>
      <c r="AA25" s="11">
        <v>752549</v>
      </c>
      <c r="AB25" s="11">
        <v>594258</v>
      </c>
      <c r="AC25" s="11">
        <v>158291</v>
      </c>
      <c r="AD25" s="11">
        <v>1609250</v>
      </c>
      <c r="AE25" s="11">
        <v>1498301</v>
      </c>
      <c r="AF25" s="11">
        <v>110949</v>
      </c>
      <c r="AG25" s="11">
        <v>714720</v>
      </c>
      <c r="AH25" s="11">
        <v>0</v>
      </c>
      <c r="AI25" s="11">
        <v>714720</v>
      </c>
      <c r="AJ25" s="11">
        <v>5476266</v>
      </c>
      <c r="AK25" s="11">
        <v>3386617</v>
      </c>
      <c r="AL25" s="11">
        <v>2089649</v>
      </c>
      <c r="AM25" s="11">
        <v>765243</v>
      </c>
      <c r="AN25" s="11">
        <v>297191</v>
      </c>
      <c r="AO25" s="11">
        <v>468052</v>
      </c>
      <c r="AP25" s="11">
        <v>242727</v>
      </c>
      <c r="AQ25" s="11">
        <v>192092</v>
      </c>
      <c r="AR25" s="11">
        <v>50635</v>
      </c>
      <c r="AS25" s="11">
        <v>259051</v>
      </c>
      <c r="AT25" s="11">
        <v>200926</v>
      </c>
      <c r="AU25" s="11">
        <v>58125</v>
      </c>
      <c r="AV25" s="11">
        <v>2320941</v>
      </c>
      <c r="AW25" s="11">
        <v>1452221</v>
      </c>
      <c r="AX25" s="11">
        <v>868720</v>
      </c>
      <c r="AY25" s="11">
        <v>531710</v>
      </c>
      <c r="AZ25" s="11">
        <v>422310</v>
      </c>
      <c r="BA25" s="11">
        <v>109400</v>
      </c>
      <c r="BB25" s="11">
        <v>499287</v>
      </c>
      <c r="BC25" s="11">
        <v>424780</v>
      </c>
      <c r="BD25" s="11">
        <v>74507</v>
      </c>
      <c r="BE25" s="11">
        <v>329285</v>
      </c>
      <c r="BF25" s="11">
        <v>226913</v>
      </c>
      <c r="BG25" s="11">
        <v>102372</v>
      </c>
      <c r="BH25" s="11">
        <v>585322</v>
      </c>
      <c r="BI25" s="11">
        <v>501665</v>
      </c>
      <c r="BJ25" s="11">
        <v>83657</v>
      </c>
      <c r="BK25" s="11">
        <v>925488</v>
      </c>
      <c r="BL25" s="11">
        <v>723096</v>
      </c>
      <c r="BM25" s="11">
        <v>202392</v>
      </c>
      <c r="BN25" s="11">
        <v>242226</v>
      </c>
      <c r="BO25" s="11">
        <v>218930</v>
      </c>
      <c r="BP25" s="11">
        <v>23296</v>
      </c>
      <c r="BQ25" s="11">
        <v>1893285</v>
      </c>
      <c r="BR25" s="11">
        <v>1067090</v>
      </c>
      <c r="BS25" s="11">
        <v>826195</v>
      </c>
      <c r="BT25" s="11">
        <v>1744151</v>
      </c>
      <c r="BU25" s="11">
        <v>1364670</v>
      </c>
      <c r="BV25" s="11">
        <v>379481</v>
      </c>
      <c r="BW25" s="11">
        <v>1228896</v>
      </c>
      <c r="BX25" s="11">
        <v>890853</v>
      </c>
      <c r="BY25" s="11">
        <v>338043</v>
      </c>
      <c r="BZ25" s="11">
        <v>1508073</v>
      </c>
      <c r="CA25" s="11">
        <v>1228452</v>
      </c>
      <c r="CB25" s="11">
        <v>279621</v>
      </c>
      <c r="CC25" s="11">
        <v>521699</v>
      </c>
      <c r="CD25" s="11">
        <v>434679</v>
      </c>
      <c r="CE25" s="11">
        <v>87020</v>
      </c>
      <c r="CF25" s="11">
        <v>858584</v>
      </c>
      <c r="CG25" s="11">
        <v>270452</v>
      </c>
      <c r="CH25" s="11">
        <v>588132</v>
      </c>
      <c r="CI25" s="11">
        <v>372511</v>
      </c>
      <c r="CJ25" s="11">
        <v>341988</v>
      </c>
      <c r="CK25" s="11">
        <v>30523</v>
      </c>
      <c r="CL25" s="11">
        <v>464351</v>
      </c>
      <c r="CM25" s="11">
        <v>97614</v>
      </c>
      <c r="CN25" s="11">
        <v>366737</v>
      </c>
      <c r="CO25" s="11">
        <v>1585208</v>
      </c>
      <c r="CP25" s="11">
        <v>1200604</v>
      </c>
      <c r="CQ25" s="11">
        <v>384604</v>
      </c>
      <c r="CR25" s="11">
        <v>381905</v>
      </c>
      <c r="CS25" s="11">
        <v>348383</v>
      </c>
      <c r="CT25" s="11">
        <v>33522</v>
      </c>
      <c r="CU25" s="11">
        <v>2562296</v>
      </c>
      <c r="CV25" s="11">
        <v>2140734</v>
      </c>
      <c r="CW25" s="11">
        <v>421562</v>
      </c>
      <c r="CX25" s="11">
        <v>722151</v>
      </c>
      <c r="CY25" s="11">
        <v>667018</v>
      </c>
      <c r="CZ25" s="11">
        <v>55133</v>
      </c>
      <c r="DA25" s="11">
        <v>8847977</v>
      </c>
      <c r="DB25" s="11">
        <v>4515951</v>
      </c>
      <c r="DC25" s="11">
        <v>4332026</v>
      </c>
      <c r="DD25" s="11">
        <v>1598728</v>
      </c>
      <c r="DE25" s="11">
        <v>1228534</v>
      </c>
      <c r="DF25" s="11">
        <v>370194</v>
      </c>
      <c r="DG25" s="11">
        <v>1667135</v>
      </c>
      <c r="DH25" s="11">
        <v>1634704</v>
      </c>
      <c r="DI25" s="11">
        <v>32431</v>
      </c>
      <c r="DJ25" s="11">
        <v>1971732</v>
      </c>
      <c r="DK25" s="11">
        <v>1492199</v>
      </c>
      <c r="DL25" s="11">
        <v>479533</v>
      </c>
      <c r="DM25" s="11">
        <v>759402</v>
      </c>
      <c r="DN25" s="11">
        <v>668617</v>
      </c>
      <c r="DO25" s="11">
        <v>90785</v>
      </c>
      <c r="DP25" s="11">
        <v>1512196</v>
      </c>
      <c r="DQ25" s="11">
        <v>651173</v>
      </c>
      <c r="DR25" s="11">
        <v>861023</v>
      </c>
      <c r="DS25" s="11">
        <v>4413060</v>
      </c>
      <c r="DT25" s="11">
        <v>2778501</v>
      </c>
      <c r="DU25" s="11">
        <v>1634559</v>
      </c>
      <c r="DV25" s="11">
        <v>207875</v>
      </c>
      <c r="DW25" s="11">
        <v>171923</v>
      </c>
      <c r="DX25" s="11">
        <v>35952</v>
      </c>
      <c r="DY25" s="11">
        <v>1200596</v>
      </c>
      <c r="DZ25" s="11">
        <v>347193</v>
      </c>
      <c r="EA25" s="11">
        <v>853403</v>
      </c>
      <c r="EB25" s="11">
        <v>210634</v>
      </c>
      <c r="EC25" s="11">
        <v>185780</v>
      </c>
      <c r="ED25" s="11">
        <v>24854</v>
      </c>
      <c r="EE25" s="11">
        <v>1726143</v>
      </c>
      <c r="EF25" s="11">
        <v>1517686</v>
      </c>
      <c r="EG25" s="11">
        <v>208457</v>
      </c>
      <c r="EH25" s="11">
        <v>4273543</v>
      </c>
      <c r="EI25" s="11">
        <v>3534047</v>
      </c>
      <c r="EJ25" s="11">
        <v>739496</v>
      </c>
      <c r="EK25" s="11">
        <v>281356</v>
      </c>
      <c r="EL25" s="11">
        <v>159171</v>
      </c>
      <c r="EM25" s="11">
        <v>122185</v>
      </c>
      <c r="EN25" s="11">
        <v>109551</v>
      </c>
      <c r="EO25" s="11">
        <v>98337</v>
      </c>
      <c r="EP25" s="11">
        <v>11214</v>
      </c>
      <c r="EQ25" s="11">
        <v>2003814</v>
      </c>
      <c r="ER25" s="11">
        <v>835201</v>
      </c>
      <c r="ES25" s="11">
        <v>1168613</v>
      </c>
      <c r="ET25" s="11">
        <v>2977389</v>
      </c>
      <c r="EU25" s="11">
        <v>1978473</v>
      </c>
      <c r="EV25" s="11">
        <v>998916</v>
      </c>
      <c r="EW25" s="11">
        <v>809072</v>
      </c>
      <c r="EX25" s="11">
        <v>559637</v>
      </c>
      <c r="EY25" s="11">
        <v>249435</v>
      </c>
      <c r="EZ25" s="11">
        <v>979818</v>
      </c>
      <c r="FA25" s="11">
        <v>748735</v>
      </c>
      <c r="FB25" s="11">
        <v>231083</v>
      </c>
      <c r="FC25" s="11">
        <v>708534</v>
      </c>
      <c r="FD25" s="11">
        <v>678237</v>
      </c>
      <c r="FE25" s="11">
        <v>30297</v>
      </c>
      <c r="FF25" s="420"/>
      <c r="FG25" s="420"/>
      <c r="FH25" s="417"/>
    </row>
    <row r="26" spans="1:164" ht="25.5" customHeight="1">
      <c r="A26" s="656" t="s">
        <v>652</v>
      </c>
      <c r="B26" s="656"/>
      <c r="C26" s="656"/>
      <c r="D26" s="11">
        <v>718539157</v>
      </c>
      <c r="E26" s="11"/>
      <c r="F26" s="11"/>
      <c r="G26" s="11">
        <v>349298180</v>
      </c>
      <c r="H26" s="11">
        <v>369240977</v>
      </c>
      <c r="I26" s="11">
        <v>12049073</v>
      </c>
      <c r="J26" s="11">
        <v>5847123</v>
      </c>
      <c r="K26" s="11">
        <v>6201950</v>
      </c>
      <c r="L26" s="11">
        <v>4833923</v>
      </c>
      <c r="M26" s="11">
        <v>3733285</v>
      </c>
      <c r="N26" s="11">
        <v>1100638</v>
      </c>
      <c r="O26" s="11">
        <v>10648797</v>
      </c>
      <c r="P26" s="11">
        <v>5366124</v>
      </c>
      <c r="Q26" s="11">
        <v>5282673</v>
      </c>
      <c r="R26" s="11">
        <v>5160420</v>
      </c>
      <c r="S26" s="11">
        <v>3461672</v>
      </c>
      <c r="T26" s="11">
        <v>1698748</v>
      </c>
      <c r="U26" s="11">
        <v>103217974</v>
      </c>
      <c r="V26" s="11">
        <v>33340391</v>
      </c>
      <c r="W26" s="11">
        <v>69877583</v>
      </c>
      <c r="X26" s="11">
        <v>13493318</v>
      </c>
      <c r="Y26" s="11">
        <v>6055561</v>
      </c>
      <c r="Z26" s="11">
        <v>7437757</v>
      </c>
      <c r="AA26" s="11">
        <v>5253965</v>
      </c>
      <c r="AB26" s="11">
        <v>3605964</v>
      </c>
      <c r="AC26" s="11">
        <v>1648001</v>
      </c>
      <c r="AD26" s="11">
        <v>2818232</v>
      </c>
      <c r="AE26" s="11">
        <v>2209331</v>
      </c>
      <c r="AF26" s="11">
        <v>608901</v>
      </c>
      <c r="AG26" s="11">
        <v>1711149</v>
      </c>
      <c r="AH26" s="11">
        <v>0</v>
      </c>
      <c r="AI26" s="11">
        <v>1711149</v>
      </c>
      <c r="AJ26" s="11">
        <v>45263772</v>
      </c>
      <c r="AK26" s="11">
        <v>15230797</v>
      </c>
      <c r="AL26" s="11">
        <v>30032975</v>
      </c>
      <c r="AM26" s="11">
        <v>16508537</v>
      </c>
      <c r="AN26" s="11">
        <v>6252950</v>
      </c>
      <c r="AO26" s="11">
        <v>10255587</v>
      </c>
      <c r="AP26" s="11">
        <v>3873633</v>
      </c>
      <c r="AQ26" s="11">
        <v>3056927</v>
      </c>
      <c r="AR26" s="11">
        <v>816706</v>
      </c>
      <c r="AS26" s="11">
        <v>2856150</v>
      </c>
      <c r="AT26" s="11">
        <v>1223193</v>
      </c>
      <c r="AU26" s="11">
        <v>1632957</v>
      </c>
      <c r="AV26" s="11">
        <v>20904144</v>
      </c>
      <c r="AW26" s="11">
        <v>9675082</v>
      </c>
      <c r="AX26" s="11">
        <v>11229062</v>
      </c>
      <c r="AY26" s="11">
        <v>14599682</v>
      </c>
      <c r="AZ26" s="11">
        <v>5630015</v>
      </c>
      <c r="BA26" s="11">
        <v>8969667</v>
      </c>
      <c r="BB26" s="11">
        <v>9156642</v>
      </c>
      <c r="BC26" s="11">
        <v>4869541</v>
      </c>
      <c r="BD26" s="11">
        <v>4287101</v>
      </c>
      <c r="BE26" s="11">
        <v>7858333</v>
      </c>
      <c r="BF26" s="11">
        <v>4572545</v>
      </c>
      <c r="BG26" s="11">
        <v>3285788</v>
      </c>
      <c r="BH26" s="11">
        <v>7702566</v>
      </c>
      <c r="BI26" s="11">
        <v>4855974</v>
      </c>
      <c r="BJ26" s="11">
        <v>2846592</v>
      </c>
      <c r="BK26" s="11">
        <v>9715919</v>
      </c>
      <c r="BL26" s="11">
        <v>4438799</v>
      </c>
      <c r="BM26" s="11">
        <v>5277120</v>
      </c>
      <c r="BN26" s="11">
        <v>2027496</v>
      </c>
      <c r="BO26" s="11">
        <v>1286518</v>
      </c>
      <c r="BP26" s="11">
        <v>740978</v>
      </c>
      <c r="BQ26" s="11">
        <v>10377559</v>
      </c>
      <c r="BR26" s="11">
        <v>5975214</v>
      </c>
      <c r="BS26" s="11">
        <v>4402345</v>
      </c>
      <c r="BT26" s="11">
        <v>15111352</v>
      </c>
      <c r="BU26" s="11">
        <v>11022890</v>
      </c>
      <c r="BV26" s="11">
        <v>4088462</v>
      </c>
      <c r="BW26" s="11">
        <v>22854384</v>
      </c>
      <c r="BX26" s="11">
        <v>12901235</v>
      </c>
      <c r="BY26" s="11">
        <v>9953149</v>
      </c>
      <c r="BZ26" s="11">
        <v>12551351</v>
      </c>
      <c r="CA26" s="11">
        <v>4702748</v>
      </c>
      <c r="CB26" s="11">
        <v>7848603</v>
      </c>
      <c r="CC26" s="11">
        <v>7052717</v>
      </c>
      <c r="CD26" s="11">
        <v>2994192</v>
      </c>
      <c r="CE26" s="11">
        <v>4058525</v>
      </c>
      <c r="CF26" s="11">
        <v>11753855</v>
      </c>
      <c r="CG26" s="11">
        <v>5617395</v>
      </c>
      <c r="CH26" s="11">
        <v>6136460</v>
      </c>
      <c r="CI26" s="11">
        <v>1806859</v>
      </c>
      <c r="CJ26" s="11">
        <v>937633</v>
      </c>
      <c r="CK26" s="11">
        <v>869226</v>
      </c>
      <c r="CL26" s="11">
        <v>4286882</v>
      </c>
      <c r="CM26" s="11">
        <v>1850467</v>
      </c>
      <c r="CN26" s="11">
        <v>2436415</v>
      </c>
      <c r="CO26" s="11">
        <v>4638459</v>
      </c>
      <c r="CP26" s="11">
        <v>1321023</v>
      </c>
      <c r="CQ26" s="11">
        <v>3317436</v>
      </c>
      <c r="CR26" s="11">
        <v>2418956</v>
      </c>
      <c r="CS26" s="11">
        <v>1745665</v>
      </c>
      <c r="CT26" s="11">
        <v>673291</v>
      </c>
      <c r="CU26" s="11">
        <v>18149493</v>
      </c>
      <c r="CV26" s="11">
        <v>11429919</v>
      </c>
      <c r="CW26" s="11">
        <v>6719574</v>
      </c>
      <c r="CX26" s="11">
        <v>5426676</v>
      </c>
      <c r="CY26" s="11">
        <v>4044552</v>
      </c>
      <c r="CZ26" s="11">
        <v>1382124</v>
      </c>
      <c r="DA26" s="11">
        <v>54425759</v>
      </c>
      <c r="DB26" s="11">
        <v>26222078</v>
      </c>
      <c r="DC26" s="11">
        <v>28203681</v>
      </c>
      <c r="DD26" s="11">
        <v>22245685</v>
      </c>
      <c r="DE26" s="11">
        <v>9000115</v>
      </c>
      <c r="DF26" s="11">
        <v>13245570</v>
      </c>
      <c r="DG26" s="11">
        <v>2207335</v>
      </c>
      <c r="DH26" s="11">
        <v>1348870</v>
      </c>
      <c r="DI26" s="11">
        <v>858465</v>
      </c>
      <c r="DJ26" s="11">
        <v>25762832</v>
      </c>
      <c r="DK26" s="11">
        <v>14513999</v>
      </c>
      <c r="DL26" s="11">
        <v>11248833</v>
      </c>
      <c r="DM26" s="11">
        <v>8523005</v>
      </c>
      <c r="DN26" s="11">
        <v>5183082</v>
      </c>
      <c r="DO26" s="11">
        <v>3339923</v>
      </c>
      <c r="DP26" s="11">
        <v>11614662</v>
      </c>
      <c r="DQ26" s="11">
        <v>7038110</v>
      </c>
      <c r="DR26" s="11">
        <v>4576552</v>
      </c>
      <c r="DS26" s="11">
        <v>26161537</v>
      </c>
      <c r="DT26" s="11">
        <v>16103275</v>
      </c>
      <c r="DU26" s="11">
        <v>10058262</v>
      </c>
      <c r="DV26" s="11">
        <v>2215739</v>
      </c>
      <c r="DW26" s="11">
        <v>1646307</v>
      </c>
      <c r="DX26" s="11">
        <v>569432</v>
      </c>
      <c r="DY26" s="11">
        <v>14657768</v>
      </c>
      <c r="DZ26" s="11">
        <v>7076700</v>
      </c>
      <c r="EA26" s="11">
        <v>7581068</v>
      </c>
      <c r="EB26" s="11">
        <v>1679149</v>
      </c>
      <c r="EC26" s="11">
        <v>1027784</v>
      </c>
      <c r="ED26" s="11">
        <v>651365</v>
      </c>
      <c r="EE26" s="11">
        <v>11438406</v>
      </c>
      <c r="EF26" s="11">
        <v>4359467</v>
      </c>
      <c r="EG26" s="11">
        <v>7078939</v>
      </c>
      <c r="EH26" s="11">
        <v>53895531</v>
      </c>
      <c r="EI26" s="11">
        <v>26911379</v>
      </c>
      <c r="EJ26" s="11">
        <v>26984152</v>
      </c>
      <c r="EK26" s="11">
        <v>7546509</v>
      </c>
      <c r="EL26" s="11">
        <v>5124120</v>
      </c>
      <c r="EM26" s="11">
        <v>2422389</v>
      </c>
      <c r="EN26" s="11">
        <v>1221790</v>
      </c>
      <c r="EO26" s="11">
        <v>896295</v>
      </c>
      <c r="EP26" s="11">
        <v>325495</v>
      </c>
      <c r="EQ26" s="11">
        <v>20520968</v>
      </c>
      <c r="ER26" s="11">
        <v>13978095</v>
      </c>
      <c r="ES26" s="11">
        <v>6542873</v>
      </c>
      <c r="ET26" s="11">
        <v>19205048</v>
      </c>
      <c r="EU26" s="11">
        <v>7992055</v>
      </c>
      <c r="EV26" s="11">
        <v>11212993</v>
      </c>
      <c r="EW26" s="11">
        <v>4142902</v>
      </c>
      <c r="EX26" s="11">
        <v>2871304</v>
      </c>
      <c r="EY26" s="11">
        <v>1271598</v>
      </c>
      <c r="EZ26" s="11">
        <v>12278228</v>
      </c>
      <c r="FA26" s="11">
        <v>7716855</v>
      </c>
      <c r="FB26" s="11">
        <v>4561373</v>
      </c>
      <c r="FC26" s="11">
        <v>2714036</v>
      </c>
      <c r="FD26" s="11">
        <v>1033565</v>
      </c>
      <c r="FE26" s="11">
        <v>1680471</v>
      </c>
      <c r="FF26" s="420"/>
      <c r="FG26" s="420"/>
      <c r="FH26" s="417"/>
    </row>
    <row r="27" spans="1:164" ht="25.5" customHeight="1">
      <c r="A27" s="656" t="s">
        <v>653</v>
      </c>
      <c r="B27" s="656"/>
      <c r="C27" s="656"/>
      <c r="D27" s="11">
        <v>498148858</v>
      </c>
      <c r="E27" s="11"/>
      <c r="F27" s="11"/>
      <c r="G27" s="11">
        <v>208904262</v>
      </c>
      <c r="H27" s="11">
        <v>289244596</v>
      </c>
      <c r="I27" s="11">
        <v>9969896</v>
      </c>
      <c r="J27" s="11">
        <v>4704941</v>
      </c>
      <c r="K27" s="11">
        <v>5264955</v>
      </c>
      <c r="L27" s="11">
        <v>1635362</v>
      </c>
      <c r="M27" s="11">
        <v>700785</v>
      </c>
      <c r="N27" s="11">
        <v>934577</v>
      </c>
      <c r="O27" s="11">
        <v>6938560</v>
      </c>
      <c r="P27" s="11">
        <v>2880476</v>
      </c>
      <c r="Q27" s="11">
        <v>4058084</v>
      </c>
      <c r="R27" s="11">
        <v>3635309</v>
      </c>
      <c r="S27" s="11">
        <v>2454868</v>
      </c>
      <c r="T27" s="11">
        <v>1180441</v>
      </c>
      <c r="U27" s="11">
        <v>79032686</v>
      </c>
      <c r="V27" s="11">
        <v>23164164</v>
      </c>
      <c r="W27" s="11">
        <v>55868522</v>
      </c>
      <c r="X27" s="11">
        <v>9266347</v>
      </c>
      <c r="Y27" s="11">
        <v>3861835</v>
      </c>
      <c r="Z27" s="11">
        <v>5404512</v>
      </c>
      <c r="AA27" s="11">
        <v>3227666</v>
      </c>
      <c r="AB27" s="11">
        <v>2038995</v>
      </c>
      <c r="AC27" s="11">
        <v>1188671</v>
      </c>
      <c r="AD27" s="11">
        <v>1607590</v>
      </c>
      <c r="AE27" s="11">
        <v>1200655</v>
      </c>
      <c r="AF27" s="11">
        <v>406935</v>
      </c>
      <c r="AG27" s="11">
        <v>800212</v>
      </c>
      <c r="AH27" s="11">
        <v>0</v>
      </c>
      <c r="AI27" s="11">
        <v>800212</v>
      </c>
      <c r="AJ27" s="11">
        <v>30215631</v>
      </c>
      <c r="AK27" s="11">
        <v>8234288</v>
      </c>
      <c r="AL27" s="11">
        <v>21981343</v>
      </c>
      <c r="AM27" s="11">
        <v>12281855</v>
      </c>
      <c r="AN27" s="11">
        <v>3680186</v>
      </c>
      <c r="AO27" s="11">
        <v>8601669</v>
      </c>
      <c r="AP27" s="11">
        <v>2510337</v>
      </c>
      <c r="AQ27" s="11">
        <v>1799125</v>
      </c>
      <c r="AR27" s="11">
        <v>711212</v>
      </c>
      <c r="AS27" s="11">
        <v>2155434</v>
      </c>
      <c r="AT27" s="11">
        <v>771231</v>
      </c>
      <c r="AU27" s="11">
        <v>1384203</v>
      </c>
      <c r="AV27" s="11">
        <v>13616053</v>
      </c>
      <c r="AW27" s="11">
        <v>5233549</v>
      </c>
      <c r="AX27" s="11">
        <v>8382504</v>
      </c>
      <c r="AY27" s="11">
        <v>10954038</v>
      </c>
      <c r="AZ27" s="11">
        <v>3617636</v>
      </c>
      <c r="BA27" s="11">
        <v>7336402</v>
      </c>
      <c r="BB27" s="11">
        <v>7134916</v>
      </c>
      <c r="BC27" s="11">
        <v>3502827</v>
      </c>
      <c r="BD27" s="11">
        <v>3632089</v>
      </c>
      <c r="BE27" s="11">
        <v>5801727</v>
      </c>
      <c r="BF27" s="11">
        <v>3452928</v>
      </c>
      <c r="BG27" s="11">
        <v>2348799</v>
      </c>
      <c r="BH27" s="11">
        <v>5913263</v>
      </c>
      <c r="BI27" s="11">
        <v>3684666</v>
      </c>
      <c r="BJ27" s="11">
        <v>2228597</v>
      </c>
      <c r="BK27" s="11">
        <v>5998868</v>
      </c>
      <c r="BL27" s="11">
        <v>1950249</v>
      </c>
      <c r="BM27" s="11">
        <v>4048619</v>
      </c>
      <c r="BN27" s="11">
        <v>1422842</v>
      </c>
      <c r="BO27" s="11">
        <v>823298</v>
      </c>
      <c r="BP27" s="11">
        <v>599544</v>
      </c>
      <c r="BQ27" s="11">
        <v>7146090</v>
      </c>
      <c r="BR27" s="11">
        <v>3665456</v>
      </c>
      <c r="BS27" s="11">
        <v>3480634</v>
      </c>
      <c r="BT27" s="11">
        <v>8479870</v>
      </c>
      <c r="BU27" s="11">
        <v>5337294</v>
      </c>
      <c r="BV27" s="11">
        <v>3142576</v>
      </c>
      <c r="BW27" s="11">
        <v>16593943</v>
      </c>
      <c r="BX27" s="11">
        <v>8688398</v>
      </c>
      <c r="BY27" s="11">
        <v>7905545</v>
      </c>
      <c r="BZ27" s="11">
        <v>8266882</v>
      </c>
      <c r="CA27" s="11">
        <v>2636013</v>
      </c>
      <c r="CB27" s="11">
        <v>5630869</v>
      </c>
      <c r="CC27" s="11">
        <v>5895999</v>
      </c>
      <c r="CD27" s="11">
        <v>2296501</v>
      </c>
      <c r="CE27" s="11">
        <v>3599498</v>
      </c>
      <c r="CF27" s="11">
        <v>7831555</v>
      </c>
      <c r="CG27" s="11">
        <v>3045528</v>
      </c>
      <c r="CH27" s="11">
        <v>4786027</v>
      </c>
      <c r="CI27" s="11">
        <v>1124445</v>
      </c>
      <c r="CJ27" s="11">
        <v>490259</v>
      </c>
      <c r="CK27" s="11">
        <v>634186</v>
      </c>
      <c r="CL27" s="11">
        <v>3108941</v>
      </c>
      <c r="CM27" s="11">
        <v>1174744</v>
      </c>
      <c r="CN27" s="11">
        <v>1934197</v>
      </c>
      <c r="CO27" s="11">
        <v>3237721</v>
      </c>
      <c r="CP27" s="11">
        <v>775386</v>
      </c>
      <c r="CQ27" s="11">
        <v>2462335</v>
      </c>
      <c r="CR27" s="11">
        <v>1409922</v>
      </c>
      <c r="CS27" s="11">
        <v>923320</v>
      </c>
      <c r="CT27" s="11">
        <v>486602</v>
      </c>
      <c r="CU27" s="11">
        <v>11403023</v>
      </c>
      <c r="CV27" s="11">
        <v>6547341</v>
      </c>
      <c r="CW27" s="11">
        <v>4855682</v>
      </c>
      <c r="CX27" s="11">
        <v>2598882</v>
      </c>
      <c r="CY27" s="11">
        <v>1628297</v>
      </c>
      <c r="CZ27" s="11">
        <v>970585</v>
      </c>
      <c r="DA27" s="11">
        <v>31090486</v>
      </c>
      <c r="DB27" s="11">
        <v>9800144</v>
      </c>
      <c r="DC27" s="11">
        <v>21290342</v>
      </c>
      <c r="DD27" s="11">
        <v>17407472</v>
      </c>
      <c r="DE27" s="11">
        <v>5816649</v>
      </c>
      <c r="DF27" s="11">
        <v>11590823</v>
      </c>
      <c r="DG27" s="11">
        <v>1260651</v>
      </c>
      <c r="DH27" s="11">
        <v>825463</v>
      </c>
      <c r="DI27" s="11">
        <v>435188</v>
      </c>
      <c r="DJ27" s="11">
        <v>17536334</v>
      </c>
      <c r="DK27" s="11">
        <v>9075474</v>
      </c>
      <c r="DL27" s="11">
        <v>8460860</v>
      </c>
      <c r="DM27" s="11">
        <v>5422783</v>
      </c>
      <c r="DN27" s="11">
        <v>2834877</v>
      </c>
      <c r="DO27" s="11">
        <v>2587906</v>
      </c>
      <c r="DP27" s="11">
        <v>8221642</v>
      </c>
      <c r="DQ27" s="11">
        <v>4643863</v>
      </c>
      <c r="DR27" s="11">
        <v>3577779</v>
      </c>
      <c r="DS27" s="11">
        <v>19081277</v>
      </c>
      <c r="DT27" s="11">
        <v>11410663</v>
      </c>
      <c r="DU27" s="11">
        <v>7670614</v>
      </c>
      <c r="DV27" s="11">
        <v>1236040</v>
      </c>
      <c r="DW27" s="11">
        <v>798457</v>
      </c>
      <c r="DX27" s="11">
        <v>437583</v>
      </c>
      <c r="DY27" s="11">
        <v>11501070</v>
      </c>
      <c r="DZ27" s="11">
        <v>4960870</v>
      </c>
      <c r="EA27" s="11">
        <v>6540200</v>
      </c>
      <c r="EB27" s="11">
        <v>969900</v>
      </c>
      <c r="EC27" s="11">
        <v>438008</v>
      </c>
      <c r="ED27" s="11">
        <v>531892</v>
      </c>
      <c r="EE27" s="11">
        <v>8149313</v>
      </c>
      <c r="EF27" s="11">
        <v>2234205</v>
      </c>
      <c r="EG27" s="11">
        <v>5915108</v>
      </c>
      <c r="EH27" s="11">
        <v>36336892</v>
      </c>
      <c r="EI27" s="11">
        <v>15102385</v>
      </c>
      <c r="EJ27" s="11">
        <v>21234507</v>
      </c>
      <c r="EK27" s="11">
        <v>5766092</v>
      </c>
      <c r="EL27" s="11">
        <v>4008310</v>
      </c>
      <c r="EM27" s="11">
        <v>1757782</v>
      </c>
      <c r="EN27" s="11">
        <v>837729</v>
      </c>
      <c r="EO27" s="11">
        <v>601037</v>
      </c>
      <c r="EP27" s="11">
        <v>236692</v>
      </c>
      <c r="EQ27" s="11">
        <v>14892719</v>
      </c>
      <c r="ER27" s="11">
        <v>9732266</v>
      </c>
      <c r="ES27" s="11">
        <v>5160453</v>
      </c>
      <c r="ET27" s="11">
        <v>14631377</v>
      </c>
      <c r="EU27" s="11">
        <v>5260464</v>
      </c>
      <c r="EV27" s="11">
        <v>9370913</v>
      </c>
      <c r="EW27" s="11">
        <v>2700690</v>
      </c>
      <c r="EX27" s="11">
        <v>1677667</v>
      </c>
      <c r="EY27" s="11">
        <v>1023023</v>
      </c>
      <c r="EZ27" s="11">
        <v>8204202</v>
      </c>
      <c r="FA27" s="11">
        <v>4516598</v>
      </c>
      <c r="FB27" s="11">
        <v>3687604</v>
      </c>
      <c r="FC27" s="11">
        <v>1686324</v>
      </c>
      <c r="FD27" s="11">
        <v>201623</v>
      </c>
      <c r="FE27" s="11">
        <v>1484701</v>
      </c>
      <c r="FF27" s="420"/>
      <c r="FG27" s="420"/>
      <c r="FH27" s="417"/>
    </row>
    <row r="28" spans="1:164" ht="15" customHeight="1">
      <c r="A28" s="656" t="s">
        <v>654</v>
      </c>
      <c r="B28" s="656"/>
      <c r="C28" s="656"/>
      <c r="D28" s="11">
        <v>128483892</v>
      </c>
      <c r="E28" s="11"/>
      <c r="F28" s="11"/>
      <c r="G28" s="11">
        <v>104718700</v>
      </c>
      <c r="H28" s="11">
        <v>23765192</v>
      </c>
      <c r="I28" s="11">
        <v>2912621</v>
      </c>
      <c r="J28" s="11">
        <v>2566190</v>
      </c>
      <c r="K28" s="11">
        <v>346431</v>
      </c>
      <c r="L28" s="11">
        <v>229891</v>
      </c>
      <c r="M28" s="11">
        <v>204998</v>
      </c>
      <c r="N28" s="11">
        <v>24893</v>
      </c>
      <c r="O28" s="11">
        <v>2930840</v>
      </c>
      <c r="P28" s="11">
        <v>2461105</v>
      </c>
      <c r="Q28" s="11">
        <v>469735</v>
      </c>
      <c r="R28" s="11">
        <v>1070014</v>
      </c>
      <c r="S28" s="11">
        <v>911720</v>
      </c>
      <c r="T28" s="11">
        <v>158294</v>
      </c>
      <c r="U28" s="11">
        <v>10293343</v>
      </c>
      <c r="V28" s="11">
        <v>8009986</v>
      </c>
      <c r="W28" s="11">
        <v>2283357</v>
      </c>
      <c r="X28" s="11">
        <v>3335223</v>
      </c>
      <c r="Y28" s="11">
        <v>2829456</v>
      </c>
      <c r="Z28" s="11">
        <v>505767</v>
      </c>
      <c r="AA28" s="11">
        <v>1462076</v>
      </c>
      <c r="AB28" s="11">
        <v>1343486</v>
      </c>
      <c r="AC28" s="11">
        <v>118590</v>
      </c>
      <c r="AD28" s="11">
        <v>829729</v>
      </c>
      <c r="AE28" s="11">
        <v>816971</v>
      </c>
      <c r="AF28" s="11">
        <v>12758</v>
      </c>
      <c r="AG28" s="11">
        <v>41564</v>
      </c>
      <c r="AH28" s="11">
        <v>0</v>
      </c>
      <c r="AI28" s="11">
        <v>41564</v>
      </c>
      <c r="AJ28" s="11">
        <v>4665757</v>
      </c>
      <c r="AK28" s="11">
        <v>2752536</v>
      </c>
      <c r="AL28" s="11">
        <v>1913221</v>
      </c>
      <c r="AM28" s="11">
        <v>3036040</v>
      </c>
      <c r="AN28" s="11">
        <v>2517449</v>
      </c>
      <c r="AO28" s="11">
        <v>518591</v>
      </c>
      <c r="AP28" s="11">
        <v>450294</v>
      </c>
      <c r="AQ28" s="11">
        <v>450294</v>
      </c>
      <c r="AR28" s="11">
        <v>0</v>
      </c>
      <c r="AS28" s="11">
        <v>517117</v>
      </c>
      <c r="AT28" s="11">
        <v>439403</v>
      </c>
      <c r="AU28" s="11">
        <v>77714</v>
      </c>
      <c r="AV28" s="11">
        <v>4389301</v>
      </c>
      <c r="AW28" s="11">
        <v>3117686</v>
      </c>
      <c r="AX28" s="11">
        <v>1271615</v>
      </c>
      <c r="AY28" s="11">
        <v>3743297</v>
      </c>
      <c r="AZ28" s="11">
        <v>3406526</v>
      </c>
      <c r="BA28" s="11">
        <v>336771</v>
      </c>
      <c r="BB28" s="11">
        <v>1992201</v>
      </c>
      <c r="BC28" s="11">
        <v>1475629</v>
      </c>
      <c r="BD28" s="11">
        <v>516572</v>
      </c>
      <c r="BE28" s="11">
        <v>1487064</v>
      </c>
      <c r="BF28" s="11">
        <v>1077491</v>
      </c>
      <c r="BG28" s="11">
        <v>409573</v>
      </c>
      <c r="BH28" s="11">
        <v>1675463</v>
      </c>
      <c r="BI28" s="11">
        <v>1569171</v>
      </c>
      <c r="BJ28" s="11">
        <v>106292</v>
      </c>
      <c r="BK28" s="11">
        <v>1593435</v>
      </c>
      <c r="BL28" s="11">
        <v>1537069</v>
      </c>
      <c r="BM28" s="11">
        <v>56366</v>
      </c>
      <c r="BN28" s="11">
        <v>362917</v>
      </c>
      <c r="BO28" s="11">
        <v>323972</v>
      </c>
      <c r="BP28" s="11">
        <v>38945</v>
      </c>
      <c r="BQ28" s="11">
        <v>2612423</v>
      </c>
      <c r="BR28" s="11">
        <v>2092891</v>
      </c>
      <c r="BS28" s="11">
        <v>519532</v>
      </c>
      <c r="BT28" s="11">
        <v>3062119</v>
      </c>
      <c r="BU28" s="11">
        <v>2671285</v>
      </c>
      <c r="BV28" s="11">
        <v>390834</v>
      </c>
      <c r="BW28" s="11">
        <v>5972768</v>
      </c>
      <c r="BX28" s="11">
        <v>4876283</v>
      </c>
      <c r="BY28" s="11">
        <v>1096485</v>
      </c>
      <c r="BZ28" s="11">
        <v>2493433</v>
      </c>
      <c r="CA28" s="11">
        <v>1960510</v>
      </c>
      <c r="CB28" s="11">
        <v>532923</v>
      </c>
      <c r="CC28" s="11">
        <v>1336129</v>
      </c>
      <c r="CD28" s="11">
        <v>999180</v>
      </c>
      <c r="CE28" s="11">
        <v>336949</v>
      </c>
      <c r="CF28" s="11">
        <v>2624974</v>
      </c>
      <c r="CG28" s="11">
        <v>2004057</v>
      </c>
      <c r="CH28" s="11">
        <v>620917</v>
      </c>
      <c r="CI28" s="11">
        <v>493791</v>
      </c>
      <c r="CJ28" s="11">
        <v>418897</v>
      </c>
      <c r="CK28" s="11">
        <v>74894</v>
      </c>
      <c r="CL28" s="11">
        <v>1005821</v>
      </c>
      <c r="CM28" s="11">
        <v>755870</v>
      </c>
      <c r="CN28" s="11">
        <v>249951</v>
      </c>
      <c r="CO28" s="11">
        <v>557773</v>
      </c>
      <c r="CP28" s="11">
        <v>523555</v>
      </c>
      <c r="CQ28" s="11">
        <v>34218</v>
      </c>
      <c r="CR28" s="11">
        <v>662575</v>
      </c>
      <c r="CS28" s="11">
        <v>613285</v>
      </c>
      <c r="CT28" s="11">
        <v>49290</v>
      </c>
      <c r="CU28" s="11">
        <v>4027867</v>
      </c>
      <c r="CV28" s="11">
        <v>2872033</v>
      </c>
      <c r="CW28" s="11">
        <v>1155834</v>
      </c>
      <c r="CX28" s="11">
        <v>695218</v>
      </c>
      <c r="CY28" s="11">
        <v>594087</v>
      </c>
      <c r="CZ28" s="11">
        <v>101131</v>
      </c>
      <c r="DA28" s="11">
        <v>4357357</v>
      </c>
      <c r="DB28" s="11">
        <v>3103309</v>
      </c>
      <c r="DC28" s="11">
        <v>1254048</v>
      </c>
      <c r="DD28" s="11">
        <v>3949737</v>
      </c>
      <c r="DE28" s="11">
        <v>3396998</v>
      </c>
      <c r="DF28" s="11">
        <v>552739</v>
      </c>
      <c r="DG28" s="11">
        <v>500935</v>
      </c>
      <c r="DH28" s="11">
        <v>433410</v>
      </c>
      <c r="DI28" s="11">
        <v>67525</v>
      </c>
      <c r="DJ28" s="11">
        <v>6195509</v>
      </c>
      <c r="DK28" s="11">
        <v>4967302</v>
      </c>
      <c r="DL28" s="11">
        <v>1228207</v>
      </c>
      <c r="DM28" s="11">
        <v>2325980</v>
      </c>
      <c r="DN28" s="11">
        <v>2011478</v>
      </c>
      <c r="DO28" s="11">
        <v>314502</v>
      </c>
      <c r="DP28" s="11">
        <v>2166692</v>
      </c>
      <c r="DQ28" s="11">
        <v>1650023</v>
      </c>
      <c r="DR28" s="11">
        <v>516669</v>
      </c>
      <c r="DS28" s="11">
        <v>6875830</v>
      </c>
      <c r="DT28" s="11">
        <v>6004869</v>
      </c>
      <c r="DU28" s="11">
        <v>870961</v>
      </c>
      <c r="DV28" s="11">
        <v>488557</v>
      </c>
      <c r="DW28" s="11">
        <v>445975</v>
      </c>
      <c r="DX28" s="11">
        <v>42582</v>
      </c>
      <c r="DY28" s="11">
        <v>2533306</v>
      </c>
      <c r="DZ28" s="11">
        <v>2286002</v>
      </c>
      <c r="EA28" s="11">
        <v>247304</v>
      </c>
      <c r="EB28" s="11">
        <v>423270</v>
      </c>
      <c r="EC28" s="11">
        <v>330014</v>
      </c>
      <c r="ED28" s="11">
        <v>93256</v>
      </c>
      <c r="EE28" s="11">
        <v>2117334</v>
      </c>
      <c r="EF28" s="11">
        <v>1649049</v>
      </c>
      <c r="EG28" s="11">
        <v>468285</v>
      </c>
      <c r="EH28" s="11">
        <v>9920455</v>
      </c>
      <c r="EI28" s="11">
        <v>7661043</v>
      </c>
      <c r="EJ28" s="11">
        <v>2259412</v>
      </c>
      <c r="EK28" s="11">
        <v>1883939</v>
      </c>
      <c r="EL28" s="11">
        <v>1707226</v>
      </c>
      <c r="EM28" s="11">
        <v>176713</v>
      </c>
      <c r="EN28" s="11">
        <v>568894</v>
      </c>
      <c r="EO28" s="11">
        <v>540179</v>
      </c>
      <c r="EP28" s="11">
        <v>28715</v>
      </c>
      <c r="EQ28" s="11">
        <v>4558446</v>
      </c>
      <c r="ER28" s="11">
        <v>4270086</v>
      </c>
      <c r="ES28" s="11">
        <v>288360</v>
      </c>
      <c r="ET28" s="11">
        <v>3257070</v>
      </c>
      <c r="EU28" s="11">
        <v>2902075</v>
      </c>
      <c r="EV28" s="11">
        <v>354995</v>
      </c>
      <c r="EW28" s="11">
        <v>918464</v>
      </c>
      <c r="EX28" s="11">
        <v>884664</v>
      </c>
      <c r="EY28" s="11">
        <v>33800</v>
      </c>
      <c r="EZ28" s="11">
        <v>2690692</v>
      </c>
      <c r="FA28" s="11">
        <v>2164406</v>
      </c>
      <c r="FB28" s="11">
        <v>526286</v>
      </c>
      <c r="FC28" s="11">
        <v>188347</v>
      </c>
      <c r="FD28" s="11">
        <v>117521</v>
      </c>
      <c r="FE28" s="11">
        <v>70826</v>
      </c>
      <c r="FF28" s="420"/>
      <c r="FG28" s="420"/>
      <c r="FH28" s="417"/>
    </row>
    <row r="29" spans="1:164" ht="15" customHeight="1">
      <c r="A29" s="656" t="s">
        <v>655</v>
      </c>
      <c r="B29" s="656"/>
      <c r="C29" s="656"/>
      <c r="D29" s="11">
        <v>112654029</v>
      </c>
      <c r="E29" s="11"/>
      <c r="F29" s="11"/>
      <c r="G29" s="11">
        <v>103677902</v>
      </c>
      <c r="H29" s="11">
        <v>8976127</v>
      </c>
      <c r="I29" s="11">
        <v>2542480</v>
      </c>
      <c r="J29" s="11">
        <v>2542480</v>
      </c>
      <c r="K29" s="11">
        <v>0</v>
      </c>
      <c r="L29" s="11">
        <v>196746</v>
      </c>
      <c r="M29" s="11">
        <v>195656</v>
      </c>
      <c r="N29" s="11">
        <v>1090</v>
      </c>
      <c r="O29" s="11">
        <v>2705651</v>
      </c>
      <c r="P29" s="11">
        <v>2449946</v>
      </c>
      <c r="Q29" s="11">
        <v>255705</v>
      </c>
      <c r="R29" s="11">
        <v>909538</v>
      </c>
      <c r="S29" s="11">
        <v>909538</v>
      </c>
      <c r="T29" s="11">
        <v>0</v>
      </c>
      <c r="U29" s="11">
        <v>9147286</v>
      </c>
      <c r="V29" s="11">
        <v>8009334</v>
      </c>
      <c r="W29" s="11">
        <v>1137952</v>
      </c>
      <c r="X29" s="11">
        <v>2848110</v>
      </c>
      <c r="Y29" s="11">
        <v>2812066</v>
      </c>
      <c r="Z29" s="11">
        <v>36044</v>
      </c>
      <c r="AA29" s="11">
        <v>1341462</v>
      </c>
      <c r="AB29" s="11">
        <v>1341462</v>
      </c>
      <c r="AC29" s="11">
        <v>0</v>
      </c>
      <c r="AD29" s="11">
        <v>816971</v>
      </c>
      <c r="AE29" s="11">
        <v>816971</v>
      </c>
      <c r="AF29" s="11">
        <v>0</v>
      </c>
      <c r="AG29" s="11">
        <v>36811</v>
      </c>
      <c r="AH29" s="11">
        <v>0</v>
      </c>
      <c r="AI29" s="11">
        <v>36811</v>
      </c>
      <c r="AJ29" s="11">
        <v>3510190</v>
      </c>
      <c r="AK29" s="11">
        <v>2751669</v>
      </c>
      <c r="AL29" s="11">
        <v>758521</v>
      </c>
      <c r="AM29" s="11">
        <v>2506497</v>
      </c>
      <c r="AN29" s="11">
        <v>2506497</v>
      </c>
      <c r="AO29" s="11">
        <v>0</v>
      </c>
      <c r="AP29" s="11">
        <v>417401</v>
      </c>
      <c r="AQ29" s="11">
        <v>417401</v>
      </c>
      <c r="AR29" s="11">
        <v>0</v>
      </c>
      <c r="AS29" s="11">
        <v>479396</v>
      </c>
      <c r="AT29" s="11">
        <v>437784</v>
      </c>
      <c r="AU29" s="11">
        <v>41612</v>
      </c>
      <c r="AV29" s="11">
        <v>3800197</v>
      </c>
      <c r="AW29" s="11">
        <v>3116929</v>
      </c>
      <c r="AX29" s="11">
        <v>683268</v>
      </c>
      <c r="AY29" s="11">
        <v>3406433</v>
      </c>
      <c r="AZ29" s="11">
        <v>3406433</v>
      </c>
      <c r="BA29" s="11">
        <v>0</v>
      </c>
      <c r="BB29" s="11">
        <v>1814490</v>
      </c>
      <c r="BC29" s="11">
        <v>1475316</v>
      </c>
      <c r="BD29" s="11">
        <v>339174</v>
      </c>
      <c r="BE29" s="11">
        <v>1333106</v>
      </c>
      <c r="BF29" s="11">
        <v>1074738</v>
      </c>
      <c r="BG29" s="11">
        <v>258368</v>
      </c>
      <c r="BH29" s="11">
        <v>1567680</v>
      </c>
      <c r="BI29" s="11">
        <v>1567680</v>
      </c>
      <c r="BJ29" s="11">
        <v>0</v>
      </c>
      <c r="BK29" s="11">
        <v>1536302</v>
      </c>
      <c r="BL29" s="11">
        <v>1536302</v>
      </c>
      <c r="BM29" s="11">
        <v>0</v>
      </c>
      <c r="BN29" s="11">
        <v>319231</v>
      </c>
      <c r="BO29" s="11">
        <v>319231</v>
      </c>
      <c r="BP29" s="11">
        <v>0</v>
      </c>
      <c r="BQ29" s="11">
        <v>2486571</v>
      </c>
      <c r="BR29" s="11">
        <v>2092638</v>
      </c>
      <c r="BS29" s="11">
        <v>393933</v>
      </c>
      <c r="BT29" s="11">
        <v>2700547</v>
      </c>
      <c r="BU29" s="11">
        <v>2664614</v>
      </c>
      <c r="BV29" s="11">
        <v>35933</v>
      </c>
      <c r="BW29" s="11">
        <v>5399758</v>
      </c>
      <c r="BX29" s="11">
        <v>4863442</v>
      </c>
      <c r="BY29" s="11">
        <v>536316</v>
      </c>
      <c r="BZ29" s="11">
        <v>1959588</v>
      </c>
      <c r="CA29" s="11">
        <v>1959588</v>
      </c>
      <c r="CB29" s="11">
        <v>0</v>
      </c>
      <c r="CC29" s="11">
        <v>1162099</v>
      </c>
      <c r="CD29" s="11">
        <v>993643</v>
      </c>
      <c r="CE29" s="11">
        <v>168456</v>
      </c>
      <c r="CF29" s="11">
        <v>2199334</v>
      </c>
      <c r="CG29" s="11">
        <v>2003935</v>
      </c>
      <c r="CH29" s="11">
        <v>195399</v>
      </c>
      <c r="CI29" s="11">
        <v>431832</v>
      </c>
      <c r="CJ29" s="11">
        <v>418199</v>
      </c>
      <c r="CK29" s="11">
        <v>13633</v>
      </c>
      <c r="CL29" s="11">
        <v>845375</v>
      </c>
      <c r="CM29" s="11">
        <v>755497</v>
      </c>
      <c r="CN29" s="11">
        <v>89878</v>
      </c>
      <c r="CO29" s="11">
        <v>523555</v>
      </c>
      <c r="CP29" s="11">
        <v>523555</v>
      </c>
      <c r="CQ29" s="11">
        <v>0</v>
      </c>
      <c r="CR29" s="11">
        <v>613144</v>
      </c>
      <c r="CS29" s="11">
        <v>613144</v>
      </c>
      <c r="CT29" s="11">
        <v>0</v>
      </c>
      <c r="CU29" s="11">
        <v>3273332</v>
      </c>
      <c r="CV29" s="11">
        <v>2813221</v>
      </c>
      <c r="CW29" s="11">
        <v>460111</v>
      </c>
      <c r="CX29" s="11">
        <v>637460</v>
      </c>
      <c r="CY29" s="11">
        <v>588781</v>
      </c>
      <c r="CZ29" s="11">
        <v>48679</v>
      </c>
      <c r="DA29" s="11">
        <v>3769029</v>
      </c>
      <c r="DB29" s="11">
        <v>2972200</v>
      </c>
      <c r="DC29" s="11">
        <v>796829</v>
      </c>
      <c r="DD29" s="11">
        <v>3687902</v>
      </c>
      <c r="DE29" s="11">
        <v>3392431</v>
      </c>
      <c r="DF29" s="11">
        <v>295471</v>
      </c>
      <c r="DG29" s="11">
        <v>422141</v>
      </c>
      <c r="DH29" s="11">
        <v>422141</v>
      </c>
      <c r="DI29" s="11">
        <v>0</v>
      </c>
      <c r="DJ29" s="11">
        <v>5151943</v>
      </c>
      <c r="DK29" s="11">
        <v>4958866</v>
      </c>
      <c r="DL29" s="11">
        <v>193077</v>
      </c>
      <c r="DM29" s="11">
        <v>2007998</v>
      </c>
      <c r="DN29" s="11">
        <v>2007998</v>
      </c>
      <c r="DO29" s="11">
        <v>0</v>
      </c>
      <c r="DP29" s="11">
        <v>1989778</v>
      </c>
      <c r="DQ29" s="11">
        <v>1646891</v>
      </c>
      <c r="DR29" s="11">
        <v>342887</v>
      </c>
      <c r="DS29" s="11">
        <v>5918432</v>
      </c>
      <c r="DT29" s="11">
        <v>5485680</v>
      </c>
      <c r="DU29" s="11">
        <v>432752</v>
      </c>
      <c r="DV29" s="11">
        <v>420852</v>
      </c>
      <c r="DW29" s="11">
        <v>420852</v>
      </c>
      <c r="DX29" s="11">
        <v>0</v>
      </c>
      <c r="DY29" s="11">
        <v>2250331</v>
      </c>
      <c r="DZ29" s="11">
        <v>2250331</v>
      </c>
      <c r="EA29" s="11">
        <v>0</v>
      </c>
      <c r="EB29" s="11">
        <v>370328</v>
      </c>
      <c r="EC29" s="11">
        <v>330014</v>
      </c>
      <c r="ED29" s="11">
        <v>40314</v>
      </c>
      <c r="EE29" s="11">
        <v>1633340</v>
      </c>
      <c r="EF29" s="11">
        <v>1633340</v>
      </c>
      <c r="EG29" s="11">
        <v>0</v>
      </c>
      <c r="EH29" s="11">
        <v>8735262</v>
      </c>
      <c r="EI29" s="11">
        <v>7654637</v>
      </c>
      <c r="EJ29" s="11">
        <v>1080625</v>
      </c>
      <c r="EK29" s="11">
        <v>1704466</v>
      </c>
      <c r="EL29" s="11">
        <v>1704466</v>
      </c>
      <c r="EM29" s="11">
        <v>0</v>
      </c>
      <c r="EN29" s="11">
        <v>540128</v>
      </c>
      <c r="EO29" s="11">
        <v>540128</v>
      </c>
      <c r="EP29" s="11">
        <v>0</v>
      </c>
      <c r="EQ29" s="11">
        <v>4230888</v>
      </c>
      <c r="ER29" s="11">
        <v>4230586</v>
      </c>
      <c r="ES29" s="11">
        <v>302</v>
      </c>
      <c r="ET29" s="11">
        <v>2902075</v>
      </c>
      <c r="EU29" s="11">
        <v>2902075</v>
      </c>
      <c r="EV29" s="11">
        <v>0</v>
      </c>
      <c r="EW29" s="11">
        <v>874429</v>
      </c>
      <c r="EX29" s="11">
        <v>871857</v>
      </c>
      <c r="EY29" s="11">
        <v>2572</v>
      </c>
      <c r="EZ29" s="11">
        <v>2405788</v>
      </c>
      <c r="FA29" s="11">
        <v>2158198</v>
      </c>
      <c r="FB29" s="11">
        <v>247590</v>
      </c>
      <c r="FC29" s="11">
        <v>170346</v>
      </c>
      <c r="FD29" s="11">
        <v>117521</v>
      </c>
      <c r="FE29" s="11">
        <v>52825</v>
      </c>
      <c r="FF29" s="420"/>
      <c r="FG29" s="420"/>
      <c r="FH29" s="417"/>
    </row>
    <row r="30" spans="1:164" ht="15" customHeight="1">
      <c r="A30" s="656" t="s">
        <v>656</v>
      </c>
      <c r="B30" s="656"/>
      <c r="C30" s="656"/>
      <c r="D30" s="11">
        <v>5629544</v>
      </c>
      <c r="E30" s="11"/>
      <c r="F30" s="11"/>
      <c r="G30" s="11">
        <v>49219</v>
      </c>
      <c r="H30" s="11">
        <v>5580325</v>
      </c>
      <c r="I30" s="11">
        <v>109874</v>
      </c>
      <c r="J30" s="11">
        <v>0</v>
      </c>
      <c r="K30" s="11">
        <v>109874</v>
      </c>
      <c r="L30" s="11">
        <v>7308</v>
      </c>
      <c r="M30" s="11">
        <v>0</v>
      </c>
      <c r="N30" s="11">
        <v>7308</v>
      </c>
      <c r="O30" s="11">
        <v>82831</v>
      </c>
      <c r="P30" s="11">
        <v>0</v>
      </c>
      <c r="Q30" s="11">
        <v>82831</v>
      </c>
      <c r="R30" s="11">
        <v>48351</v>
      </c>
      <c r="S30" s="11">
        <v>0</v>
      </c>
      <c r="T30" s="11">
        <v>48351</v>
      </c>
      <c r="U30" s="11">
        <v>366527</v>
      </c>
      <c r="V30" s="11">
        <v>0</v>
      </c>
      <c r="W30" s="11">
        <v>366527</v>
      </c>
      <c r="X30" s="11">
        <v>90771</v>
      </c>
      <c r="Y30" s="11">
        <v>0</v>
      </c>
      <c r="Z30" s="11">
        <v>90771</v>
      </c>
      <c r="AA30" s="11">
        <v>108360</v>
      </c>
      <c r="AB30" s="11">
        <v>0</v>
      </c>
      <c r="AC30" s="11">
        <v>108360</v>
      </c>
      <c r="AD30" s="11">
        <v>11997</v>
      </c>
      <c r="AE30" s="11">
        <v>0</v>
      </c>
      <c r="AF30" s="11">
        <v>11997</v>
      </c>
      <c r="AG30" s="11">
        <v>807</v>
      </c>
      <c r="AH30" s="11">
        <v>0</v>
      </c>
      <c r="AI30" s="11">
        <v>807</v>
      </c>
      <c r="AJ30" s="11">
        <v>207059</v>
      </c>
      <c r="AK30" s="11">
        <v>0</v>
      </c>
      <c r="AL30" s="11">
        <v>207059</v>
      </c>
      <c r="AM30" s="11">
        <v>163020</v>
      </c>
      <c r="AN30" s="11">
        <v>0</v>
      </c>
      <c r="AO30" s="11">
        <v>163020</v>
      </c>
      <c r="AP30" s="11">
        <v>24472</v>
      </c>
      <c r="AQ30" s="11">
        <v>24472</v>
      </c>
      <c r="AR30" s="11">
        <v>0</v>
      </c>
      <c r="AS30" s="11">
        <v>22672</v>
      </c>
      <c r="AT30" s="11">
        <v>0</v>
      </c>
      <c r="AU30" s="11">
        <v>22672</v>
      </c>
      <c r="AV30" s="11">
        <v>208105</v>
      </c>
      <c r="AW30" s="11">
        <v>0</v>
      </c>
      <c r="AX30" s="11">
        <v>208105</v>
      </c>
      <c r="AY30" s="11">
        <v>188816</v>
      </c>
      <c r="AZ30" s="11">
        <v>0</v>
      </c>
      <c r="BA30" s="11">
        <v>188816</v>
      </c>
      <c r="BB30" s="11">
        <v>111713</v>
      </c>
      <c r="BC30" s="11">
        <v>0</v>
      </c>
      <c r="BD30" s="11">
        <v>111713</v>
      </c>
      <c r="BE30" s="11">
        <v>82460</v>
      </c>
      <c r="BF30" s="11">
        <v>0</v>
      </c>
      <c r="BG30" s="11">
        <v>82460</v>
      </c>
      <c r="BH30" s="11">
        <v>64074</v>
      </c>
      <c r="BI30" s="11">
        <v>0</v>
      </c>
      <c r="BJ30" s="11">
        <v>64074</v>
      </c>
      <c r="BK30" s="11">
        <v>34980</v>
      </c>
      <c r="BL30" s="11">
        <v>0</v>
      </c>
      <c r="BM30" s="11">
        <v>34980</v>
      </c>
      <c r="BN30" s="11">
        <v>27988</v>
      </c>
      <c r="BO30" s="11">
        <v>0</v>
      </c>
      <c r="BP30" s="11">
        <v>27988</v>
      </c>
      <c r="BQ30" s="11">
        <v>93579</v>
      </c>
      <c r="BR30" s="11">
        <v>0</v>
      </c>
      <c r="BS30" s="11">
        <v>93579</v>
      </c>
      <c r="BT30" s="11">
        <v>173999</v>
      </c>
      <c r="BU30" s="11">
        <v>4081</v>
      </c>
      <c r="BV30" s="11">
        <v>169918</v>
      </c>
      <c r="BW30" s="11">
        <v>157751</v>
      </c>
      <c r="BX30" s="11">
        <v>0</v>
      </c>
      <c r="BY30" s="11">
        <v>157751</v>
      </c>
      <c r="BZ30" s="11">
        <v>185392</v>
      </c>
      <c r="CA30" s="11">
        <v>0</v>
      </c>
      <c r="CB30" s="11">
        <v>185392</v>
      </c>
      <c r="CC30" s="11">
        <v>42965</v>
      </c>
      <c r="CD30" s="11">
        <v>0</v>
      </c>
      <c r="CE30" s="11">
        <v>42965</v>
      </c>
      <c r="CF30" s="11">
        <v>130068</v>
      </c>
      <c r="CG30" s="11">
        <v>0</v>
      </c>
      <c r="CH30" s="11">
        <v>130068</v>
      </c>
      <c r="CI30" s="11">
        <v>18042</v>
      </c>
      <c r="CJ30" s="11">
        <v>0</v>
      </c>
      <c r="CK30" s="11">
        <v>18042</v>
      </c>
      <c r="CL30" s="11">
        <v>66867</v>
      </c>
      <c r="CM30" s="11">
        <v>0</v>
      </c>
      <c r="CN30" s="11">
        <v>66867</v>
      </c>
      <c r="CO30" s="11">
        <v>22687</v>
      </c>
      <c r="CP30" s="11">
        <v>0</v>
      </c>
      <c r="CQ30" s="11">
        <v>22687</v>
      </c>
      <c r="CR30" s="11">
        <v>35534</v>
      </c>
      <c r="CS30" s="11">
        <v>0</v>
      </c>
      <c r="CT30" s="11">
        <v>35534</v>
      </c>
      <c r="CU30" s="11">
        <v>257123</v>
      </c>
      <c r="CV30" s="11">
        <v>20467</v>
      </c>
      <c r="CW30" s="11">
        <v>236656</v>
      </c>
      <c r="CX30" s="11">
        <v>22991</v>
      </c>
      <c r="CY30" s="11">
        <v>0</v>
      </c>
      <c r="CZ30" s="11">
        <v>22991</v>
      </c>
      <c r="DA30" s="11">
        <v>246867</v>
      </c>
      <c r="DB30" s="11">
        <v>0</v>
      </c>
      <c r="DC30" s="11">
        <v>246867</v>
      </c>
      <c r="DD30" s="11">
        <v>168542</v>
      </c>
      <c r="DE30" s="11">
        <v>0</v>
      </c>
      <c r="DF30" s="11">
        <v>168542</v>
      </c>
      <c r="DG30" s="11">
        <v>32067</v>
      </c>
      <c r="DH30" s="11">
        <v>0</v>
      </c>
      <c r="DI30" s="11">
        <v>32067</v>
      </c>
      <c r="DJ30" s="11">
        <v>235671</v>
      </c>
      <c r="DK30" s="11">
        <v>0</v>
      </c>
      <c r="DL30" s="11">
        <v>235671</v>
      </c>
      <c r="DM30" s="11">
        <v>70861</v>
      </c>
      <c r="DN30" s="11">
        <v>0</v>
      </c>
      <c r="DO30" s="11">
        <v>70861</v>
      </c>
      <c r="DP30" s="11">
        <v>38824</v>
      </c>
      <c r="DQ30" s="11">
        <v>0</v>
      </c>
      <c r="DR30" s="11">
        <v>38824</v>
      </c>
      <c r="DS30" s="11">
        <v>279358</v>
      </c>
      <c r="DT30" s="11">
        <v>0</v>
      </c>
      <c r="DU30" s="11">
        <v>279358</v>
      </c>
      <c r="DV30" s="11">
        <v>18787</v>
      </c>
      <c r="DW30" s="11">
        <v>183</v>
      </c>
      <c r="DX30" s="11">
        <v>18604</v>
      </c>
      <c r="DY30" s="11">
        <v>68948</v>
      </c>
      <c r="DZ30" s="11">
        <v>0</v>
      </c>
      <c r="EA30" s="11">
        <v>68948</v>
      </c>
      <c r="EB30" s="11">
        <v>30969</v>
      </c>
      <c r="EC30" s="11">
        <v>0</v>
      </c>
      <c r="ED30" s="11">
        <v>30969</v>
      </c>
      <c r="EE30" s="11">
        <v>84965</v>
      </c>
      <c r="EF30" s="11">
        <v>0</v>
      </c>
      <c r="EG30" s="11">
        <v>84965</v>
      </c>
      <c r="EH30" s="11">
        <v>616324</v>
      </c>
      <c r="EI30" s="11">
        <v>16</v>
      </c>
      <c r="EJ30" s="11">
        <v>616308</v>
      </c>
      <c r="EK30" s="11">
        <v>59262</v>
      </c>
      <c r="EL30" s="11">
        <v>0</v>
      </c>
      <c r="EM30" s="11">
        <v>59262</v>
      </c>
      <c r="EN30" s="11">
        <v>15714</v>
      </c>
      <c r="EO30" s="11">
        <v>0</v>
      </c>
      <c r="EP30" s="11">
        <v>15714</v>
      </c>
      <c r="EQ30" s="11">
        <v>211720</v>
      </c>
      <c r="ER30" s="11">
        <v>0</v>
      </c>
      <c r="ES30" s="11">
        <v>211720</v>
      </c>
      <c r="ET30" s="11">
        <v>101325</v>
      </c>
      <c r="EU30" s="11">
        <v>0</v>
      </c>
      <c r="EV30" s="11">
        <v>101325</v>
      </c>
      <c r="EW30" s="11">
        <v>15177</v>
      </c>
      <c r="EX30" s="11">
        <v>0</v>
      </c>
      <c r="EY30" s="11">
        <v>15177</v>
      </c>
      <c r="EZ30" s="11">
        <v>150284</v>
      </c>
      <c r="FA30" s="11">
        <v>0</v>
      </c>
      <c r="FB30" s="11">
        <v>150284</v>
      </c>
      <c r="FC30" s="11">
        <v>14696</v>
      </c>
      <c r="FD30" s="11">
        <v>0</v>
      </c>
      <c r="FE30" s="11">
        <v>14696</v>
      </c>
      <c r="FF30" s="420"/>
      <c r="FG30" s="420"/>
      <c r="FH30" s="417"/>
    </row>
    <row r="31" spans="1:164" ht="15" customHeight="1">
      <c r="A31" s="656" t="s">
        <v>657</v>
      </c>
      <c r="B31" s="656"/>
      <c r="C31" s="656"/>
      <c r="D31" s="11">
        <v>151282909</v>
      </c>
      <c r="E31" s="11"/>
      <c r="F31" s="11"/>
      <c r="G31" s="11">
        <v>63764404</v>
      </c>
      <c r="H31" s="11">
        <v>87518505</v>
      </c>
      <c r="I31" s="11">
        <v>5488416</v>
      </c>
      <c r="J31" s="11">
        <v>2015474</v>
      </c>
      <c r="K31" s="11">
        <v>3472942</v>
      </c>
      <c r="L31" s="11">
        <v>389633</v>
      </c>
      <c r="M31" s="11">
        <v>7110</v>
      </c>
      <c r="N31" s="11">
        <v>382523</v>
      </c>
      <c r="O31" s="11">
        <v>816193</v>
      </c>
      <c r="P31" s="11">
        <v>0</v>
      </c>
      <c r="Q31" s="11">
        <v>816193</v>
      </c>
      <c r="R31" s="11">
        <v>1456874</v>
      </c>
      <c r="S31" s="11">
        <v>1284200</v>
      </c>
      <c r="T31" s="11">
        <v>172674</v>
      </c>
      <c r="U31" s="11">
        <v>25489477</v>
      </c>
      <c r="V31" s="11">
        <v>9495805</v>
      </c>
      <c r="W31" s="11">
        <v>15993672</v>
      </c>
      <c r="X31" s="11">
        <v>2025086</v>
      </c>
      <c r="Y31" s="11">
        <v>782823</v>
      </c>
      <c r="Z31" s="11">
        <v>1242263</v>
      </c>
      <c r="AA31" s="11">
        <v>411182</v>
      </c>
      <c r="AB31" s="11">
        <v>411182</v>
      </c>
      <c r="AC31" s="11">
        <v>0</v>
      </c>
      <c r="AD31" s="11">
        <v>5563</v>
      </c>
      <c r="AE31" s="11">
        <v>5563</v>
      </c>
      <c r="AF31" s="11">
        <v>0</v>
      </c>
      <c r="AG31" s="11">
        <v>146786</v>
      </c>
      <c r="AH31" s="11">
        <v>0</v>
      </c>
      <c r="AI31" s="11">
        <v>146786</v>
      </c>
      <c r="AJ31" s="11">
        <v>7906408</v>
      </c>
      <c r="AK31" s="11">
        <v>814701</v>
      </c>
      <c r="AL31" s="11">
        <v>7091707</v>
      </c>
      <c r="AM31" s="11">
        <v>4068031</v>
      </c>
      <c r="AN31" s="11">
        <v>240893</v>
      </c>
      <c r="AO31" s="11">
        <v>3827138</v>
      </c>
      <c r="AP31" s="11">
        <v>650377</v>
      </c>
      <c r="AQ31" s="11">
        <v>650377</v>
      </c>
      <c r="AR31" s="11">
        <v>0</v>
      </c>
      <c r="AS31" s="11">
        <v>555517</v>
      </c>
      <c r="AT31" s="11">
        <v>5188</v>
      </c>
      <c r="AU31" s="11">
        <v>550329</v>
      </c>
      <c r="AV31" s="11">
        <v>1802140</v>
      </c>
      <c r="AW31" s="11">
        <v>774182</v>
      </c>
      <c r="AX31" s="11">
        <v>1027958</v>
      </c>
      <c r="AY31" s="11">
        <v>4380847</v>
      </c>
      <c r="AZ31" s="11">
        <v>14</v>
      </c>
      <c r="BA31" s="11">
        <v>4380833</v>
      </c>
      <c r="BB31" s="11">
        <v>3548782</v>
      </c>
      <c r="BC31" s="11">
        <v>1792804</v>
      </c>
      <c r="BD31" s="11">
        <v>1755978</v>
      </c>
      <c r="BE31" s="11">
        <v>2897125</v>
      </c>
      <c r="BF31" s="11">
        <v>2022872</v>
      </c>
      <c r="BG31" s="11">
        <v>874253</v>
      </c>
      <c r="BH31" s="11">
        <v>2348155</v>
      </c>
      <c r="BI31" s="11">
        <v>1710882</v>
      </c>
      <c r="BJ31" s="11">
        <v>637273</v>
      </c>
      <c r="BK31" s="11">
        <v>2315986</v>
      </c>
      <c r="BL31" s="11">
        <v>59615</v>
      </c>
      <c r="BM31" s="11">
        <v>2256371</v>
      </c>
      <c r="BN31" s="11">
        <v>133054</v>
      </c>
      <c r="BO31" s="11">
        <v>27203</v>
      </c>
      <c r="BP31" s="11">
        <v>105851</v>
      </c>
      <c r="BQ31" s="11">
        <v>184198</v>
      </c>
      <c r="BR31" s="11">
        <v>143150</v>
      </c>
      <c r="BS31" s="11">
        <v>41048</v>
      </c>
      <c r="BT31" s="11">
        <v>312911</v>
      </c>
      <c r="BU31" s="11">
        <v>5893</v>
      </c>
      <c r="BV31" s="11">
        <v>307018</v>
      </c>
      <c r="BW31" s="11">
        <v>4311262</v>
      </c>
      <c r="BX31" s="11">
        <v>3588145</v>
      </c>
      <c r="BY31" s="11">
        <v>723117</v>
      </c>
      <c r="BZ31" s="11">
        <v>2019914</v>
      </c>
      <c r="CA31" s="11">
        <v>165135</v>
      </c>
      <c r="CB31" s="11">
        <v>1854779</v>
      </c>
      <c r="CC31" s="11">
        <v>3599650</v>
      </c>
      <c r="CD31" s="11">
        <v>1111360</v>
      </c>
      <c r="CE31" s="11">
        <v>2488290</v>
      </c>
      <c r="CF31" s="11">
        <v>2646361</v>
      </c>
      <c r="CG31" s="11">
        <v>851470</v>
      </c>
      <c r="CH31" s="11">
        <v>1794891</v>
      </c>
      <c r="CI31" s="11">
        <v>90097</v>
      </c>
      <c r="CJ31" s="11">
        <v>2867</v>
      </c>
      <c r="CK31" s="11">
        <v>87230</v>
      </c>
      <c r="CL31" s="11">
        <v>814975</v>
      </c>
      <c r="CM31" s="11">
        <v>281796</v>
      </c>
      <c r="CN31" s="11">
        <v>533179</v>
      </c>
      <c r="CO31" s="11">
        <v>702743</v>
      </c>
      <c r="CP31" s="11">
        <v>25245</v>
      </c>
      <c r="CQ31" s="11">
        <v>677498</v>
      </c>
      <c r="CR31" s="11">
        <v>7329</v>
      </c>
      <c r="CS31" s="11">
        <v>7329</v>
      </c>
      <c r="CT31" s="11">
        <v>0</v>
      </c>
      <c r="CU31" s="11">
        <v>1255669</v>
      </c>
      <c r="CV31" s="11">
        <v>1005445</v>
      </c>
      <c r="CW31" s="11">
        <v>250224</v>
      </c>
      <c r="CX31" s="11">
        <v>1099964</v>
      </c>
      <c r="CY31" s="11">
        <v>926305</v>
      </c>
      <c r="CZ31" s="11">
        <v>173659</v>
      </c>
      <c r="DA31" s="11">
        <v>9727282</v>
      </c>
      <c r="DB31" s="11">
        <v>4295137</v>
      </c>
      <c r="DC31" s="11">
        <v>5432145</v>
      </c>
      <c r="DD31" s="11">
        <v>9317680</v>
      </c>
      <c r="DE31" s="11">
        <v>1609190</v>
      </c>
      <c r="DF31" s="11">
        <v>7708490</v>
      </c>
      <c r="DG31" s="11">
        <v>5275</v>
      </c>
      <c r="DH31" s="11">
        <v>5086</v>
      </c>
      <c r="DI31" s="11">
        <v>189</v>
      </c>
      <c r="DJ31" s="11">
        <v>4929773</v>
      </c>
      <c r="DK31" s="11">
        <v>3482635</v>
      </c>
      <c r="DL31" s="11">
        <v>1447138</v>
      </c>
      <c r="DM31" s="11">
        <v>1286943</v>
      </c>
      <c r="DN31" s="11">
        <v>312111</v>
      </c>
      <c r="DO31" s="11">
        <v>974832</v>
      </c>
      <c r="DP31" s="11">
        <v>2308796</v>
      </c>
      <c r="DQ31" s="11">
        <v>1975825</v>
      </c>
      <c r="DR31" s="11">
        <v>332971</v>
      </c>
      <c r="DS31" s="11">
        <v>3770441</v>
      </c>
      <c r="DT31" s="11">
        <v>3744511</v>
      </c>
      <c r="DU31" s="11">
        <v>25930</v>
      </c>
      <c r="DV31" s="11">
        <v>5080</v>
      </c>
      <c r="DW31" s="11">
        <v>5080</v>
      </c>
      <c r="DX31" s="11">
        <v>0</v>
      </c>
      <c r="DY31" s="11">
        <v>6778642</v>
      </c>
      <c r="DZ31" s="11">
        <v>2116550</v>
      </c>
      <c r="EA31" s="11">
        <v>4662092</v>
      </c>
      <c r="EB31" s="11">
        <v>85289</v>
      </c>
      <c r="EC31" s="11">
        <v>200</v>
      </c>
      <c r="ED31" s="11">
        <v>85089</v>
      </c>
      <c r="EE31" s="11">
        <v>2879693</v>
      </c>
      <c r="EF31" s="11">
        <v>24205</v>
      </c>
      <c r="EG31" s="11">
        <v>2855488</v>
      </c>
      <c r="EH31" s="11">
        <v>12087462</v>
      </c>
      <c r="EI31" s="11">
        <v>6369692</v>
      </c>
      <c r="EJ31" s="11">
        <v>5717770</v>
      </c>
      <c r="EK31" s="11">
        <v>2072179</v>
      </c>
      <c r="EL31" s="11">
        <v>1998952</v>
      </c>
      <c r="EM31" s="11">
        <v>73227</v>
      </c>
      <c r="EN31" s="11">
        <v>0</v>
      </c>
      <c r="EO31" s="11">
        <v>0</v>
      </c>
      <c r="EP31" s="11">
        <v>0</v>
      </c>
      <c r="EQ31" s="11">
        <v>4732843</v>
      </c>
      <c r="ER31" s="11">
        <v>4387918</v>
      </c>
      <c r="ES31" s="11">
        <v>344925</v>
      </c>
      <c r="ET31" s="11">
        <v>4081451</v>
      </c>
      <c r="EU31" s="11">
        <v>1434696</v>
      </c>
      <c r="EV31" s="11">
        <v>2646755</v>
      </c>
      <c r="EW31" s="11">
        <v>395026</v>
      </c>
      <c r="EX31" s="11">
        <v>64402</v>
      </c>
      <c r="EY31" s="11">
        <v>330624</v>
      </c>
      <c r="EZ31" s="11">
        <v>1800753</v>
      </c>
      <c r="FA31" s="11">
        <v>1722097</v>
      </c>
      <c r="FB31" s="11">
        <v>78656</v>
      </c>
      <c r="FC31" s="11">
        <v>1137596</v>
      </c>
      <c r="FD31" s="11">
        <v>1089</v>
      </c>
      <c r="FE31" s="11">
        <v>1136507</v>
      </c>
      <c r="FF31" s="420"/>
      <c r="FG31" s="420"/>
      <c r="FH31" s="417"/>
    </row>
    <row r="32" spans="1:164" ht="15" customHeight="1">
      <c r="A32" s="656" t="s">
        <v>658</v>
      </c>
      <c r="B32" s="656"/>
      <c r="C32" s="656"/>
      <c r="D32" s="11">
        <v>18715712</v>
      </c>
      <c r="E32" s="11"/>
      <c r="F32" s="11"/>
      <c r="G32" s="11">
        <v>10471293</v>
      </c>
      <c r="H32" s="11">
        <v>8244419</v>
      </c>
      <c r="I32" s="11">
        <v>15497</v>
      </c>
      <c r="J32" s="11">
        <v>778</v>
      </c>
      <c r="K32" s="11">
        <v>14719</v>
      </c>
      <c r="L32" s="11">
        <v>89512</v>
      </c>
      <c r="M32" s="11">
        <v>71856</v>
      </c>
      <c r="N32" s="11">
        <v>17656</v>
      </c>
      <c r="O32" s="11">
        <v>22030</v>
      </c>
      <c r="P32" s="11">
        <v>12736</v>
      </c>
      <c r="Q32" s="11">
        <v>9294</v>
      </c>
      <c r="R32" s="11">
        <v>6787</v>
      </c>
      <c r="S32" s="11">
        <v>6079</v>
      </c>
      <c r="T32" s="11">
        <v>708</v>
      </c>
      <c r="U32" s="11">
        <v>799588</v>
      </c>
      <c r="V32" s="11">
        <v>38409</v>
      </c>
      <c r="W32" s="11">
        <v>761179</v>
      </c>
      <c r="X32" s="11">
        <v>218987</v>
      </c>
      <c r="Y32" s="11">
        <v>7892</v>
      </c>
      <c r="Z32" s="11">
        <v>211095</v>
      </c>
      <c r="AA32" s="11">
        <v>1032</v>
      </c>
      <c r="AB32" s="11">
        <v>511</v>
      </c>
      <c r="AC32" s="11">
        <v>521</v>
      </c>
      <c r="AD32" s="11">
        <v>315116</v>
      </c>
      <c r="AE32" s="11">
        <v>194038</v>
      </c>
      <c r="AF32" s="11">
        <v>121078</v>
      </c>
      <c r="AG32" s="11">
        <v>4742</v>
      </c>
      <c r="AH32" s="11">
        <v>0</v>
      </c>
      <c r="AI32" s="11">
        <v>4742</v>
      </c>
      <c r="AJ32" s="11">
        <v>1964074</v>
      </c>
      <c r="AK32" s="11">
        <v>1795114</v>
      </c>
      <c r="AL32" s="11">
        <v>168960</v>
      </c>
      <c r="AM32" s="11">
        <v>43869</v>
      </c>
      <c r="AN32" s="11">
        <v>39739</v>
      </c>
      <c r="AO32" s="11">
        <v>4130</v>
      </c>
      <c r="AP32" s="11">
        <v>7219</v>
      </c>
      <c r="AQ32" s="11">
        <v>0</v>
      </c>
      <c r="AR32" s="11">
        <v>7219</v>
      </c>
      <c r="AS32" s="11">
        <v>37365</v>
      </c>
      <c r="AT32" s="11">
        <v>7553</v>
      </c>
      <c r="AU32" s="11">
        <v>29812</v>
      </c>
      <c r="AV32" s="11">
        <v>1256469</v>
      </c>
      <c r="AW32" s="11">
        <v>1231151</v>
      </c>
      <c r="AX32" s="11">
        <v>25318</v>
      </c>
      <c r="AY32" s="11">
        <v>9030</v>
      </c>
      <c r="AZ32" s="11">
        <v>1035</v>
      </c>
      <c r="BA32" s="11">
        <v>7995</v>
      </c>
      <c r="BB32" s="11">
        <v>9700</v>
      </c>
      <c r="BC32" s="11">
        <v>5358</v>
      </c>
      <c r="BD32" s="11">
        <v>4342</v>
      </c>
      <c r="BE32" s="11">
        <v>126463</v>
      </c>
      <c r="BF32" s="11">
        <v>114306</v>
      </c>
      <c r="BG32" s="11">
        <v>12157</v>
      </c>
      <c r="BH32" s="11">
        <v>56754</v>
      </c>
      <c r="BI32" s="11">
        <v>55280</v>
      </c>
      <c r="BJ32" s="11">
        <v>1474</v>
      </c>
      <c r="BK32" s="11">
        <v>55213</v>
      </c>
      <c r="BL32" s="11">
        <v>36602</v>
      </c>
      <c r="BM32" s="11">
        <v>18611</v>
      </c>
      <c r="BN32" s="11">
        <v>141788</v>
      </c>
      <c r="BO32" s="11">
        <v>139511</v>
      </c>
      <c r="BP32" s="11">
        <v>2277</v>
      </c>
      <c r="BQ32" s="11">
        <v>719768</v>
      </c>
      <c r="BR32" s="11">
        <v>704573</v>
      </c>
      <c r="BS32" s="11">
        <v>15195</v>
      </c>
      <c r="BT32" s="11">
        <v>615855</v>
      </c>
      <c r="BU32" s="11">
        <v>615855</v>
      </c>
      <c r="BV32" s="11">
        <v>0</v>
      </c>
      <c r="BW32" s="11">
        <v>162202</v>
      </c>
      <c r="BX32" s="11">
        <v>34386</v>
      </c>
      <c r="BY32" s="11">
        <v>127816</v>
      </c>
      <c r="BZ32" s="11">
        <v>136736</v>
      </c>
      <c r="CA32" s="11">
        <v>16271</v>
      </c>
      <c r="CB32" s="11">
        <v>120465</v>
      </c>
      <c r="CC32" s="11">
        <v>11031</v>
      </c>
      <c r="CD32" s="11">
        <v>9553</v>
      </c>
      <c r="CE32" s="11">
        <v>1478</v>
      </c>
      <c r="CF32" s="11">
        <v>33214</v>
      </c>
      <c r="CG32" s="11">
        <v>6593</v>
      </c>
      <c r="CH32" s="11">
        <v>26621</v>
      </c>
      <c r="CI32" s="11">
        <v>28296</v>
      </c>
      <c r="CJ32" s="11">
        <v>892</v>
      </c>
      <c r="CK32" s="11">
        <v>27404</v>
      </c>
      <c r="CL32" s="11">
        <v>33857</v>
      </c>
      <c r="CM32" s="11">
        <v>1412</v>
      </c>
      <c r="CN32" s="11">
        <v>32445</v>
      </c>
      <c r="CO32" s="11">
        <v>7062</v>
      </c>
      <c r="CP32" s="11">
        <v>2837</v>
      </c>
      <c r="CQ32" s="11">
        <v>4225</v>
      </c>
      <c r="CR32" s="11">
        <v>152850</v>
      </c>
      <c r="CS32" s="11">
        <v>151558</v>
      </c>
      <c r="CT32" s="11">
        <v>1292</v>
      </c>
      <c r="CU32" s="11">
        <v>2082343</v>
      </c>
      <c r="CV32" s="11">
        <v>1729882</v>
      </c>
      <c r="CW32" s="11">
        <v>352461</v>
      </c>
      <c r="CX32" s="11">
        <v>13449</v>
      </c>
      <c r="CY32" s="11">
        <v>12346</v>
      </c>
      <c r="CZ32" s="11">
        <v>1103</v>
      </c>
      <c r="DA32" s="11">
        <v>4288579</v>
      </c>
      <c r="DB32" s="11">
        <v>831316</v>
      </c>
      <c r="DC32" s="11">
        <v>3457263</v>
      </c>
      <c r="DD32" s="11">
        <v>11833</v>
      </c>
      <c r="DE32" s="11">
        <v>9312</v>
      </c>
      <c r="DF32" s="11">
        <v>2521</v>
      </c>
      <c r="DG32" s="11">
        <v>24159</v>
      </c>
      <c r="DH32" s="11">
        <v>2454</v>
      </c>
      <c r="DI32" s="11">
        <v>21705</v>
      </c>
      <c r="DJ32" s="11">
        <v>333082</v>
      </c>
      <c r="DK32" s="11">
        <v>303968</v>
      </c>
      <c r="DL32" s="11">
        <v>29114</v>
      </c>
      <c r="DM32" s="11">
        <v>274834</v>
      </c>
      <c r="DN32" s="11">
        <v>259618</v>
      </c>
      <c r="DO32" s="11">
        <v>15216</v>
      </c>
      <c r="DP32" s="11">
        <v>81408</v>
      </c>
      <c r="DQ32" s="11">
        <v>30114</v>
      </c>
      <c r="DR32" s="11">
        <v>51294</v>
      </c>
      <c r="DS32" s="11">
        <v>1192096</v>
      </c>
      <c r="DT32" s="11">
        <v>1041840</v>
      </c>
      <c r="DU32" s="11">
        <v>150256</v>
      </c>
      <c r="DV32" s="11">
        <v>36800</v>
      </c>
      <c r="DW32" s="11">
        <v>36573</v>
      </c>
      <c r="DX32" s="11">
        <v>227</v>
      </c>
      <c r="DY32" s="11">
        <v>78961</v>
      </c>
      <c r="DZ32" s="11">
        <v>30509</v>
      </c>
      <c r="EA32" s="11">
        <v>48452</v>
      </c>
      <c r="EB32" s="11">
        <v>9665</v>
      </c>
      <c r="EC32" s="11">
        <v>19</v>
      </c>
      <c r="ED32" s="11">
        <v>9646</v>
      </c>
      <c r="EE32" s="11">
        <v>2802</v>
      </c>
      <c r="EF32" s="11">
        <v>93</v>
      </c>
      <c r="EG32" s="11">
        <v>2709</v>
      </c>
      <c r="EH32" s="11">
        <v>2070834</v>
      </c>
      <c r="EI32" s="11">
        <v>291572</v>
      </c>
      <c r="EJ32" s="11">
        <v>1779262</v>
      </c>
      <c r="EK32" s="11">
        <v>44555</v>
      </c>
      <c r="EL32" s="11">
        <v>40268</v>
      </c>
      <c r="EM32" s="11">
        <v>4287</v>
      </c>
      <c r="EN32" s="11">
        <v>2932</v>
      </c>
      <c r="EO32" s="11">
        <v>103</v>
      </c>
      <c r="EP32" s="11">
        <v>2829</v>
      </c>
      <c r="EQ32" s="11">
        <v>311347</v>
      </c>
      <c r="ER32" s="11">
        <v>45377</v>
      </c>
      <c r="ES32" s="11">
        <v>265970</v>
      </c>
      <c r="ET32" s="11">
        <v>477210</v>
      </c>
      <c r="EU32" s="11">
        <v>354745</v>
      </c>
      <c r="EV32" s="11">
        <v>122465</v>
      </c>
      <c r="EW32" s="11">
        <v>104132</v>
      </c>
      <c r="EX32" s="11">
        <v>101880</v>
      </c>
      <c r="EY32" s="11">
        <v>2252</v>
      </c>
      <c r="EZ32" s="11">
        <v>183220</v>
      </c>
      <c r="FA32" s="11">
        <v>38274</v>
      </c>
      <c r="FB32" s="11">
        <v>144946</v>
      </c>
      <c r="FC32" s="11">
        <v>9365</v>
      </c>
      <c r="FD32" s="11">
        <v>9152</v>
      </c>
      <c r="FE32" s="11">
        <v>213</v>
      </c>
      <c r="FF32" s="420"/>
      <c r="FG32" s="420"/>
      <c r="FH32" s="417"/>
    </row>
    <row r="33" spans="1:164" ht="15" customHeight="1">
      <c r="A33" s="656" t="s">
        <v>659</v>
      </c>
      <c r="B33" s="656"/>
      <c r="C33" s="656"/>
      <c r="D33" s="11">
        <v>22646891</v>
      </c>
      <c r="E33" s="11"/>
      <c r="F33" s="11"/>
      <c r="G33" s="11">
        <v>1614258</v>
      </c>
      <c r="H33" s="11">
        <v>21032633</v>
      </c>
      <c r="I33" s="11">
        <v>111954</v>
      </c>
      <c r="J33" s="11">
        <v>56</v>
      </c>
      <c r="K33" s="11">
        <v>111898</v>
      </c>
      <c r="L33" s="11">
        <v>160823</v>
      </c>
      <c r="M33" s="11">
        <v>143796</v>
      </c>
      <c r="N33" s="11">
        <v>17027</v>
      </c>
      <c r="O33" s="11">
        <v>482653</v>
      </c>
      <c r="P33" s="11">
        <v>949</v>
      </c>
      <c r="Q33" s="11">
        <v>481704</v>
      </c>
      <c r="R33" s="11">
        <v>75117</v>
      </c>
      <c r="S33" s="11">
        <v>18</v>
      </c>
      <c r="T33" s="11">
        <v>75099</v>
      </c>
      <c r="U33" s="11">
        <v>3543231</v>
      </c>
      <c r="V33" s="11">
        <v>0</v>
      </c>
      <c r="W33" s="11">
        <v>3543231</v>
      </c>
      <c r="X33" s="11">
        <v>801289</v>
      </c>
      <c r="Y33" s="11">
        <v>0</v>
      </c>
      <c r="Z33" s="11">
        <v>801289</v>
      </c>
      <c r="AA33" s="11">
        <v>22621</v>
      </c>
      <c r="AB33" s="11">
        <v>20076</v>
      </c>
      <c r="AC33" s="11">
        <v>2545</v>
      </c>
      <c r="AD33" s="11">
        <v>7075</v>
      </c>
      <c r="AE33" s="11">
        <v>0</v>
      </c>
      <c r="AF33" s="11">
        <v>7075</v>
      </c>
      <c r="AG33" s="11">
        <v>0</v>
      </c>
      <c r="AH33" s="11">
        <v>0</v>
      </c>
      <c r="AI33" s="11">
        <v>0</v>
      </c>
      <c r="AJ33" s="11">
        <v>2155783</v>
      </c>
      <c r="AK33" s="11">
        <v>0</v>
      </c>
      <c r="AL33" s="11">
        <v>2155783</v>
      </c>
      <c r="AM33" s="11">
        <v>583497</v>
      </c>
      <c r="AN33" s="11">
        <v>0</v>
      </c>
      <c r="AO33" s="11">
        <v>583497</v>
      </c>
      <c r="AP33" s="11">
        <v>384560</v>
      </c>
      <c r="AQ33" s="11">
        <v>384560</v>
      </c>
      <c r="AR33" s="11">
        <v>0</v>
      </c>
      <c r="AS33" s="11">
        <v>41958</v>
      </c>
      <c r="AT33" s="11">
        <v>0</v>
      </c>
      <c r="AU33" s="11">
        <v>41958</v>
      </c>
      <c r="AV33" s="11">
        <v>1315137</v>
      </c>
      <c r="AW33" s="11">
        <v>0</v>
      </c>
      <c r="AX33" s="11">
        <v>1315137</v>
      </c>
      <c r="AY33" s="11">
        <v>216625</v>
      </c>
      <c r="AZ33" s="11">
        <v>0</v>
      </c>
      <c r="BA33" s="11">
        <v>216625</v>
      </c>
      <c r="BB33" s="11">
        <v>70861</v>
      </c>
      <c r="BC33" s="11">
        <v>1648</v>
      </c>
      <c r="BD33" s="11">
        <v>69213</v>
      </c>
      <c r="BE33" s="11">
        <v>42499</v>
      </c>
      <c r="BF33" s="11">
        <v>0</v>
      </c>
      <c r="BG33" s="11">
        <v>42499</v>
      </c>
      <c r="BH33" s="11">
        <v>202420</v>
      </c>
      <c r="BI33" s="11">
        <v>440</v>
      </c>
      <c r="BJ33" s="11">
        <v>201980</v>
      </c>
      <c r="BK33" s="11">
        <v>160005</v>
      </c>
      <c r="BL33" s="11">
        <v>201</v>
      </c>
      <c r="BM33" s="11">
        <v>159804</v>
      </c>
      <c r="BN33" s="11">
        <v>38123</v>
      </c>
      <c r="BO33" s="11">
        <v>152</v>
      </c>
      <c r="BP33" s="11">
        <v>37971</v>
      </c>
      <c r="BQ33" s="11">
        <v>230851</v>
      </c>
      <c r="BR33" s="11">
        <v>219617</v>
      </c>
      <c r="BS33" s="11">
        <v>11234</v>
      </c>
      <c r="BT33" s="11">
        <v>728037</v>
      </c>
      <c r="BU33" s="11">
        <v>703536</v>
      </c>
      <c r="BV33" s="11">
        <v>24501</v>
      </c>
      <c r="BW33" s="11">
        <v>507017</v>
      </c>
      <c r="BX33" s="11">
        <v>6545</v>
      </c>
      <c r="BY33" s="11">
        <v>500472</v>
      </c>
      <c r="BZ33" s="11">
        <v>325927</v>
      </c>
      <c r="CA33" s="11">
        <v>0</v>
      </c>
      <c r="CB33" s="11">
        <v>325927</v>
      </c>
      <c r="CC33" s="11">
        <v>45082</v>
      </c>
      <c r="CD33" s="11">
        <v>0</v>
      </c>
      <c r="CE33" s="11">
        <v>45082</v>
      </c>
      <c r="CF33" s="11">
        <v>339754</v>
      </c>
      <c r="CG33" s="11">
        <v>0</v>
      </c>
      <c r="CH33" s="11">
        <v>339754</v>
      </c>
      <c r="CI33" s="11">
        <v>35156</v>
      </c>
      <c r="CJ33" s="11">
        <v>1037</v>
      </c>
      <c r="CK33" s="11">
        <v>34119</v>
      </c>
      <c r="CL33" s="11">
        <v>65151</v>
      </c>
      <c r="CM33" s="11">
        <v>308</v>
      </c>
      <c r="CN33" s="11">
        <v>64843</v>
      </c>
      <c r="CO33" s="11">
        <v>559260</v>
      </c>
      <c r="CP33" s="11">
        <v>0</v>
      </c>
      <c r="CQ33" s="11">
        <v>559260</v>
      </c>
      <c r="CR33" s="11">
        <v>46999</v>
      </c>
      <c r="CS33" s="11">
        <v>292</v>
      </c>
      <c r="CT33" s="11">
        <v>46707</v>
      </c>
      <c r="CU33" s="11">
        <v>24449</v>
      </c>
      <c r="CV33" s="11">
        <v>12054</v>
      </c>
      <c r="CW33" s="11">
        <v>12395</v>
      </c>
      <c r="CX33" s="11">
        <v>76405</v>
      </c>
      <c r="CY33" s="11">
        <v>0</v>
      </c>
      <c r="CZ33" s="11">
        <v>76405</v>
      </c>
      <c r="DA33" s="11">
        <v>2949436</v>
      </c>
      <c r="DB33" s="11">
        <v>57222</v>
      </c>
      <c r="DC33" s="11">
        <v>2892214</v>
      </c>
      <c r="DD33" s="11">
        <v>470704</v>
      </c>
      <c r="DE33" s="11">
        <v>0</v>
      </c>
      <c r="DF33" s="11">
        <v>470704</v>
      </c>
      <c r="DG33" s="11">
        <v>24671</v>
      </c>
      <c r="DH33" s="11">
        <v>1</v>
      </c>
      <c r="DI33" s="11">
        <v>24670</v>
      </c>
      <c r="DJ33" s="11">
        <v>284744</v>
      </c>
      <c r="DK33" s="11">
        <v>0</v>
      </c>
      <c r="DL33" s="11">
        <v>284744</v>
      </c>
      <c r="DM33" s="11">
        <v>91693</v>
      </c>
      <c r="DN33" s="11">
        <v>1779</v>
      </c>
      <c r="DO33" s="11">
        <v>89914</v>
      </c>
      <c r="DP33" s="11">
        <v>321168</v>
      </c>
      <c r="DQ33" s="11">
        <v>0</v>
      </c>
      <c r="DR33" s="11">
        <v>321168</v>
      </c>
      <c r="DS33" s="11">
        <v>565527</v>
      </c>
      <c r="DT33" s="11">
        <v>19</v>
      </c>
      <c r="DU33" s="11">
        <v>565508</v>
      </c>
      <c r="DV33" s="11">
        <v>55793</v>
      </c>
      <c r="DW33" s="11">
        <v>55793</v>
      </c>
      <c r="DX33" s="11">
        <v>0</v>
      </c>
      <c r="DY33" s="11">
        <v>94652</v>
      </c>
      <c r="DZ33" s="11">
        <v>240</v>
      </c>
      <c r="EA33" s="11">
        <v>94412</v>
      </c>
      <c r="EB33" s="11">
        <v>17155</v>
      </c>
      <c r="EC33" s="11">
        <v>0</v>
      </c>
      <c r="ED33" s="11">
        <v>17155</v>
      </c>
      <c r="EE33" s="11">
        <v>355709</v>
      </c>
      <c r="EF33" s="11">
        <v>0</v>
      </c>
      <c r="EG33" s="11">
        <v>355709</v>
      </c>
      <c r="EH33" s="11">
        <v>2002227</v>
      </c>
      <c r="EI33" s="11">
        <v>0</v>
      </c>
      <c r="EJ33" s="11">
        <v>2002227</v>
      </c>
      <c r="EK33" s="11">
        <v>150218</v>
      </c>
      <c r="EL33" s="11">
        <v>913</v>
      </c>
      <c r="EM33" s="11">
        <v>149305</v>
      </c>
      <c r="EN33" s="11">
        <v>19398</v>
      </c>
      <c r="EO33" s="11">
        <v>348</v>
      </c>
      <c r="EP33" s="11">
        <v>19050</v>
      </c>
      <c r="EQ33" s="11">
        <v>998295</v>
      </c>
      <c r="ER33" s="11">
        <v>0</v>
      </c>
      <c r="ES33" s="11">
        <v>998295</v>
      </c>
      <c r="ET33" s="11">
        <v>632129</v>
      </c>
      <c r="EU33" s="11">
        <v>0</v>
      </c>
      <c r="EV33" s="11">
        <v>632129</v>
      </c>
      <c r="EW33" s="11">
        <v>29684</v>
      </c>
      <c r="EX33" s="11">
        <v>1902</v>
      </c>
      <c r="EY33" s="11">
        <v>27782</v>
      </c>
      <c r="EZ33" s="11">
        <v>164788</v>
      </c>
      <c r="FA33" s="11">
        <v>0</v>
      </c>
      <c r="FB33" s="11">
        <v>164788</v>
      </c>
      <c r="FC33" s="11">
        <v>18581</v>
      </c>
      <c r="FD33" s="11">
        <v>756</v>
      </c>
      <c r="FE33" s="11">
        <v>17825</v>
      </c>
      <c r="FF33" s="420"/>
      <c r="FG33" s="420"/>
      <c r="FH33" s="417"/>
    </row>
    <row r="34" spans="1:164" ht="15" customHeight="1">
      <c r="A34" s="656" t="s">
        <v>660</v>
      </c>
      <c r="B34" s="656"/>
      <c r="C34" s="656"/>
      <c r="D34" s="11">
        <v>3148214</v>
      </c>
      <c r="E34" s="11"/>
      <c r="F34" s="11"/>
      <c r="G34" s="11">
        <v>25698</v>
      </c>
      <c r="H34" s="11">
        <v>3122516</v>
      </c>
      <c r="I34" s="11">
        <v>10420</v>
      </c>
      <c r="J34" s="11">
        <v>0</v>
      </c>
      <c r="K34" s="11">
        <v>10420</v>
      </c>
      <c r="L34" s="11">
        <v>1341</v>
      </c>
      <c r="M34" s="11">
        <v>0</v>
      </c>
      <c r="N34" s="11">
        <v>1341</v>
      </c>
      <c r="O34" s="11">
        <v>14538</v>
      </c>
      <c r="P34" s="11">
        <v>0</v>
      </c>
      <c r="Q34" s="11">
        <v>14538</v>
      </c>
      <c r="R34" s="11">
        <v>4058</v>
      </c>
      <c r="S34" s="11">
        <v>0</v>
      </c>
      <c r="T34" s="11">
        <v>4058</v>
      </c>
      <c r="U34" s="11">
        <v>737474</v>
      </c>
      <c r="V34" s="11">
        <v>10000</v>
      </c>
      <c r="W34" s="11">
        <v>727474</v>
      </c>
      <c r="X34" s="11">
        <v>24787</v>
      </c>
      <c r="Y34" s="11">
        <v>0</v>
      </c>
      <c r="Z34" s="11">
        <v>24787</v>
      </c>
      <c r="AA34" s="11">
        <v>75643</v>
      </c>
      <c r="AB34" s="11">
        <v>6936</v>
      </c>
      <c r="AC34" s="11">
        <v>68707</v>
      </c>
      <c r="AD34" s="11">
        <v>17854</v>
      </c>
      <c r="AE34" s="11">
        <v>0</v>
      </c>
      <c r="AF34" s="11">
        <v>17854</v>
      </c>
      <c r="AG34" s="11">
        <v>44623</v>
      </c>
      <c r="AH34" s="11">
        <v>0</v>
      </c>
      <c r="AI34" s="11">
        <v>44623</v>
      </c>
      <c r="AJ34" s="11">
        <v>220405</v>
      </c>
      <c r="AK34" s="11">
        <v>0</v>
      </c>
      <c r="AL34" s="11">
        <v>220405</v>
      </c>
      <c r="AM34" s="11">
        <v>17370</v>
      </c>
      <c r="AN34" s="11">
        <v>0</v>
      </c>
      <c r="AO34" s="11">
        <v>17370</v>
      </c>
      <c r="AP34" s="11">
        <v>11520</v>
      </c>
      <c r="AQ34" s="11">
        <v>2611</v>
      </c>
      <c r="AR34" s="11">
        <v>8909</v>
      </c>
      <c r="AS34" s="11">
        <v>332</v>
      </c>
      <c r="AT34" s="11">
        <v>0</v>
      </c>
      <c r="AU34" s="11">
        <v>332</v>
      </c>
      <c r="AV34" s="11">
        <v>61250</v>
      </c>
      <c r="AW34" s="11">
        <v>0</v>
      </c>
      <c r="AX34" s="11">
        <v>61250</v>
      </c>
      <c r="AY34" s="11">
        <v>11251</v>
      </c>
      <c r="AZ34" s="11">
        <v>0</v>
      </c>
      <c r="BA34" s="11">
        <v>11251</v>
      </c>
      <c r="BB34" s="11">
        <v>25538</v>
      </c>
      <c r="BC34" s="11">
        <v>0</v>
      </c>
      <c r="BD34" s="11">
        <v>25538</v>
      </c>
      <c r="BE34" s="11">
        <v>5991</v>
      </c>
      <c r="BF34" s="11">
        <v>0</v>
      </c>
      <c r="BG34" s="11">
        <v>5991</v>
      </c>
      <c r="BH34" s="11">
        <v>31145</v>
      </c>
      <c r="BI34" s="11">
        <v>0</v>
      </c>
      <c r="BJ34" s="11">
        <v>31145</v>
      </c>
      <c r="BK34" s="11">
        <v>9712</v>
      </c>
      <c r="BL34" s="11">
        <v>0</v>
      </c>
      <c r="BM34" s="11">
        <v>9712</v>
      </c>
      <c r="BN34" s="11">
        <v>9837</v>
      </c>
      <c r="BO34" s="11">
        <v>0</v>
      </c>
      <c r="BP34" s="11">
        <v>9837</v>
      </c>
      <c r="BQ34" s="11">
        <v>132438</v>
      </c>
      <c r="BR34" s="11">
        <v>0</v>
      </c>
      <c r="BS34" s="11">
        <v>132438</v>
      </c>
      <c r="BT34" s="11">
        <v>47279</v>
      </c>
      <c r="BU34" s="11">
        <v>0</v>
      </c>
      <c r="BV34" s="11">
        <v>47279</v>
      </c>
      <c r="BW34" s="11">
        <v>87962</v>
      </c>
      <c r="BX34" s="11">
        <v>0</v>
      </c>
      <c r="BY34" s="11">
        <v>87962</v>
      </c>
      <c r="BZ34" s="11">
        <v>94341</v>
      </c>
      <c r="CA34" s="11">
        <v>0</v>
      </c>
      <c r="CB34" s="11">
        <v>94341</v>
      </c>
      <c r="CC34" s="11">
        <v>945</v>
      </c>
      <c r="CD34" s="11">
        <v>0</v>
      </c>
      <c r="CE34" s="11">
        <v>945</v>
      </c>
      <c r="CF34" s="11">
        <v>31921</v>
      </c>
      <c r="CG34" s="11">
        <v>0</v>
      </c>
      <c r="CH34" s="11">
        <v>31921</v>
      </c>
      <c r="CI34" s="11">
        <v>6404</v>
      </c>
      <c r="CJ34" s="11">
        <v>0</v>
      </c>
      <c r="CK34" s="11">
        <v>6404</v>
      </c>
      <c r="CL34" s="11">
        <v>19821</v>
      </c>
      <c r="CM34" s="11">
        <v>0</v>
      </c>
      <c r="CN34" s="11">
        <v>19821</v>
      </c>
      <c r="CO34" s="11">
        <v>6905</v>
      </c>
      <c r="CP34" s="11">
        <v>0</v>
      </c>
      <c r="CQ34" s="11">
        <v>6905</v>
      </c>
      <c r="CR34" s="11">
        <v>14917</v>
      </c>
      <c r="CS34" s="11">
        <v>0</v>
      </c>
      <c r="CT34" s="11">
        <v>14917</v>
      </c>
      <c r="CU34" s="11">
        <v>143175</v>
      </c>
      <c r="CV34" s="11">
        <v>0</v>
      </c>
      <c r="CW34" s="11">
        <v>143175</v>
      </c>
      <c r="CX34" s="11">
        <v>8777</v>
      </c>
      <c r="CY34" s="11">
        <v>0</v>
      </c>
      <c r="CZ34" s="11">
        <v>8777</v>
      </c>
      <c r="DA34" s="11">
        <v>319766</v>
      </c>
      <c r="DB34" s="11">
        <v>0</v>
      </c>
      <c r="DC34" s="11">
        <v>319766</v>
      </c>
      <c r="DD34" s="11">
        <v>47949</v>
      </c>
      <c r="DE34" s="11">
        <v>2146</v>
      </c>
      <c r="DF34" s="11">
        <v>45803</v>
      </c>
      <c r="DG34" s="11">
        <v>3536</v>
      </c>
      <c r="DH34" s="11">
        <v>0</v>
      </c>
      <c r="DI34" s="11">
        <v>3536</v>
      </c>
      <c r="DJ34" s="11">
        <v>48014</v>
      </c>
      <c r="DK34" s="11">
        <v>0</v>
      </c>
      <c r="DL34" s="11">
        <v>48014</v>
      </c>
      <c r="DM34" s="11">
        <v>29448</v>
      </c>
      <c r="DN34" s="11">
        <v>0</v>
      </c>
      <c r="DO34" s="11">
        <v>29448</v>
      </c>
      <c r="DP34" s="11">
        <v>76047</v>
      </c>
      <c r="DQ34" s="11">
        <v>0</v>
      </c>
      <c r="DR34" s="11">
        <v>76047</v>
      </c>
      <c r="DS34" s="11">
        <v>364597</v>
      </c>
      <c r="DT34" s="11">
        <v>0</v>
      </c>
      <c r="DU34" s="11">
        <v>364597</v>
      </c>
      <c r="DV34" s="11">
        <v>1815</v>
      </c>
      <c r="DW34" s="11">
        <v>0</v>
      </c>
      <c r="DX34" s="11">
        <v>1815</v>
      </c>
      <c r="DY34" s="11">
        <v>44504</v>
      </c>
      <c r="DZ34" s="11">
        <v>570</v>
      </c>
      <c r="EA34" s="11">
        <v>43934</v>
      </c>
      <c r="EB34" s="11">
        <v>3902</v>
      </c>
      <c r="EC34" s="11">
        <v>0</v>
      </c>
      <c r="ED34" s="11">
        <v>3902</v>
      </c>
      <c r="EE34" s="11">
        <v>8890</v>
      </c>
      <c r="EF34" s="11">
        <v>0</v>
      </c>
      <c r="EG34" s="11">
        <v>8890</v>
      </c>
      <c r="EH34" s="11">
        <v>38223</v>
      </c>
      <c r="EI34" s="11">
        <v>0</v>
      </c>
      <c r="EJ34" s="11">
        <v>38223</v>
      </c>
      <c r="EK34" s="11">
        <v>7601</v>
      </c>
      <c r="EL34" s="11">
        <v>0</v>
      </c>
      <c r="EM34" s="11">
        <v>7601</v>
      </c>
      <c r="EN34" s="11">
        <v>7906</v>
      </c>
      <c r="EO34" s="11">
        <v>0</v>
      </c>
      <c r="EP34" s="11">
        <v>7906</v>
      </c>
      <c r="EQ34" s="11">
        <v>65467</v>
      </c>
      <c r="ER34" s="11">
        <v>0</v>
      </c>
      <c r="ES34" s="11">
        <v>65467</v>
      </c>
      <c r="ET34" s="11">
        <v>67781</v>
      </c>
      <c r="EU34" s="11">
        <v>0</v>
      </c>
      <c r="EV34" s="11">
        <v>67781</v>
      </c>
      <c r="EW34" s="11">
        <v>9435</v>
      </c>
      <c r="EX34" s="11">
        <v>0</v>
      </c>
      <c r="EY34" s="11">
        <v>9435</v>
      </c>
      <c r="EZ34" s="11">
        <v>73359</v>
      </c>
      <c r="FA34" s="11">
        <v>3435</v>
      </c>
      <c r="FB34" s="11">
        <v>69924</v>
      </c>
      <c r="FC34" s="11">
        <v>0</v>
      </c>
      <c r="FD34" s="11">
        <v>0</v>
      </c>
      <c r="FE34" s="11">
        <v>0</v>
      </c>
      <c r="FF34" s="420"/>
      <c r="FG34" s="420"/>
      <c r="FH34" s="417"/>
    </row>
    <row r="35" spans="1:164" ht="15" customHeight="1">
      <c r="A35" s="656" t="s">
        <v>661</v>
      </c>
      <c r="B35" s="656"/>
      <c r="C35" s="656"/>
      <c r="D35" s="11">
        <v>5143607</v>
      </c>
      <c r="E35" s="11"/>
      <c r="F35" s="11"/>
      <c r="G35" s="11">
        <v>1503798</v>
      </c>
      <c r="H35" s="11">
        <v>3639809</v>
      </c>
      <c r="I35" s="11">
        <v>0</v>
      </c>
      <c r="J35" s="11">
        <v>0</v>
      </c>
      <c r="K35" s="11">
        <v>0</v>
      </c>
      <c r="L35" s="11">
        <v>76309</v>
      </c>
      <c r="M35" s="11">
        <v>0</v>
      </c>
      <c r="N35" s="11">
        <v>76309</v>
      </c>
      <c r="O35" s="11">
        <v>0</v>
      </c>
      <c r="P35" s="11">
        <v>0</v>
      </c>
      <c r="Q35" s="11">
        <v>0</v>
      </c>
      <c r="R35" s="11">
        <v>4207</v>
      </c>
      <c r="S35" s="11">
        <v>0</v>
      </c>
      <c r="T35" s="11">
        <v>4207</v>
      </c>
      <c r="U35" s="11">
        <v>1378505</v>
      </c>
      <c r="V35" s="11">
        <v>0</v>
      </c>
      <c r="W35" s="11">
        <v>1378505</v>
      </c>
      <c r="X35" s="11">
        <v>0</v>
      </c>
      <c r="Y35" s="11">
        <v>0</v>
      </c>
      <c r="Z35" s="11">
        <v>0</v>
      </c>
      <c r="AA35" s="11">
        <v>1238</v>
      </c>
      <c r="AB35" s="11">
        <v>423</v>
      </c>
      <c r="AC35" s="11">
        <v>815</v>
      </c>
      <c r="AD35" s="11">
        <v>38418</v>
      </c>
      <c r="AE35" s="11">
        <v>38418</v>
      </c>
      <c r="AF35" s="11">
        <v>0</v>
      </c>
      <c r="AG35" s="11">
        <v>0</v>
      </c>
      <c r="AH35" s="11">
        <v>0</v>
      </c>
      <c r="AI35" s="11">
        <v>0</v>
      </c>
      <c r="AJ35" s="11">
        <v>529428</v>
      </c>
      <c r="AK35" s="11">
        <v>0</v>
      </c>
      <c r="AL35" s="11">
        <v>529428</v>
      </c>
      <c r="AM35" s="11">
        <v>346263</v>
      </c>
      <c r="AN35" s="11">
        <v>346263</v>
      </c>
      <c r="AO35" s="11">
        <v>0</v>
      </c>
      <c r="AP35" s="11">
        <v>119359</v>
      </c>
      <c r="AQ35" s="11">
        <v>119359</v>
      </c>
      <c r="AR35" s="11">
        <v>0</v>
      </c>
      <c r="AS35" s="11">
        <v>1033</v>
      </c>
      <c r="AT35" s="11">
        <v>0</v>
      </c>
      <c r="AU35" s="11">
        <v>1033</v>
      </c>
      <c r="AV35" s="11">
        <v>13953</v>
      </c>
      <c r="AW35" s="11">
        <v>0</v>
      </c>
      <c r="AX35" s="11">
        <v>13953</v>
      </c>
      <c r="AY35" s="11">
        <v>17399</v>
      </c>
      <c r="AZ35" s="11">
        <v>13246</v>
      </c>
      <c r="BA35" s="11">
        <v>4153</v>
      </c>
      <c r="BB35" s="11">
        <v>12</v>
      </c>
      <c r="BC35" s="11">
        <v>0</v>
      </c>
      <c r="BD35" s="11">
        <v>12</v>
      </c>
      <c r="BE35" s="11">
        <v>0</v>
      </c>
      <c r="BF35" s="11">
        <v>0</v>
      </c>
      <c r="BG35" s="11">
        <v>0</v>
      </c>
      <c r="BH35" s="11">
        <v>18637</v>
      </c>
      <c r="BI35" s="11">
        <v>0</v>
      </c>
      <c r="BJ35" s="11">
        <v>18637</v>
      </c>
      <c r="BK35" s="11">
        <v>189913</v>
      </c>
      <c r="BL35" s="11">
        <v>84227</v>
      </c>
      <c r="BM35" s="11">
        <v>105686</v>
      </c>
      <c r="BN35" s="11">
        <v>4191</v>
      </c>
      <c r="BO35" s="11">
        <v>0</v>
      </c>
      <c r="BP35" s="11">
        <v>4191</v>
      </c>
      <c r="BQ35" s="11">
        <v>54590</v>
      </c>
      <c r="BR35" s="11">
        <v>54590</v>
      </c>
      <c r="BS35" s="11">
        <v>0</v>
      </c>
      <c r="BT35" s="11">
        <v>107352</v>
      </c>
      <c r="BU35" s="11">
        <v>98878</v>
      </c>
      <c r="BV35" s="11">
        <v>8474</v>
      </c>
      <c r="BW35" s="11">
        <v>2803</v>
      </c>
      <c r="BX35" s="11">
        <v>0</v>
      </c>
      <c r="BY35" s="11">
        <v>2803</v>
      </c>
      <c r="BZ35" s="11">
        <v>18735</v>
      </c>
      <c r="CA35" s="11">
        <v>0</v>
      </c>
      <c r="CB35" s="11">
        <v>18735</v>
      </c>
      <c r="CC35" s="11">
        <v>40359</v>
      </c>
      <c r="CD35" s="11">
        <v>18099</v>
      </c>
      <c r="CE35" s="11">
        <v>22260</v>
      </c>
      <c r="CF35" s="11">
        <v>1694</v>
      </c>
      <c r="CG35" s="11">
        <v>0</v>
      </c>
      <c r="CH35" s="11">
        <v>1694</v>
      </c>
      <c r="CI35" s="11">
        <v>1390</v>
      </c>
      <c r="CJ35" s="11">
        <v>0</v>
      </c>
      <c r="CK35" s="11">
        <v>1390</v>
      </c>
      <c r="CL35" s="11">
        <v>0</v>
      </c>
      <c r="CM35" s="11">
        <v>0</v>
      </c>
      <c r="CN35" s="11">
        <v>0</v>
      </c>
      <c r="CO35" s="11">
        <v>0</v>
      </c>
      <c r="CP35" s="11">
        <v>0</v>
      </c>
      <c r="CQ35" s="11">
        <v>0</v>
      </c>
      <c r="CR35" s="11">
        <v>0</v>
      </c>
      <c r="CS35" s="11">
        <v>0</v>
      </c>
      <c r="CT35" s="11">
        <v>0</v>
      </c>
      <c r="CU35" s="11">
        <v>31443</v>
      </c>
      <c r="CV35" s="11">
        <v>31258</v>
      </c>
      <c r="CW35" s="11">
        <v>185</v>
      </c>
      <c r="CX35" s="11">
        <v>0</v>
      </c>
      <c r="CY35" s="11">
        <v>0</v>
      </c>
      <c r="CZ35" s="11">
        <v>0</v>
      </c>
      <c r="DA35" s="11">
        <v>313675</v>
      </c>
      <c r="DB35" s="11">
        <v>8937</v>
      </c>
      <c r="DC35" s="11">
        <v>304738</v>
      </c>
      <c r="DD35" s="11">
        <v>39846</v>
      </c>
      <c r="DE35" s="11">
        <v>39846</v>
      </c>
      <c r="DF35" s="11">
        <v>0</v>
      </c>
      <c r="DG35" s="11">
        <v>0</v>
      </c>
      <c r="DH35" s="11">
        <v>0</v>
      </c>
      <c r="DI35" s="11">
        <v>0</v>
      </c>
      <c r="DJ35" s="11">
        <v>26192</v>
      </c>
      <c r="DK35" s="11">
        <v>0</v>
      </c>
      <c r="DL35" s="11">
        <v>26192</v>
      </c>
      <c r="DM35" s="11">
        <v>7605</v>
      </c>
      <c r="DN35" s="11">
        <v>0</v>
      </c>
      <c r="DO35" s="11">
        <v>7605</v>
      </c>
      <c r="DP35" s="11">
        <v>84126</v>
      </c>
      <c r="DQ35" s="11">
        <v>0</v>
      </c>
      <c r="DR35" s="11">
        <v>84126</v>
      </c>
      <c r="DS35" s="11">
        <v>13414</v>
      </c>
      <c r="DT35" s="11">
        <v>0</v>
      </c>
      <c r="DU35" s="11">
        <v>13414</v>
      </c>
      <c r="DV35" s="11">
        <v>1340</v>
      </c>
      <c r="DW35" s="11">
        <v>0</v>
      </c>
      <c r="DX35" s="11">
        <v>1340</v>
      </c>
      <c r="DY35" s="11">
        <v>211875</v>
      </c>
      <c r="DZ35" s="11">
        <v>211166</v>
      </c>
      <c r="EA35" s="11">
        <v>709</v>
      </c>
      <c r="EB35" s="11">
        <v>0</v>
      </c>
      <c r="EC35" s="11">
        <v>0</v>
      </c>
      <c r="ED35" s="11">
        <v>0</v>
      </c>
      <c r="EE35" s="11">
        <v>2800</v>
      </c>
      <c r="EF35" s="11">
        <v>0</v>
      </c>
      <c r="EG35" s="11">
        <v>2800</v>
      </c>
      <c r="EH35" s="11">
        <v>495180</v>
      </c>
      <c r="EI35" s="11">
        <v>0</v>
      </c>
      <c r="EJ35" s="11">
        <v>495180</v>
      </c>
      <c r="EK35" s="11">
        <v>0</v>
      </c>
      <c r="EL35" s="11">
        <v>0</v>
      </c>
      <c r="EM35" s="11">
        <v>0</v>
      </c>
      <c r="EN35" s="11">
        <v>0</v>
      </c>
      <c r="EO35" s="11">
        <v>0</v>
      </c>
      <c r="EP35" s="11">
        <v>0</v>
      </c>
      <c r="EQ35" s="11">
        <v>440185</v>
      </c>
      <c r="ER35" s="11">
        <v>439088</v>
      </c>
      <c r="ES35" s="11">
        <v>1097</v>
      </c>
      <c r="ET35" s="11">
        <v>500751</v>
      </c>
      <c r="EU35" s="11">
        <v>0</v>
      </c>
      <c r="EV35" s="11">
        <v>500751</v>
      </c>
      <c r="EW35" s="11">
        <v>0</v>
      </c>
      <c r="EX35" s="11">
        <v>0</v>
      </c>
      <c r="EY35" s="11">
        <v>0</v>
      </c>
      <c r="EZ35" s="11">
        <v>9387</v>
      </c>
      <c r="FA35" s="11">
        <v>0</v>
      </c>
      <c r="FB35" s="11">
        <v>9387</v>
      </c>
      <c r="FC35" s="11">
        <v>0</v>
      </c>
      <c r="FD35" s="11">
        <v>0</v>
      </c>
      <c r="FE35" s="11">
        <v>0</v>
      </c>
      <c r="FF35" s="420"/>
      <c r="FG35" s="420"/>
      <c r="FH35" s="417"/>
    </row>
    <row r="36" spans="1:164" ht="15" customHeight="1">
      <c r="A36" s="656" t="s">
        <v>662</v>
      </c>
      <c r="B36" s="656"/>
      <c r="C36" s="656"/>
      <c r="D36" s="11">
        <v>4689407</v>
      </c>
      <c r="E36" s="11"/>
      <c r="F36" s="11"/>
      <c r="G36" s="11">
        <v>2883991</v>
      </c>
      <c r="H36" s="11">
        <v>1805416</v>
      </c>
      <c r="I36" s="11">
        <v>7048</v>
      </c>
      <c r="J36" s="11">
        <v>6073</v>
      </c>
      <c r="K36" s="11">
        <v>975</v>
      </c>
      <c r="L36" s="11">
        <v>43090</v>
      </c>
      <c r="M36" s="11">
        <v>43033</v>
      </c>
      <c r="N36" s="11">
        <v>57</v>
      </c>
      <c r="O36" s="11">
        <v>141714</v>
      </c>
      <c r="P36" s="11">
        <v>33516</v>
      </c>
      <c r="Q36" s="11">
        <v>108198</v>
      </c>
      <c r="R36" s="11">
        <v>29796</v>
      </c>
      <c r="S36" s="11">
        <v>26571</v>
      </c>
      <c r="T36" s="11">
        <v>3225</v>
      </c>
      <c r="U36" s="11">
        <v>1700927</v>
      </c>
      <c r="V36" s="11">
        <v>1108279</v>
      </c>
      <c r="W36" s="11">
        <v>592648</v>
      </c>
      <c r="X36" s="11">
        <v>59598</v>
      </c>
      <c r="Y36" s="11">
        <v>28525</v>
      </c>
      <c r="Z36" s="11">
        <v>31073</v>
      </c>
      <c r="AA36" s="11">
        <v>6432</v>
      </c>
      <c r="AB36" s="11">
        <v>4710</v>
      </c>
      <c r="AC36" s="11">
        <v>1722</v>
      </c>
      <c r="AD36" s="11">
        <v>2207</v>
      </c>
      <c r="AE36" s="11">
        <v>2207</v>
      </c>
      <c r="AF36" s="11">
        <v>0</v>
      </c>
      <c r="AG36" s="11">
        <v>0</v>
      </c>
      <c r="AH36" s="11">
        <v>0</v>
      </c>
      <c r="AI36" s="11">
        <v>0</v>
      </c>
      <c r="AJ36" s="11">
        <v>445828</v>
      </c>
      <c r="AK36" s="11">
        <v>74327</v>
      </c>
      <c r="AL36" s="11">
        <v>371501</v>
      </c>
      <c r="AM36" s="11">
        <v>55378</v>
      </c>
      <c r="AN36" s="11">
        <v>53506</v>
      </c>
      <c r="AO36" s="11">
        <v>1872</v>
      </c>
      <c r="AP36" s="11">
        <v>19709</v>
      </c>
      <c r="AQ36" s="11">
        <v>19572</v>
      </c>
      <c r="AR36" s="11">
        <v>137</v>
      </c>
      <c r="AS36" s="11">
        <v>94293</v>
      </c>
      <c r="AT36" s="11">
        <v>66401</v>
      </c>
      <c r="AU36" s="11">
        <v>27892</v>
      </c>
      <c r="AV36" s="11">
        <v>64361</v>
      </c>
      <c r="AW36" s="11">
        <v>20013</v>
      </c>
      <c r="AX36" s="11">
        <v>44348</v>
      </c>
      <c r="AY36" s="11">
        <v>51839</v>
      </c>
      <c r="AZ36" s="11">
        <v>49216</v>
      </c>
      <c r="BA36" s="11">
        <v>2623</v>
      </c>
      <c r="BB36" s="11">
        <v>57079</v>
      </c>
      <c r="BC36" s="11">
        <v>52306</v>
      </c>
      <c r="BD36" s="11">
        <v>4773</v>
      </c>
      <c r="BE36" s="11">
        <v>48472</v>
      </c>
      <c r="BF36" s="11">
        <v>37378</v>
      </c>
      <c r="BG36" s="11">
        <v>11094</v>
      </c>
      <c r="BH36" s="11">
        <v>57399</v>
      </c>
      <c r="BI36" s="11">
        <v>56187</v>
      </c>
      <c r="BJ36" s="11">
        <v>1212</v>
      </c>
      <c r="BK36" s="11">
        <v>19035</v>
      </c>
      <c r="BL36" s="11">
        <v>17833</v>
      </c>
      <c r="BM36" s="11">
        <v>1202</v>
      </c>
      <c r="BN36" s="11">
        <v>21001</v>
      </c>
      <c r="BO36" s="11">
        <v>19220</v>
      </c>
      <c r="BP36" s="11">
        <v>1781</v>
      </c>
      <c r="BQ36" s="11">
        <v>18603</v>
      </c>
      <c r="BR36" s="11">
        <v>14292</v>
      </c>
      <c r="BS36" s="11">
        <v>4311</v>
      </c>
      <c r="BT36" s="11">
        <v>43690</v>
      </c>
      <c r="BU36" s="11">
        <v>42105</v>
      </c>
      <c r="BV36" s="11">
        <v>1585</v>
      </c>
      <c r="BW36" s="11">
        <v>57333</v>
      </c>
      <c r="BX36" s="11">
        <v>42885</v>
      </c>
      <c r="BY36" s="11">
        <v>14448</v>
      </c>
      <c r="BZ36" s="11">
        <v>89727</v>
      </c>
      <c r="CA36" s="11">
        <v>72037</v>
      </c>
      <c r="CB36" s="11">
        <v>17690</v>
      </c>
      <c r="CC36" s="11">
        <v>13279</v>
      </c>
      <c r="CD36" s="11">
        <v>12009</v>
      </c>
      <c r="CE36" s="11">
        <v>1270</v>
      </c>
      <c r="CF36" s="11">
        <v>20635</v>
      </c>
      <c r="CG36" s="11">
        <v>9149</v>
      </c>
      <c r="CH36" s="11">
        <v>11486</v>
      </c>
      <c r="CI36" s="11">
        <v>30414</v>
      </c>
      <c r="CJ36" s="11">
        <v>16672</v>
      </c>
      <c r="CK36" s="11">
        <v>13742</v>
      </c>
      <c r="CL36" s="11">
        <v>66406</v>
      </c>
      <c r="CM36" s="11">
        <v>35040</v>
      </c>
      <c r="CN36" s="11">
        <v>31366</v>
      </c>
      <c r="CO36" s="11">
        <v>16822</v>
      </c>
      <c r="CP36" s="11">
        <v>8741</v>
      </c>
      <c r="CQ36" s="11">
        <v>8081</v>
      </c>
      <c r="CR36" s="11">
        <v>4905</v>
      </c>
      <c r="CS36" s="11">
        <v>4202</v>
      </c>
      <c r="CT36" s="11">
        <v>703</v>
      </c>
      <c r="CU36" s="11">
        <v>12782</v>
      </c>
      <c r="CV36" s="11">
        <v>5415</v>
      </c>
      <c r="CW36" s="11">
        <v>7367</v>
      </c>
      <c r="CX36" s="11">
        <v>31248</v>
      </c>
      <c r="CY36" s="11">
        <v>14405</v>
      </c>
      <c r="CZ36" s="11">
        <v>16843</v>
      </c>
      <c r="DA36" s="11">
        <v>177340</v>
      </c>
      <c r="DB36" s="11">
        <v>177340</v>
      </c>
      <c r="DC36" s="11">
        <v>0</v>
      </c>
      <c r="DD36" s="11">
        <v>54545</v>
      </c>
      <c r="DE36" s="11">
        <v>40621</v>
      </c>
      <c r="DF36" s="11">
        <v>13924</v>
      </c>
      <c r="DG36" s="11">
        <v>39222</v>
      </c>
      <c r="DH36" s="11">
        <v>24924</v>
      </c>
      <c r="DI36" s="11">
        <v>14298</v>
      </c>
      <c r="DJ36" s="11">
        <v>38884</v>
      </c>
      <c r="DK36" s="11">
        <v>29230</v>
      </c>
      <c r="DL36" s="11">
        <v>9654</v>
      </c>
      <c r="DM36" s="11">
        <v>27821</v>
      </c>
      <c r="DN36" s="11">
        <v>17340</v>
      </c>
      <c r="DO36" s="11">
        <v>10481</v>
      </c>
      <c r="DP36" s="11">
        <v>236765</v>
      </c>
      <c r="DQ36" s="11">
        <v>162050</v>
      </c>
      <c r="DR36" s="11">
        <v>74715</v>
      </c>
      <c r="DS36" s="11">
        <v>57258</v>
      </c>
      <c r="DT36" s="11">
        <v>53644</v>
      </c>
      <c r="DU36" s="11">
        <v>3614</v>
      </c>
      <c r="DV36" s="11">
        <v>3279</v>
      </c>
      <c r="DW36" s="11">
        <v>3098</v>
      </c>
      <c r="DX36" s="11">
        <v>181</v>
      </c>
      <c r="DY36" s="11">
        <v>25963</v>
      </c>
      <c r="DZ36" s="11">
        <v>22804</v>
      </c>
      <c r="EA36" s="11">
        <v>3159</v>
      </c>
      <c r="EB36" s="11">
        <v>25789</v>
      </c>
      <c r="EC36" s="11">
        <v>13961</v>
      </c>
      <c r="ED36" s="11">
        <v>11828</v>
      </c>
      <c r="EE36" s="11">
        <v>34628</v>
      </c>
      <c r="EF36" s="11">
        <v>21843</v>
      </c>
      <c r="EG36" s="11">
        <v>12785</v>
      </c>
      <c r="EH36" s="11">
        <v>216569</v>
      </c>
      <c r="EI36" s="11">
        <v>40310</v>
      </c>
      <c r="EJ36" s="11">
        <v>176259</v>
      </c>
      <c r="EK36" s="11">
        <v>30215</v>
      </c>
      <c r="EL36" s="11">
        <v>15093</v>
      </c>
      <c r="EM36" s="11">
        <v>15122</v>
      </c>
      <c r="EN36" s="11">
        <v>2536</v>
      </c>
      <c r="EO36" s="11">
        <v>2053</v>
      </c>
      <c r="EP36" s="11">
        <v>483</v>
      </c>
      <c r="EQ36" s="11">
        <v>5595</v>
      </c>
      <c r="ER36" s="11">
        <v>2915</v>
      </c>
      <c r="ES36" s="11">
        <v>2680</v>
      </c>
      <c r="ET36" s="11">
        <v>235064</v>
      </c>
      <c r="EU36" s="11">
        <v>162684</v>
      </c>
      <c r="EV36" s="11">
        <v>72380</v>
      </c>
      <c r="EW36" s="11">
        <v>38825</v>
      </c>
      <c r="EX36" s="11">
        <v>37810</v>
      </c>
      <c r="EY36" s="11">
        <v>1015</v>
      </c>
      <c r="EZ36" s="11">
        <v>96436</v>
      </c>
      <c r="FA36" s="11">
        <v>54855</v>
      </c>
      <c r="FB36" s="11">
        <v>41581</v>
      </c>
      <c r="FC36" s="11">
        <v>11623</v>
      </c>
      <c r="FD36" s="11">
        <v>5591</v>
      </c>
      <c r="FE36" s="11">
        <v>6032</v>
      </c>
      <c r="FF36" s="420"/>
      <c r="FG36" s="420"/>
      <c r="FH36" s="417"/>
    </row>
    <row r="37" spans="1:164" ht="15" customHeight="1">
      <c r="A37" s="656" t="s">
        <v>663</v>
      </c>
      <c r="B37" s="656"/>
      <c r="C37" s="656"/>
      <c r="D37" s="11">
        <v>11003324</v>
      </c>
      <c r="E37" s="11"/>
      <c r="F37" s="11"/>
      <c r="G37" s="11">
        <v>1801830</v>
      </c>
      <c r="H37" s="11">
        <v>9201494</v>
      </c>
      <c r="I37" s="11">
        <v>74937</v>
      </c>
      <c r="J37" s="11">
        <v>1489</v>
      </c>
      <c r="K37" s="11">
        <v>73448</v>
      </c>
      <c r="L37" s="11">
        <v>17954</v>
      </c>
      <c r="M37" s="11">
        <v>3757</v>
      </c>
      <c r="N37" s="11">
        <v>14197</v>
      </c>
      <c r="O37" s="11">
        <v>170776</v>
      </c>
      <c r="P37" s="11">
        <v>46623</v>
      </c>
      <c r="Q37" s="11">
        <v>124153</v>
      </c>
      <c r="R37" s="11">
        <v>72906</v>
      </c>
      <c r="S37" s="11">
        <v>34692</v>
      </c>
      <c r="T37" s="11">
        <v>38214</v>
      </c>
      <c r="U37" s="11">
        <v>1761796</v>
      </c>
      <c r="V37" s="11">
        <v>109138</v>
      </c>
      <c r="W37" s="11">
        <v>1652658</v>
      </c>
      <c r="X37" s="11">
        <v>332283</v>
      </c>
      <c r="Y37" s="11">
        <v>4464</v>
      </c>
      <c r="Z37" s="11">
        <v>327819</v>
      </c>
      <c r="AA37" s="11">
        <v>96249</v>
      </c>
      <c r="AB37" s="11">
        <v>16916</v>
      </c>
      <c r="AC37" s="11">
        <v>79333</v>
      </c>
      <c r="AD37" s="11">
        <v>16600</v>
      </c>
      <c r="AE37" s="11">
        <v>13355</v>
      </c>
      <c r="AF37" s="11">
        <v>3245</v>
      </c>
      <c r="AG37" s="11">
        <v>30633</v>
      </c>
      <c r="AH37" s="11">
        <v>0</v>
      </c>
      <c r="AI37" s="11">
        <v>30633</v>
      </c>
      <c r="AJ37" s="11">
        <v>784705</v>
      </c>
      <c r="AK37" s="11">
        <v>55929</v>
      </c>
      <c r="AL37" s="11">
        <v>728776</v>
      </c>
      <c r="AM37" s="11">
        <v>252238</v>
      </c>
      <c r="AN37" s="11">
        <v>127586</v>
      </c>
      <c r="AO37" s="11">
        <v>124652</v>
      </c>
      <c r="AP37" s="11">
        <v>43397</v>
      </c>
      <c r="AQ37" s="11">
        <v>11308</v>
      </c>
      <c r="AR37" s="11">
        <v>32089</v>
      </c>
      <c r="AS37" s="11">
        <v>51539</v>
      </c>
      <c r="AT37" s="11">
        <v>9537</v>
      </c>
      <c r="AU37" s="11">
        <v>42002</v>
      </c>
      <c r="AV37" s="11">
        <v>996183</v>
      </c>
      <c r="AW37" s="11">
        <v>6188</v>
      </c>
      <c r="AX37" s="11">
        <v>989995</v>
      </c>
      <c r="AY37" s="11">
        <v>178997</v>
      </c>
      <c r="AZ37" s="11">
        <v>30892</v>
      </c>
      <c r="BA37" s="11">
        <v>148105</v>
      </c>
      <c r="BB37" s="11">
        <v>113600</v>
      </c>
      <c r="BC37" s="11">
        <v>5094</v>
      </c>
      <c r="BD37" s="11">
        <v>108506</v>
      </c>
      <c r="BE37" s="11">
        <v>90773</v>
      </c>
      <c r="BF37" s="11">
        <v>7719</v>
      </c>
      <c r="BG37" s="11">
        <v>83054</v>
      </c>
      <c r="BH37" s="11">
        <v>121722</v>
      </c>
      <c r="BI37" s="11">
        <v>64205</v>
      </c>
      <c r="BJ37" s="11">
        <v>57517</v>
      </c>
      <c r="BK37" s="11">
        <v>214540</v>
      </c>
      <c r="BL37" s="11">
        <v>86786</v>
      </c>
      <c r="BM37" s="11">
        <v>127754</v>
      </c>
      <c r="BN37" s="11">
        <v>33306</v>
      </c>
      <c r="BO37" s="11">
        <v>1435</v>
      </c>
      <c r="BP37" s="11">
        <v>31871</v>
      </c>
      <c r="BQ37" s="11">
        <v>202548</v>
      </c>
      <c r="BR37" s="11">
        <v>32253</v>
      </c>
      <c r="BS37" s="11">
        <v>170295</v>
      </c>
      <c r="BT37" s="11">
        <v>174655</v>
      </c>
      <c r="BU37" s="11">
        <v>84131</v>
      </c>
      <c r="BV37" s="11">
        <v>90524</v>
      </c>
      <c r="BW37" s="11">
        <v>211913</v>
      </c>
      <c r="BX37" s="11">
        <v>4804</v>
      </c>
      <c r="BY37" s="11">
        <v>207109</v>
      </c>
      <c r="BZ37" s="11">
        <v>298353</v>
      </c>
      <c r="CA37" s="11">
        <v>40975</v>
      </c>
      <c r="CB37" s="11">
        <v>257378</v>
      </c>
      <c r="CC37" s="11">
        <v>60564</v>
      </c>
      <c r="CD37" s="11">
        <v>27307</v>
      </c>
      <c r="CE37" s="11">
        <v>33257</v>
      </c>
      <c r="CF37" s="11">
        <v>160923</v>
      </c>
      <c r="CG37" s="11">
        <v>4801</v>
      </c>
      <c r="CH37" s="11">
        <v>156122</v>
      </c>
      <c r="CI37" s="11">
        <v>21509</v>
      </c>
      <c r="CJ37" s="11">
        <v>1558</v>
      </c>
      <c r="CK37" s="11">
        <v>19951</v>
      </c>
      <c r="CL37" s="11">
        <v>48457</v>
      </c>
      <c r="CM37" s="11">
        <v>9273</v>
      </c>
      <c r="CN37" s="11">
        <v>39184</v>
      </c>
      <c r="CO37" s="11">
        <v>157266</v>
      </c>
      <c r="CP37" s="11">
        <v>7042</v>
      </c>
      <c r="CQ37" s="11">
        <v>150224</v>
      </c>
      <c r="CR37" s="11">
        <v>47218</v>
      </c>
      <c r="CS37" s="11">
        <v>21461</v>
      </c>
      <c r="CT37" s="11">
        <v>25757</v>
      </c>
      <c r="CU37" s="11">
        <v>232543</v>
      </c>
      <c r="CV37" s="11">
        <v>52835</v>
      </c>
      <c r="CW37" s="11">
        <v>179708</v>
      </c>
      <c r="CX37" s="11">
        <v>34892</v>
      </c>
      <c r="CY37" s="11">
        <v>1191</v>
      </c>
      <c r="CZ37" s="11">
        <v>33701</v>
      </c>
      <c r="DA37" s="11">
        <v>813417</v>
      </c>
      <c r="DB37" s="11">
        <v>421818</v>
      </c>
      <c r="DC37" s="11">
        <v>391599</v>
      </c>
      <c r="DD37" s="11">
        <v>192982</v>
      </c>
      <c r="DE37" s="11">
        <v>21185</v>
      </c>
      <c r="DF37" s="11">
        <v>171797</v>
      </c>
      <c r="DG37" s="11">
        <v>67594</v>
      </c>
      <c r="DH37" s="11">
        <v>5684</v>
      </c>
      <c r="DI37" s="11">
        <v>61910</v>
      </c>
      <c r="DJ37" s="11">
        <v>292870</v>
      </c>
      <c r="DK37" s="11">
        <v>18398</v>
      </c>
      <c r="DL37" s="11">
        <v>274472</v>
      </c>
      <c r="DM37" s="11">
        <v>119284</v>
      </c>
      <c r="DN37" s="11">
        <v>24631</v>
      </c>
      <c r="DO37" s="11">
        <v>94653</v>
      </c>
      <c r="DP37" s="11">
        <v>241546</v>
      </c>
      <c r="DQ37" s="11">
        <v>26100</v>
      </c>
      <c r="DR37" s="11">
        <v>215446</v>
      </c>
      <c r="DS37" s="11">
        <v>214814</v>
      </c>
      <c r="DT37" s="11">
        <v>44805</v>
      </c>
      <c r="DU37" s="11">
        <v>170009</v>
      </c>
      <c r="DV37" s="11">
        <v>48030</v>
      </c>
      <c r="DW37" s="11">
        <v>34590</v>
      </c>
      <c r="DX37" s="11">
        <v>13440</v>
      </c>
      <c r="DY37" s="11">
        <v>152286</v>
      </c>
      <c r="DZ37" s="11">
        <v>31405</v>
      </c>
      <c r="EA37" s="11">
        <v>120881</v>
      </c>
      <c r="EB37" s="11">
        <v>48885</v>
      </c>
      <c r="EC37" s="11">
        <v>18196</v>
      </c>
      <c r="ED37" s="11">
        <v>30689</v>
      </c>
      <c r="EE37" s="11">
        <v>124793</v>
      </c>
      <c r="EF37" s="11">
        <v>36686</v>
      </c>
      <c r="EG37" s="11">
        <v>88107</v>
      </c>
      <c r="EH37" s="11">
        <v>546389</v>
      </c>
      <c r="EI37" s="11">
        <v>59541</v>
      </c>
      <c r="EJ37" s="11">
        <v>486848</v>
      </c>
      <c r="EK37" s="11">
        <v>133601</v>
      </c>
      <c r="EL37" s="11">
        <v>19247</v>
      </c>
      <c r="EM37" s="11">
        <v>114354</v>
      </c>
      <c r="EN37" s="11">
        <v>23914</v>
      </c>
      <c r="EO37" s="11">
        <v>10410</v>
      </c>
      <c r="EP37" s="11">
        <v>13504</v>
      </c>
      <c r="EQ37" s="11">
        <v>243595</v>
      </c>
      <c r="ER37" s="11">
        <v>19558</v>
      </c>
      <c r="ES37" s="11">
        <v>224037</v>
      </c>
      <c r="ET37" s="11">
        <v>265240</v>
      </c>
      <c r="EU37" s="11">
        <v>2586</v>
      </c>
      <c r="EV37" s="11">
        <v>262654</v>
      </c>
      <c r="EW37" s="11">
        <v>67583</v>
      </c>
      <c r="EX37" s="11">
        <v>15148</v>
      </c>
      <c r="EY37" s="11">
        <v>52435</v>
      </c>
      <c r="EZ37" s="11">
        <v>275650</v>
      </c>
      <c r="FA37" s="11">
        <v>66212</v>
      </c>
      <c r="FB37" s="11">
        <v>209438</v>
      </c>
      <c r="FC37" s="11">
        <v>24876</v>
      </c>
      <c r="FD37" s="11">
        <v>886</v>
      </c>
      <c r="FE37" s="11">
        <v>23990</v>
      </c>
      <c r="FF37" s="420"/>
      <c r="FG37" s="420"/>
      <c r="FH37" s="417"/>
    </row>
    <row r="38" spans="1:164" ht="15" customHeight="1">
      <c r="A38" s="656" t="s">
        <v>664</v>
      </c>
      <c r="B38" s="656"/>
      <c r="C38" s="656"/>
      <c r="D38" s="11">
        <v>6811898</v>
      </c>
      <c r="E38" s="11"/>
      <c r="F38" s="11"/>
      <c r="G38" s="11">
        <v>708120</v>
      </c>
      <c r="H38" s="11">
        <v>6103778</v>
      </c>
      <c r="I38" s="11">
        <v>94920</v>
      </c>
      <c r="J38" s="11">
        <v>32275</v>
      </c>
      <c r="K38" s="11">
        <v>62645</v>
      </c>
      <c r="L38" s="11">
        <v>51934</v>
      </c>
      <c r="M38" s="11">
        <v>10707</v>
      </c>
      <c r="N38" s="11">
        <v>41227</v>
      </c>
      <c r="O38" s="11">
        <v>25555</v>
      </c>
      <c r="P38" s="11">
        <v>5275</v>
      </c>
      <c r="Q38" s="11">
        <v>20280</v>
      </c>
      <c r="R38" s="11">
        <v>27986</v>
      </c>
      <c r="S38" s="11">
        <v>365</v>
      </c>
      <c r="T38" s="11">
        <v>27621</v>
      </c>
      <c r="U38" s="11">
        <v>983572</v>
      </c>
      <c r="V38" s="11">
        <v>1152</v>
      </c>
      <c r="W38" s="11">
        <v>982420</v>
      </c>
      <c r="X38" s="11">
        <v>173949</v>
      </c>
      <c r="Y38" s="11">
        <v>214</v>
      </c>
      <c r="Z38" s="11">
        <v>173735</v>
      </c>
      <c r="AA38" s="11">
        <v>132822</v>
      </c>
      <c r="AB38" s="11">
        <v>6812</v>
      </c>
      <c r="AC38" s="11">
        <v>126010</v>
      </c>
      <c r="AD38" s="11">
        <v>12480</v>
      </c>
      <c r="AE38" s="11">
        <v>4630</v>
      </c>
      <c r="AF38" s="11">
        <v>7850</v>
      </c>
      <c r="AG38" s="11">
        <v>27237</v>
      </c>
      <c r="AH38" s="11">
        <v>0</v>
      </c>
      <c r="AI38" s="11">
        <v>27237</v>
      </c>
      <c r="AJ38" s="11">
        <v>219697</v>
      </c>
      <c r="AK38" s="11">
        <v>0</v>
      </c>
      <c r="AL38" s="11">
        <v>219697</v>
      </c>
      <c r="AM38" s="11">
        <v>121938</v>
      </c>
      <c r="AN38" s="11">
        <v>2845</v>
      </c>
      <c r="AO38" s="11">
        <v>119093</v>
      </c>
      <c r="AP38" s="11">
        <v>22084</v>
      </c>
      <c r="AQ38" s="11">
        <v>20592</v>
      </c>
      <c r="AR38" s="11">
        <v>1492</v>
      </c>
      <c r="AS38" s="11">
        <v>34061</v>
      </c>
      <c r="AT38" s="11">
        <v>24431</v>
      </c>
      <c r="AU38" s="11">
        <v>9630</v>
      </c>
      <c r="AV38" s="11">
        <v>206938</v>
      </c>
      <c r="AW38" s="11">
        <v>35801</v>
      </c>
      <c r="AX38" s="11">
        <v>171137</v>
      </c>
      <c r="AY38" s="11">
        <v>52240</v>
      </c>
      <c r="AZ38" s="11">
        <v>4405</v>
      </c>
      <c r="BA38" s="11">
        <v>47835</v>
      </c>
      <c r="BB38" s="11">
        <v>24838</v>
      </c>
      <c r="BC38" s="11">
        <v>13219</v>
      </c>
      <c r="BD38" s="11">
        <v>11619</v>
      </c>
      <c r="BE38" s="11">
        <v>42463</v>
      </c>
      <c r="BF38" s="11">
        <v>6371</v>
      </c>
      <c r="BG38" s="11">
        <v>36092</v>
      </c>
      <c r="BH38" s="11">
        <v>44400</v>
      </c>
      <c r="BI38" s="11">
        <v>16796</v>
      </c>
      <c r="BJ38" s="11">
        <v>27604</v>
      </c>
      <c r="BK38" s="11">
        <v>66105</v>
      </c>
      <c r="BL38" s="11">
        <v>3426</v>
      </c>
      <c r="BM38" s="11">
        <v>62679</v>
      </c>
      <c r="BN38" s="11">
        <v>38144</v>
      </c>
      <c r="BO38" s="11">
        <v>9372</v>
      </c>
      <c r="BP38" s="11">
        <v>28772</v>
      </c>
      <c r="BQ38" s="11">
        <v>194047</v>
      </c>
      <c r="BR38" s="11">
        <v>11014</v>
      </c>
      <c r="BS38" s="11">
        <v>183033</v>
      </c>
      <c r="BT38" s="11">
        <v>397247</v>
      </c>
      <c r="BU38" s="11">
        <v>7622</v>
      </c>
      <c r="BV38" s="11">
        <v>389625</v>
      </c>
      <c r="BW38" s="11">
        <v>78968</v>
      </c>
      <c r="BX38" s="11">
        <v>6880</v>
      </c>
      <c r="BY38" s="11">
        <v>72088</v>
      </c>
      <c r="BZ38" s="11">
        <v>242313</v>
      </c>
      <c r="CA38" s="11">
        <v>16611</v>
      </c>
      <c r="CB38" s="11">
        <v>225702</v>
      </c>
      <c r="CC38" s="11">
        <v>33030</v>
      </c>
      <c r="CD38" s="11">
        <v>5128</v>
      </c>
      <c r="CE38" s="11">
        <v>27902</v>
      </c>
      <c r="CF38" s="11">
        <v>52330</v>
      </c>
      <c r="CG38" s="11">
        <v>17550</v>
      </c>
      <c r="CH38" s="11">
        <v>34780</v>
      </c>
      <c r="CI38" s="11">
        <v>10761</v>
      </c>
      <c r="CJ38" s="11">
        <v>983</v>
      </c>
      <c r="CK38" s="11">
        <v>9778</v>
      </c>
      <c r="CL38" s="11">
        <v>48797</v>
      </c>
      <c r="CM38" s="11">
        <v>1786</v>
      </c>
      <c r="CN38" s="11">
        <v>47011</v>
      </c>
      <c r="CO38" s="11">
        <v>28222</v>
      </c>
      <c r="CP38" s="11">
        <v>9382</v>
      </c>
      <c r="CQ38" s="11">
        <v>18840</v>
      </c>
      <c r="CR38" s="11">
        <v>36399</v>
      </c>
      <c r="CS38" s="11">
        <v>14822</v>
      </c>
      <c r="CT38" s="11">
        <v>21577</v>
      </c>
      <c r="CU38" s="11">
        <v>241016</v>
      </c>
      <c r="CV38" s="11">
        <v>64592</v>
      </c>
      <c r="CW38" s="11">
        <v>176424</v>
      </c>
      <c r="CX38" s="11">
        <v>14875</v>
      </c>
      <c r="CY38" s="11">
        <v>1412</v>
      </c>
      <c r="CZ38" s="11">
        <v>13463</v>
      </c>
      <c r="DA38" s="11">
        <v>1185881</v>
      </c>
      <c r="DB38" s="11">
        <v>11090</v>
      </c>
      <c r="DC38" s="11">
        <v>1174791</v>
      </c>
      <c r="DD38" s="11">
        <v>157508</v>
      </c>
      <c r="DE38" s="11">
        <v>66663</v>
      </c>
      <c r="DF38" s="11">
        <v>90845</v>
      </c>
      <c r="DG38" s="11">
        <v>11245</v>
      </c>
      <c r="DH38" s="11">
        <v>3669</v>
      </c>
      <c r="DI38" s="11">
        <v>7576</v>
      </c>
      <c r="DJ38" s="11">
        <v>139856</v>
      </c>
      <c r="DK38" s="11">
        <v>19903</v>
      </c>
      <c r="DL38" s="11">
        <v>119953</v>
      </c>
      <c r="DM38" s="11">
        <v>66209</v>
      </c>
      <c r="DN38" s="11">
        <v>12132</v>
      </c>
      <c r="DO38" s="11">
        <v>54077</v>
      </c>
      <c r="DP38" s="11">
        <v>71493</v>
      </c>
      <c r="DQ38" s="11">
        <v>7641</v>
      </c>
      <c r="DR38" s="11">
        <v>63852</v>
      </c>
      <c r="DS38" s="11">
        <v>247406</v>
      </c>
      <c r="DT38" s="11">
        <v>60701</v>
      </c>
      <c r="DU38" s="11">
        <v>186705</v>
      </c>
      <c r="DV38" s="11">
        <v>49869</v>
      </c>
      <c r="DW38" s="11">
        <v>11746</v>
      </c>
      <c r="DX38" s="11">
        <v>38123</v>
      </c>
      <c r="DY38" s="11">
        <v>57316</v>
      </c>
      <c r="DZ38" s="11">
        <v>12470</v>
      </c>
      <c r="EA38" s="11">
        <v>44846</v>
      </c>
      <c r="EB38" s="11">
        <v>10440</v>
      </c>
      <c r="EC38" s="11">
        <v>0</v>
      </c>
      <c r="ED38" s="11">
        <v>10440</v>
      </c>
      <c r="EE38" s="11">
        <v>101990</v>
      </c>
      <c r="EF38" s="11">
        <v>4901</v>
      </c>
      <c r="EG38" s="11">
        <v>97089</v>
      </c>
      <c r="EH38" s="11">
        <v>294343</v>
      </c>
      <c r="EI38" s="11">
        <v>0</v>
      </c>
      <c r="EJ38" s="11">
        <v>294343</v>
      </c>
      <c r="EK38" s="11">
        <v>20674</v>
      </c>
      <c r="EL38" s="11">
        <v>3083</v>
      </c>
      <c r="EM38" s="11">
        <v>17591</v>
      </c>
      <c r="EN38" s="11">
        <v>17086</v>
      </c>
      <c r="EO38" s="11">
        <v>4576</v>
      </c>
      <c r="EP38" s="11">
        <v>12510</v>
      </c>
      <c r="EQ38" s="11">
        <v>131648</v>
      </c>
      <c r="ER38" s="11">
        <v>23838</v>
      </c>
      <c r="ES38" s="11">
        <v>107810</v>
      </c>
      <c r="ET38" s="11">
        <v>351221</v>
      </c>
      <c r="EU38" s="11">
        <v>81759</v>
      </c>
      <c r="EV38" s="11">
        <v>269462</v>
      </c>
      <c r="EW38" s="11">
        <v>25600</v>
      </c>
      <c r="EX38" s="11">
        <v>7893</v>
      </c>
      <c r="EY38" s="11">
        <v>17707</v>
      </c>
      <c r="EZ38" s="11">
        <v>86162</v>
      </c>
      <c r="FA38" s="11">
        <v>16109</v>
      </c>
      <c r="FB38" s="11">
        <v>70053</v>
      </c>
      <c r="FC38" s="11">
        <v>4583</v>
      </c>
      <c r="FD38" s="11">
        <v>3476</v>
      </c>
      <c r="FE38" s="11">
        <v>1107</v>
      </c>
      <c r="FF38" s="420"/>
      <c r="FG38" s="420"/>
      <c r="FH38" s="417"/>
    </row>
    <row r="39" spans="1:164" ht="15" customHeight="1">
      <c r="A39" s="656" t="s">
        <v>665</v>
      </c>
      <c r="B39" s="656"/>
      <c r="C39" s="656"/>
      <c r="D39" s="11">
        <v>55800120</v>
      </c>
      <c r="E39" s="11"/>
      <c r="F39" s="11"/>
      <c r="G39" s="11">
        <v>987532</v>
      </c>
      <c r="H39" s="11">
        <v>54812588</v>
      </c>
      <c r="I39" s="11">
        <v>540075</v>
      </c>
      <c r="J39" s="11">
        <v>0</v>
      </c>
      <c r="K39" s="11">
        <v>540075</v>
      </c>
      <c r="L39" s="11">
        <v>115728</v>
      </c>
      <c r="M39" s="11">
        <v>0</v>
      </c>
      <c r="N39" s="11">
        <v>115728</v>
      </c>
      <c r="O39" s="11">
        <v>915696</v>
      </c>
      <c r="P39" s="11">
        <v>0</v>
      </c>
      <c r="Q39" s="11">
        <v>915696</v>
      </c>
      <c r="R39" s="11">
        <v>306395</v>
      </c>
      <c r="S39" s="11">
        <v>0</v>
      </c>
      <c r="T39" s="11">
        <v>306395</v>
      </c>
      <c r="U39" s="11">
        <v>7606371</v>
      </c>
      <c r="V39" s="11">
        <v>0</v>
      </c>
      <c r="W39" s="11">
        <v>7606371</v>
      </c>
      <c r="X39" s="11">
        <v>884555</v>
      </c>
      <c r="Y39" s="11">
        <v>0</v>
      </c>
      <c r="Z39" s="11">
        <v>884555</v>
      </c>
      <c r="AA39" s="11">
        <v>446051</v>
      </c>
      <c r="AB39" s="11">
        <v>0</v>
      </c>
      <c r="AC39" s="11">
        <v>446051</v>
      </c>
      <c r="AD39" s="11">
        <v>164753</v>
      </c>
      <c r="AE39" s="11">
        <v>0</v>
      </c>
      <c r="AF39" s="11">
        <v>164753</v>
      </c>
      <c r="AG39" s="11">
        <v>299665</v>
      </c>
      <c r="AH39" s="11">
        <v>0</v>
      </c>
      <c r="AI39" s="11">
        <v>299665</v>
      </c>
      <c r="AJ39" s="11">
        <v>3431900</v>
      </c>
      <c r="AK39" s="11">
        <v>0</v>
      </c>
      <c r="AL39" s="11">
        <v>3431900</v>
      </c>
      <c r="AM39" s="11">
        <v>1560657</v>
      </c>
      <c r="AN39" s="11">
        <v>0</v>
      </c>
      <c r="AO39" s="11">
        <v>1560657</v>
      </c>
      <c r="AP39" s="11">
        <v>487551</v>
      </c>
      <c r="AQ39" s="11">
        <v>0</v>
      </c>
      <c r="AR39" s="11">
        <v>487551</v>
      </c>
      <c r="AS39" s="11">
        <v>250405</v>
      </c>
      <c r="AT39" s="11">
        <v>0</v>
      </c>
      <c r="AU39" s="11">
        <v>250405</v>
      </c>
      <c r="AV39" s="11">
        <v>1540567</v>
      </c>
      <c r="AW39" s="11">
        <v>0</v>
      </c>
      <c r="AX39" s="11">
        <v>1540567</v>
      </c>
      <c r="AY39" s="11">
        <v>1719274</v>
      </c>
      <c r="AZ39" s="11">
        <v>0</v>
      </c>
      <c r="BA39" s="11">
        <v>1719274</v>
      </c>
      <c r="BB39" s="11">
        <v>596087</v>
      </c>
      <c r="BC39" s="11">
        <v>0</v>
      </c>
      <c r="BD39" s="11">
        <v>596087</v>
      </c>
      <c r="BE39" s="11">
        <v>439403</v>
      </c>
      <c r="BF39" s="11">
        <v>0</v>
      </c>
      <c r="BG39" s="11">
        <v>439403</v>
      </c>
      <c r="BH39" s="11">
        <v>645446</v>
      </c>
      <c r="BI39" s="11">
        <v>0</v>
      </c>
      <c r="BJ39" s="11">
        <v>645446</v>
      </c>
      <c r="BK39" s="11">
        <v>450934</v>
      </c>
      <c r="BL39" s="11">
        <v>0</v>
      </c>
      <c r="BM39" s="11">
        <v>450934</v>
      </c>
      <c r="BN39" s="11">
        <v>173699</v>
      </c>
      <c r="BO39" s="11">
        <v>0</v>
      </c>
      <c r="BP39" s="11">
        <v>173699</v>
      </c>
      <c r="BQ39" s="11">
        <v>1287757</v>
      </c>
      <c r="BR39" s="11">
        <v>145361</v>
      </c>
      <c r="BS39" s="11">
        <v>1142396</v>
      </c>
      <c r="BT39" s="11">
        <v>1724187</v>
      </c>
      <c r="BU39" s="11">
        <v>453071</v>
      </c>
      <c r="BV39" s="11">
        <v>1271116</v>
      </c>
      <c r="BW39" s="11">
        <v>1958703</v>
      </c>
      <c r="BX39" s="11">
        <v>0</v>
      </c>
      <c r="BY39" s="11">
        <v>1958703</v>
      </c>
      <c r="BZ39" s="11">
        <v>1135621</v>
      </c>
      <c r="CA39" s="11">
        <v>254223</v>
      </c>
      <c r="CB39" s="11">
        <v>881398</v>
      </c>
      <c r="CC39" s="11">
        <v>273641</v>
      </c>
      <c r="CD39" s="11">
        <v>0</v>
      </c>
      <c r="CE39" s="11">
        <v>273641</v>
      </c>
      <c r="CF39" s="11">
        <v>1013250</v>
      </c>
      <c r="CG39" s="11">
        <v>0</v>
      </c>
      <c r="CH39" s="11">
        <v>1013250</v>
      </c>
      <c r="CI39" s="11">
        <v>119476</v>
      </c>
      <c r="CJ39" s="11">
        <v>0</v>
      </c>
      <c r="CK39" s="11">
        <v>119476</v>
      </c>
      <c r="CL39" s="11">
        <v>279952</v>
      </c>
      <c r="CM39" s="11">
        <v>0</v>
      </c>
      <c r="CN39" s="11">
        <v>279952</v>
      </c>
      <c r="CO39" s="11">
        <v>494898</v>
      </c>
      <c r="CP39" s="11">
        <v>0</v>
      </c>
      <c r="CQ39" s="11">
        <v>494898</v>
      </c>
      <c r="CR39" s="11">
        <v>133867</v>
      </c>
      <c r="CS39" s="11">
        <v>1962</v>
      </c>
      <c r="CT39" s="11">
        <v>131905</v>
      </c>
      <c r="CU39" s="11">
        <v>1744686</v>
      </c>
      <c r="CV39" s="11">
        <v>22214</v>
      </c>
      <c r="CW39" s="11">
        <v>1722472</v>
      </c>
      <c r="CX39" s="11">
        <v>199601</v>
      </c>
      <c r="CY39" s="11">
        <v>0</v>
      </c>
      <c r="CZ39" s="11">
        <v>199601</v>
      </c>
      <c r="DA39" s="11">
        <v>2912831</v>
      </c>
      <c r="DB39" s="11">
        <v>0</v>
      </c>
      <c r="DC39" s="11">
        <v>2912831</v>
      </c>
      <c r="DD39" s="11">
        <v>1392089</v>
      </c>
      <c r="DE39" s="11">
        <v>0</v>
      </c>
      <c r="DF39" s="11">
        <v>1392089</v>
      </c>
      <c r="DG39" s="11">
        <v>66080</v>
      </c>
      <c r="DH39" s="11">
        <v>0</v>
      </c>
      <c r="DI39" s="11">
        <v>66080</v>
      </c>
      <c r="DJ39" s="11">
        <v>2400805</v>
      </c>
      <c r="DK39" s="11">
        <v>0</v>
      </c>
      <c r="DL39" s="11">
        <v>2400805</v>
      </c>
      <c r="DM39" s="11">
        <v>416109</v>
      </c>
      <c r="DN39" s="11">
        <v>4</v>
      </c>
      <c r="DO39" s="11">
        <v>416105</v>
      </c>
      <c r="DP39" s="11">
        <v>1130502</v>
      </c>
      <c r="DQ39" s="11">
        <v>0</v>
      </c>
      <c r="DR39" s="11">
        <v>1130502</v>
      </c>
      <c r="DS39" s="11">
        <v>2835301</v>
      </c>
      <c r="DT39" s="11">
        <v>0</v>
      </c>
      <c r="DU39" s="11">
        <v>2835301</v>
      </c>
      <c r="DV39" s="11">
        <v>226303</v>
      </c>
      <c r="DW39" s="11">
        <v>99005</v>
      </c>
      <c r="DX39" s="11">
        <v>127298</v>
      </c>
      <c r="DY39" s="11">
        <v>683301</v>
      </c>
      <c r="DZ39" s="11">
        <v>0</v>
      </c>
      <c r="EA39" s="11">
        <v>683301</v>
      </c>
      <c r="EB39" s="11">
        <v>100927</v>
      </c>
      <c r="EC39" s="11">
        <v>0</v>
      </c>
      <c r="ED39" s="11">
        <v>100927</v>
      </c>
      <c r="EE39" s="11">
        <v>973486</v>
      </c>
      <c r="EF39" s="11">
        <v>25</v>
      </c>
      <c r="EG39" s="11">
        <v>973461</v>
      </c>
      <c r="EH39" s="11">
        <v>3845827</v>
      </c>
      <c r="EI39" s="11">
        <v>146</v>
      </c>
      <c r="EJ39" s="11">
        <v>3845681</v>
      </c>
      <c r="EK39" s="11">
        <v>397623</v>
      </c>
      <c r="EL39" s="11">
        <v>0</v>
      </c>
      <c r="EM39" s="11">
        <v>397623</v>
      </c>
      <c r="EN39" s="11">
        <v>75462</v>
      </c>
      <c r="EO39" s="11">
        <v>0</v>
      </c>
      <c r="EP39" s="11">
        <v>75462</v>
      </c>
      <c r="EQ39" s="11">
        <v>1620301</v>
      </c>
      <c r="ER39" s="11">
        <v>0</v>
      </c>
      <c r="ES39" s="11">
        <v>1620301</v>
      </c>
      <c r="ET39" s="11">
        <v>2492650</v>
      </c>
      <c r="EU39" s="11">
        <v>1218</v>
      </c>
      <c r="EV39" s="11">
        <v>2491432</v>
      </c>
      <c r="EW39" s="11">
        <v>285036</v>
      </c>
      <c r="EX39" s="11">
        <v>10247</v>
      </c>
      <c r="EY39" s="11">
        <v>274789</v>
      </c>
      <c r="EZ39" s="11">
        <v>928827</v>
      </c>
      <c r="FA39" s="11">
        <v>56</v>
      </c>
      <c r="FB39" s="11">
        <v>928771</v>
      </c>
      <c r="FC39" s="11">
        <v>75809</v>
      </c>
      <c r="FD39" s="11">
        <v>0</v>
      </c>
      <c r="FE39" s="11">
        <v>75809</v>
      </c>
      <c r="FF39" s="420"/>
      <c r="FG39" s="420"/>
      <c r="FH39" s="417"/>
    </row>
    <row r="40" spans="1:164" ht="15" customHeight="1">
      <c r="A40" s="656" t="s">
        <v>666</v>
      </c>
      <c r="B40" s="656"/>
      <c r="C40" s="656"/>
      <c r="D40" s="11">
        <v>17615157</v>
      </c>
      <c r="E40" s="11"/>
      <c r="F40" s="11"/>
      <c r="G40" s="11">
        <v>347584</v>
      </c>
      <c r="H40" s="11">
        <v>17267573</v>
      </c>
      <c r="I40" s="11">
        <v>224786</v>
      </c>
      <c r="J40" s="11">
        <v>6351</v>
      </c>
      <c r="K40" s="11">
        <v>218435</v>
      </c>
      <c r="L40" s="11">
        <v>85393</v>
      </c>
      <c r="M40" s="11">
        <v>0</v>
      </c>
      <c r="N40" s="11">
        <v>85393</v>
      </c>
      <c r="O40" s="11">
        <v>463313</v>
      </c>
      <c r="P40" s="11">
        <v>1105</v>
      </c>
      <c r="Q40" s="11">
        <v>462208</v>
      </c>
      <c r="R40" s="11">
        <v>186751</v>
      </c>
      <c r="S40" s="11">
        <v>4</v>
      </c>
      <c r="T40" s="11">
        <v>186747</v>
      </c>
      <c r="U40" s="11">
        <v>2897326</v>
      </c>
      <c r="V40" s="11">
        <v>0</v>
      </c>
      <c r="W40" s="11">
        <v>2897326</v>
      </c>
      <c r="X40" s="11">
        <v>120260</v>
      </c>
      <c r="Y40" s="11">
        <v>3402</v>
      </c>
      <c r="Z40" s="11">
        <v>116858</v>
      </c>
      <c r="AA40" s="11">
        <v>169514</v>
      </c>
      <c r="AB40" s="11">
        <v>83336</v>
      </c>
      <c r="AC40" s="11">
        <v>86178</v>
      </c>
      <c r="AD40" s="11">
        <v>82812</v>
      </c>
      <c r="AE40" s="11">
        <v>69539</v>
      </c>
      <c r="AF40" s="11">
        <v>13273</v>
      </c>
      <c r="AG40" s="11">
        <v>4688</v>
      </c>
      <c r="AH40" s="11">
        <v>0</v>
      </c>
      <c r="AI40" s="11">
        <v>4688</v>
      </c>
      <c r="AJ40" s="11">
        <v>2328841</v>
      </c>
      <c r="AK40" s="11">
        <v>30485</v>
      </c>
      <c r="AL40" s="11">
        <v>2298356</v>
      </c>
      <c r="AM40" s="11">
        <v>616491</v>
      </c>
      <c r="AN40" s="11">
        <v>0</v>
      </c>
      <c r="AO40" s="11">
        <v>616491</v>
      </c>
      <c r="AP40" s="11">
        <v>157817</v>
      </c>
      <c r="AQ40" s="11">
        <v>0</v>
      </c>
      <c r="AR40" s="11">
        <v>157817</v>
      </c>
      <c r="AS40" s="11">
        <v>165328</v>
      </c>
      <c r="AT40" s="11">
        <v>0</v>
      </c>
      <c r="AU40" s="11">
        <v>165328</v>
      </c>
      <c r="AV40" s="11">
        <v>316671</v>
      </c>
      <c r="AW40" s="11">
        <v>0</v>
      </c>
      <c r="AX40" s="11">
        <v>316671</v>
      </c>
      <c r="AY40" s="11">
        <v>141679</v>
      </c>
      <c r="AZ40" s="11">
        <v>0</v>
      </c>
      <c r="BA40" s="11">
        <v>141679</v>
      </c>
      <c r="BB40" s="11">
        <v>271709</v>
      </c>
      <c r="BC40" s="11">
        <v>4143</v>
      </c>
      <c r="BD40" s="11">
        <v>267566</v>
      </c>
      <c r="BE40" s="11">
        <v>153482</v>
      </c>
      <c r="BF40" s="11">
        <v>0</v>
      </c>
      <c r="BG40" s="11">
        <v>153482</v>
      </c>
      <c r="BH40" s="11">
        <v>126123</v>
      </c>
      <c r="BI40" s="11">
        <v>1058</v>
      </c>
      <c r="BJ40" s="11">
        <v>125065</v>
      </c>
      <c r="BK40" s="11">
        <v>218537</v>
      </c>
      <c r="BL40" s="11">
        <v>0</v>
      </c>
      <c r="BM40" s="11">
        <v>218537</v>
      </c>
      <c r="BN40" s="11">
        <v>53530</v>
      </c>
      <c r="BO40" s="11">
        <v>0</v>
      </c>
      <c r="BP40" s="11">
        <v>53530</v>
      </c>
      <c r="BQ40" s="11">
        <v>426339</v>
      </c>
      <c r="BR40" s="11">
        <v>0</v>
      </c>
      <c r="BS40" s="11">
        <v>426339</v>
      </c>
      <c r="BT40" s="11">
        <v>140279</v>
      </c>
      <c r="BU40" s="11">
        <v>0</v>
      </c>
      <c r="BV40" s="11">
        <v>140279</v>
      </c>
      <c r="BW40" s="11">
        <v>267516</v>
      </c>
      <c r="BX40" s="11">
        <v>0</v>
      </c>
      <c r="BY40" s="11">
        <v>267516</v>
      </c>
      <c r="BZ40" s="11">
        <v>318643</v>
      </c>
      <c r="CA40" s="11">
        <v>0</v>
      </c>
      <c r="CB40" s="11">
        <v>318643</v>
      </c>
      <c r="CC40" s="11">
        <v>154448</v>
      </c>
      <c r="CD40" s="11">
        <v>0</v>
      </c>
      <c r="CE40" s="11">
        <v>154448</v>
      </c>
      <c r="CF40" s="11">
        <v>119254</v>
      </c>
      <c r="CG40" s="11">
        <v>1554</v>
      </c>
      <c r="CH40" s="11">
        <v>117700</v>
      </c>
      <c r="CI40" s="11">
        <v>69879</v>
      </c>
      <c r="CJ40" s="11">
        <v>0</v>
      </c>
      <c r="CK40" s="11">
        <v>69879</v>
      </c>
      <c r="CL40" s="11">
        <v>47736</v>
      </c>
      <c r="CM40" s="11">
        <v>0</v>
      </c>
      <c r="CN40" s="11">
        <v>47736</v>
      </c>
      <c r="CO40" s="11">
        <v>25449</v>
      </c>
      <c r="CP40" s="11">
        <v>116</v>
      </c>
      <c r="CQ40" s="11">
        <v>25333</v>
      </c>
      <c r="CR40" s="11">
        <v>33909</v>
      </c>
      <c r="CS40" s="11">
        <v>0</v>
      </c>
      <c r="CT40" s="11">
        <v>33909</v>
      </c>
      <c r="CU40" s="11">
        <v>478289</v>
      </c>
      <c r="CV40" s="11">
        <v>37257</v>
      </c>
      <c r="CW40" s="11">
        <v>441032</v>
      </c>
      <c r="CX40" s="11">
        <v>218301</v>
      </c>
      <c r="CY40" s="11">
        <v>0</v>
      </c>
      <c r="CZ40" s="11">
        <v>218301</v>
      </c>
      <c r="DA40" s="11">
        <v>564305</v>
      </c>
      <c r="DB40" s="11">
        <v>147</v>
      </c>
      <c r="DC40" s="11">
        <v>564158</v>
      </c>
      <c r="DD40" s="11">
        <v>572727</v>
      </c>
      <c r="DE40" s="11">
        <v>450</v>
      </c>
      <c r="DF40" s="11">
        <v>572277</v>
      </c>
      <c r="DG40" s="11">
        <v>78437</v>
      </c>
      <c r="DH40" s="11">
        <v>0</v>
      </c>
      <c r="DI40" s="11">
        <v>78437</v>
      </c>
      <c r="DJ40" s="11">
        <v>354703</v>
      </c>
      <c r="DK40" s="11">
        <v>0</v>
      </c>
      <c r="DL40" s="11">
        <v>354703</v>
      </c>
      <c r="DM40" s="11">
        <v>278167</v>
      </c>
      <c r="DN40" s="11">
        <v>1646</v>
      </c>
      <c r="DO40" s="11">
        <v>276521</v>
      </c>
      <c r="DP40" s="11">
        <v>145474</v>
      </c>
      <c r="DQ40" s="11">
        <v>146</v>
      </c>
      <c r="DR40" s="11">
        <v>145328</v>
      </c>
      <c r="DS40" s="11">
        <v>648554</v>
      </c>
      <c r="DT40" s="11">
        <v>0</v>
      </c>
      <c r="DU40" s="11">
        <v>648554</v>
      </c>
      <c r="DV40" s="11">
        <v>25269</v>
      </c>
      <c r="DW40" s="11">
        <v>10056</v>
      </c>
      <c r="DX40" s="11">
        <v>15213</v>
      </c>
      <c r="DY40" s="11">
        <v>213713</v>
      </c>
      <c r="DZ40" s="11">
        <v>0</v>
      </c>
      <c r="EA40" s="11">
        <v>213713</v>
      </c>
      <c r="EB40" s="11">
        <v>52814</v>
      </c>
      <c r="EC40" s="11">
        <v>0</v>
      </c>
      <c r="ED40" s="11">
        <v>52814</v>
      </c>
      <c r="EE40" s="11">
        <v>287449</v>
      </c>
      <c r="EF40" s="11">
        <v>6775</v>
      </c>
      <c r="EG40" s="11">
        <v>280674</v>
      </c>
      <c r="EH40" s="11">
        <v>1493326</v>
      </c>
      <c r="EI40" s="11">
        <v>72378</v>
      </c>
      <c r="EJ40" s="11">
        <v>1420948</v>
      </c>
      <c r="EK40" s="11">
        <v>192144</v>
      </c>
      <c r="EL40" s="11">
        <v>3895</v>
      </c>
      <c r="EM40" s="11">
        <v>188249</v>
      </c>
      <c r="EN40" s="11">
        <v>26511</v>
      </c>
      <c r="EO40" s="11">
        <v>0</v>
      </c>
      <c r="EP40" s="11">
        <v>26511</v>
      </c>
      <c r="EQ40" s="11">
        <v>432663</v>
      </c>
      <c r="ER40" s="11">
        <v>0</v>
      </c>
      <c r="ES40" s="11">
        <v>432663</v>
      </c>
      <c r="ET40" s="11">
        <v>794328</v>
      </c>
      <c r="EU40" s="11">
        <v>11517</v>
      </c>
      <c r="EV40" s="11">
        <v>782811</v>
      </c>
      <c r="EW40" s="11">
        <v>48364</v>
      </c>
      <c r="EX40" s="11">
        <v>1294</v>
      </c>
      <c r="EY40" s="11">
        <v>47070</v>
      </c>
      <c r="EZ40" s="11">
        <v>245691</v>
      </c>
      <c r="FA40" s="11">
        <v>929</v>
      </c>
      <c r="FB40" s="11">
        <v>244762</v>
      </c>
      <c r="FC40" s="11">
        <v>75425</v>
      </c>
      <c r="FD40" s="11">
        <v>1</v>
      </c>
      <c r="FE40" s="11">
        <v>75424</v>
      </c>
      <c r="FF40" s="420"/>
      <c r="FG40" s="420"/>
      <c r="FH40" s="417"/>
    </row>
    <row r="41" spans="1:164" ht="25.5" customHeight="1">
      <c r="A41" s="656" t="s">
        <v>667</v>
      </c>
      <c r="B41" s="656"/>
      <c r="C41" s="656"/>
      <c r="D41" s="11">
        <v>72807727</v>
      </c>
      <c r="E41" s="11"/>
      <c r="F41" s="11"/>
      <c r="G41" s="11">
        <v>20077054</v>
      </c>
      <c r="H41" s="11">
        <v>52730673</v>
      </c>
      <c r="I41" s="11">
        <v>489222</v>
      </c>
      <c r="J41" s="11">
        <v>76255</v>
      </c>
      <c r="K41" s="11">
        <v>412967</v>
      </c>
      <c r="L41" s="11">
        <v>373754</v>
      </c>
      <c r="M41" s="11">
        <v>215528</v>
      </c>
      <c r="N41" s="11">
        <v>158226</v>
      </c>
      <c r="O41" s="11">
        <v>955252</v>
      </c>
      <c r="P41" s="11">
        <v>319167</v>
      </c>
      <c r="Q41" s="11">
        <v>636085</v>
      </c>
      <c r="R41" s="11">
        <v>394418</v>
      </c>
      <c r="S41" s="11">
        <v>191219</v>
      </c>
      <c r="T41" s="11">
        <v>203199</v>
      </c>
      <c r="U41" s="11">
        <v>21841076</v>
      </c>
      <c r="V41" s="11">
        <v>4391395</v>
      </c>
      <c r="W41" s="11">
        <v>17449681</v>
      </c>
      <c r="X41" s="11">
        <v>1290330</v>
      </c>
      <c r="Y41" s="11">
        <v>205059</v>
      </c>
      <c r="Z41" s="11">
        <v>1085271</v>
      </c>
      <c r="AA41" s="11">
        <v>402806</v>
      </c>
      <c r="AB41" s="11">
        <v>144607</v>
      </c>
      <c r="AC41" s="11">
        <v>258199</v>
      </c>
      <c r="AD41" s="11">
        <v>114983</v>
      </c>
      <c r="AE41" s="11">
        <v>55934</v>
      </c>
      <c r="AF41" s="11">
        <v>59049</v>
      </c>
      <c r="AG41" s="11">
        <v>200274</v>
      </c>
      <c r="AH41" s="11">
        <v>0</v>
      </c>
      <c r="AI41" s="11">
        <v>200274</v>
      </c>
      <c r="AJ41" s="11">
        <v>5562805</v>
      </c>
      <c r="AK41" s="11">
        <v>2711196</v>
      </c>
      <c r="AL41" s="11">
        <v>2851609</v>
      </c>
      <c r="AM41" s="11">
        <v>1580083</v>
      </c>
      <c r="AN41" s="11">
        <v>351905</v>
      </c>
      <c r="AO41" s="11">
        <v>1228178</v>
      </c>
      <c r="AP41" s="11">
        <v>156450</v>
      </c>
      <c r="AQ41" s="11">
        <v>140452</v>
      </c>
      <c r="AR41" s="11">
        <v>15998</v>
      </c>
      <c r="AS41" s="11">
        <v>406486</v>
      </c>
      <c r="AT41" s="11">
        <v>218718</v>
      </c>
      <c r="AU41" s="11">
        <v>187768</v>
      </c>
      <c r="AV41" s="11">
        <v>1653083</v>
      </c>
      <c r="AW41" s="11">
        <v>48528</v>
      </c>
      <c r="AX41" s="11">
        <v>1604555</v>
      </c>
      <c r="AY41" s="11">
        <v>431560</v>
      </c>
      <c r="AZ41" s="11">
        <v>112302</v>
      </c>
      <c r="BA41" s="11">
        <v>319258</v>
      </c>
      <c r="BB41" s="11">
        <v>424509</v>
      </c>
      <c r="BC41" s="11">
        <v>152626</v>
      </c>
      <c r="BD41" s="11">
        <v>271883</v>
      </c>
      <c r="BE41" s="11">
        <v>467992</v>
      </c>
      <c r="BF41" s="11">
        <v>186791</v>
      </c>
      <c r="BG41" s="11">
        <v>281201</v>
      </c>
      <c r="BH41" s="11">
        <v>585599</v>
      </c>
      <c r="BI41" s="11">
        <v>210647</v>
      </c>
      <c r="BJ41" s="11">
        <v>374952</v>
      </c>
      <c r="BK41" s="11">
        <v>705453</v>
      </c>
      <c r="BL41" s="11">
        <v>124490</v>
      </c>
      <c r="BM41" s="11">
        <v>580963</v>
      </c>
      <c r="BN41" s="11">
        <v>413252</v>
      </c>
      <c r="BO41" s="11">
        <v>302433</v>
      </c>
      <c r="BP41" s="11">
        <v>110819</v>
      </c>
      <c r="BQ41" s="11">
        <v>1082528</v>
      </c>
      <c r="BR41" s="11">
        <v>247715</v>
      </c>
      <c r="BS41" s="11">
        <v>834813</v>
      </c>
      <c r="BT41" s="11">
        <v>1126259</v>
      </c>
      <c r="BU41" s="11">
        <v>654918</v>
      </c>
      <c r="BV41" s="11">
        <v>471341</v>
      </c>
      <c r="BW41" s="11">
        <v>2975496</v>
      </c>
      <c r="BX41" s="11">
        <v>128470</v>
      </c>
      <c r="BY41" s="11">
        <v>2847026</v>
      </c>
      <c r="BZ41" s="11">
        <v>1093139</v>
      </c>
      <c r="CA41" s="11">
        <v>110251</v>
      </c>
      <c r="CB41" s="11">
        <v>982888</v>
      </c>
      <c r="CC41" s="11">
        <v>327841</v>
      </c>
      <c r="CD41" s="11">
        <v>113865</v>
      </c>
      <c r="CE41" s="11">
        <v>213976</v>
      </c>
      <c r="CF41" s="11">
        <v>787245</v>
      </c>
      <c r="CG41" s="11">
        <v>150354</v>
      </c>
      <c r="CH41" s="11">
        <v>636891</v>
      </c>
      <c r="CI41" s="11">
        <v>217272</v>
      </c>
      <c r="CJ41" s="11">
        <v>47353</v>
      </c>
      <c r="CK41" s="11">
        <v>169919</v>
      </c>
      <c r="CL41" s="11">
        <v>677968</v>
      </c>
      <c r="CM41" s="11">
        <v>89259</v>
      </c>
      <c r="CN41" s="11">
        <v>588709</v>
      </c>
      <c r="CO41" s="11">
        <v>681321</v>
      </c>
      <c r="CP41" s="11">
        <v>198468</v>
      </c>
      <c r="CQ41" s="11">
        <v>482853</v>
      </c>
      <c r="CR41" s="11">
        <v>268954</v>
      </c>
      <c r="CS41" s="11">
        <v>108409</v>
      </c>
      <c r="CT41" s="11">
        <v>160545</v>
      </c>
      <c r="CU41" s="11">
        <v>1128761</v>
      </c>
      <c r="CV41" s="11">
        <v>714356</v>
      </c>
      <c r="CW41" s="11">
        <v>414405</v>
      </c>
      <c r="CX41" s="11">
        <v>206152</v>
      </c>
      <c r="CY41" s="11">
        <v>78551</v>
      </c>
      <c r="CZ41" s="11">
        <v>127601</v>
      </c>
      <c r="DA41" s="11">
        <v>3480617</v>
      </c>
      <c r="DB41" s="11">
        <v>893828</v>
      </c>
      <c r="DC41" s="11">
        <v>2586789</v>
      </c>
      <c r="DD41" s="11">
        <v>1199872</v>
      </c>
      <c r="DE41" s="11">
        <v>630238</v>
      </c>
      <c r="DF41" s="11">
        <v>569634</v>
      </c>
      <c r="DG41" s="11">
        <v>439497</v>
      </c>
      <c r="DH41" s="11">
        <v>350235</v>
      </c>
      <c r="DI41" s="11">
        <v>89262</v>
      </c>
      <c r="DJ41" s="11">
        <v>2491902</v>
      </c>
      <c r="DK41" s="11">
        <v>254038</v>
      </c>
      <c r="DL41" s="11">
        <v>2237864</v>
      </c>
      <c r="DM41" s="11">
        <v>498690</v>
      </c>
      <c r="DN41" s="11">
        <v>194138</v>
      </c>
      <c r="DO41" s="11">
        <v>304552</v>
      </c>
      <c r="DP41" s="11">
        <v>1357625</v>
      </c>
      <c r="DQ41" s="11">
        <v>791964</v>
      </c>
      <c r="DR41" s="11">
        <v>565661</v>
      </c>
      <c r="DS41" s="11">
        <v>2296039</v>
      </c>
      <c r="DT41" s="11">
        <v>460274</v>
      </c>
      <c r="DU41" s="11">
        <v>1835765</v>
      </c>
      <c r="DV41" s="11">
        <v>293905</v>
      </c>
      <c r="DW41" s="11">
        <v>96541</v>
      </c>
      <c r="DX41" s="11">
        <v>197364</v>
      </c>
      <c r="DY41" s="11">
        <v>626551</v>
      </c>
      <c r="DZ41" s="11">
        <v>249154</v>
      </c>
      <c r="EA41" s="11">
        <v>377397</v>
      </c>
      <c r="EB41" s="11">
        <v>191764</v>
      </c>
      <c r="EC41" s="11">
        <v>75618</v>
      </c>
      <c r="ED41" s="11">
        <v>116146</v>
      </c>
      <c r="EE41" s="11">
        <v>1259739</v>
      </c>
      <c r="EF41" s="11">
        <v>490628</v>
      </c>
      <c r="EG41" s="11">
        <v>769111</v>
      </c>
      <c r="EH41" s="11">
        <v>3326057</v>
      </c>
      <c r="EI41" s="11">
        <v>607703</v>
      </c>
      <c r="EJ41" s="11">
        <v>2718354</v>
      </c>
      <c r="EK41" s="11">
        <v>833343</v>
      </c>
      <c r="EL41" s="11">
        <v>219633</v>
      </c>
      <c r="EM41" s="11">
        <v>613710</v>
      </c>
      <c r="EN41" s="11">
        <v>93090</v>
      </c>
      <c r="EO41" s="11">
        <v>43368</v>
      </c>
      <c r="EP41" s="11">
        <v>49722</v>
      </c>
      <c r="EQ41" s="11">
        <v>1352334</v>
      </c>
      <c r="ER41" s="11">
        <v>543486</v>
      </c>
      <c r="ES41" s="11">
        <v>808848</v>
      </c>
      <c r="ET41" s="11">
        <v>1476482</v>
      </c>
      <c r="EU41" s="11">
        <v>309184</v>
      </c>
      <c r="EV41" s="11">
        <v>1167298</v>
      </c>
      <c r="EW41" s="11">
        <v>778541</v>
      </c>
      <c r="EX41" s="11">
        <v>552427</v>
      </c>
      <c r="EY41" s="11">
        <v>226114</v>
      </c>
      <c r="EZ41" s="11">
        <v>1649237</v>
      </c>
      <c r="FA41" s="11">
        <v>450225</v>
      </c>
      <c r="FB41" s="11">
        <v>1199012</v>
      </c>
      <c r="FC41" s="11">
        <v>140119</v>
      </c>
      <c r="FD41" s="11">
        <v>63151</v>
      </c>
      <c r="FE41" s="11">
        <v>76968</v>
      </c>
      <c r="FF41" s="420"/>
      <c r="FG41" s="420"/>
      <c r="FH41" s="417"/>
    </row>
    <row r="42" spans="1:164" ht="25.5" customHeight="1">
      <c r="A42" s="656" t="s">
        <v>668</v>
      </c>
      <c r="B42" s="656"/>
      <c r="C42" s="656"/>
      <c r="D42" s="11">
        <v>220390299</v>
      </c>
      <c r="E42" s="11"/>
      <c r="F42" s="11"/>
      <c r="G42" s="11">
        <v>140393918</v>
      </c>
      <c r="H42" s="11">
        <v>79996381</v>
      </c>
      <c r="I42" s="11">
        <v>2079177</v>
      </c>
      <c r="J42" s="11">
        <v>1142182</v>
      </c>
      <c r="K42" s="11">
        <v>936995</v>
      </c>
      <c r="L42" s="11">
        <v>3198561</v>
      </c>
      <c r="M42" s="11">
        <v>3032500</v>
      </c>
      <c r="N42" s="11">
        <v>166061</v>
      </c>
      <c r="O42" s="11">
        <v>3710237</v>
      </c>
      <c r="P42" s="11">
        <v>2485648</v>
      </c>
      <c r="Q42" s="11">
        <v>1224589</v>
      </c>
      <c r="R42" s="11">
        <v>1525111</v>
      </c>
      <c r="S42" s="11">
        <v>1006804</v>
      </c>
      <c r="T42" s="11">
        <v>518307</v>
      </c>
      <c r="U42" s="11">
        <v>24185288</v>
      </c>
      <c r="V42" s="11">
        <v>10176227</v>
      </c>
      <c r="W42" s="11">
        <v>14009061</v>
      </c>
      <c r="X42" s="11">
        <v>4226971</v>
      </c>
      <c r="Y42" s="11">
        <v>2193726</v>
      </c>
      <c r="Z42" s="11">
        <v>2033245</v>
      </c>
      <c r="AA42" s="11">
        <v>2026299</v>
      </c>
      <c r="AB42" s="11">
        <v>1566969</v>
      </c>
      <c r="AC42" s="11">
        <v>459330</v>
      </c>
      <c r="AD42" s="11">
        <v>1210642</v>
      </c>
      <c r="AE42" s="11">
        <v>1008676</v>
      </c>
      <c r="AF42" s="11">
        <v>201966</v>
      </c>
      <c r="AG42" s="11">
        <v>910937</v>
      </c>
      <c r="AH42" s="11">
        <v>0</v>
      </c>
      <c r="AI42" s="11">
        <v>910937</v>
      </c>
      <c r="AJ42" s="11">
        <v>15048141</v>
      </c>
      <c r="AK42" s="11">
        <v>6996509</v>
      </c>
      <c r="AL42" s="11">
        <v>8051632</v>
      </c>
      <c r="AM42" s="11">
        <v>4226682</v>
      </c>
      <c r="AN42" s="11">
        <v>2572764</v>
      </c>
      <c r="AO42" s="11">
        <v>1653918</v>
      </c>
      <c r="AP42" s="11">
        <v>1363296</v>
      </c>
      <c r="AQ42" s="11">
        <v>1257802</v>
      </c>
      <c r="AR42" s="11">
        <v>105494</v>
      </c>
      <c r="AS42" s="11">
        <v>700716</v>
      </c>
      <c r="AT42" s="11">
        <v>451962</v>
      </c>
      <c r="AU42" s="11">
        <v>248754</v>
      </c>
      <c r="AV42" s="11">
        <v>7288091</v>
      </c>
      <c r="AW42" s="11">
        <v>4441533</v>
      </c>
      <c r="AX42" s="11">
        <v>2846558</v>
      </c>
      <c r="AY42" s="11">
        <v>3645644</v>
      </c>
      <c r="AZ42" s="11">
        <v>2012379</v>
      </c>
      <c r="BA42" s="11">
        <v>1633265</v>
      </c>
      <c r="BB42" s="11">
        <v>2021726</v>
      </c>
      <c r="BC42" s="11">
        <v>1366714</v>
      </c>
      <c r="BD42" s="11">
        <v>655012</v>
      </c>
      <c r="BE42" s="11">
        <v>2056606</v>
      </c>
      <c r="BF42" s="11">
        <v>1119617</v>
      </c>
      <c r="BG42" s="11">
        <v>936989</v>
      </c>
      <c r="BH42" s="11">
        <v>1789303</v>
      </c>
      <c r="BI42" s="11">
        <v>1171308</v>
      </c>
      <c r="BJ42" s="11">
        <v>617995</v>
      </c>
      <c r="BK42" s="11">
        <v>3717051</v>
      </c>
      <c r="BL42" s="11">
        <v>2488550</v>
      </c>
      <c r="BM42" s="11">
        <v>1228501</v>
      </c>
      <c r="BN42" s="11">
        <v>604654</v>
      </c>
      <c r="BO42" s="11">
        <v>463220</v>
      </c>
      <c r="BP42" s="11">
        <v>141434</v>
      </c>
      <c r="BQ42" s="11">
        <v>3231469</v>
      </c>
      <c r="BR42" s="11">
        <v>2309758</v>
      </c>
      <c r="BS42" s="11">
        <v>921711</v>
      </c>
      <c r="BT42" s="11">
        <v>6631482</v>
      </c>
      <c r="BU42" s="11">
        <v>5685596</v>
      </c>
      <c r="BV42" s="11">
        <v>945886</v>
      </c>
      <c r="BW42" s="11">
        <v>6260441</v>
      </c>
      <c r="BX42" s="11">
        <v>4212837</v>
      </c>
      <c r="BY42" s="11">
        <v>2047604</v>
      </c>
      <c r="BZ42" s="11">
        <v>4284469</v>
      </c>
      <c r="CA42" s="11">
        <v>2066735</v>
      </c>
      <c r="CB42" s="11">
        <v>2217734</v>
      </c>
      <c r="CC42" s="11">
        <v>1156718</v>
      </c>
      <c r="CD42" s="11">
        <v>697691</v>
      </c>
      <c r="CE42" s="11">
        <v>459027</v>
      </c>
      <c r="CF42" s="11">
        <v>3922300</v>
      </c>
      <c r="CG42" s="11">
        <v>2571867</v>
      </c>
      <c r="CH42" s="11">
        <v>1350433</v>
      </c>
      <c r="CI42" s="11">
        <v>682414</v>
      </c>
      <c r="CJ42" s="11">
        <v>447374</v>
      </c>
      <c r="CK42" s="11">
        <v>235040</v>
      </c>
      <c r="CL42" s="11">
        <v>1177941</v>
      </c>
      <c r="CM42" s="11">
        <v>675723</v>
      </c>
      <c r="CN42" s="11">
        <v>502218</v>
      </c>
      <c r="CO42" s="11">
        <v>1400738</v>
      </c>
      <c r="CP42" s="11">
        <v>545637</v>
      </c>
      <c r="CQ42" s="11">
        <v>855101</v>
      </c>
      <c r="CR42" s="11">
        <v>1009034</v>
      </c>
      <c r="CS42" s="11">
        <v>822345</v>
      </c>
      <c r="CT42" s="11">
        <v>186689</v>
      </c>
      <c r="CU42" s="11">
        <v>6746470</v>
      </c>
      <c r="CV42" s="11">
        <v>4882578</v>
      </c>
      <c r="CW42" s="11">
        <v>1863892</v>
      </c>
      <c r="CX42" s="11">
        <v>2827794</v>
      </c>
      <c r="CY42" s="11">
        <v>2416255</v>
      </c>
      <c r="CZ42" s="11">
        <v>411539</v>
      </c>
      <c r="DA42" s="11">
        <v>23335273</v>
      </c>
      <c r="DB42" s="11">
        <v>16421934</v>
      </c>
      <c r="DC42" s="11">
        <v>6913339</v>
      </c>
      <c r="DD42" s="11">
        <v>4838213</v>
      </c>
      <c r="DE42" s="11">
        <v>3183466</v>
      </c>
      <c r="DF42" s="11">
        <v>1654747</v>
      </c>
      <c r="DG42" s="11">
        <v>946684</v>
      </c>
      <c r="DH42" s="11">
        <v>523407</v>
      </c>
      <c r="DI42" s="11">
        <v>423277</v>
      </c>
      <c r="DJ42" s="11">
        <v>8226498</v>
      </c>
      <c r="DK42" s="11">
        <v>5438525</v>
      </c>
      <c r="DL42" s="11">
        <v>2787973</v>
      </c>
      <c r="DM42" s="11">
        <v>3100222</v>
      </c>
      <c r="DN42" s="11">
        <v>2348205</v>
      </c>
      <c r="DO42" s="11">
        <v>752017</v>
      </c>
      <c r="DP42" s="11">
        <v>3393020</v>
      </c>
      <c r="DQ42" s="11">
        <v>2394247</v>
      </c>
      <c r="DR42" s="11">
        <v>998773</v>
      </c>
      <c r="DS42" s="11">
        <v>7080260</v>
      </c>
      <c r="DT42" s="11">
        <v>4692612</v>
      </c>
      <c r="DU42" s="11">
        <v>2387648</v>
      </c>
      <c r="DV42" s="11">
        <v>979699</v>
      </c>
      <c r="DW42" s="11">
        <v>847850</v>
      </c>
      <c r="DX42" s="11">
        <v>131849</v>
      </c>
      <c r="DY42" s="11">
        <v>3156698</v>
      </c>
      <c r="DZ42" s="11">
        <v>2115830</v>
      </c>
      <c r="EA42" s="11">
        <v>1040868</v>
      </c>
      <c r="EB42" s="11">
        <v>709249</v>
      </c>
      <c r="EC42" s="11">
        <v>589776</v>
      </c>
      <c r="ED42" s="11">
        <v>119473</v>
      </c>
      <c r="EE42" s="11">
        <v>3289093</v>
      </c>
      <c r="EF42" s="11">
        <v>2125262</v>
      </c>
      <c r="EG42" s="11">
        <v>1163831</v>
      </c>
      <c r="EH42" s="11">
        <v>17558639</v>
      </c>
      <c r="EI42" s="11">
        <v>11808994</v>
      </c>
      <c r="EJ42" s="11">
        <v>5749645</v>
      </c>
      <c r="EK42" s="11">
        <v>1780417</v>
      </c>
      <c r="EL42" s="11">
        <v>1115810</v>
      </c>
      <c r="EM42" s="11">
        <v>664607</v>
      </c>
      <c r="EN42" s="11">
        <v>384061</v>
      </c>
      <c r="EO42" s="11">
        <v>295258</v>
      </c>
      <c r="EP42" s="11">
        <v>88803</v>
      </c>
      <c r="EQ42" s="11">
        <v>5628249</v>
      </c>
      <c r="ER42" s="11">
        <v>4245829</v>
      </c>
      <c r="ES42" s="11">
        <v>1382420</v>
      </c>
      <c r="ET42" s="11">
        <v>4573671</v>
      </c>
      <c r="EU42" s="11">
        <v>2731591</v>
      </c>
      <c r="EV42" s="11">
        <v>1842080</v>
      </c>
      <c r="EW42" s="11">
        <v>1442212</v>
      </c>
      <c r="EX42" s="11">
        <v>1193637</v>
      </c>
      <c r="EY42" s="11">
        <v>248575</v>
      </c>
      <c r="EZ42" s="11">
        <v>4074026</v>
      </c>
      <c r="FA42" s="11">
        <v>3200257</v>
      </c>
      <c r="FB42" s="11">
        <v>873769</v>
      </c>
      <c r="FC42" s="11">
        <v>1027712</v>
      </c>
      <c r="FD42" s="11">
        <v>831942</v>
      </c>
      <c r="FE42" s="11">
        <v>195770</v>
      </c>
      <c r="FF42" s="420"/>
      <c r="FG42" s="420"/>
      <c r="FH42" s="417"/>
    </row>
    <row r="43" spans="1:164" ht="15" customHeight="1">
      <c r="A43" s="656" t="s">
        <v>669</v>
      </c>
      <c r="B43" s="656"/>
      <c r="C43" s="656"/>
      <c r="D43" s="11">
        <v>47754948</v>
      </c>
      <c r="E43" s="11"/>
      <c r="F43" s="11"/>
      <c r="G43" s="11">
        <v>33646475</v>
      </c>
      <c r="H43" s="11">
        <v>14108473</v>
      </c>
      <c r="I43" s="11">
        <v>309892</v>
      </c>
      <c r="J43" s="11">
        <v>180052</v>
      </c>
      <c r="K43" s="11">
        <v>129840</v>
      </c>
      <c r="L43" s="11">
        <v>745050</v>
      </c>
      <c r="M43" s="11">
        <v>696560</v>
      </c>
      <c r="N43" s="11">
        <v>48490</v>
      </c>
      <c r="O43" s="11">
        <v>979621</v>
      </c>
      <c r="P43" s="11">
        <v>607416</v>
      </c>
      <c r="Q43" s="11">
        <v>372205</v>
      </c>
      <c r="R43" s="11">
        <v>298828</v>
      </c>
      <c r="S43" s="11">
        <v>136997</v>
      </c>
      <c r="T43" s="11">
        <v>161831</v>
      </c>
      <c r="U43" s="11">
        <v>4723161</v>
      </c>
      <c r="V43" s="11">
        <v>2060838</v>
      </c>
      <c r="W43" s="11">
        <v>2662323</v>
      </c>
      <c r="X43" s="11">
        <v>1094662</v>
      </c>
      <c r="Y43" s="11">
        <v>813993</v>
      </c>
      <c r="Z43" s="11">
        <v>280669</v>
      </c>
      <c r="AA43" s="11">
        <v>689550</v>
      </c>
      <c r="AB43" s="11">
        <v>623195</v>
      </c>
      <c r="AC43" s="11">
        <v>66355</v>
      </c>
      <c r="AD43" s="11">
        <v>113268</v>
      </c>
      <c r="AE43" s="11">
        <v>94804</v>
      </c>
      <c r="AF43" s="11">
        <v>18464</v>
      </c>
      <c r="AG43" s="11">
        <v>61020</v>
      </c>
      <c r="AH43" s="11">
        <v>0</v>
      </c>
      <c r="AI43" s="11">
        <v>61020</v>
      </c>
      <c r="AJ43" s="11">
        <v>1745905</v>
      </c>
      <c r="AK43" s="11">
        <v>651994</v>
      </c>
      <c r="AL43" s="11">
        <v>1093911</v>
      </c>
      <c r="AM43" s="11">
        <v>613872</v>
      </c>
      <c r="AN43" s="11">
        <v>341521</v>
      </c>
      <c r="AO43" s="11">
        <v>272351</v>
      </c>
      <c r="AP43" s="11">
        <v>90060</v>
      </c>
      <c r="AQ43" s="11">
        <v>69207</v>
      </c>
      <c r="AR43" s="11">
        <v>20853</v>
      </c>
      <c r="AS43" s="11">
        <v>149088</v>
      </c>
      <c r="AT43" s="11">
        <v>104079</v>
      </c>
      <c r="AU43" s="11">
        <v>45009</v>
      </c>
      <c r="AV43" s="11">
        <v>1838297</v>
      </c>
      <c r="AW43" s="11">
        <v>1505533</v>
      </c>
      <c r="AX43" s="11">
        <v>332764</v>
      </c>
      <c r="AY43" s="11">
        <v>1126019</v>
      </c>
      <c r="AZ43" s="11">
        <v>973425</v>
      </c>
      <c r="BA43" s="11">
        <v>152594</v>
      </c>
      <c r="BB43" s="11">
        <v>246700</v>
      </c>
      <c r="BC43" s="11">
        <v>151627</v>
      </c>
      <c r="BD43" s="11">
        <v>95073</v>
      </c>
      <c r="BE43" s="11">
        <v>345145</v>
      </c>
      <c r="BF43" s="11">
        <v>158300</v>
      </c>
      <c r="BG43" s="11">
        <v>186845</v>
      </c>
      <c r="BH43" s="11">
        <v>543743</v>
      </c>
      <c r="BI43" s="11">
        <v>256501</v>
      </c>
      <c r="BJ43" s="11">
        <v>287242</v>
      </c>
      <c r="BK43" s="11">
        <v>690946</v>
      </c>
      <c r="BL43" s="11">
        <v>374245</v>
      </c>
      <c r="BM43" s="11">
        <v>316701</v>
      </c>
      <c r="BN43" s="11">
        <v>168377</v>
      </c>
      <c r="BO43" s="11">
        <v>146441</v>
      </c>
      <c r="BP43" s="11">
        <v>21936</v>
      </c>
      <c r="BQ43" s="11">
        <v>561897</v>
      </c>
      <c r="BR43" s="11">
        <v>458135</v>
      </c>
      <c r="BS43" s="11">
        <v>103762</v>
      </c>
      <c r="BT43" s="11">
        <v>1622880</v>
      </c>
      <c r="BU43" s="11">
        <v>1562268</v>
      </c>
      <c r="BV43" s="11">
        <v>60612</v>
      </c>
      <c r="BW43" s="11">
        <v>1427284</v>
      </c>
      <c r="BX43" s="11">
        <v>1121881</v>
      </c>
      <c r="BY43" s="11">
        <v>305403</v>
      </c>
      <c r="BZ43" s="11">
        <v>974725</v>
      </c>
      <c r="CA43" s="11">
        <v>359122</v>
      </c>
      <c r="CB43" s="11">
        <v>615603</v>
      </c>
      <c r="CC43" s="11">
        <v>147812</v>
      </c>
      <c r="CD43" s="11">
        <v>80615</v>
      </c>
      <c r="CE43" s="11">
        <v>67197</v>
      </c>
      <c r="CF43" s="11">
        <v>975163</v>
      </c>
      <c r="CG43" s="11">
        <v>720065</v>
      </c>
      <c r="CH43" s="11">
        <v>255098</v>
      </c>
      <c r="CI43" s="11">
        <v>298651</v>
      </c>
      <c r="CJ43" s="11">
        <v>255121</v>
      </c>
      <c r="CK43" s="11">
        <v>43530</v>
      </c>
      <c r="CL43" s="11">
        <v>262029</v>
      </c>
      <c r="CM43" s="11">
        <v>168544</v>
      </c>
      <c r="CN43" s="11">
        <v>93485</v>
      </c>
      <c r="CO43" s="11">
        <v>191089</v>
      </c>
      <c r="CP43" s="11">
        <v>67185</v>
      </c>
      <c r="CQ43" s="11">
        <v>123904</v>
      </c>
      <c r="CR43" s="11">
        <v>368568</v>
      </c>
      <c r="CS43" s="11">
        <v>345654</v>
      </c>
      <c r="CT43" s="11">
        <v>22914</v>
      </c>
      <c r="CU43" s="11">
        <v>1312997</v>
      </c>
      <c r="CV43" s="11">
        <v>1110337</v>
      </c>
      <c r="CW43" s="11">
        <v>202660</v>
      </c>
      <c r="CX43" s="11">
        <v>715709</v>
      </c>
      <c r="CY43" s="11">
        <v>608106</v>
      </c>
      <c r="CZ43" s="11">
        <v>107603</v>
      </c>
      <c r="DA43" s="11">
        <v>6579300</v>
      </c>
      <c r="DB43" s="11">
        <v>5701814</v>
      </c>
      <c r="DC43" s="11">
        <v>877486</v>
      </c>
      <c r="DD43" s="11">
        <v>806877</v>
      </c>
      <c r="DE43" s="11">
        <v>636798</v>
      </c>
      <c r="DF43" s="11">
        <v>170079</v>
      </c>
      <c r="DG43" s="11">
        <v>400785</v>
      </c>
      <c r="DH43" s="11">
        <v>373211</v>
      </c>
      <c r="DI43" s="11">
        <v>27574</v>
      </c>
      <c r="DJ43" s="11">
        <v>1437085</v>
      </c>
      <c r="DK43" s="11">
        <v>895741</v>
      </c>
      <c r="DL43" s="11">
        <v>541344</v>
      </c>
      <c r="DM43" s="11">
        <v>417163</v>
      </c>
      <c r="DN43" s="11">
        <v>343874</v>
      </c>
      <c r="DO43" s="11">
        <v>73289</v>
      </c>
      <c r="DP43" s="11">
        <v>665344</v>
      </c>
      <c r="DQ43" s="11">
        <v>395681</v>
      </c>
      <c r="DR43" s="11">
        <v>269663</v>
      </c>
      <c r="DS43" s="11">
        <v>1435967</v>
      </c>
      <c r="DT43" s="11">
        <v>638882</v>
      </c>
      <c r="DU43" s="11">
        <v>797085</v>
      </c>
      <c r="DV43" s="11">
        <v>363637</v>
      </c>
      <c r="DW43" s="11">
        <v>349691</v>
      </c>
      <c r="DX43" s="11">
        <v>13946</v>
      </c>
      <c r="DY43" s="11">
        <v>533971</v>
      </c>
      <c r="DZ43" s="11">
        <v>362743</v>
      </c>
      <c r="EA43" s="11">
        <v>171228</v>
      </c>
      <c r="EB43" s="11">
        <v>231530</v>
      </c>
      <c r="EC43" s="11">
        <v>213524</v>
      </c>
      <c r="ED43" s="11">
        <v>18006</v>
      </c>
      <c r="EE43" s="11">
        <v>414120</v>
      </c>
      <c r="EF43" s="11">
        <v>186041</v>
      </c>
      <c r="EG43" s="11">
        <v>228079</v>
      </c>
      <c r="EH43" s="11">
        <v>4925184</v>
      </c>
      <c r="EI43" s="11">
        <v>3362011</v>
      </c>
      <c r="EJ43" s="11">
        <v>1563173</v>
      </c>
      <c r="EK43" s="11">
        <v>394028</v>
      </c>
      <c r="EL43" s="11">
        <v>343543</v>
      </c>
      <c r="EM43" s="11">
        <v>50485</v>
      </c>
      <c r="EN43" s="11">
        <v>110806</v>
      </c>
      <c r="EO43" s="11">
        <v>99891</v>
      </c>
      <c r="EP43" s="11">
        <v>10915</v>
      </c>
      <c r="EQ43" s="11">
        <v>1066640</v>
      </c>
      <c r="ER43" s="11">
        <v>803542</v>
      </c>
      <c r="ES43" s="11">
        <v>263098</v>
      </c>
      <c r="ET43" s="11">
        <v>960431</v>
      </c>
      <c r="EU43" s="11">
        <v>744942</v>
      </c>
      <c r="EV43" s="11">
        <v>215489</v>
      </c>
      <c r="EW43" s="11">
        <v>231692</v>
      </c>
      <c r="EX43" s="11">
        <v>196516</v>
      </c>
      <c r="EY43" s="11">
        <v>35176</v>
      </c>
      <c r="EZ43" s="11">
        <v>824716</v>
      </c>
      <c r="FA43" s="11">
        <v>696703</v>
      </c>
      <c r="FB43" s="11">
        <v>128013</v>
      </c>
      <c r="FC43" s="11">
        <v>523664</v>
      </c>
      <c r="FD43" s="11">
        <v>497566</v>
      </c>
      <c r="FE43" s="11">
        <v>26098</v>
      </c>
      <c r="FF43" s="420"/>
      <c r="FG43" s="420"/>
      <c r="FH43" s="417"/>
    </row>
    <row r="44" spans="1:164" ht="15" customHeight="1">
      <c r="A44" s="656" t="s">
        <v>670</v>
      </c>
      <c r="B44" s="656"/>
      <c r="C44" s="656"/>
      <c r="D44" s="11">
        <v>8812177</v>
      </c>
      <c r="E44" s="11"/>
      <c r="F44" s="11"/>
      <c r="G44" s="11">
        <v>63547</v>
      </c>
      <c r="H44" s="11">
        <v>8748630</v>
      </c>
      <c r="I44" s="11">
        <v>29315</v>
      </c>
      <c r="J44" s="11">
        <v>0</v>
      </c>
      <c r="K44" s="11">
        <v>29315</v>
      </c>
      <c r="L44" s="11">
        <v>9199</v>
      </c>
      <c r="M44" s="11">
        <v>0</v>
      </c>
      <c r="N44" s="11">
        <v>9199</v>
      </c>
      <c r="O44" s="11">
        <v>51545</v>
      </c>
      <c r="P44" s="11">
        <v>0</v>
      </c>
      <c r="Q44" s="11">
        <v>51545</v>
      </c>
      <c r="R44" s="11">
        <v>24688</v>
      </c>
      <c r="S44" s="11">
        <v>78</v>
      </c>
      <c r="T44" s="11">
        <v>24610</v>
      </c>
      <c r="U44" s="11">
        <v>1673883</v>
      </c>
      <c r="V44" s="11">
        <v>0</v>
      </c>
      <c r="W44" s="11">
        <v>1673883</v>
      </c>
      <c r="X44" s="11">
        <v>319014</v>
      </c>
      <c r="Y44" s="11">
        <v>0</v>
      </c>
      <c r="Z44" s="11">
        <v>319014</v>
      </c>
      <c r="AA44" s="11">
        <v>35809</v>
      </c>
      <c r="AB44" s="11">
        <v>0</v>
      </c>
      <c r="AC44" s="11">
        <v>35809</v>
      </c>
      <c r="AD44" s="11">
        <v>26236</v>
      </c>
      <c r="AE44" s="11">
        <v>0</v>
      </c>
      <c r="AF44" s="11">
        <v>26236</v>
      </c>
      <c r="AG44" s="11">
        <v>60</v>
      </c>
      <c r="AH44" s="11">
        <v>0</v>
      </c>
      <c r="AI44" s="11">
        <v>60</v>
      </c>
      <c r="AJ44" s="11">
        <v>2862646</v>
      </c>
      <c r="AK44" s="11">
        <v>0</v>
      </c>
      <c r="AL44" s="11">
        <v>2862646</v>
      </c>
      <c r="AM44" s="11">
        <v>45242</v>
      </c>
      <c r="AN44" s="11">
        <v>0</v>
      </c>
      <c r="AO44" s="11">
        <v>45242</v>
      </c>
      <c r="AP44" s="11">
        <v>33736</v>
      </c>
      <c r="AQ44" s="11">
        <v>17782</v>
      </c>
      <c r="AR44" s="11">
        <v>15954</v>
      </c>
      <c r="AS44" s="11">
        <v>26799</v>
      </c>
      <c r="AT44" s="11">
        <v>0</v>
      </c>
      <c r="AU44" s="11">
        <v>26799</v>
      </c>
      <c r="AV44" s="11">
        <v>405288</v>
      </c>
      <c r="AW44" s="11">
        <v>0</v>
      </c>
      <c r="AX44" s="11">
        <v>405288</v>
      </c>
      <c r="AY44" s="11">
        <v>16794</v>
      </c>
      <c r="AZ44" s="11">
        <v>0</v>
      </c>
      <c r="BA44" s="11">
        <v>16794</v>
      </c>
      <c r="BB44" s="11">
        <v>21157</v>
      </c>
      <c r="BC44" s="11">
        <v>0</v>
      </c>
      <c r="BD44" s="11">
        <v>21157</v>
      </c>
      <c r="BE44" s="11">
        <v>121075</v>
      </c>
      <c r="BF44" s="11">
        <v>0</v>
      </c>
      <c r="BG44" s="11">
        <v>121075</v>
      </c>
      <c r="BH44" s="11">
        <v>10665</v>
      </c>
      <c r="BI44" s="11">
        <v>0</v>
      </c>
      <c r="BJ44" s="11">
        <v>10665</v>
      </c>
      <c r="BK44" s="11">
        <v>11608</v>
      </c>
      <c r="BL44" s="11">
        <v>0</v>
      </c>
      <c r="BM44" s="11">
        <v>11608</v>
      </c>
      <c r="BN44" s="11">
        <v>7125</v>
      </c>
      <c r="BO44" s="11">
        <v>0</v>
      </c>
      <c r="BP44" s="11">
        <v>7125</v>
      </c>
      <c r="BQ44" s="11">
        <v>51877</v>
      </c>
      <c r="BR44" s="11">
        <v>0</v>
      </c>
      <c r="BS44" s="11">
        <v>51877</v>
      </c>
      <c r="BT44" s="11">
        <v>11964</v>
      </c>
      <c r="BU44" s="11">
        <v>0</v>
      </c>
      <c r="BV44" s="11">
        <v>11964</v>
      </c>
      <c r="BW44" s="11">
        <v>210622</v>
      </c>
      <c r="BX44" s="11">
        <v>0</v>
      </c>
      <c r="BY44" s="11">
        <v>210622</v>
      </c>
      <c r="BZ44" s="11">
        <v>432999</v>
      </c>
      <c r="CA44" s="11">
        <v>2500</v>
      </c>
      <c r="CB44" s="11">
        <v>430499</v>
      </c>
      <c r="CC44" s="11">
        <v>8309</v>
      </c>
      <c r="CD44" s="11">
        <v>0</v>
      </c>
      <c r="CE44" s="11">
        <v>8309</v>
      </c>
      <c r="CF44" s="11">
        <v>97168</v>
      </c>
      <c r="CG44" s="11">
        <v>0</v>
      </c>
      <c r="CH44" s="11">
        <v>97168</v>
      </c>
      <c r="CI44" s="11">
        <v>73835</v>
      </c>
      <c r="CJ44" s="11">
        <v>0</v>
      </c>
      <c r="CK44" s="11">
        <v>73835</v>
      </c>
      <c r="CL44" s="11">
        <v>44779</v>
      </c>
      <c r="CM44" s="11">
        <v>0</v>
      </c>
      <c r="CN44" s="11">
        <v>44779</v>
      </c>
      <c r="CO44" s="11">
        <v>97825</v>
      </c>
      <c r="CP44" s="11">
        <v>4478</v>
      </c>
      <c r="CQ44" s="11">
        <v>93347</v>
      </c>
      <c r="CR44" s="11">
        <v>3170</v>
      </c>
      <c r="CS44" s="11">
        <v>236</v>
      </c>
      <c r="CT44" s="11">
        <v>2934</v>
      </c>
      <c r="CU44" s="11">
        <v>2222</v>
      </c>
      <c r="CV44" s="11">
        <v>0</v>
      </c>
      <c r="CW44" s="11">
        <v>2222</v>
      </c>
      <c r="CX44" s="11">
        <v>27796</v>
      </c>
      <c r="CY44" s="11">
        <v>0</v>
      </c>
      <c r="CZ44" s="11">
        <v>27796</v>
      </c>
      <c r="DA44" s="11">
        <v>129861</v>
      </c>
      <c r="DB44" s="11">
        <v>0</v>
      </c>
      <c r="DC44" s="11">
        <v>129861</v>
      </c>
      <c r="DD44" s="11">
        <v>14868</v>
      </c>
      <c r="DE44" s="11">
        <v>0</v>
      </c>
      <c r="DF44" s="11">
        <v>14868</v>
      </c>
      <c r="DG44" s="11">
        <v>130987</v>
      </c>
      <c r="DH44" s="11">
        <v>0</v>
      </c>
      <c r="DI44" s="11">
        <v>130987</v>
      </c>
      <c r="DJ44" s="11">
        <v>229138</v>
      </c>
      <c r="DK44" s="11">
        <v>0</v>
      </c>
      <c r="DL44" s="11">
        <v>229138</v>
      </c>
      <c r="DM44" s="11">
        <v>34070</v>
      </c>
      <c r="DN44" s="11">
        <v>0</v>
      </c>
      <c r="DO44" s="11">
        <v>34070</v>
      </c>
      <c r="DP44" s="11">
        <v>84377</v>
      </c>
      <c r="DQ44" s="11">
        <v>0</v>
      </c>
      <c r="DR44" s="11">
        <v>84377</v>
      </c>
      <c r="DS44" s="11">
        <v>92699</v>
      </c>
      <c r="DT44" s="11">
        <v>0</v>
      </c>
      <c r="DU44" s="11">
        <v>92699</v>
      </c>
      <c r="DV44" s="11">
        <v>3959</v>
      </c>
      <c r="DW44" s="11">
        <v>0</v>
      </c>
      <c r="DX44" s="11">
        <v>3959</v>
      </c>
      <c r="DY44" s="11">
        <v>56374</v>
      </c>
      <c r="DZ44" s="11">
        <v>0</v>
      </c>
      <c r="EA44" s="11">
        <v>56374</v>
      </c>
      <c r="EB44" s="11">
        <v>17795</v>
      </c>
      <c r="EC44" s="11">
        <v>0</v>
      </c>
      <c r="ED44" s="11">
        <v>17795</v>
      </c>
      <c r="EE44" s="11">
        <v>113672</v>
      </c>
      <c r="EF44" s="11">
        <v>0</v>
      </c>
      <c r="EG44" s="11">
        <v>113672</v>
      </c>
      <c r="EH44" s="11">
        <v>397307</v>
      </c>
      <c r="EI44" s="11">
        <v>0</v>
      </c>
      <c r="EJ44" s="11">
        <v>397307</v>
      </c>
      <c r="EK44" s="11">
        <v>52264</v>
      </c>
      <c r="EL44" s="11">
        <v>0</v>
      </c>
      <c r="EM44" s="11">
        <v>52264</v>
      </c>
      <c r="EN44" s="11">
        <v>5899</v>
      </c>
      <c r="EO44" s="11">
        <v>0</v>
      </c>
      <c r="EP44" s="11">
        <v>5899</v>
      </c>
      <c r="EQ44" s="11">
        <v>57228</v>
      </c>
      <c r="ER44" s="11">
        <v>0</v>
      </c>
      <c r="ES44" s="11">
        <v>57228</v>
      </c>
      <c r="ET44" s="11">
        <v>455829</v>
      </c>
      <c r="EU44" s="11">
        <v>0</v>
      </c>
      <c r="EV44" s="11">
        <v>455829</v>
      </c>
      <c r="EW44" s="11">
        <v>45368</v>
      </c>
      <c r="EX44" s="11">
        <v>20605</v>
      </c>
      <c r="EY44" s="11">
        <v>24763</v>
      </c>
      <c r="EZ44" s="11">
        <v>80329</v>
      </c>
      <c r="FA44" s="11">
        <v>17868</v>
      </c>
      <c r="FB44" s="11">
        <v>62461</v>
      </c>
      <c r="FC44" s="11">
        <v>15703</v>
      </c>
      <c r="FD44" s="11">
        <v>0</v>
      </c>
      <c r="FE44" s="11">
        <v>15703</v>
      </c>
      <c r="FF44" s="420"/>
      <c r="FG44" s="420"/>
      <c r="FH44" s="417"/>
    </row>
    <row r="45" spans="1:164" ht="15" customHeight="1">
      <c r="A45" s="656" t="s">
        <v>671</v>
      </c>
      <c r="B45" s="656"/>
      <c r="C45" s="656"/>
      <c r="D45" s="11">
        <v>4263586</v>
      </c>
      <c r="E45" s="11"/>
      <c r="F45" s="11"/>
      <c r="G45" s="11">
        <v>1226048</v>
      </c>
      <c r="H45" s="11">
        <v>3037538</v>
      </c>
      <c r="I45" s="11">
        <v>81761</v>
      </c>
      <c r="J45" s="11">
        <v>0</v>
      </c>
      <c r="K45" s="11">
        <v>81761</v>
      </c>
      <c r="L45" s="11">
        <v>383413</v>
      </c>
      <c r="M45" s="11">
        <v>373736</v>
      </c>
      <c r="N45" s="11">
        <v>9677</v>
      </c>
      <c r="O45" s="11">
        <v>146025</v>
      </c>
      <c r="P45" s="11">
        <v>111677</v>
      </c>
      <c r="Q45" s="11">
        <v>34348</v>
      </c>
      <c r="R45" s="11">
        <v>18197</v>
      </c>
      <c r="S45" s="11">
        <v>45</v>
      </c>
      <c r="T45" s="11">
        <v>18152</v>
      </c>
      <c r="U45" s="11">
        <v>762702</v>
      </c>
      <c r="V45" s="11">
        <v>8749</v>
      </c>
      <c r="W45" s="11">
        <v>753953</v>
      </c>
      <c r="X45" s="11">
        <v>82287</v>
      </c>
      <c r="Y45" s="11">
        <v>0</v>
      </c>
      <c r="Z45" s="11">
        <v>82287</v>
      </c>
      <c r="AA45" s="11">
        <v>18835</v>
      </c>
      <c r="AB45" s="11">
        <v>3201</v>
      </c>
      <c r="AC45" s="11">
        <v>15634</v>
      </c>
      <c r="AD45" s="11">
        <v>4351</v>
      </c>
      <c r="AE45" s="11">
        <v>2150</v>
      </c>
      <c r="AF45" s="11">
        <v>2201</v>
      </c>
      <c r="AG45" s="11">
        <v>1525</v>
      </c>
      <c r="AH45" s="11">
        <v>0</v>
      </c>
      <c r="AI45" s="11">
        <v>1525</v>
      </c>
      <c r="AJ45" s="11">
        <v>205336</v>
      </c>
      <c r="AK45" s="11">
        <v>73048</v>
      </c>
      <c r="AL45" s="11">
        <v>132288</v>
      </c>
      <c r="AM45" s="11">
        <v>68253</v>
      </c>
      <c r="AN45" s="11">
        <v>1371</v>
      </c>
      <c r="AO45" s="11">
        <v>66882</v>
      </c>
      <c r="AP45" s="11">
        <v>1646</v>
      </c>
      <c r="AQ45" s="11">
        <v>109</v>
      </c>
      <c r="AR45" s="11">
        <v>1537</v>
      </c>
      <c r="AS45" s="11">
        <v>57758</v>
      </c>
      <c r="AT45" s="11">
        <v>47671</v>
      </c>
      <c r="AU45" s="11">
        <v>10087</v>
      </c>
      <c r="AV45" s="11">
        <v>11521</v>
      </c>
      <c r="AW45" s="11">
        <v>1800</v>
      </c>
      <c r="AX45" s="11">
        <v>9721</v>
      </c>
      <c r="AY45" s="11">
        <v>78006</v>
      </c>
      <c r="AZ45" s="11">
        <v>4552</v>
      </c>
      <c r="BA45" s="11">
        <v>73454</v>
      </c>
      <c r="BB45" s="11">
        <v>44293</v>
      </c>
      <c r="BC45" s="11">
        <v>8339</v>
      </c>
      <c r="BD45" s="11">
        <v>35954</v>
      </c>
      <c r="BE45" s="11">
        <v>18276</v>
      </c>
      <c r="BF45" s="11">
        <v>6376</v>
      </c>
      <c r="BG45" s="11">
        <v>11900</v>
      </c>
      <c r="BH45" s="11">
        <v>59630</v>
      </c>
      <c r="BI45" s="11">
        <v>0</v>
      </c>
      <c r="BJ45" s="11">
        <v>59630</v>
      </c>
      <c r="BK45" s="11">
        <v>17766</v>
      </c>
      <c r="BL45" s="11">
        <v>2253</v>
      </c>
      <c r="BM45" s="11">
        <v>15513</v>
      </c>
      <c r="BN45" s="11">
        <v>8103</v>
      </c>
      <c r="BO45" s="11">
        <v>3320</v>
      </c>
      <c r="BP45" s="11">
        <v>4783</v>
      </c>
      <c r="BQ45" s="11">
        <v>16853</v>
      </c>
      <c r="BR45" s="11">
        <v>4400</v>
      </c>
      <c r="BS45" s="11">
        <v>12453</v>
      </c>
      <c r="BT45" s="11">
        <v>249898</v>
      </c>
      <c r="BU45" s="11">
        <v>178132</v>
      </c>
      <c r="BV45" s="11">
        <v>71766</v>
      </c>
      <c r="BW45" s="11">
        <v>66558</v>
      </c>
      <c r="BX45" s="11">
        <v>3824</v>
      </c>
      <c r="BY45" s="11">
        <v>62734</v>
      </c>
      <c r="BZ45" s="11">
        <v>87850</v>
      </c>
      <c r="CA45" s="11">
        <v>14636</v>
      </c>
      <c r="CB45" s="11">
        <v>73214</v>
      </c>
      <c r="CC45" s="11">
        <v>32119</v>
      </c>
      <c r="CD45" s="11">
        <v>474</v>
      </c>
      <c r="CE45" s="11">
        <v>31645</v>
      </c>
      <c r="CF45" s="11">
        <v>37274</v>
      </c>
      <c r="CG45" s="11">
        <v>13157</v>
      </c>
      <c r="CH45" s="11">
        <v>24117</v>
      </c>
      <c r="CI45" s="11">
        <v>14147</v>
      </c>
      <c r="CJ45" s="11">
        <v>4159</v>
      </c>
      <c r="CK45" s="11">
        <v>9988</v>
      </c>
      <c r="CL45" s="11">
        <v>10644</v>
      </c>
      <c r="CM45" s="11">
        <v>4767</v>
      </c>
      <c r="CN45" s="11">
        <v>5877</v>
      </c>
      <c r="CO45" s="11">
        <v>33399</v>
      </c>
      <c r="CP45" s="11">
        <v>5493</v>
      </c>
      <c r="CQ45" s="11">
        <v>27906</v>
      </c>
      <c r="CR45" s="11">
        <v>6256</v>
      </c>
      <c r="CS45" s="11">
        <v>865</v>
      </c>
      <c r="CT45" s="11">
        <v>5391</v>
      </c>
      <c r="CU45" s="11">
        <v>72162</v>
      </c>
      <c r="CV45" s="11">
        <v>340</v>
      </c>
      <c r="CW45" s="11">
        <v>71822</v>
      </c>
      <c r="CX45" s="11">
        <v>14519</v>
      </c>
      <c r="CY45" s="11">
        <v>3730</v>
      </c>
      <c r="CZ45" s="11">
        <v>10789</v>
      </c>
      <c r="DA45" s="11">
        <v>155879</v>
      </c>
      <c r="DB45" s="11">
        <v>2872</v>
      </c>
      <c r="DC45" s="11">
        <v>153007</v>
      </c>
      <c r="DD45" s="11">
        <v>177536</v>
      </c>
      <c r="DE45" s="11">
        <v>83375</v>
      </c>
      <c r="DF45" s="11">
        <v>94161</v>
      </c>
      <c r="DG45" s="11">
        <v>13990</v>
      </c>
      <c r="DH45" s="11">
        <v>4985</v>
      </c>
      <c r="DI45" s="11">
        <v>9005</v>
      </c>
      <c r="DJ45" s="11">
        <v>44087</v>
      </c>
      <c r="DK45" s="11">
        <v>742</v>
      </c>
      <c r="DL45" s="11">
        <v>43345</v>
      </c>
      <c r="DM45" s="11">
        <v>35285</v>
      </c>
      <c r="DN45" s="11">
        <v>15222</v>
      </c>
      <c r="DO45" s="11">
        <v>20063</v>
      </c>
      <c r="DP45" s="11">
        <v>75675</v>
      </c>
      <c r="DQ45" s="11">
        <v>2966</v>
      </c>
      <c r="DR45" s="11">
        <v>72709</v>
      </c>
      <c r="DS45" s="11">
        <v>107850</v>
      </c>
      <c r="DT45" s="11">
        <v>14208</v>
      </c>
      <c r="DU45" s="11">
        <v>93642</v>
      </c>
      <c r="DV45" s="11">
        <v>5213</v>
      </c>
      <c r="DW45" s="11">
        <v>1312</v>
      </c>
      <c r="DX45" s="11">
        <v>3901</v>
      </c>
      <c r="DY45" s="11">
        <v>73091</v>
      </c>
      <c r="DZ45" s="11">
        <v>36210</v>
      </c>
      <c r="EA45" s="11">
        <v>36881</v>
      </c>
      <c r="EB45" s="11">
        <v>14451</v>
      </c>
      <c r="EC45" s="11">
        <v>4145</v>
      </c>
      <c r="ED45" s="11">
        <v>10306</v>
      </c>
      <c r="EE45" s="11">
        <v>43573</v>
      </c>
      <c r="EF45" s="11">
        <v>6315</v>
      </c>
      <c r="EG45" s="11">
        <v>37258</v>
      </c>
      <c r="EH45" s="11">
        <v>360579</v>
      </c>
      <c r="EI45" s="11">
        <v>64877</v>
      </c>
      <c r="EJ45" s="11">
        <v>295702</v>
      </c>
      <c r="EK45" s="11">
        <v>72942</v>
      </c>
      <c r="EL45" s="11">
        <v>41715</v>
      </c>
      <c r="EM45" s="11">
        <v>31227</v>
      </c>
      <c r="EN45" s="11">
        <v>6286</v>
      </c>
      <c r="EO45" s="11">
        <v>4654</v>
      </c>
      <c r="EP45" s="11">
        <v>1632</v>
      </c>
      <c r="EQ45" s="11">
        <v>59981</v>
      </c>
      <c r="ER45" s="11">
        <v>27547</v>
      </c>
      <c r="ES45" s="11">
        <v>32434</v>
      </c>
      <c r="ET45" s="11">
        <v>212481</v>
      </c>
      <c r="EU45" s="11">
        <v>15233</v>
      </c>
      <c r="EV45" s="11">
        <v>197248</v>
      </c>
      <c r="EW45" s="11">
        <v>5422</v>
      </c>
      <c r="EX45" s="11">
        <v>1094</v>
      </c>
      <c r="EY45" s="11">
        <v>4328</v>
      </c>
      <c r="EZ45" s="11">
        <v>76445</v>
      </c>
      <c r="FA45" s="11">
        <v>8968</v>
      </c>
      <c r="FB45" s="11">
        <v>67477</v>
      </c>
      <c r="FC45" s="11">
        <v>11457</v>
      </c>
      <c r="FD45" s="11">
        <v>7234</v>
      </c>
      <c r="FE45" s="11">
        <v>4223</v>
      </c>
      <c r="FF45" s="420"/>
      <c r="FG45" s="420"/>
      <c r="FH45" s="417"/>
    </row>
    <row r="46" spans="1:164" ht="25.5" customHeight="1">
      <c r="A46" s="656" t="s">
        <v>672</v>
      </c>
      <c r="B46" s="656"/>
      <c r="C46" s="656"/>
      <c r="D46" s="11">
        <v>159559588</v>
      </c>
      <c r="E46" s="11"/>
      <c r="F46" s="11"/>
      <c r="G46" s="11">
        <v>105457848</v>
      </c>
      <c r="H46" s="11">
        <v>54101740</v>
      </c>
      <c r="I46" s="11">
        <v>1658209</v>
      </c>
      <c r="J46" s="11">
        <v>962130</v>
      </c>
      <c r="K46" s="11">
        <v>696079</v>
      </c>
      <c r="L46" s="11">
        <v>2060899</v>
      </c>
      <c r="M46" s="11">
        <v>1962204</v>
      </c>
      <c r="N46" s="11">
        <v>98695</v>
      </c>
      <c r="O46" s="11">
        <v>2533046</v>
      </c>
      <c r="P46" s="11">
        <v>1766555</v>
      </c>
      <c r="Q46" s="11">
        <v>766491</v>
      </c>
      <c r="R46" s="11">
        <v>1183398</v>
      </c>
      <c r="S46" s="11">
        <v>869684</v>
      </c>
      <c r="T46" s="11">
        <v>313714</v>
      </c>
      <c r="U46" s="11">
        <v>17025542</v>
      </c>
      <c r="V46" s="11">
        <v>8106640</v>
      </c>
      <c r="W46" s="11">
        <v>8918902</v>
      </c>
      <c r="X46" s="11">
        <v>2731008</v>
      </c>
      <c r="Y46" s="11">
        <v>1379733</v>
      </c>
      <c r="Z46" s="11">
        <v>1351275</v>
      </c>
      <c r="AA46" s="11">
        <v>1282105</v>
      </c>
      <c r="AB46" s="11">
        <v>940573</v>
      </c>
      <c r="AC46" s="11">
        <v>341532</v>
      </c>
      <c r="AD46" s="11">
        <v>1066787</v>
      </c>
      <c r="AE46" s="11">
        <v>911722</v>
      </c>
      <c r="AF46" s="11">
        <v>155065</v>
      </c>
      <c r="AG46" s="11">
        <v>848332</v>
      </c>
      <c r="AH46" s="11">
        <v>0</v>
      </c>
      <c r="AI46" s="11">
        <v>848332</v>
      </c>
      <c r="AJ46" s="11">
        <v>10234254</v>
      </c>
      <c r="AK46" s="11">
        <v>6271467</v>
      </c>
      <c r="AL46" s="11">
        <v>3962787</v>
      </c>
      <c r="AM46" s="11">
        <v>3499315</v>
      </c>
      <c r="AN46" s="11">
        <v>2229872</v>
      </c>
      <c r="AO46" s="11">
        <v>1269443</v>
      </c>
      <c r="AP46" s="11">
        <v>1237854</v>
      </c>
      <c r="AQ46" s="11">
        <v>1170704</v>
      </c>
      <c r="AR46" s="11">
        <v>67150</v>
      </c>
      <c r="AS46" s="11">
        <v>467071</v>
      </c>
      <c r="AT46" s="11">
        <v>300212</v>
      </c>
      <c r="AU46" s="11">
        <v>166859</v>
      </c>
      <c r="AV46" s="11">
        <v>5032985</v>
      </c>
      <c r="AW46" s="11">
        <v>2934200</v>
      </c>
      <c r="AX46" s="11">
        <v>2098785</v>
      </c>
      <c r="AY46" s="11">
        <v>2424825</v>
      </c>
      <c r="AZ46" s="11">
        <v>1034402</v>
      </c>
      <c r="BA46" s="11">
        <v>1390423</v>
      </c>
      <c r="BB46" s="11">
        <v>1709576</v>
      </c>
      <c r="BC46" s="11">
        <v>1206748</v>
      </c>
      <c r="BD46" s="11">
        <v>502828</v>
      </c>
      <c r="BE46" s="11">
        <v>1572110</v>
      </c>
      <c r="BF46" s="11">
        <v>954941</v>
      </c>
      <c r="BG46" s="11">
        <v>617169</v>
      </c>
      <c r="BH46" s="11">
        <v>1175265</v>
      </c>
      <c r="BI46" s="11">
        <v>914807</v>
      </c>
      <c r="BJ46" s="11">
        <v>260458</v>
      </c>
      <c r="BK46" s="11">
        <v>2996731</v>
      </c>
      <c r="BL46" s="11">
        <v>2112052</v>
      </c>
      <c r="BM46" s="11">
        <v>884679</v>
      </c>
      <c r="BN46" s="11">
        <v>421049</v>
      </c>
      <c r="BO46" s="11">
        <v>313459</v>
      </c>
      <c r="BP46" s="11">
        <v>107590</v>
      </c>
      <c r="BQ46" s="11">
        <v>2600842</v>
      </c>
      <c r="BR46" s="11">
        <v>1847223</v>
      </c>
      <c r="BS46" s="11">
        <v>753619</v>
      </c>
      <c r="BT46" s="11">
        <v>4746740</v>
      </c>
      <c r="BU46" s="11">
        <v>3945196</v>
      </c>
      <c r="BV46" s="11">
        <v>801544</v>
      </c>
      <c r="BW46" s="11">
        <v>4555977</v>
      </c>
      <c r="BX46" s="11">
        <v>3087132</v>
      </c>
      <c r="BY46" s="11">
        <v>1468845</v>
      </c>
      <c r="BZ46" s="11">
        <v>2788895</v>
      </c>
      <c r="CA46" s="11">
        <v>1690477</v>
      </c>
      <c r="CB46" s="11">
        <v>1098418</v>
      </c>
      <c r="CC46" s="11">
        <v>968478</v>
      </c>
      <c r="CD46" s="11">
        <v>616602</v>
      </c>
      <c r="CE46" s="11">
        <v>351876</v>
      </c>
      <c r="CF46" s="11">
        <v>2812695</v>
      </c>
      <c r="CG46" s="11">
        <v>1838645</v>
      </c>
      <c r="CH46" s="11">
        <v>974050</v>
      </c>
      <c r="CI46" s="11">
        <v>295781</v>
      </c>
      <c r="CJ46" s="11">
        <v>188094</v>
      </c>
      <c r="CK46" s="11">
        <v>107687</v>
      </c>
      <c r="CL46" s="11">
        <v>860489</v>
      </c>
      <c r="CM46" s="11">
        <v>502412</v>
      </c>
      <c r="CN46" s="11">
        <v>358077</v>
      </c>
      <c r="CO46" s="11">
        <v>1078425</v>
      </c>
      <c r="CP46" s="11">
        <v>468481</v>
      </c>
      <c r="CQ46" s="11">
        <v>609944</v>
      </c>
      <c r="CR46" s="11">
        <v>631040</v>
      </c>
      <c r="CS46" s="11">
        <v>475590</v>
      </c>
      <c r="CT46" s="11">
        <v>155450</v>
      </c>
      <c r="CU46" s="11">
        <v>5359089</v>
      </c>
      <c r="CV46" s="11">
        <v>3771901</v>
      </c>
      <c r="CW46" s="11">
        <v>1587188</v>
      </c>
      <c r="CX46" s="11">
        <v>2069770</v>
      </c>
      <c r="CY46" s="11">
        <v>1804419</v>
      </c>
      <c r="CZ46" s="11">
        <v>265351</v>
      </c>
      <c r="DA46" s="11">
        <v>16470233</v>
      </c>
      <c r="DB46" s="11">
        <v>10717248</v>
      </c>
      <c r="DC46" s="11">
        <v>5752985</v>
      </c>
      <c r="DD46" s="11">
        <v>3838932</v>
      </c>
      <c r="DE46" s="11">
        <v>2463293</v>
      </c>
      <c r="DF46" s="11">
        <v>1375639</v>
      </c>
      <c r="DG46" s="11">
        <v>400922</v>
      </c>
      <c r="DH46" s="11">
        <v>145211</v>
      </c>
      <c r="DI46" s="11">
        <v>255711</v>
      </c>
      <c r="DJ46" s="11">
        <v>6516188</v>
      </c>
      <c r="DK46" s="11">
        <v>4542042</v>
      </c>
      <c r="DL46" s="11">
        <v>1974146</v>
      </c>
      <c r="DM46" s="11">
        <v>2613704</v>
      </c>
      <c r="DN46" s="11">
        <v>1989109</v>
      </c>
      <c r="DO46" s="11">
        <v>624595</v>
      </c>
      <c r="DP46" s="11">
        <v>2567624</v>
      </c>
      <c r="DQ46" s="11">
        <v>1995600</v>
      </c>
      <c r="DR46" s="11">
        <v>572024</v>
      </c>
      <c r="DS46" s="11">
        <v>5443744</v>
      </c>
      <c r="DT46" s="11">
        <v>4039522</v>
      </c>
      <c r="DU46" s="11">
        <v>1404222</v>
      </c>
      <c r="DV46" s="11">
        <v>606890</v>
      </c>
      <c r="DW46" s="11">
        <v>496847</v>
      </c>
      <c r="DX46" s="11">
        <v>110043</v>
      </c>
      <c r="DY46" s="11">
        <v>2493262</v>
      </c>
      <c r="DZ46" s="11">
        <v>1716877</v>
      </c>
      <c r="EA46" s="11">
        <v>776385</v>
      </c>
      <c r="EB46" s="11">
        <v>445473</v>
      </c>
      <c r="EC46" s="11">
        <v>372107</v>
      </c>
      <c r="ED46" s="11">
        <v>73366</v>
      </c>
      <c r="EE46" s="11">
        <v>2717728</v>
      </c>
      <c r="EF46" s="11">
        <v>1932906</v>
      </c>
      <c r="EG46" s="11">
        <v>784822</v>
      </c>
      <c r="EH46" s="11">
        <v>11875569</v>
      </c>
      <c r="EI46" s="11">
        <v>8382106</v>
      </c>
      <c r="EJ46" s="11">
        <v>3493463</v>
      </c>
      <c r="EK46" s="11">
        <v>1261183</v>
      </c>
      <c r="EL46" s="11">
        <v>730552</v>
      </c>
      <c r="EM46" s="11">
        <v>530631</v>
      </c>
      <c r="EN46" s="11">
        <v>261070</v>
      </c>
      <c r="EO46" s="11">
        <v>190713</v>
      </c>
      <c r="EP46" s="11">
        <v>70357</v>
      </c>
      <c r="EQ46" s="11">
        <v>4444400</v>
      </c>
      <c r="ER46" s="11">
        <v>3414740</v>
      </c>
      <c r="ES46" s="11">
        <v>1029660</v>
      </c>
      <c r="ET46" s="11">
        <v>2944930</v>
      </c>
      <c r="EU46" s="11">
        <v>1971416</v>
      </c>
      <c r="EV46" s="11">
        <v>973514</v>
      </c>
      <c r="EW46" s="11">
        <v>1159730</v>
      </c>
      <c r="EX46" s="11">
        <v>975422</v>
      </c>
      <c r="EY46" s="11">
        <v>184308</v>
      </c>
      <c r="EZ46" s="11">
        <v>3092536</v>
      </c>
      <c r="FA46" s="11">
        <v>2476718</v>
      </c>
      <c r="FB46" s="11">
        <v>615818</v>
      </c>
      <c r="FC46" s="11">
        <v>476888</v>
      </c>
      <c r="FD46" s="11">
        <v>327142</v>
      </c>
      <c r="FE46" s="11">
        <v>149746</v>
      </c>
      <c r="FF46" s="420"/>
      <c r="FG46" s="420"/>
      <c r="FH46" s="417"/>
    </row>
    <row r="47" spans="1:164" ht="14.25" customHeight="1">
      <c r="A47" s="656" t="s">
        <v>673</v>
      </c>
      <c r="B47" s="656"/>
      <c r="C47" s="656"/>
      <c r="D47" s="11">
        <v>164127443</v>
      </c>
      <c r="E47" s="11"/>
      <c r="F47" s="11"/>
      <c r="G47" s="11">
        <v>13823602</v>
      </c>
      <c r="H47" s="11">
        <v>150303841</v>
      </c>
      <c r="I47" s="11">
        <v>2980373</v>
      </c>
      <c r="J47" s="11">
        <v>0</v>
      </c>
      <c r="K47" s="11">
        <v>2980373</v>
      </c>
      <c r="L47" s="11">
        <v>426012</v>
      </c>
      <c r="M47" s="11">
        <v>18640</v>
      </c>
      <c r="N47" s="11">
        <v>407372</v>
      </c>
      <c r="O47" s="11">
        <v>4908019</v>
      </c>
      <c r="P47" s="11">
        <v>29095</v>
      </c>
      <c r="Q47" s="11">
        <v>4878924</v>
      </c>
      <c r="R47" s="11">
        <v>982661</v>
      </c>
      <c r="S47" s="11">
        <v>0</v>
      </c>
      <c r="T47" s="11">
        <v>982661</v>
      </c>
      <c r="U47" s="11">
        <v>27688464</v>
      </c>
      <c r="V47" s="11">
        <v>775236</v>
      </c>
      <c r="W47" s="11">
        <v>26913228</v>
      </c>
      <c r="X47" s="11">
        <v>2715641</v>
      </c>
      <c r="Y47" s="11">
        <v>0</v>
      </c>
      <c r="Z47" s="11">
        <v>2715641</v>
      </c>
      <c r="AA47" s="11">
        <v>817227</v>
      </c>
      <c r="AB47" s="11">
        <v>34650</v>
      </c>
      <c r="AC47" s="11">
        <v>782577</v>
      </c>
      <c r="AD47" s="11">
        <v>487951</v>
      </c>
      <c r="AE47" s="11">
        <v>20827</v>
      </c>
      <c r="AF47" s="11">
        <v>467124</v>
      </c>
      <c r="AG47" s="11">
        <v>1033925</v>
      </c>
      <c r="AH47" s="11">
        <v>0</v>
      </c>
      <c r="AI47" s="11">
        <v>1033925</v>
      </c>
      <c r="AJ47" s="11">
        <v>9564924</v>
      </c>
      <c r="AK47" s="11">
        <v>24757</v>
      </c>
      <c r="AL47" s="11">
        <v>9540167</v>
      </c>
      <c r="AM47" s="11">
        <v>4825912</v>
      </c>
      <c r="AN47" s="11">
        <v>5699</v>
      </c>
      <c r="AO47" s="11">
        <v>4820213</v>
      </c>
      <c r="AP47" s="11">
        <v>440735</v>
      </c>
      <c r="AQ47" s="11">
        <v>0</v>
      </c>
      <c r="AR47" s="11">
        <v>440735</v>
      </c>
      <c r="AS47" s="11">
        <v>244473</v>
      </c>
      <c r="AT47" s="11">
        <v>0</v>
      </c>
      <c r="AU47" s="11">
        <v>244473</v>
      </c>
      <c r="AV47" s="11">
        <v>5160235</v>
      </c>
      <c r="AW47" s="11">
        <v>0</v>
      </c>
      <c r="AX47" s="11">
        <v>5160235</v>
      </c>
      <c r="AY47" s="11">
        <v>2710411</v>
      </c>
      <c r="AZ47" s="11">
        <v>0</v>
      </c>
      <c r="BA47" s="11">
        <v>2710411</v>
      </c>
      <c r="BB47" s="11">
        <v>1141040</v>
      </c>
      <c r="BC47" s="11">
        <v>0</v>
      </c>
      <c r="BD47" s="11">
        <v>1141040</v>
      </c>
      <c r="BE47" s="11">
        <v>1538802</v>
      </c>
      <c r="BF47" s="11">
        <v>0</v>
      </c>
      <c r="BG47" s="11">
        <v>1538802</v>
      </c>
      <c r="BH47" s="11">
        <v>1804776</v>
      </c>
      <c r="BI47" s="11">
        <v>0</v>
      </c>
      <c r="BJ47" s="11">
        <v>1804776</v>
      </c>
      <c r="BK47" s="11">
        <v>1232131</v>
      </c>
      <c r="BL47" s="11">
        <v>12706</v>
      </c>
      <c r="BM47" s="11">
        <v>1219425</v>
      </c>
      <c r="BN47" s="11">
        <v>142281</v>
      </c>
      <c r="BO47" s="11">
        <v>9148</v>
      </c>
      <c r="BP47" s="11">
        <v>133133</v>
      </c>
      <c r="BQ47" s="11">
        <v>1061543</v>
      </c>
      <c r="BR47" s="11">
        <v>156390</v>
      </c>
      <c r="BS47" s="11">
        <v>905153</v>
      </c>
      <c r="BT47" s="11">
        <v>3860791</v>
      </c>
      <c r="BU47" s="11">
        <v>878435</v>
      </c>
      <c r="BV47" s="11">
        <v>2982356</v>
      </c>
      <c r="BW47" s="11">
        <v>2720561</v>
      </c>
      <c r="BX47" s="11">
        <v>0</v>
      </c>
      <c r="BY47" s="11">
        <v>2720561</v>
      </c>
      <c r="BZ47" s="11">
        <v>2348971</v>
      </c>
      <c r="CA47" s="11">
        <v>104120</v>
      </c>
      <c r="CB47" s="11">
        <v>2244851</v>
      </c>
      <c r="CC47" s="11">
        <v>864402</v>
      </c>
      <c r="CD47" s="11">
        <v>0</v>
      </c>
      <c r="CE47" s="11">
        <v>864402</v>
      </c>
      <c r="CF47" s="11">
        <v>2630002</v>
      </c>
      <c r="CG47" s="11">
        <v>0</v>
      </c>
      <c r="CH47" s="11">
        <v>2630002</v>
      </c>
      <c r="CI47" s="11">
        <v>140612</v>
      </c>
      <c r="CJ47" s="11">
        <v>0</v>
      </c>
      <c r="CK47" s="11">
        <v>140612</v>
      </c>
      <c r="CL47" s="11">
        <v>4532175</v>
      </c>
      <c r="CM47" s="11">
        <v>0</v>
      </c>
      <c r="CN47" s="11">
        <v>4532175</v>
      </c>
      <c r="CO47" s="11">
        <v>1276951</v>
      </c>
      <c r="CP47" s="11">
        <v>48742</v>
      </c>
      <c r="CQ47" s="11">
        <v>1228209</v>
      </c>
      <c r="CR47" s="11">
        <v>120264</v>
      </c>
      <c r="CS47" s="11">
        <v>0</v>
      </c>
      <c r="CT47" s="11">
        <v>120264</v>
      </c>
      <c r="CU47" s="11">
        <v>2244496</v>
      </c>
      <c r="CV47" s="11">
        <v>1118942</v>
      </c>
      <c r="CW47" s="11">
        <v>1125554</v>
      </c>
      <c r="CX47" s="11">
        <v>624211</v>
      </c>
      <c r="CY47" s="11">
        <v>0</v>
      </c>
      <c r="CZ47" s="11">
        <v>624211</v>
      </c>
      <c r="DA47" s="11">
        <v>15839711</v>
      </c>
      <c r="DB47" s="11">
        <v>8080800</v>
      </c>
      <c r="DC47" s="11">
        <v>7758911</v>
      </c>
      <c r="DD47" s="11">
        <v>4464280</v>
      </c>
      <c r="DE47" s="11">
        <v>13</v>
      </c>
      <c r="DF47" s="11">
        <v>4464267</v>
      </c>
      <c r="DG47" s="11">
        <v>255265</v>
      </c>
      <c r="DH47" s="11">
        <v>1</v>
      </c>
      <c r="DI47" s="11">
        <v>255264</v>
      </c>
      <c r="DJ47" s="11">
        <v>3083945</v>
      </c>
      <c r="DK47" s="11">
        <v>0</v>
      </c>
      <c r="DL47" s="11">
        <v>3083945</v>
      </c>
      <c r="DM47" s="11">
        <v>1853259</v>
      </c>
      <c r="DN47" s="11">
        <v>614914</v>
      </c>
      <c r="DO47" s="11">
        <v>1238345</v>
      </c>
      <c r="DP47" s="11">
        <v>1584643</v>
      </c>
      <c r="DQ47" s="11">
        <v>354</v>
      </c>
      <c r="DR47" s="11">
        <v>1584289</v>
      </c>
      <c r="DS47" s="11">
        <v>3023511</v>
      </c>
      <c r="DT47" s="11">
        <v>0</v>
      </c>
      <c r="DU47" s="11">
        <v>3023511</v>
      </c>
      <c r="DV47" s="11">
        <v>240217</v>
      </c>
      <c r="DW47" s="11">
        <v>22692</v>
      </c>
      <c r="DX47" s="11">
        <v>217525</v>
      </c>
      <c r="DY47" s="11">
        <v>3671945</v>
      </c>
      <c r="DZ47" s="11">
        <v>1864592</v>
      </c>
      <c r="EA47" s="11">
        <v>1807353</v>
      </c>
      <c r="EB47" s="11">
        <v>366949</v>
      </c>
      <c r="EC47" s="11">
        <v>0</v>
      </c>
      <c r="ED47" s="11">
        <v>366949</v>
      </c>
      <c r="EE47" s="11">
        <v>8933763</v>
      </c>
      <c r="EF47" s="11">
        <v>0</v>
      </c>
      <c r="EG47" s="11">
        <v>8933763</v>
      </c>
      <c r="EH47" s="11">
        <v>13801491</v>
      </c>
      <c r="EI47" s="11">
        <v>0</v>
      </c>
      <c r="EJ47" s="11">
        <v>13801491</v>
      </c>
      <c r="EK47" s="11">
        <v>2033468</v>
      </c>
      <c r="EL47" s="11">
        <v>0</v>
      </c>
      <c r="EM47" s="11">
        <v>2033468</v>
      </c>
      <c r="EN47" s="11">
        <v>244517</v>
      </c>
      <c r="EO47" s="11">
        <v>0</v>
      </c>
      <c r="EP47" s="11">
        <v>244517</v>
      </c>
      <c r="EQ47" s="11">
        <v>1940830</v>
      </c>
      <c r="ER47" s="11">
        <v>0</v>
      </c>
      <c r="ES47" s="11">
        <v>1940830</v>
      </c>
      <c r="ET47" s="11">
        <v>6804881</v>
      </c>
      <c r="EU47" s="11">
        <v>452</v>
      </c>
      <c r="EV47" s="11">
        <v>6804429</v>
      </c>
      <c r="EW47" s="11">
        <v>242496</v>
      </c>
      <c r="EX47" s="11">
        <v>2397</v>
      </c>
      <c r="EY47" s="11">
        <v>240099</v>
      </c>
      <c r="EZ47" s="11">
        <v>2235173</v>
      </c>
      <c r="FA47" s="11">
        <v>0</v>
      </c>
      <c r="FB47" s="11">
        <v>2235173</v>
      </c>
      <c r="FC47" s="11">
        <v>236127</v>
      </c>
      <c r="FD47" s="11">
        <v>0</v>
      </c>
      <c r="FE47" s="11">
        <v>236127</v>
      </c>
      <c r="FF47" s="420"/>
      <c r="FG47" s="420"/>
      <c r="FH47" s="417"/>
    </row>
    <row r="48" spans="1:164" ht="15" customHeight="1">
      <c r="A48" s="656" t="s">
        <v>674</v>
      </c>
      <c r="B48" s="656"/>
      <c r="C48" s="656"/>
      <c r="D48" s="11">
        <v>61842329</v>
      </c>
      <c r="E48" s="11"/>
      <c r="F48" s="11"/>
      <c r="G48" s="11">
        <v>308762</v>
      </c>
      <c r="H48" s="11">
        <v>61533567</v>
      </c>
      <c r="I48" s="11">
        <v>812381</v>
      </c>
      <c r="J48" s="11">
        <v>0</v>
      </c>
      <c r="K48" s="11">
        <v>812381</v>
      </c>
      <c r="L48" s="11">
        <v>118891</v>
      </c>
      <c r="M48" s="11">
        <v>0</v>
      </c>
      <c r="N48" s="11">
        <v>118891</v>
      </c>
      <c r="O48" s="11">
        <v>1456190</v>
      </c>
      <c r="P48" s="11">
        <v>0</v>
      </c>
      <c r="Q48" s="11">
        <v>1456190</v>
      </c>
      <c r="R48" s="11">
        <v>487903</v>
      </c>
      <c r="S48" s="11">
        <v>0</v>
      </c>
      <c r="T48" s="11">
        <v>487903</v>
      </c>
      <c r="U48" s="11">
        <v>12988622</v>
      </c>
      <c r="V48" s="11">
        <v>0</v>
      </c>
      <c r="W48" s="11">
        <v>12988622</v>
      </c>
      <c r="X48" s="11">
        <v>1401310</v>
      </c>
      <c r="Y48" s="11">
        <v>0</v>
      </c>
      <c r="Z48" s="11">
        <v>1401310</v>
      </c>
      <c r="AA48" s="11">
        <v>333042</v>
      </c>
      <c r="AB48" s="11">
        <v>0</v>
      </c>
      <c r="AC48" s="11">
        <v>333042</v>
      </c>
      <c r="AD48" s="11">
        <v>88203</v>
      </c>
      <c r="AE48" s="11">
        <v>0</v>
      </c>
      <c r="AF48" s="11">
        <v>88203</v>
      </c>
      <c r="AG48" s="11">
        <v>174760</v>
      </c>
      <c r="AH48" s="11">
        <v>0</v>
      </c>
      <c r="AI48" s="11">
        <v>174760</v>
      </c>
      <c r="AJ48" s="11">
        <v>4221852</v>
      </c>
      <c r="AK48" s="11">
        <v>0</v>
      </c>
      <c r="AL48" s="11">
        <v>4221852</v>
      </c>
      <c r="AM48" s="11">
        <v>2070822</v>
      </c>
      <c r="AN48" s="11">
        <v>0</v>
      </c>
      <c r="AO48" s="11">
        <v>2070822</v>
      </c>
      <c r="AP48" s="11">
        <v>380177</v>
      </c>
      <c r="AQ48" s="11">
        <v>0</v>
      </c>
      <c r="AR48" s="11">
        <v>380177</v>
      </c>
      <c r="AS48" s="11">
        <v>156399</v>
      </c>
      <c r="AT48" s="11">
        <v>0</v>
      </c>
      <c r="AU48" s="11">
        <v>156399</v>
      </c>
      <c r="AV48" s="11">
        <v>2938123</v>
      </c>
      <c r="AW48" s="11">
        <v>0</v>
      </c>
      <c r="AX48" s="11">
        <v>2938123</v>
      </c>
      <c r="AY48" s="11">
        <v>938163</v>
      </c>
      <c r="AZ48" s="11">
        <v>0</v>
      </c>
      <c r="BA48" s="11">
        <v>938163</v>
      </c>
      <c r="BB48" s="11">
        <v>535979</v>
      </c>
      <c r="BC48" s="11">
        <v>0</v>
      </c>
      <c r="BD48" s="11">
        <v>535979</v>
      </c>
      <c r="BE48" s="11">
        <v>665663</v>
      </c>
      <c r="BF48" s="11">
        <v>0</v>
      </c>
      <c r="BG48" s="11">
        <v>665663</v>
      </c>
      <c r="BH48" s="11">
        <v>801471</v>
      </c>
      <c r="BI48" s="11">
        <v>0</v>
      </c>
      <c r="BJ48" s="11">
        <v>801471</v>
      </c>
      <c r="BK48" s="11">
        <v>497497</v>
      </c>
      <c r="BL48" s="11">
        <v>6714</v>
      </c>
      <c r="BM48" s="11">
        <v>490783</v>
      </c>
      <c r="BN48" s="11">
        <v>117027</v>
      </c>
      <c r="BO48" s="11">
        <v>0</v>
      </c>
      <c r="BP48" s="11">
        <v>117027</v>
      </c>
      <c r="BQ48" s="11">
        <v>788873</v>
      </c>
      <c r="BR48" s="11">
        <v>0</v>
      </c>
      <c r="BS48" s="11">
        <v>788873</v>
      </c>
      <c r="BT48" s="11">
        <v>1484993</v>
      </c>
      <c r="BU48" s="11">
        <v>243201</v>
      </c>
      <c r="BV48" s="11">
        <v>1241792</v>
      </c>
      <c r="BW48" s="11">
        <v>1526055</v>
      </c>
      <c r="BX48" s="11">
        <v>0</v>
      </c>
      <c r="BY48" s="11">
        <v>1526055</v>
      </c>
      <c r="BZ48" s="11">
        <v>660764</v>
      </c>
      <c r="CA48" s="11">
        <v>0</v>
      </c>
      <c r="CB48" s="11">
        <v>660764</v>
      </c>
      <c r="CC48" s="11">
        <v>278403</v>
      </c>
      <c r="CD48" s="11">
        <v>0</v>
      </c>
      <c r="CE48" s="11">
        <v>278403</v>
      </c>
      <c r="CF48" s="11">
        <v>938894</v>
      </c>
      <c r="CG48" s="11">
        <v>0</v>
      </c>
      <c r="CH48" s="11">
        <v>938894</v>
      </c>
      <c r="CI48" s="11">
        <v>138255</v>
      </c>
      <c r="CJ48" s="11">
        <v>0</v>
      </c>
      <c r="CK48" s="11">
        <v>138255</v>
      </c>
      <c r="CL48" s="11">
        <v>285189</v>
      </c>
      <c r="CM48" s="11">
        <v>0</v>
      </c>
      <c r="CN48" s="11">
        <v>285189</v>
      </c>
      <c r="CO48" s="11">
        <v>1066143</v>
      </c>
      <c r="CP48" s="11">
        <v>1859</v>
      </c>
      <c r="CQ48" s="11">
        <v>1064284</v>
      </c>
      <c r="CR48" s="11">
        <v>102439</v>
      </c>
      <c r="CS48" s="11">
        <v>0</v>
      </c>
      <c r="CT48" s="11">
        <v>102439</v>
      </c>
      <c r="CU48" s="11">
        <v>971562</v>
      </c>
      <c r="CV48" s="11">
        <v>42123</v>
      </c>
      <c r="CW48" s="11">
        <v>929439</v>
      </c>
      <c r="CX48" s="11">
        <v>361709</v>
      </c>
      <c r="CY48" s="11">
        <v>0</v>
      </c>
      <c r="CZ48" s="11">
        <v>361709</v>
      </c>
      <c r="DA48" s="11">
        <v>2586844</v>
      </c>
      <c r="DB48" s="11">
        <v>0</v>
      </c>
      <c r="DC48" s="11">
        <v>2586844</v>
      </c>
      <c r="DD48" s="11">
        <v>1414942</v>
      </c>
      <c r="DE48" s="11">
        <v>0</v>
      </c>
      <c r="DF48" s="11">
        <v>1414942</v>
      </c>
      <c r="DG48" s="11">
        <v>227014</v>
      </c>
      <c r="DH48" s="11">
        <v>1</v>
      </c>
      <c r="DI48" s="11">
        <v>227013</v>
      </c>
      <c r="DJ48" s="11">
        <v>1857930</v>
      </c>
      <c r="DK48" s="11">
        <v>0</v>
      </c>
      <c r="DL48" s="11">
        <v>1857930</v>
      </c>
      <c r="DM48" s="11">
        <v>797282</v>
      </c>
      <c r="DN48" s="11">
        <v>6343</v>
      </c>
      <c r="DO48" s="11">
        <v>790939</v>
      </c>
      <c r="DP48" s="11">
        <v>758458</v>
      </c>
      <c r="DQ48" s="11">
        <v>0</v>
      </c>
      <c r="DR48" s="11">
        <v>758458</v>
      </c>
      <c r="DS48" s="11">
        <v>1472087</v>
      </c>
      <c r="DT48" s="11">
        <v>0</v>
      </c>
      <c r="DU48" s="11">
        <v>1472087</v>
      </c>
      <c r="DV48" s="11">
        <v>208859</v>
      </c>
      <c r="DW48" s="11">
        <v>0</v>
      </c>
      <c r="DX48" s="11">
        <v>208859</v>
      </c>
      <c r="DY48" s="11">
        <v>880035</v>
      </c>
      <c r="DZ48" s="11">
        <v>8069</v>
      </c>
      <c r="EA48" s="11">
        <v>871966</v>
      </c>
      <c r="EB48" s="11">
        <v>139264</v>
      </c>
      <c r="EC48" s="11">
        <v>0</v>
      </c>
      <c r="ED48" s="11">
        <v>139264</v>
      </c>
      <c r="EE48" s="11">
        <v>1150098</v>
      </c>
      <c r="EF48" s="11">
        <v>0</v>
      </c>
      <c r="EG48" s="11">
        <v>1150098</v>
      </c>
      <c r="EH48" s="11">
        <v>6179615</v>
      </c>
      <c r="EI48" s="11">
        <v>0</v>
      </c>
      <c r="EJ48" s="11">
        <v>6179615</v>
      </c>
      <c r="EK48" s="11">
        <v>572919</v>
      </c>
      <c r="EL48" s="11">
        <v>0</v>
      </c>
      <c r="EM48" s="11">
        <v>572919</v>
      </c>
      <c r="EN48" s="11">
        <v>79472</v>
      </c>
      <c r="EO48" s="11">
        <v>0</v>
      </c>
      <c r="EP48" s="11">
        <v>79472</v>
      </c>
      <c r="EQ48" s="11">
        <v>1249431</v>
      </c>
      <c r="ER48" s="11">
        <v>0</v>
      </c>
      <c r="ES48" s="11">
        <v>1249431</v>
      </c>
      <c r="ET48" s="11">
        <v>1413461</v>
      </c>
      <c r="EU48" s="11">
        <v>452</v>
      </c>
      <c r="EV48" s="11">
        <v>1413009</v>
      </c>
      <c r="EW48" s="11">
        <v>220641</v>
      </c>
      <c r="EX48" s="11">
        <v>0</v>
      </c>
      <c r="EY48" s="11">
        <v>220641</v>
      </c>
      <c r="EZ48" s="11">
        <v>702464</v>
      </c>
      <c r="FA48" s="11">
        <v>0</v>
      </c>
      <c r="FB48" s="11">
        <v>702464</v>
      </c>
      <c r="FC48" s="11">
        <v>143759</v>
      </c>
      <c r="FD48" s="11">
        <v>0</v>
      </c>
      <c r="FE48" s="11">
        <v>143759</v>
      </c>
      <c r="FF48" s="420"/>
      <c r="FG48" s="420"/>
      <c r="FH48" s="417"/>
    </row>
    <row r="49" spans="1:164" ht="25.5" customHeight="1">
      <c r="A49" s="656" t="s">
        <v>675</v>
      </c>
      <c r="B49" s="656"/>
      <c r="C49" s="656"/>
      <c r="D49" s="11">
        <v>79052483</v>
      </c>
      <c r="E49" s="11"/>
      <c r="F49" s="11"/>
      <c r="G49" s="11">
        <v>9476604</v>
      </c>
      <c r="H49" s="11">
        <v>69575879</v>
      </c>
      <c r="I49" s="11">
        <v>1785281</v>
      </c>
      <c r="J49" s="11">
        <v>0</v>
      </c>
      <c r="K49" s="11">
        <v>1785281</v>
      </c>
      <c r="L49" s="11">
        <v>299879</v>
      </c>
      <c r="M49" s="11">
        <v>18640</v>
      </c>
      <c r="N49" s="11">
        <v>281239</v>
      </c>
      <c r="O49" s="11">
        <v>3302954</v>
      </c>
      <c r="P49" s="11">
        <v>29095</v>
      </c>
      <c r="Q49" s="11">
        <v>3273859</v>
      </c>
      <c r="R49" s="11">
        <v>487979</v>
      </c>
      <c r="S49" s="11">
        <v>0</v>
      </c>
      <c r="T49" s="11">
        <v>487979</v>
      </c>
      <c r="U49" s="11">
        <v>12256142</v>
      </c>
      <c r="V49" s="11">
        <v>775236</v>
      </c>
      <c r="W49" s="11">
        <v>11480906</v>
      </c>
      <c r="X49" s="11">
        <v>976000</v>
      </c>
      <c r="Y49" s="11">
        <v>0</v>
      </c>
      <c r="Z49" s="11">
        <v>976000</v>
      </c>
      <c r="AA49" s="11">
        <v>418454</v>
      </c>
      <c r="AB49" s="11">
        <v>0</v>
      </c>
      <c r="AC49" s="11">
        <v>418454</v>
      </c>
      <c r="AD49" s="11">
        <v>378868</v>
      </c>
      <c r="AE49" s="11">
        <v>0</v>
      </c>
      <c r="AF49" s="11">
        <v>378868</v>
      </c>
      <c r="AG49" s="11">
        <v>0</v>
      </c>
      <c r="AH49" s="11">
        <v>0</v>
      </c>
      <c r="AI49" s="11">
        <v>0</v>
      </c>
      <c r="AJ49" s="11">
        <v>4750779</v>
      </c>
      <c r="AK49" s="11">
        <v>0</v>
      </c>
      <c r="AL49" s="11">
        <v>4750779</v>
      </c>
      <c r="AM49" s="11">
        <v>1802326</v>
      </c>
      <c r="AN49" s="11">
        <v>0</v>
      </c>
      <c r="AO49" s="11">
        <v>1802326</v>
      </c>
      <c r="AP49" s="11">
        <v>0</v>
      </c>
      <c r="AQ49" s="11">
        <v>0</v>
      </c>
      <c r="AR49" s="11">
        <v>0</v>
      </c>
      <c r="AS49" s="11">
        <v>84718</v>
      </c>
      <c r="AT49" s="11">
        <v>0</v>
      </c>
      <c r="AU49" s="11">
        <v>84718</v>
      </c>
      <c r="AV49" s="11">
        <v>1152546</v>
      </c>
      <c r="AW49" s="11">
        <v>0</v>
      </c>
      <c r="AX49" s="11">
        <v>1152546</v>
      </c>
      <c r="AY49" s="11">
        <v>1262864</v>
      </c>
      <c r="AZ49" s="11">
        <v>0</v>
      </c>
      <c r="BA49" s="11">
        <v>1262864</v>
      </c>
      <c r="BB49" s="11">
        <v>525663</v>
      </c>
      <c r="BC49" s="11">
        <v>0</v>
      </c>
      <c r="BD49" s="11">
        <v>525663</v>
      </c>
      <c r="BE49" s="11">
        <v>825208</v>
      </c>
      <c r="BF49" s="11">
        <v>0</v>
      </c>
      <c r="BG49" s="11">
        <v>825208</v>
      </c>
      <c r="BH49" s="11">
        <v>664669</v>
      </c>
      <c r="BI49" s="11">
        <v>0</v>
      </c>
      <c r="BJ49" s="11">
        <v>664669</v>
      </c>
      <c r="BK49" s="11">
        <v>585382</v>
      </c>
      <c r="BL49" s="11">
        <v>5992</v>
      </c>
      <c r="BM49" s="11">
        <v>579390</v>
      </c>
      <c r="BN49" s="11">
        <v>12203</v>
      </c>
      <c r="BO49" s="11">
        <v>0</v>
      </c>
      <c r="BP49" s="11">
        <v>12203</v>
      </c>
      <c r="BQ49" s="11">
        <v>80845</v>
      </c>
      <c r="BR49" s="11">
        <v>0</v>
      </c>
      <c r="BS49" s="11">
        <v>80845</v>
      </c>
      <c r="BT49" s="11">
        <v>1492484</v>
      </c>
      <c r="BU49" s="11">
        <v>16020</v>
      </c>
      <c r="BV49" s="11">
        <v>1476464</v>
      </c>
      <c r="BW49" s="11">
        <v>1108769</v>
      </c>
      <c r="BX49" s="11">
        <v>0</v>
      </c>
      <c r="BY49" s="11">
        <v>1108769</v>
      </c>
      <c r="BZ49" s="11">
        <v>1433868</v>
      </c>
      <c r="CA49" s="11">
        <v>0</v>
      </c>
      <c r="CB49" s="11">
        <v>1433868</v>
      </c>
      <c r="CC49" s="11">
        <v>435033</v>
      </c>
      <c r="CD49" s="11">
        <v>0</v>
      </c>
      <c r="CE49" s="11">
        <v>435033</v>
      </c>
      <c r="CF49" s="11">
        <v>1468820</v>
      </c>
      <c r="CG49" s="11">
        <v>0</v>
      </c>
      <c r="CH49" s="11">
        <v>1468820</v>
      </c>
      <c r="CI49" s="11">
        <v>479</v>
      </c>
      <c r="CJ49" s="11">
        <v>0</v>
      </c>
      <c r="CK49" s="11">
        <v>479</v>
      </c>
      <c r="CL49" s="11">
        <v>3957619</v>
      </c>
      <c r="CM49" s="11">
        <v>0</v>
      </c>
      <c r="CN49" s="11">
        <v>3957619</v>
      </c>
      <c r="CO49" s="11">
        <v>118098</v>
      </c>
      <c r="CP49" s="11">
        <v>46883</v>
      </c>
      <c r="CQ49" s="11">
        <v>71215</v>
      </c>
      <c r="CR49" s="11">
        <v>12675</v>
      </c>
      <c r="CS49" s="11">
        <v>0</v>
      </c>
      <c r="CT49" s="11">
        <v>12675</v>
      </c>
      <c r="CU49" s="11">
        <v>167937</v>
      </c>
      <c r="CV49" s="11">
        <v>0</v>
      </c>
      <c r="CW49" s="11">
        <v>167937</v>
      </c>
      <c r="CX49" s="11">
        <v>194879</v>
      </c>
      <c r="CY49" s="11">
        <v>0</v>
      </c>
      <c r="CZ49" s="11">
        <v>194879</v>
      </c>
      <c r="DA49" s="11">
        <v>6439180</v>
      </c>
      <c r="DB49" s="11">
        <v>6130209</v>
      </c>
      <c r="DC49" s="11">
        <v>308971</v>
      </c>
      <c r="DD49" s="11">
        <v>2851346</v>
      </c>
      <c r="DE49" s="11">
        <v>0</v>
      </c>
      <c r="DF49" s="11">
        <v>2851346</v>
      </c>
      <c r="DG49" s="11">
        <v>24230</v>
      </c>
      <c r="DH49" s="11">
        <v>0</v>
      </c>
      <c r="DI49" s="11">
        <v>24230</v>
      </c>
      <c r="DJ49" s="11">
        <v>1045023</v>
      </c>
      <c r="DK49" s="11">
        <v>0</v>
      </c>
      <c r="DL49" s="11">
        <v>1045023</v>
      </c>
      <c r="DM49" s="11">
        <v>1014605</v>
      </c>
      <c r="DN49" s="11">
        <v>598006</v>
      </c>
      <c r="DO49" s="11">
        <v>416599</v>
      </c>
      <c r="DP49" s="11">
        <v>682269</v>
      </c>
      <c r="DQ49" s="11">
        <v>0</v>
      </c>
      <c r="DR49" s="11">
        <v>682269</v>
      </c>
      <c r="DS49" s="11">
        <v>181038</v>
      </c>
      <c r="DT49" s="11">
        <v>0</v>
      </c>
      <c r="DU49" s="11">
        <v>181038</v>
      </c>
      <c r="DV49" s="11">
        <v>8666</v>
      </c>
      <c r="DW49" s="11">
        <v>0</v>
      </c>
      <c r="DX49" s="11">
        <v>8666</v>
      </c>
      <c r="DY49" s="11">
        <v>2556414</v>
      </c>
      <c r="DZ49" s="11">
        <v>1856523</v>
      </c>
      <c r="EA49" s="11">
        <v>699891</v>
      </c>
      <c r="EB49" s="11">
        <v>212184</v>
      </c>
      <c r="EC49" s="11">
        <v>0</v>
      </c>
      <c r="ED49" s="11">
        <v>212184</v>
      </c>
      <c r="EE49" s="11">
        <v>6549272</v>
      </c>
      <c r="EF49" s="11">
        <v>0</v>
      </c>
      <c r="EG49" s="11">
        <v>6549272</v>
      </c>
      <c r="EH49" s="11">
        <v>7064862</v>
      </c>
      <c r="EI49" s="11">
        <v>0</v>
      </c>
      <c r="EJ49" s="11">
        <v>7064862</v>
      </c>
      <c r="EK49" s="11">
        <v>1394650</v>
      </c>
      <c r="EL49" s="11">
        <v>0</v>
      </c>
      <c r="EM49" s="11">
        <v>1394650</v>
      </c>
      <c r="EN49" s="11">
        <v>159449</v>
      </c>
      <c r="EO49" s="11">
        <v>0</v>
      </c>
      <c r="EP49" s="11">
        <v>159449</v>
      </c>
      <c r="EQ49" s="11">
        <v>384771</v>
      </c>
      <c r="ER49" s="11">
        <v>0</v>
      </c>
      <c r="ES49" s="11">
        <v>384771</v>
      </c>
      <c r="ET49" s="11">
        <v>4879977</v>
      </c>
      <c r="EU49" s="11">
        <v>0</v>
      </c>
      <c r="EV49" s="11">
        <v>4879977</v>
      </c>
      <c r="EW49" s="11">
        <v>10983</v>
      </c>
      <c r="EX49" s="11">
        <v>0</v>
      </c>
      <c r="EY49" s="11">
        <v>10983</v>
      </c>
      <c r="EZ49" s="11">
        <v>1457775</v>
      </c>
      <c r="FA49" s="11">
        <v>0</v>
      </c>
      <c r="FB49" s="11">
        <v>1457775</v>
      </c>
      <c r="FC49" s="11">
        <v>92368</v>
      </c>
      <c r="FD49" s="11">
        <v>0</v>
      </c>
      <c r="FE49" s="11">
        <v>92368</v>
      </c>
      <c r="FF49" s="420"/>
      <c r="FG49" s="420"/>
      <c r="FH49" s="417"/>
    </row>
    <row r="50" spans="1:164" ht="15" customHeight="1">
      <c r="A50" s="656" t="s">
        <v>676</v>
      </c>
      <c r="B50" s="656"/>
      <c r="C50" s="656"/>
      <c r="D50" s="11">
        <v>6543935</v>
      </c>
      <c r="E50" s="11"/>
      <c r="F50" s="11"/>
      <c r="G50" s="11">
        <v>10565</v>
      </c>
      <c r="H50" s="11">
        <v>6533370</v>
      </c>
      <c r="I50" s="11">
        <v>378168</v>
      </c>
      <c r="J50" s="11">
        <v>0</v>
      </c>
      <c r="K50" s="11">
        <v>378168</v>
      </c>
      <c r="L50" s="11">
        <v>0</v>
      </c>
      <c r="M50" s="11">
        <v>0</v>
      </c>
      <c r="N50" s="11">
        <v>0</v>
      </c>
      <c r="O50" s="11">
        <v>43205</v>
      </c>
      <c r="P50" s="11">
        <v>0</v>
      </c>
      <c r="Q50" s="11">
        <v>43205</v>
      </c>
      <c r="R50" s="11">
        <v>3198</v>
      </c>
      <c r="S50" s="11">
        <v>0</v>
      </c>
      <c r="T50" s="11">
        <v>3198</v>
      </c>
      <c r="U50" s="11">
        <v>203502</v>
      </c>
      <c r="V50" s="11">
        <v>0</v>
      </c>
      <c r="W50" s="11">
        <v>203502</v>
      </c>
      <c r="X50" s="11">
        <v>188188</v>
      </c>
      <c r="Y50" s="11">
        <v>0</v>
      </c>
      <c r="Z50" s="11">
        <v>188188</v>
      </c>
      <c r="AA50" s="11">
        <v>16475</v>
      </c>
      <c r="AB50" s="11">
        <v>0</v>
      </c>
      <c r="AC50" s="11">
        <v>16475</v>
      </c>
      <c r="AD50" s="11">
        <v>0</v>
      </c>
      <c r="AE50" s="11">
        <v>0</v>
      </c>
      <c r="AF50" s="11">
        <v>0</v>
      </c>
      <c r="AG50" s="11">
        <v>0</v>
      </c>
      <c r="AH50" s="11">
        <v>0</v>
      </c>
      <c r="AI50" s="11">
        <v>0</v>
      </c>
      <c r="AJ50" s="11">
        <v>245076</v>
      </c>
      <c r="AK50" s="11">
        <v>0</v>
      </c>
      <c r="AL50" s="11">
        <v>245076</v>
      </c>
      <c r="AM50" s="11">
        <v>790919</v>
      </c>
      <c r="AN50" s="11">
        <v>0</v>
      </c>
      <c r="AO50" s="11">
        <v>790919</v>
      </c>
      <c r="AP50" s="11">
        <v>0</v>
      </c>
      <c r="AQ50" s="11">
        <v>0</v>
      </c>
      <c r="AR50" s="11">
        <v>0</v>
      </c>
      <c r="AS50" s="11">
        <v>0</v>
      </c>
      <c r="AT50" s="11">
        <v>0</v>
      </c>
      <c r="AU50" s="11">
        <v>0</v>
      </c>
      <c r="AV50" s="11">
        <v>75012</v>
      </c>
      <c r="AW50" s="11">
        <v>0</v>
      </c>
      <c r="AX50" s="11">
        <v>75012</v>
      </c>
      <c r="AY50" s="11">
        <v>458649</v>
      </c>
      <c r="AZ50" s="11">
        <v>0</v>
      </c>
      <c r="BA50" s="11">
        <v>458649</v>
      </c>
      <c r="BB50" s="11">
        <v>54359</v>
      </c>
      <c r="BC50" s="11">
        <v>0</v>
      </c>
      <c r="BD50" s="11">
        <v>54359</v>
      </c>
      <c r="BE50" s="11">
        <v>42363</v>
      </c>
      <c r="BF50" s="11">
        <v>0</v>
      </c>
      <c r="BG50" s="11">
        <v>42363</v>
      </c>
      <c r="BH50" s="11">
        <v>313634</v>
      </c>
      <c r="BI50" s="11">
        <v>0</v>
      </c>
      <c r="BJ50" s="11">
        <v>313634</v>
      </c>
      <c r="BK50" s="11">
        <v>117640</v>
      </c>
      <c r="BL50" s="11">
        <v>0</v>
      </c>
      <c r="BM50" s="11">
        <v>117640</v>
      </c>
      <c r="BN50" s="11">
        <v>0</v>
      </c>
      <c r="BO50" s="11">
        <v>0</v>
      </c>
      <c r="BP50" s="11">
        <v>0</v>
      </c>
      <c r="BQ50" s="11">
        <v>0</v>
      </c>
      <c r="BR50" s="11">
        <v>0</v>
      </c>
      <c r="BS50" s="11">
        <v>0</v>
      </c>
      <c r="BT50" s="11">
        <v>52486</v>
      </c>
      <c r="BU50" s="11">
        <v>0</v>
      </c>
      <c r="BV50" s="11">
        <v>52486</v>
      </c>
      <c r="BW50" s="11">
        <v>0</v>
      </c>
      <c r="BX50" s="11">
        <v>0</v>
      </c>
      <c r="BY50" s="11">
        <v>0</v>
      </c>
      <c r="BZ50" s="11">
        <v>132054</v>
      </c>
      <c r="CA50" s="11">
        <v>0</v>
      </c>
      <c r="CB50" s="11">
        <v>132054</v>
      </c>
      <c r="CC50" s="11">
        <v>149211</v>
      </c>
      <c r="CD50" s="11">
        <v>0</v>
      </c>
      <c r="CE50" s="11">
        <v>149211</v>
      </c>
      <c r="CF50" s="11">
        <v>138238</v>
      </c>
      <c r="CG50" s="11">
        <v>0</v>
      </c>
      <c r="CH50" s="11">
        <v>138238</v>
      </c>
      <c r="CI50" s="11">
        <v>0</v>
      </c>
      <c r="CJ50" s="11">
        <v>0</v>
      </c>
      <c r="CK50" s="11">
        <v>0</v>
      </c>
      <c r="CL50" s="11">
        <v>282067</v>
      </c>
      <c r="CM50" s="11">
        <v>0</v>
      </c>
      <c r="CN50" s="11">
        <v>282067</v>
      </c>
      <c r="CO50" s="11">
        <v>0</v>
      </c>
      <c r="CP50" s="11">
        <v>0</v>
      </c>
      <c r="CQ50" s="11">
        <v>0</v>
      </c>
      <c r="CR50" s="11">
        <v>0</v>
      </c>
      <c r="CS50" s="11">
        <v>0</v>
      </c>
      <c r="CT50" s="11">
        <v>0</v>
      </c>
      <c r="CU50" s="11">
        <v>0</v>
      </c>
      <c r="CV50" s="11">
        <v>0</v>
      </c>
      <c r="CW50" s="11">
        <v>0</v>
      </c>
      <c r="CX50" s="11">
        <v>49239</v>
      </c>
      <c r="CY50" s="11">
        <v>0</v>
      </c>
      <c r="CZ50" s="11">
        <v>49239</v>
      </c>
      <c r="DA50" s="11">
        <v>12027</v>
      </c>
      <c r="DB50" s="11">
        <v>0</v>
      </c>
      <c r="DC50" s="11">
        <v>12027</v>
      </c>
      <c r="DD50" s="11">
        <v>133602</v>
      </c>
      <c r="DE50" s="11">
        <v>0</v>
      </c>
      <c r="DF50" s="11">
        <v>133602</v>
      </c>
      <c r="DG50" s="11">
        <v>319</v>
      </c>
      <c r="DH50" s="11">
        <v>0</v>
      </c>
      <c r="DI50" s="11">
        <v>319</v>
      </c>
      <c r="DJ50" s="11">
        <v>49261</v>
      </c>
      <c r="DK50" s="11">
        <v>0</v>
      </c>
      <c r="DL50" s="11">
        <v>49261</v>
      </c>
      <c r="DM50" s="11">
        <v>33975</v>
      </c>
      <c r="DN50" s="11">
        <v>10565</v>
      </c>
      <c r="DO50" s="11">
        <v>23410</v>
      </c>
      <c r="DP50" s="11">
        <v>502</v>
      </c>
      <c r="DQ50" s="11">
        <v>0</v>
      </c>
      <c r="DR50" s="11">
        <v>502</v>
      </c>
      <c r="DS50" s="11">
        <v>704016</v>
      </c>
      <c r="DT50" s="11">
        <v>0</v>
      </c>
      <c r="DU50" s="11">
        <v>704016</v>
      </c>
      <c r="DV50" s="11">
        <v>0</v>
      </c>
      <c r="DW50" s="11">
        <v>0</v>
      </c>
      <c r="DX50" s="11">
        <v>0</v>
      </c>
      <c r="DY50" s="11">
        <v>217070</v>
      </c>
      <c r="DZ50" s="11">
        <v>0</v>
      </c>
      <c r="EA50" s="11">
        <v>217070</v>
      </c>
      <c r="EB50" s="11">
        <v>14180</v>
      </c>
      <c r="EC50" s="11">
        <v>0</v>
      </c>
      <c r="ED50" s="11">
        <v>14180</v>
      </c>
      <c r="EE50" s="11">
        <v>1191187</v>
      </c>
      <c r="EF50" s="11">
        <v>0</v>
      </c>
      <c r="EG50" s="11">
        <v>1191187</v>
      </c>
      <c r="EH50" s="11">
        <v>264822</v>
      </c>
      <c r="EI50" s="11">
        <v>0</v>
      </c>
      <c r="EJ50" s="11">
        <v>264822</v>
      </c>
      <c r="EK50" s="11">
        <v>6635</v>
      </c>
      <c r="EL50" s="11">
        <v>0</v>
      </c>
      <c r="EM50" s="11">
        <v>6635</v>
      </c>
      <c r="EN50" s="11">
        <v>0</v>
      </c>
      <c r="EO50" s="11">
        <v>0</v>
      </c>
      <c r="EP50" s="11">
        <v>0</v>
      </c>
      <c r="EQ50" s="11">
        <v>172256</v>
      </c>
      <c r="ER50" s="11">
        <v>0</v>
      </c>
      <c r="ES50" s="11">
        <v>172256</v>
      </c>
      <c r="ET50" s="11">
        <v>8666</v>
      </c>
      <c r="EU50" s="11">
        <v>0</v>
      </c>
      <c r="EV50" s="11">
        <v>8666</v>
      </c>
      <c r="EW50" s="11">
        <v>404</v>
      </c>
      <c r="EX50" s="11">
        <v>0</v>
      </c>
      <c r="EY50" s="11">
        <v>404</v>
      </c>
      <c r="EZ50" s="11">
        <v>1330</v>
      </c>
      <c r="FA50" s="11">
        <v>0</v>
      </c>
      <c r="FB50" s="11">
        <v>1330</v>
      </c>
      <c r="FC50" s="11">
        <v>0</v>
      </c>
      <c r="FD50" s="11">
        <v>0</v>
      </c>
      <c r="FE50" s="11">
        <v>0</v>
      </c>
      <c r="FF50" s="420"/>
      <c r="FG50" s="420"/>
      <c r="FH50" s="417"/>
    </row>
    <row r="51" spans="1:164" ht="15" customHeight="1">
      <c r="A51" s="656" t="s">
        <v>677</v>
      </c>
      <c r="B51" s="656"/>
      <c r="C51" s="656"/>
      <c r="D51" s="11">
        <v>16688696</v>
      </c>
      <c r="E51" s="11"/>
      <c r="F51" s="11"/>
      <c r="G51" s="11">
        <v>4027671</v>
      </c>
      <c r="H51" s="11">
        <v>12661025</v>
      </c>
      <c r="I51" s="11">
        <v>4543</v>
      </c>
      <c r="J51" s="11">
        <v>0</v>
      </c>
      <c r="K51" s="11">
        <v>4543</v>
      </c>
      <c r="L51" s="11">
        <v>7242</v>
      </c>
      <c r="M51" s="11">
        <v>0</v>
      </c>
      <c r="N51" s="11">
        <v>7242</v>
      </c>
      <c r="O51" s="11">
        <v>105670</v>
      </c>
      <c r="P51" s="11">
        <v>0</v>
      </c>
      <c r="Q51" s="11">
        <v>105670</v>
      </c>
      <c r="R51" s="11">
        <v>3581</v>
      </c>
      <c r="S51" s="11">
        <v>0</v>
      </c>
      <c r="T51" s="11">
        <v>3581</v>
      </c>
      <c r="U51" s="11">
        <v>2240198</v>
      </c>
      <c r="V51" s="11">
        <v>0</v>
      </c>
      <c r="W51" s="11">
        <v>2240198</v>
      </c>
      <c r="X51" s="11">
        <v>150143</v>
      </c>
      <c r="Y51" s="11">
        <v>0</v>
      </c>
      <c r="Z51" s="11">
        <v>150143</v>
      </c>
      <c r="AA51" s="11">
        <v>49256</v>
      </c>
      <c r="AB51" s="11">
        <v>34650</v>
      </c>
      <c r="AC51" s="11">
        <v>14606</v>
      </c>
      <c r="AD51" s="11">
        <v>20880</v>
      </c>
      <c r="AE51" s="11">
        <v>20827</v>
      </c>
      <c r="AF51" s="11">
        <v>53</v>
      </c>
      <c r="AG51" s="11">
        <v>859165</v>
      </c>
      <c r="AH51" s="11">
        <v>0</v>
      </c>
      <c r="AI51" s="11">
        <v>859165</v>
      </c>
      <c r="AJ51" s="11">
        <v>347217</v>
      </c>
      <c r="AK51" s="11">
        <v>24757</v>
      </c>
      <c r="AL51" s="11">
        <v>322460</v>
      </c>
      <c r="AM51" s="11">
        <v>161845</v>
      </c>
      <c r="AN51" s="11">
        <v>5699</v>
      </c>
      <c r="AO51" s="11">
        <v>156146</v>
      </c>
      <c r="AP51" s="11">
        <v>60558</v>
      </c>
      <c r="AQ51" s="11">
        <v>0</v>
      </c>
      <c r="AR51" s="11">
        <v>60558</v>
      </c>
      <c r="AS51" s="11">
        <v>3356</v>
      </c>
      <c r="AT51" s="11">
        <v>0</v>
      </c>
      <c r="AU51" s="11">
        <v>3356</v>
      </c>
      <c r="AV51" s="11">
        <v>994554</v>
      </c>
      <c r="AW51" s="11">
        <v>0</v>
      </c>
      <c r="AX51" s="11">
        <v>994554</v>
      </c>
      <c r="AY51" s="11">
        <v>50735</v>
      </c>
      <c r="AZ51" s="11">
        <v>0</v>
      </c>
      <c r="BA51" s="11">
        <v>50735</v>
      </c>
      <c r="BB51" s="11">
        <v>25039</v>
      </c>
      <c r="BC51" s="11">
        <v>0</v>
      </c>
      <c r="BD51" s="11">
        <v>25039</v>
      </c>
      <c r="BE51" s="11">
        <v>5568</v>
      </c>
      <c r="BF51" s="11">
        <v>0</v>
      </c>
      <c r="BG51" s="11">
        <v>5568</v>
      </c>
      <c r="BH51" s="11">
        <v>25002</v>
      </c>
      <c r="BI51" s="11">
        <v>0</v>
      </c>
      <c r="BJ51" s="11">
        <v>25002</v>
      </c>
      <c r="BK51" s="11">
        <v>31612</v>
      </c>
      <c r="BL51" s="11">
        <v>0</v>
      </c>
      <c r="BM51" s="11">
        <v>31612</v>
      </c>
      <c r="BN51" s="11">
        <v>13051</v>
      </c>
      <c r="BO51" s="11">
        <v>9148</v>
      </c>
      <c r="BP51" s="11">
        <v>3903</v>
      </c>
      <c r="BQ51" s="11">
        <v>191825</v>
      </c>
      <c r="BR51" s="11">
        <v>156390</v>
      </c>
      <c r="BS51" s="11">
        <v>35435</v>
      </c>
      <c r="BT51" s="11">
        <v>830828</v>
      </c>
      <c r="BU51" s="11">
        <v>619214</v>
      </c>
      <c r="BV51" s="11">
        <v>211614</v>
      </c>
      <c r="BW51" s="11">
        <v>85737</v>
      </c>
      <c r="BX51" s="11">
        <v>0</v>
      </c>
      <c r="BY51" s="11">
        <v>85737</v>
      </c>
      <c r="BZ51" s="11">
        <v>122285</v>
      </c>
      <c r="CA51" s="11">
        <v>104120</v>
      </c>
      <c r="CB51" s="11">
        <v>18165</v>
      </c>
      <c r="CC51" s="11">
        <v>1755</v>
      </c>
      <c r="CD51" s="11">
        <v>0</v>
      </c>
      <c r="CE51" s="11">
        <v>1755</v>
      </c>
      <c r="CF51" s="11">
        <v>84050</v>
      </c>
      <c r="CG51" s="11">
        <v>0</v>
      </c>
      <c r="CH51" s="11">
        <v>84050</v>
      </c>
      <c r="CI51" s="11">
        <v>1878</v>
      </c>
      <c r="CJ51" s="11">
        <v>0</v>
      </c>
      <c r="CK51" s="11">
        <v>1878</v>
      </c>
      <c r="CL51" s="11">
        <v>7300</v>
      </c>
      <c r="CM51" s="11">
        <v>0</v>
      </c>
      <c r="CN51" s="11">
        <v>7300</v>
      </c>
      <c r="CO51" s="11">
        <v>92710</v>
      </c>
      <c r="CP51" s="11">
        <v>0</v>
      </c>
      <c r="CQ51" s="11">
        <v>92710</v>
      </c>
      <c r="CR51" s="11">
        <v>5150</v>
      </c>
      <c r="CS51" s="11">
        <v>0</v>
      </c>
      <c r="CT51" s="11">
        <v>5150</v>
      </c>
      <c r="CU51" s="11">
        <v>1104997</v>
      </c>
      <c r="CV51" s="11">
        <v>1076819</v>
      </c>
      <c r="CW51" s="11">
        <v>28178</v>
      </c>
      <c r="CX51" s="11">
        <v>18384</v>
      </c>
      <c r="CY51" s="11">
        <v>0</v>
      </c>
      <c r="CZ51" s="11">
        <v>18384</v>
      </c>
      <c r="DA51" s="11">
        <v>6801660</v>
      </c>
      <c r="DB51" s="11">
        <v>1950591</v>
      </c>
      <c r="DC51" s="11">
        <v>4851069</v>
      </c>
      <c r="DD51" s="11">
        <v>64390</v>
      </c>
      <c r="DE51" s="11">
        <v>13</v>
      </c>
      <c r="DF51" s="11">
        <v>64377</v>
      </c>
      <c r="DG51" s="11">
        <v>3702</v>
      </c>
      <c r="DH51" s="11">
        <v>0</v>
      </c>
      <c r="DI51" s="11">
        <v>3702</v>
      </c>
      <c r="DJ51" s="11">
        <v>131731</v>
      </c>
      <c r="DK51" s="11">
        <v>0</v>
      </c>
      <c r="DL51" s="11">
        <v>131731</v>
      </c>
      <c r="DM51" s="11">
        <v>7397</v>
      </c>
      <c r="DN51" s="11">
        <v>0</v>
      </c>
      <c r="DO51" s="11">
        <v>7397</v>
      </c>
      <c r="DP51" s="11">
        <v>143414</v>
      </c>
      <c r="DQ51" s="11">
        <v>354</v>
      </c>
      <c r="DR51" s="11">
        <v>143060</v>
      </c>
      <c r="DS51" s="11">
        <v>666370</v>
      </c>
      <c r="DT51" s="11">
        <v>0</v>
      </c>
      <c r="DU51" s="11">
        <v>666370</v>
      </c>
      <c r="DV51" s="11">
        <v>22692</v>
      </c>
      <c r="DW51" s="11">
        <v>22692</v>
      </c>
      <c r="DX51" s="11">
        <v>0</v>
      </c>
      <c r="DY51" s="11">
        <v>18426</v>
      </c>
      <c r="DZ51" s="11">
        <v>0</v>
      </c>
      <c r="EA51" s="11">
        <v>18426</v>
      </c>
      <c r="EB51" s="11">
        <v>1321</v>
      </c>
      <c r="EC51" s="11">
        <v>0</v>
      </c>
      <c r="ED51" s="11">
        <v>1321</v>
      </c>
      <c r="EE51" s="11">
        <v>43206</v>
      </c>
      <c r="EF51" s="11">
        <v>0</v>
      </c>
      <c r="EG51" s="11">
        <v>43206</v>
      </c>
      <c r="EH51" s="11">
        <v>292192</v>
      </c>
      <c r="EI51" s="11">
        <v>0</v>
      </c>
      <c r="EJ51" s="11">
        <v>292192</v>
      </c>
      <c r="EK51" s="11">
        <v>59264</v>
      </c>
      <c r="EL51" s="11">
        <v>0</v>
      </c>
      <c r="EM51" s="11">
        <v>59264</v>
      </c>
      <c r="EN51" s="11">
        <v>5596</v>
      </c>
      <c r="EO51" s="11">
        <v>0</v>
      </c>
      <c r="EP51" s="11">
        <v>5596</v>
      </c>
      <c r="EQ51" s="11">
        <v>134372</v>
      </c>
      <c r="ER51" s="11">
        <v>0</v>
      </c>
      <c r="ES51" s="11">
        <v>134372</v>
      </c>
      <c r="ET51" s="11">
        <v>502777</v>
      </c>
      <c r="EU51" s="11">
        <v>0</v>
      </c>
      <c r="EV51" s="11">
        <v>502777</v>
      </c>
      <c r="EW51" s="11">
        <v>10468</v>
      </c>
      <c r="EX51" s="11">
        <v>2397</v>
      </c>
      <c r="EY51" s="11">
        <v>8071</v>
      </c>
      <c r="EZ51" s="11">
        <v>73604</v>
      </c>
      <c r="FA51" s="11">
        <v>0</v>
      </c>
      <c r="FB51" s="11">
        <v>73604</v>
      </c>
      <c r="FC51" s="11">
        <v>0</v>
      </c>
      <c r="FD51" s="11">
        <v>0</v>
      </c>
      <c r="FE51" s="11">
        <v>0</v>
      </c>
      <c r="FF51" s="420"/>
      <c r="FG51" s="420"/>
      <c r="FH51" s="417"/>
    </row>
    <row r="52" spans="1:164" ht="15" customHeight="1">
      <c r="A52" s="656" t="s">
        <v>678</v>
      </c>
      <c r="B52" s="656"/>
      <c r="C52" s="656"/>
      <c r="D52" s="11">
        <v>9510872</v>
      </c>
      <c r="E52" s="11"/>
      <c r="F52" s="11"/>
      <c r="G52" s="11">
        <v>8088520</v>
      </c>
      <c r="H52" s="11">
        <v>1422352</v>
      </c>
      <c r="I52" s="11">
        <v>325393</v>
      </c>
      <c r="J52" s="11">
        <v>325393</v>
      </c>
      <c r="K52" s="11">
        <v>0</v>
      </c>
      <c r="L52" s="11">
        <v>6188</v>
      </c>
      <c r="M52" s="11">
        <v>0</v>
      </c>
      <c r="N52" s="11">
        <v>6188</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95</v>
      </c>
      <c r="AQ52" s="11">
        <v>95</v>
      </c>
      <c r="AR52" s="11">
        <v>0</v>
      </c>
      <c r="AS52" s="11">
        <v>155416</v>
      </c>
      <c r="AT52" s="11">
        <v>155416</v>
      </c>
      <c r="AU52" s="11">
        <v>0</v>
      </c>
      <c r="AV52" s="11">
        <v>0</v>
      </c>
      <c r="AW52" s="11">
        <v>0</v>
      </c>
      <c r="AX52" s="11">
        <v>0</v>
      </c>
      <c r="AY52" s="11">
        <v>0</v>
      </c>
      <c r="AZ52" s="11">
        <v>0</v>
      </c>
      <c r="BA52" s="11">
        <v>0</v>
      </c>
      <c r="BB52" s="11">
        <v>290651</v>
      </c>
      <c r="BC52" s="11">
        <v>290651</v>
      </c>
      <c r="BD52" s="11">
        <v>0</v>
      </c>
      <c r="BE52" s="11">
        <v>0</v>
      </c>
      <c r="BF52" s="11">
        <v>0</v>
      </c>
      <c r="BG52" s="11">
        <v>0</v>
      </c>
      <c r="BH52" s="11">
        <v>0</v>
      </c>
      <c r="BI52" s="11">
        <v>0</v>
      </c>
      <c r="BJ52" s="11">
        <v>0</v>
      </c>
      <c r="BK52" s="11">
        <v>0</v>
      </c>
      <c r="BL52" s="11">
        <v>0</v>
      </c>
      <c r="BM52" s="11">
        <v>0</v>
      </c>
      <c r="BN52" s="11">
        <v>165399</v>
      </c>
      <c r="BO52" s="11">
        <v>165399</v>
      </c>
      <c r="BP52" s="11">
        <v>0</v>
      </c>
      <c r="BQ52" s="11">
        <v>294594</v>
      </c>
      <c r="BR52" s="11">
        <v>0</v>
      </c>
      <c r="BS52" s="11">
        <v>294594</v>
      </c>
      <c r="BT52" s="11">
        <v>0</v>
      </c>
      <c r="BU52" s="11">
        <v>0</v>
      </c>
      <c r="BV52" s="11">
        <v>0</v>
      </c>
      <c r="BW52" s="11">
        <v>1021890</v>
      </c>
      <c r="BX52" s="11">
        <v>1021890</v>
      </c>
      <c r="BY52" s="11">
        <v>0</v>
      </c>
      <c r="BZ52" s="11">
        <v>317891</v>
      </c>
      <c r="CA52" s="11">
        <v>0</v>
      </c>
      <c r="CB52" s="11">
        <v>317891</v>
      </c>
      <c r="CC52" s="11">
        <v>337971</v>
      </c>
      <c r="CD52" s="11">
        <v>337971</v>
      </c>
      <c r="CE52" s="11">
        <v>0</v>
      </c>
      <c r="CF52" s="11">
        <v>0</v>
      </c>
      <c r="CG52" s="11">
        <v>0</v>
      </c>
      <c r="CH52" s="11">
        <v>0</v>
      </c>
      <c r="CI52" s="11">
        <v>93996</v>
      </c>
      <c r="CJ52" s="11">
        <v>93996</v>
      </c>
      <c r="CK52" s="11">
        <v>0</v>
      </c>
      <c r="CL52" s="11">
        <v>0</v>
      </c>
      <c r="CM52" s="11">
        <v>0</v>
      </c>
      <c r="CN52" s="11">
        <v>0</v>
      </c>
      <c r="CO52" s="11">
        <v>0</v>
      </c>
      <c r="CP52" s="11">
        <v>0</v>
      </c>
      <c r="CQ52" s="11">
        <v>0</v>
      </c>
      <c r="CR52" s="11">
        <v>671035</v>
      </c>
      <c r="CS52" s="11">
        <v>671035</v>
      </c>
      <c r="CT52" s="11">
        <v>0</v>
      </c>
      <c r="CU52" s="11">
        <v>0</v>
      </c>
      <c r="CV52" s="11">
        <v>0</v>
      </c>
      <c r="CW52" s="11">
        <v>0</v>
      </c>
      <c r="CX52" s="11">
        <v>0</v>
      </c>
      <c r="CY52" s="11">
        <v>0</v>
      </c>
      <c r="CZ52" s="11">
        <v>0</v>
      </c>
      <c r="DA52" s="11">
        <v>0</v>
      </c>
      <c r="DB52" s="11">
        <v>0</v>
      </c>
      <c r="DC52" s="11">
        <v>0</v>
      </c>
      <c r="DD52" s="11">
        <v>782679</v>
      </c>
      <c r="DE52" s="11">
        <v>0</v>
      </c>
      <c r="DF52" s="11">
        <v>782679</v>
      </c>
      <c r="DG52" s="11">
        <v>0</v>
      </c>
      <c r="DH52" s="11">
        <v>0</v>
      </c>
      <c r="DI52" s="11">
        <v>0</v>
      </c>
      <c r="DJ52" s="11">
        <v>1154329</v>
      </c>
      <c r="DK52" s="11">
        <v>1154329</v>
      </c>
      <c r="DL52" s="11">
        <v>0</v>
      </c>
      <c r="DM52" s="11">
        <v>0</v>
      </c>
      <c r="DN52" s="11">
        <v>0</v>
      </c>
      <c r="DO52" s="11">
        <v>0</v>
      </c>
      <c r="DP52" s="11">
        <v>568119</v>
      </c>
      <c r="DQ52" s="11">
        <v>568119</v>
      </c>
      <c r="DR52" s="11">
        <v>0</v>
      </c>
      <c r="DS52" s="11">
        <v>1937885</v>
      </c>
      <c r="DT52" s="11">
        <v>1937885</v>
      </c>
      <c r="DU52" s="11">
        <v>0</v>
      </c>
      <c r="DV52" s="11">
        <v>0</v>
      </c>
      <c r="DW52" s="11">
        <v>0</v>
      </c>
      <c r="DX52" s="11">
        <v>0</v>
      </c>
      <c r="DY52" s="11">
        <v>0</v>
      </c>
      <c r="DZ52" s="11">
        <v>0</v>
      </c>
      <c r="EA52" s="11">
        <v>0</v>
      </c>
      <c r="EB52" s="11">
        <v>21000</v>
      </c>
      <c r="EC52" s="11">
        <v>0</v>
      </c>
      <c r="ED52" s="11">
        <v>21000</v>
      </c>
      <c r="EE52" s="11">
        <v>0</v>
      </c>
      <c r="EF52" s="11">
        <v>0</v>
      </c>
      <c r="EG52" s="11">
        <v>0</v>
      </c>
      <c r="EH52" s="11">
        <v>0</v>
      </c>
      <c r="EI52" s="11">
        <v>0</v>
      </c>
      <c r="EJ52" s="11">
        <v>0</v>
      </c>
      <c r="EK52" s="11">
        <v>361199</v>
      </c>
      <c r="EL52" s="11">
        <v>361199</v>
      </c>
      <c r="EM52" s="11">
        <v>0</v>
      </c>
      <c r="EN52" s="11">
        <v>61926</v>
      </c>
      <c r="EO52" s="11">
        <v>61926</v>
      </c>
      <c r="EP52" s="11">
        <v>0</v>
      </c>
      <c r="EQ52" s="11">
        <v>736558</v>
      </c>
      <c r="ER52" s="11">
        <v>736558</v>
      </c>
      <c r="ES52" s="11">
        <v>0</v>
      </c>
      <c r="ET52" s="11">
        <v>0</v>
      </c>
      <c r="EU52" s="11">
        <v>0</v>
      </c>
      <c r="EV52" s="11">
        <v>0</v>
      </c>
      <c r="EW52" s="11">
        <v>92744</v>
      </c>
      <c r="EX52" s="11">
        <v>92744</v>
      </c>
      <c r="EY52" s="11">
        <v>0</v>
      </c>
      <c r="EZ52" s="11">
        <v>0</v>
      </c>
      <c r="FA52" s="11">
        <v>0</v>
      </c>
      <c r="FB52" s="11">
        <v>0</v>
      </c>
      <c r="FC52" s="11">
        <v>113914</v>
      </c>
      <c r="FD52" s="11">
        <v>113914</v>
      </c>
      <c r="FE52" s="11">
        <v>0</v>
      </c>
      <c r="FF52" s="420"/>
      <c r="FG52" s="420"/>
      <c r="FH52" s="417"/>
    </row>
    <row r="53" spans="1:164" ht="25.5" customHeight="1">
      <c r="A53" s="656" t="s">
        <v>679</v>
      </c>
      <c r="B53" s="656"/>
      <c r="C53" s="656"/>
      <c r="D53" s="11">
        <v>219787299</v>
      </c>
      <c r="E53" s="11"/>
      <c r="F53" s="11"/>
      <c r="G53" s="11">
        <v>205220509</v>
      </c>
      <c r="H53" s="11">
        <v>14566790</v>
      </c>
      <c r="I53" s="11">
        <v>4603284</v>
      </c>
      <c r="J53" s="11">
        <v>4558211</v>
      </c>
      <c r="K53" s="11">
        <v>45073</v>
      </c>
      <c r="L53" s="11">
        <v>420920</v>
      </c>
      <c r="M53" s="11">
        <v>412879</v>
      </c>
      <c r="N53" s="11">
        <v>8041</v>
      </c>
      <c r="O53" s="11">
        <v>3695155</v>
      </c>
      <c r="P53" s="11">
        <v>3628996</v>
      </c>
      <c r="Q53" s="11">
        <v>66159</v>
      </c>
      <c r="R53" s="11">
        <v>1106778</v>
      </c>
      <c r="S53" s="11">
        <v>1085524</v>
      </c>
      <c r="T53" s="11">
        <v>21254</v>
      </c>
      <c r="U53" s="11">
        <v>42585333</v>
      </c>
      <c r="V53" s="11">
        <v>38649145</v>
      </c>
      <c r="W53" s="11">
        <v>3936188</v>
      </c>
      <c r="X53" s="11">
        <v>3966117</v>
      </c>
      <c r="Y53" s="11">
        <v>3865872</v>
      </c>
      <c r="Z53" s="11">
        <v>100245</v>
      </c>
      <c r="AA53" s="11">
        <v>2115298</v>
      </c>
      <c r="AB53" s="11">
        <v>1925124</v>
      </c>
      <c r="AC53" s="11">
        <v>190174</v>
      </c>
      <c r="AD53" s="11">
        <v>118672</v>
      </c>
      <c r="AE53" s="11">
        <v>99947</v>
      </c>
      <c r="AF53" s="11">
        <v>18725</v>
      </c>
      <c r="AG53" s="11">
        <v>-18499</v>
      </c>
      <c r="AH53" s="11">
        <v>0</v>
      </c>
      <c r="AI53" s="11">
        <v>-18499</v>
      </c>
      <c r="AJ53" s="11">
        <v>5339610</v>
      </c>
      <c r="AK53" s="11">
        <v>4807919</v>
      </c>
      <c r="AL53" s="11">
        <v>531691</v>
      </c>
      <c r="AM53" s="11">
        <v>3698953</v>
      </c>
      <c r="AN53" s="11">
        <v>3574516</v>
      </c>
      <c r="AO53" s="11">
        <v>124437</v>
      </c>
      <c r="AP53" s="11">
        <v>498176</v>
      </c>
      <c r="AQ53" s="11">
        <v>498176</v>
      </c>
      <c r="AR53" s="11">
        <v>0</v>
      </c>
      <c r="AS53" s="11">
        <v>1095825</v>
      </c>
      <c r="AT53" s="11">
        <v>1095800</v>
      </c>
      <c r="AU53" s="11">
        <v>25</v>
      </c>
      <c r="AV53" s="11">
        <v>7673749</v>
      </c>
      <c r="AW53" s="11">
        <v>6644936</v>
      </c>
      <c r="AX53" s="11">
        <v>1028813</v>
      </c>
      <c r="AY53" s="11">
        <v>2471415</v>
      </c>
      <c r="AZ53" s="11">
        <v>2427987</v>
      </c>
      <c r="BA53" s="11">
        <v>43428</v>
      </c>
      <c r="BB53" s="11">
        <v>2351493</v>
      </c>
      <c r="BC53" s="11">
        <v>2350418</v>
      </c>
      <c r="BD53" s="11">
        <v>1075</v>
      </c>
      <c r="BE53" s="11">
        <v>1176935</v>
      </c>
      <c r="BF53" s="11">
        <v>1149315</v>
      </c>
      <c r="BG53" s="11">
        <v>27620</v>
      </c>
      <c r="BH53" s="11">
        <v>1739588</v>
      </c>
      <c r="BI53" s="11">
        <v>1718851</v>
      </c>
      <c r="BJ53" s="11">
        <v>20737</v>
      </c>
      <c r="BK53" s="11">
        <v>2717356</v>
      </c>
      <c r="BL53" s="11">
        <v>2696257</v>
      </c>
      <c r="BM53" s="11">
        <v>21099</v>
      </c>
      <c r="BN53" s="11">
        <v>502083</v>
      </c>
      <c r="BO53" s="11">
        <v>502083</v>
      </c>
      <c r="BP53" s="11">
        <v>0</v>
      </c>
      <c r="BQ53" s="11">
        <v>2954621</v>
      </c>
      <c r="BR53" s="11">
        <v>2710232</v>
      </c>
      <c r="BS53" s="11">
        <v>244389</v>
      </c>
      <c r="BT53" s="11">
        <v>5493524</v>
      </c>
      <c r="BU53" s="11">
        <v>4773659</v>
      </c>
      <c r="BV53" s="11">
        <v>719865</v>
      </c>
      <c r="BW53" s="11">
        <v>9316547</v>
      </c>
      <c r="BX53" s="11">
        <v>8911582</v>
      </c>
      <c r="BY53" s="11">
        <v>404965</v>
      </c>
      <c r="BZ53" s="11">
        <v>3009396</v>
      </c>
      <c r="CA53" s="11">
        <v>2930421</v>
      </c>
      <c r="CB53" s="11">
        <v>78975</v>
      </c>
      <c r="CC53" s="11">
        <v>1588885</v>
      </c>
      <c r="CD53" s="11">
        <v>1588885</v>
      </c>
      <c r="CE53" s="11">
        <v>0</v>
      </c>
      <c r="CF53" s="11">
        <v>4195735</v>
      </c>
      <c r="CG53" s="11">
        <v>4162042</v>
      </c>
      <c r="CH53" s="11">
        <v>33693</v>
      </c>
      <c r="CI53" s="11">
        <v>758349</v>
      </c>
      <c r="CJ53" s="11">
        <v>757585</v>
      </c>
      <c r="CK53" s="11">
        <v>764</v>
      </c>
      <c r="CL53" s="11">
        <v>831859</v>
      </c>
      <c r="CM53" s="11">
        <v>751818</v>
      </c>
      <c r="CN53" s="11">
        <v>80041</v>
      </c>
      <c r="CO53" s="11">
        <v>2855466</v>
      </c>
      <c r="CP53" s="11">
        <v>2855466</v>
      </c>
      <c r="CQ53" s="11">
        <v>0</v>
      </c>
      <c r="CR53" s="11">
        <v>661546</v>
      </c>
      <c r="CS53" s="11">
        <v>661288</v>
      </c>
      <c r="CT53" s="11">
        <v>258</v>
      </c>
      <c r="CU53" s="11">
        <v>4827970</v>
      </c>
      <c r="CV53" s="11">
        <v>4822825</v>
      </c>
      <c r="CW53" s="11">
        <v>5145</v>
      </c>
      <c r="CX53" s="11">
        <v>2016644</v>
      </c>
      <c r="CY53" s="11">
        <v>2016644</v>
      </c>
      <c r="CZ53" s="11">
        <v>0</v>
      </c>
      <c r="DA53" s="11">
        <v>17937411</v>
      </c>
      <c r="DB53" s="11">
        <v>13140300</v>
      </c>
      <c r="DC53" s="11">
        <v>4797111</v>
      </c>
      <c r="DD53" s="11">
        <v>4124546</v>
      </c>
      <c r="DE53" s="11">
        <v>4106377</v>
      </c>
      <c r="DF53" s="11">
        <v>18169</v>
      </c>
      <c r="DG53" s="11">
        <v>615280</v>
      </c>
      <c r="DH53" s="11">
        <v>603827</v>
      </c>
      <c r="DI53" s="11">
        <v>11453</v>
      </c>
      <c r="DJ53" s="11">
        <v>9683862</v>
      </c>
      <c r="DK53" s="11">
        <v>9629354</v>
      </c>
      <c r="DL53" s="11">
        <v>54508</v>
      </c>
      <c r="DM53" s="11">
        <v>1371223</v>
      </c>
      <c r="DN53" s="11">
        <v>1322622</v>
      </c>
      <c r="DO53" s="11">
        <v>48601</v>
      </c>
      <c r="DP53" s="11">
        <v>4102939</v>
      </c>
      <c r="DQ53" s="11">
        <v>4086800</v>
      </c>
      <c r="DR53" s="11">
        <v>16139</v>
      </c>
      <c r="DS53" s="11">
        <v>10210047</v>
      </c>
      <c r="DT53" s="11">
        <v>9116366</v>
      </c>
      <c r="DU53" s="11">
        <v>1093681</v>
      </c>
      <c r="DV53" s="11">
        <v>801835</v>
      </c>
      <c r="DW53" s="11">
        <v>748524</v>
      </c>
      <c r="DX53" s="11">
        <v>53311</v>
      </c>
      <c r="DY53" s="11">
        <v>2189627</v>
      </c>
      <c r="DZ53" s="11">
        <v>2168125</v>
      </c>
      <c r="EA53" s="11">
        <v>21502</v>
      </c>
      <c r="EB53" s="11">
        <v>288616</v>
      </c>
      <c r="EC53" s="11">
        <v>284305</v>
      </c>
      <c r="ED53" s="11">
        <v>4311</v>
      </c>
      <c r="EE53" s="11">
        <v>2574132</v>
      </c>
      <c r="EF53" s="11">
        <v>2441263</v>
      </c>
      <c r="EG53" s="11">
        <v>132869</v>
      </c>
      <c r="EH53" s="11">
        <v>21121369</v>
      </c>
      <c r="EI53" s="11">
        <v>21036999</v>
      </c>
      <c r="EJ53" s="11">
        <v>84370</v>
      </c>
      <c r="EK53" s="11">
        <v>1359978</v>
      </c>
      <c r="EL53" s="11">
        <v>1359997</v>
      </c>
      <c r="EM53" s="11">
        <v>-19</v>
      </c>
      <c r="EN53" s="11">
        <v>311274</v>
      </c>
      <c r="EO53" s="11">
        <v>304878</v>
      </c>
      <c r="EP53" s="11">
        <v>6396</v>
      </c>
      <c r="EQ53" s="11">
        <v>5661872</v>
      </c>
      <c r="ER53" s="11">
        <v>5493767</v>
      </c>
      <c r="ES53" s="11">
        <v>168105</v>
      </c>
      <c r="ET53" s="11">
        <v>7238988</v>
      </c>
      <c r="EU53" s="11">
        <v>7117148</v>
      </c>
      <c r="EV53" s="11">
        <v>121840</v>
      </c>
      <c r="EW53" s="11">
        <v>733309</v>
      </c>
      <c r="EX53" s="11">
        <v>705104</v>
      </c>
      <c r="EY53" s="11">
        <v>28205</v>
      </c>
      <c r="EZ53" s="11">
        <v>2382548</v>
      </c>
      <c r="FA53" s="11">
        <v>2210690</v>
      </c>
      <c r="FB53" s="11">
        <v>171858</v>
      </c>
      <c r="FC53" s="11">
        <v>709660</v>
      </c>
      <c r="FD53" s="11">
        <v>709660</v>
      </c>
      <c r="FE53" s="11">
        <v>0</v>
      </c>
      <c r="FF53" s="420"/>
      <c r="FG53" s="420"/>
      <c r="FH53" s="417"/>
    </row>
    <row r="54" spans="1:164" ht="15" customHeight="1">
      <c r="A54" s="656" t="s">
        <v>680</v>
      </c>
      <c r="B54" s="656"/>
      <c r="C54" s="656"/>
      <c r="D54" s="11">
        <v>46499539</v>
      </c>
      <c r="E54" s="11"/>
      <c r="F54" s="11"/>
      <c r="G54" s="11">
        <v>46333152</v>
      </c>
      <c r="H54" s="11">
        <v>166387</v>
      </c>
      <c r="I54" s="11">
        <v>293843</v>
      </c>
      <c r="J54" s="11">
        <v>293843</v>
      </c>
      <c r="K54" s="11">
        <v>0</v>
      </c>
      <c r="L54" s="11">
        <v>183523</v>
      </c>
      <c r="M54" s="11">
        <v>183523</v>
      </c>
      <c r="N54" s="11">
        <v>0</v>
      </c>
      <c r="O54" s="11">
        <v>485137</v>
      </c>
      <c r="P54" s="11">
        <v>485137</v>
      </c>
      <c r="Q54" s="11">
        <v>0</v>
      </c>
      <c r="R54" s="11">
        <v>323453</v>
      </c>
      <c r="S54" s="11">
        <v>323453</v>
      </c>
      <c r="T54" s="11">
        <v>0</v>
      </c>
      <c r="U54" s="11">
        <v>9334702</v>
      </c>
      <c r="V54" s="11">
        <v>9334702</v>
      </c>
      <c r="W54" s="11">
        <v>0</v>
      </c>
      <c r="X54" s="11">
        <v>681408</v>
      </c>
      <c r="Y54" s="11">
        <v>681408</v>
      </c>
      <c r="Z54" s="11">
        <v>0</v>
      </c>
      <c r="AA54" s="11">
        <v>816878</v>
      </c>
      <c r="AB54" s="11">
        <v>816878</v>
      </c>
      <c r="AC54" s="11">
        <v>0</v>
      </c>
      <c r="AD54" s="11">
        <v>131251</v>
      </c>
      <c r="AE54" s="11">
        <v>131251</v>
      </c>
      <c r="AF54" s="11">
        <v>0</v>
      </c>
      <c r="AG54" s="11">
        <v>166387</v>
      </c>
      <c r="AH54" s="11">
        <v>0</v>
      </c>
      <c r="AI54" s="11">
        <v>166387</v>
      </c>
      <c r="AJ54" s="11">
        <v>1114421</v>
      </c>
      <c r="AK54" s="11">
        <v>1114421</v>
      </c>
      <c r="AL54" s="11">
        <v>0</v>
      </c>
      <c r="AM54" s="11">
        <v>799864</v>
      </c>
      <c r="AN54" s="11">
        <v>799864</v>
      </c>
      <c r="AO54" s="11">
        <v>0</v>
      </c>
      <c r="AP54" s="11">
        <v>203518</v>
      </c>
      <c r="AQ54" s="11">
        <v>203518</v>
      </c>
      <c r="AR54" s="11">
        <v>0</v>
      </c>
      <c r="AS54" s="11">
        <v>158151</v>
      </c>
      <c r="AT54" s="11">
        <v>158151</v>
      </c>
      <c r="AU54" s="11">
        <v>0</v>
      </c>
      <c r="AV54" s="11">
        <v>2294666</v>
      </c>
      <c r="AW54" s="11">
        <v>2294666</v>
      </c>
      <c r="AX54" s="11">
        <v>0</v>
      </c>
      <c r="AY54" s="11">
        <v>900898</v>
      </c>
      <c r="AZ54" s="11">
        <v>900898</v>
      </c>
      <c r="BA54" s="11">
        <v>0</v>
      </c>
      <c r="BB54" s="11">
        <v>433176</v>
      </c>
      <c r="BC54" s="11">
        <v>433176</v>
      </c>
      <c r="BD54" s="11">
        <v>0</v>
      </c>
      <c r="BE54" s="11">
        <v>350403</v>
      </c>
      <c r="BF54" s="11">
        <v>350403</v>
      </c>
      <c r="BG54" s="11">
        <v>0</v>
      </c>
      <c r="BH54" s="11">
        <v>541734</v>
      </c>
      <c r="BI54" s="11">
        <v>541734</v>
      </c>
      <c r="BJ54" s="11">
        <v>0</v>
      </c>
      <c r="BK54" s="11">
        <v>241953</v>
      </c>
      <c r="BL54" s="11">
        <v>241953</v>
      </c>
      <c r="BM54" s="11">
        <v>0</v>
      </c>
      <c r="BN54" s="11">
        <v>149665</v>
      </c>
      <c r="BO54" s="11">
        <v>149665</v>
      </c>
      <c r="BP54" s="11">
        <v>0</v>
      </c>
      <c r="BQ54" s="11">
        <v>665379</v>
      </c>
      <c r="BR54" s="11">
        <v>665379</v>
      </c>
      <c r="BS54" s="11">
        <v>0</v>
      </c>
      <c r="BT54" s="11">
        <v>1453428</v>
      </c>
      <c r="BU54" s="11">
        <v>1453428</v>
      </c>
      <c r="BV54" s="11">
        <v>0</v>
      </c>
      <c r="BW54" s="11">
        <v>1415220</v>
      </c>
      <c r="BX54" s="11">
        <v>1415220</v>
      </c>
      <c r="BY54" s="11">
        <v>0</v>
      </c>
      <c r="BZ54" s="11">
        <v>873079</v>
      </c>
      <c r="CA54" s="11">
        <v>873079</v>
      </c>
      <c r="CB54" s="11">
        <v>0</v>
      </c>
      <c r="CC54" s="11">
        <v>162074</v>
      </c>
      <c r="CD54" s="11">
        <v>162074</v>
      </c>
      <c r="CE54" s="11">
        <v>0</v>
      </c>
      <c r="CF54" s="11">
        <v>601224</v>
      </c>
      <c r="CG54" s="11">
        <v>601224</v>
      </c>
      <c r="CH54" s="11">
        <v>0</v>
      </c>
      <c r="CI54" s="11">
        <v>121980</v>
      </c>
      <c r="CJ54" s="11">
        <v>121980</v>
      </c>
      <c r="CK54" s="11">
        <v>0</v>
      </c>
      <c r="CL54" s="11">
        <v>110530</v>
      </c>
      <c r="CM54" s="11">
        <v>110530</v>
      </c>
      <c r="CN54" s="11">
        <v>0</v>
      </c>
      <c r="CO54" s="11">
        <v>569950</v>
      </c>
      <c r="CP54" s="11">
        <v>569950</v>
      </c>
      <c r="CQ54" s="11">
        <v>0</v>
      </c>
      <c r="CR54" s="11">
        <v>86481</v>
      </c>
      <c r="CS54" s="11">
        <v>86481</v>
      </c>
      <c r="CT54" s="11">
        <v>0</v>
      </c>
      <c r="CU54" s="11">
        <v>2755868</v>
      </c>
      <c r="CV54" s="11">
        <v>2755868</v>
      </c>
      <c r="CW54" s="11">
        <v>0</v>
      </c>
      <c r="CX54" s="11">
        <v>353715</v>
      </c>
      <c r="CY54" s="11">
        <v>353715</v>
      </c>
      <c r="CZ54" s="11">
        <v>0</v>
      </c>
      <c r="DA54" s="11">
        <v>3352482</v>
      </c>
      <c r="DB54" s="11">
        <v>3352482</v>
      </c>
      <c r="DC54" s="11">
        <v>0</v>
      </c>
      <c r="DD54" s="11">
        <v>1513388</v>
      </c>
      <c r="DE54" s="11">
        <v>1513388</v>
      </c>
      <c r="DF54" s="11">
        <v>0</v>
      </c>
      <c r="DG54" s="11">
        <v>123158</v>
      </c>
      <c r="DH54" s="11">
        <v>123158</v>
      </c>
      <c r="DI54" s="11">
        <v>0</v>
      </c>
      <c r="DJ54" s="11">
        <v>1380512</v>
      </c>
      <c r="DK54" s="11">
        <v>1380512</v>
      </c>
      <c r="DL54" s="11">
        <v>0</v>
      </c>
      <c r="DM54" s="11">
        <v>247287</v>
      </c>
      <c r="DN54" s="11">
        <v>247287</v>
      </c>
      <c r="DO54" s="11">
        <v>0</v>
      </c>
      <c r="DP54" s="11">
        <v>1043810</v>
      </c>
      <c r="DQ54" s="11">
        <v>1043810</v>
      </c>
      <c r="DR54" s="11">
        <v>0</v>
      </c>
      <c r="DS54" s="11">
        <v>3149211</v>
      </c>
      <c r="DT54" s="11">
        <v>3149211</v>
      </c>
      <c r="DU54" s="11">
        <v>0</v>
      </c>
      <c r="DV54" s="11">
        <v>280910</v>
      </c>
      <c r="DW54" s="11">
        <v>280910</v>
      </c>
      <c r="DX54" s="11">
        <v>0</v>
      </c>
      <c r="DY54" s="11">
        <v>421217</v>
      </c>
      <c r="DZ54" s="11">
        <v>421217</v>
      </c>
      <c r="EA54" s="11">
        <v>0</v>
      </c>
      <c r="EB54" s="11">
        <v>41009</v>
      </c>
      <c r="EC54" s="11">
        <v>41009</v>
      </c>
      <c r="ED54" s="11">
        <v>0</v>
      </c>
      <c r="EE54" s="11">
        <v>346881</v>
      </c>
      <c r="EF54" s="11">
        <v>346881</v>
      </c>
      <c r="EG54" s="11">
        <v>0</v>
      </c>
      <c r="EH54" s="11">
        <v>2197021</v>
      </c>
      <c r="EI54" s="11">
        <v>2197021</v>
      </c>
      <c r="EJ54" s="11">
        <v>0</v>
      </c>
      <c r="EK54" s="11">
        <v>259320</v>
      </c>
      <c r="EL54" s="11">
        <v>259320</v>
      </c>
      <c r="EM54" s="11">
        <v>0</v>
      </c>
      <c r="EN54" s="11">
        <v>149278</v>
      </c>
      <c r="EO54" s="11">
        <v>149278</v>
      </c>
      <c r="EP54" s="11">
        <v>0</v>
      </c>
      <c r="EQ54" s="11">
        <v>620561</v>
      </c>
      <c r="ER54" s="11">
        <v>620561</v>
      </c>
      <c r="ES54" s="11">
        <v>0</v>
      </c>
      <c r="ET54" s="11">
        <v>1360321</v>
      </c>
      <c r="EU54" s="11">
        <v>1360321</v>
      </c>
      <c r="EV54" s="11">
        <v>0</v>
      </c>
      <c r="EW54" s="11">
        <v>198359</v>
      </c>
      <c r="EX54" s="11">
        <v>198359</v>
      </c>
      <c r="EY54" s="11">
        <v>0</v>
      </c>
      <c r="EZ54" s="11">
        <v>968261</v>
      </c>
      <c r="FA54" s="11">
        <v>968261</v>
      </c>
      <c r="FB54" s="11">
        <v>0</v>
      </c>
      <c r="FC54" s="11">
        <v>72594</v>
      </c>
      <c r="FD54" s="11">
        <v>72594</v>
      </c>
      <c r="FE54" s="11">
        <v>0</v>
      </c>
      <c r="FF54" s="420"/>
      <c r="FG54" s="420"/>
      <c r="FH54" s="417"/>
    </row>
    <row r="55" spans="1:164" ht="25.5" customHeight="1">
      <c r="A55" s="656" t="s">
        <v>681</v>
      </c>
      <c r="B55" s="656"/>
      <c r="C55" s="656"/>
      <c r="D55" s="11">
        <v>149385596</v>
      </c>
      <c r="E55" s="11"/>
      <c r="F55" s="11"/>
      <c r="G55" s="11">
        <v>134985193</v>
      </c>
      <c r="H55" s="11">
        <v>14400403</v>
      </c>
      <c r="I55" s="11">
        <v>4309441</v>
      </c>
      <c r="J55" s="11">
        <v>4264368</v>
      </c>
      <c r="K55" s="11">
        <v>45073</v>
      </c>
      <c r="L55" s="11">
        <v>232244</v>
      </c>
      <c r="M55" s="11">
        <v>224203</v>
      </c>
      <c r="N55" s="11">
        <v>8041</v>
      </c>
      <c r="O55" s="11">
        <v>3210018</v>
      </c>
      <c r="P55" s="11">
        <v>3143859</v>
      </c>
      <c r="Q55" s="11">
        <v>66159</v>
      </c>
      <c r="R55" s="11">
        <v>765995</v>
      </c>
      <c r="S55" s="11">
        <v>744741</v>
      </c>
      <c r="T55" s="11">
        <v>21254</v>
      </c>
      <c r="U55" s="11">
        <v>24986261</v>
      </c>
      <c r="V55" s="11">
        <v>21050073</v>
      </c>
      <c r="W55" s="11">
        <v>3936188</v>
      </c>
      <c r="X55" s="11">
        <v>2622514</v>
      </c>
      <c r="Y55" s="11">
        <v>2522269</v>
      </c>
      <c r="Z55" s="11">
        <v>100245</v>
      </c>
      <c r="AA55" s="11">
        <v>1258513</v>
      </c>
      <c r="AB55" s="11">
        <v>1068339</v>
      </c>
      <c r="AC55" s="11">
        <v>190174</v>
      </c>
      <c r="AD55" s="11">
        <v>-20790</v>
      </c>
      <c r="AE55" s="11">
        <v>-39515</v>
      </c>
      <c r="AF55" s="11">
        <v>18725</v>
      </c>
      <c r="AG55" s="11">
        <v>-184886</v>
      </c>
      <c r="AH55" s="11">
        <v>0</v>
      </c>
      <c r="AI55" s="11">
        <v>-184886</v>
      </c>
      <c r="AJ55" s="11">
        <v>4089168</v>
      </c>
      <c r="AK55" s="11">
        <v>3557477</v>
      </c>
      <c r="AL55" s="11">
        <v>531691</v>
      </c>
      <c r="AM55" s="11">
        <v>2804635</v>
      </c>
      <c r="AN55" s="11">
        <v>2680198</v>
      </c>
      <c r="AO55" s="11">
        <v>124437</v>
      </c>
      <c r="AP55" s="11">
        <v>294658</v>
      </c>
      <c r="AQ55" s="11">
        <v>294658</v>
      </c>
      <c r="AR55" s="11">
        <v>0</v>
      </c>
      <c r="AS55" s="11">
        <v>730498</v>
      </c>
      <c r="AT55" s="11">
        <v>730473</v>
      </c>
      <c r="AU55" s="11">
        <v>25</v>
      </c>
      <c r="AV55" s="11">
        <v>5369597</v>
      </c>
      <c r="AW55" s="11">
        <v>4340784</v>
      </c>
      <c r="AX55" s="11">
        <v>1028813</v>
      </c>
      <c r="AY55" s="11">
        <v>1564250</v>
      </c>
      <c r="AZ55" s="11">
        <v>1520822</v>
      </c>
      <c r="BA55" s="11">
        <v>43428</v>
      </c>
      <c r="BB55" s="11">
        <v>1907637</v>
      </c>
      <c r="BC55" s="11">
        <v>1906562</v>
      </c>
      <c r="BD55" s="11">
        <v>1075</v>
      </c>
      <c r="BE55" s="11">
        <v>826532</v>
      </c>
      <c r="BF55" s="11">
        <v>798912</v>
      </c>
      <c r="BG55" s="11">
        <v>27620</v>
      </c>
      <c r="BH55" s="11">
        <v>941535</v>
      </c>
      <c r="BI55" s="11">
        <v>920798</v>
      </c>
      <c r="BJ55" s="11">
        <v>20737</v>
      </c>
      <c r="BK55" s="11">
        <v>2251209</v>
      </c>
      <c r="BL55" s="11">
        <v>2230110</v>
      </c>
      <c r="BM55" s="11">
        <v>21099</v>
      </c>
      <c r="BN55" s="11">
        <v>341457</v>
      </c>
      <c r="BO55" s="11">
        <v>341457</v>
      </c>
      <c r="BP55" s="11">
        <v>0</v>
      </c>
      <c r="BQ55" s="11">
        <v>1844520</v>
      </c>
      <c r="BR55" s="11">
        <v>1600131</v>
      </c>
      <c r="BS55" s="11">
        <v>244389</v>
      </c>
      <c r="BT55" s="11">
        <v>3652152</v>
      </c>
      <c r="BU55" s="11">
        <v>2932287</v>
      </c>
      <c r="BV55" s="11">
        <v>719865</v>
      </c>
      <c r="BW55" s="11">
        <v>7886023</v>
      </c>
      <c r="BX55" s="11">
        <v>7481058</v>
      </c>
      <c r="BY55" s="11">
        <v>404965</v>
      </c>
      <c r="BZ55" s="11">
        <v>2056043</v>
      </c>
      <c r="CA55" s="11">
        <v>1977068</v>
      </c>
      <c r="CB55" s="11">
        <v>78975</v>
      </c>
      <c r="CC55" s="11">
        <v>1421012</v>
      </c>
      <c r="CD55" s="11">
        <v>1421012</v>
      </c>
      <c r="CE55" s="11">
        <v>0</v>
      </c>
      <c r="CF55" s="11">
        <v>3488356</v>
      </c>
      <c r="CG55" s="11">
        <v>3454663</v>
      </c>
      <c r="CH55" s="11">
        <v>33693</v>
      </c>
      <c r="CI55" s="11">
        <v>558670</v>
      </c>
      <c r="CJ55" s="11">
        <v>557906</v>
      </c>
      <c r="CK55" s="11">
        <v>764</v>
      </c>
      <c r="CL55" s="11">
        <v>721249</v>
      </c>
      <c r="CM55" s="11">
        <v>641208</v>
      </c>
      <c r="CN55" s="11">
        <v>80041</v>
      </c>
      <c r="CO55" s="11">
        <v>2285516</v>
      </c>
      <c r="CP55" s="11">
        <v>2285516</v>
      </c>
      <c r="CQ55" s="11">
        <v>0</v>
      </c>
      <c r="CR55" s="11">
        <v>575065</v>
      </c>
      <c r="CS55" s="11">
        <v>574807</v>
      </c>
      <c r="CT55" s="11">
        <v>258</v>
      </c>
      <c r="CU55" s="11">
        <v>1325534</v>
      </c>
      <c r="CV55" s="11">
        <v>1320389</v>
      </c>
      <c r="CW55" s="11">
        <v>5145</v>
      </c>
      <c r="CX55" s="11">
        <v>1632516</v>
      </c>
      <c r="CY55" s="11">
        <v>1632516</v>
      </c>
      <c r="CZ55" s="11">
        <v>0</v>
      </c>
      <c r="DA55" s="11">
        <v>11456109</v>
      </c>
      <c r="DB55" s="11">
        <v>6658998</v>
      </c>
      <c r="DC55" s="11">
        <v>4797111</v>
      </c>
      <c r="DD55" s="11">
        <v>2611158</v>
      </c>
      <c r="DE55" s="11">
        <v>2592989</v>
      </c>
      <c r="DF55" s="11">
        <v>18169</v>
      </c>
      <c r="DG55" s="11">
        <v>292146</v>
      </c>
      <c r="DH55" s="11">
        <v>280693</v>
      </c>
      <c r="DI55" s="11">
        <v>11453</v>
      </c>
      <c r="DJ55" s="11">
        <v>6161559</v>
      </c>
      <c r="DK55" s="11">
        <v>6107051</v>
      </c>
      <c r="DL55" s="11">
        <v>54508</v>
      </c>
      <c r="DM55" s="11">
        <v>785666</v>
      </c>
      <c r="DN55" s="11">
        <v>737065</v>
      </c>
      <c r="DO55" s="11">
        <v>48601</v>
      </c>
      <c r="DP55" s="11">
        <v>2393503</v>
      </c>
      <c r="DQ55" s="11">
        <v>2377364</v>
      </c>
      <c r="DR55" s="11">
        <v>16139</v>
      </c>
      <c r="DS55" s="11">
        <v>6841938</v>
      </c>
      <c r="DT55" s="11">
        <v>5748257</v>
      </c>
      <c r="DU55" s="11">
        <v>1093681</v>
      </c>
      <c r="DV55" s="11">
        <v>315336</v>
      </c>
      <c r="DW55" s="11">
        <v>262025</v>
      </c>
      <c r="DX55" s="11">
        <v>53311</v>
      </c>
      <c r="DY55" s="11">
        <v>1687606</v>
      </c>
      <c r="DZ55" s="11">
        <v>1666104</v>
      </c>
      <c r="EA55" s="11">
        <v>21502</v>
      </c>
      <c r="EB55" s="11">
        <v>244076</v>
      </c>
      <c r="EC55" s="11">
        <v>239765</v>
      </c>
      <c r="ED55" s="11">
        <v>4311</v>
      </c>
      <c r="EE55" s="11">
        <v>2227251</v>
      </c>
      <c r="EF55" s="11">
        <v>2094382</v>
      </c>
      <c r="EG55" s="11">
        <v>132869</v>
      </c>
      <c r="EH55" s="11">
        <v>17602324</v>
      </c>
      <c r="EI55" s="11">
        <v>17517954</v>
      </c>
      <c r="EJ55" s="11">
        <v>84370</v>
      </c>
      <c r="EK55" s="11">
        <v>800790</v>
      </c>
      <c r="EL55" s="11">
        <v>800809</v>
      </c>
      <c r="EM55" s="11">
        <v>-19</v>
      </c>
      <c r="EN55" s="11">
        <v>161996</v>
      </c>
      <c r="EO55" s="11">
        <v>155600</v>
      </c>
      <c r="EP55" s="11">
        <v>6396</v>
      </c>
      <c r="EQ55" s="11">
        <v>5038417</v>
      </c>
      <c r="ER55" s="11">
        <v>4870312</v>
      </c>
      <c r="ES55" s="11">
        <v>168105</v>
      </c>
      <c r="ET55" s="11">
        <v>2938197</v>
      </c>
      <c r="EU55" s="11">
        <v>2816357</v>
      </c>
      <c r="EV55" s="11">
        <v>121840</v>
      </c>
      <c r="EW55" s="11">
        <v>409110</v>
      </c>
      <c r="EX55" s="11">
        <v>380905</v>
      </c>
      <c r="EY55" s="11">
        <v>28205</v>
      </c>
      <c r="EZ55" s="11">
        <v>1408148</v>
      </c>
      <c r="FA55" s="11">
        <v>1236290</v>
      </c>
      <c r="FB55" s="11">
        <v>171858</v>
      </c>
      <c r="FC55" s="11">
        <v>263124</v>
      </c>
      <c r="FD55" s="11">
        <v>263124</v>
      </c>
      <c r="FE55" s="11">
        <v>0</v>
      </c>
      <c r="FF55" s="420"/>
      <c r="FG55" s="420"/>
      <c r="FH55" s="417"/>
    </row>
    <row r="56" spans="1:164" ht="15" customHeight="1">
      <c r="A56" s="656" t="s">
        <v>682</v>
      </c>
      <c r="B56" s="656"/>
      <c r="C56" s="656"/>
      <c r="D56" s="11">
        <v>16146248</v>
      </c>
      <c r="E56" s="11"/>
      <c r="F56" s="11"/>
      <c r="G56" s="11">
        <v>16146248</v>
      </c>
      <c r="H56" s="11">
        <v>0</v>
      </c>
      <c r="I56" s="11">
        <v>0</v>
      </c>
      <c r="J56" s="11">
        <v>0</v>
      </c>
      <c r="K56" s="11">
        <v>0</v>
      </c>
      <c r="L56" s="11">
        <v>5153</v>
      </c>
      <c r="M56" s="11">
        <v>5153</v>
      </c>
      <c r="N56" s="11">
        <v>0</v>
      </c>
      <c r="O56" s="11">
        <v>0</v>
      </c>
      <c r="P56" s="11">
        <v>0</v>
      </c>
      <c r="Q56" s="11">
        <v>0</v>
      </c>
      <c r="R56" s="11">
        <v>17330</v>
      </c>
      <c r="S56" s="11">
        <v>17330</v>
      </c>
      <c r="T56" s="11">
        <v>0</v>
      </c>
      <c r="U56" s="11">
        <v>1830327</v>
      </c>
      <c r="V56" s="11">
        <v>1830327</v>
      </c>
      <c r="W56" s="11">
        <v>0</v>
      </c>
      <c r="X56" s="11">
        <v>659790</v>
      </c>
      <c r="Y56" s="11">
        <v>659790</v>
      </c>
      <c r="Z56" s="11">
        <v>0</v>
      </c>
      <c r="AA56" s="11">
        <v>39907</v>
      </c>
      <c r="AB56" s="11">
        <v>39907</v>
      </c>
      <c r="AC56" s="11">
        <v>0</v>
      </c>
      <c r="AD56" s="11">
        <v>8211</v>
      </c>
      <c r="AE56" s="11">
        <v>8211</v>
      </c>
      <c r="AF56" s="11">
        <v>0</v>
      </c>
      <c r="AG56" s="11">
        <v>0</v>
      </c>
      <c r="AH56" s="11">
        <v>0</v>
      </c>
      <c r="AI56" s="11">
        <v>0</v>
      </c>
      <c r="AJ56" s="11">
        <v>136021</v>
      </c>
      <c r="AK56" s="11">
        <v>136021</v>
      </c>
      <c r="AL56" s="11">
        <v>0</v>
      </c>
      <c r="AM56" s="11">
        <v>0</v>
      </c>
      <c r="AN56" s="11">
        <v>0</v>
      </c>
      <c r="AO56" s="11">
        <v>0</v>
      </c>
      <c r="AP56" s="11">
        <v>0</v>
      </c>
      <c r="AQ56" s="11">
        <v>0</v>
      </c>
      <c r="AR56" s="11">
        <v>0</v>
      </c>
      <c r="AS56" s="11">
        <v>207176</v>
      </c>
      <c r="AT56" s="11">
        <v>207176</v>
      </c>
      <c r="AU56" s="11">
        <v>0</v>
      </c>
      <c r="AV56" s="11">
        <v>9337</v>
      </c>
      <c r="AW56" s="11">
        <v>9337</v>
      </c>
      <c r="AX56" s="11">
        <v>0</v>
      </c>
      <c r="AY56" s="11">
        <v>6267</v>
      </c>
      <c r="AZ56" s="11">
        <v>6267</v>
      </c>
      <c r="BA56" s="11">
        <v>0</v>
      </c>
      <c r="BB56" s="11">
        <v>10680</v>
      </c>
      <c r="BC56" s="11">
        <v>10680</v>
      </c>
      <c r="BD56" s="11">
        <v>0</v>
      </c>
      <c r="BE56" s="11">
        <v>0</v>
      </c>
      <c r="BF56" s="11">
        <v>0</v>
      </c>
      <c r="BG56" s="11">
        <v>0</v>
      </c>
      <c r="BH56" s="11">
        <v>256319</v>
      </c>
      <c r="BI56" s="11">
        <v>256319</v>
      </c>
      <c r="BJ56" s="11">
        <v>0</v>
      </c>
      <c r="BK56" s="11">
        <v>65578</v>
      </c>
      <c r="BL56" s="11">
        <v>65578</v>
      </c>
      <c r="BM56" s="11">
        <v>0</v>
      </c>
      <c r="BN56" s="11">
        <v>10961</v>
      </c>
      <c r="BO56" s="11">
        <v>10961</v>
      </c>
      <c r="BP56" s="11">
        <v>0</v>
      </c>
      <c r="BQ56" s="11">
        <v>353595</v>
      </c>
      <c r="BR56" s="11">
        <v>353595</v>
      </c>
      <c r="BS56" s="11">
        <v>0</v>
      </c>
      <c r="BT56" s="11">
        <v>77920</v>
      </c>
      <c r="BU56" s="11">
        <v>77920</v>
      </c>
      <c r="BV56" s="11">
        <v>0</v>
      </c>
      <c r="BW56" s="11">
        <v>15304</v>
      </c>
      <c r="BX56" s="11">
        <v>15304</v>
      </c>
      <c r="BY56" s="11">
        <v>0</v>
      </c>
      <c r="BZ56" s="11">
        <v>80274</v>
      </c>
      <c r="CA56" s="11">
        <v>80274</v>
      </c>
      <c r="CB56" s="11">
        <v>0</v>
      </c>
      <c r="CC56" s="11">
        <v>5799</v>
      </c>
      <c r="CD56" s="11">
        <v>5799</v>
      </c>
      <c r="CE56" s="11">
        <v>0</v>
      </c>
      <c r="CF56" s="11">
        <v>106155</v>
      </c>
      <c r="CG56" s="11">
        <v>106155</v>
      </c>
      <c r="CH56" s="11">
        <v>0</v>
      </c>
      <c r="CI56" s="11">
        <v>77699</v>
      </c>
      <c r="CJ56" s="11">
        <v>77699</v>
      </c>
      <c r="CK56" s="11">
        <v>0</v>
      </c>
      <c r="CL56" s="11">
        <v>80</v>
      </c>
      <c r="CM56" s="11">
        <v>80</v>
      </c>
      <c r="CN56" s="11">
        <v>0</v>
      </c>
      <c r="CO56" s="11">
        <v>0</v>
      </c>
      <c r="CP56" s="11">
        <v>0</v>
      </c>
      <c r="CQ56" s="11">
        <v>0</v>
      </c>
      <c r="CR56" s="11">
        <v>0</v>
      </c>
      <c r="CS56" s="11">
        <v>0</v>
      </c>
      <c r="CT56" s="11">
        <v>0</v>
      </c>
      <c r="CU56" s="11">
        <v>268100</v>
      </c>
      <c r="CV56" s="11">
        <v>268100</v>
      </c>
      <c r="CW56" s="11">
        <v>0</v>
      </c>
      <c r="CX56" s="11">
        <v>30413</v>
      </c>
      <c r="CY56" s="11">
        <v>30413</v>
      </c>
      <c r="CZ56" s="11">
        <v>0</v>
      </c>
      <c r="DA56" s="11">
        <v>3128820</v>
      </c>
      <c r="DB56" s="11">
        <v>3128820</v>
      </c>
      <c r="DC56" s="11">
        <v>0</v>
      </c>
      <c r="DD56" s="11">
        <v>0</v>
      </c>
      <c r="DE56" s="11">
        <v>0</v>
      </c>
      <c r="DF56" s="11">
        <v>0</v>
      </c>
      <c r="DG56" s="11">
        <v>199976</v>
      </c>
      <c r="DH56" s="11">
        <v>199976</v>
      </c>
      <c r="DI56" s="11">
        <v>0</v>
      </c>
      <c r="DJ56" s="11">
        <v>2141791</v>
      </c>
      <c r="DK56" s="11">
        <v>2141791</v>
      </c>
      <c r="DL56" s="11">
        <v>0</v>
      </c>
      <c r="DM56" s="11">
        <v>338270</v>
      </c>
      <c r="DN56" s="11">
        <v>338270</v>
      </c>
      <c r="DO56" s="11">
        <v>0</v>
      </c>
      <c r="DP56" s="11">
        <v>665626</v>
      </c>
      <c r="DQ56" s="11">
        <v>665626</v>
      </c>
      <c r="DR56" s="11">
        <v>0</v>
      </c>
      <c r="DS56" s="11">
        <v>218898</v>
      </c>
      <c r="DT56" s="11">
        <v>218898</v>
      </c>
      <c r="DU56" s="11">
        <v>0</v>
      </c>
      <c r="DV56" s="11">
        <v>18959</v>
      </c>
      <c r="DW56" s="11">
        <v>18959</v>
      </c>
      <c r="DX56" s="11">
        <v>0</v>
      </c>
      <c r="DY56" s="11">
        <v>80804</v>
      </c>
      <c r="DZ56" s="11">
        <v>80804</v>
      </c>
      <c r="EA56" s="11">
        <v>0</v>
      </c>
      <c r="EB56" s="11">
        <v>3531</v>
      </c>
      <c r="EC56" s="11">
        <v>3531</v>
      </c>
      <c r="ED56" s="11">
        <v>0</v>
      </c>
      <c r="EE56" s="11">
        <v>0</v>
      </c>
      <c r="EF56" s="11">
        <v>0</v>
      </c>
      <c r="EG56" s="11">
        <v>0</v>
      </c>
      <c r="EH56" s="11">
        <v>1322024</v>
      </c>
      <c r="EI56" s="11">
        <v>1322024</v>
      </c>
      <c r="EJ56" s="11">
        <v>0</v>
      </c>
      <c r="EK56" s="11">
        <v>299868</v>
      </c>
      <c r="EL56" s="11">
        <v>299868</v>
      </c>
      <c r="EM56" s="11">
        <v>0</v>
      </c>
      <c r="EN56" s="11">
        <v>0</v>
      </c>
      <c r="EO56" s="11">
        <v>0</v>
      </c>
      <c r="EP56" s="11">
        <v>0</v>
      </c>
      <c r="EQ56" s="11">
        <v>2894</v>
      </c>
      <c r="ER56" s="11">
        <v>2894</v>
      </c>
      <c r="ES56" s="11">
        <v>0</v>
      </c>
      <c r="ET56" s="11">
        <v>2940470</v>
      </c>
      <c r="EU56" s="11">
        <v>2940470</v>
      </c>
      <c r="EV56" s="11">
        <v>0</v>
      </c>
      <c r="EW56" s="11">
        <v>125840</v>
      </c>
      <c r="EX56" s="11">
        <v>125840</v>
      </c>
      <c r="EY56" s="11">
        <v>0</v>
      </c>
      <c r="EZ56" s="11">
        <v>6139</v>
      </c>
      <c r="FA56" s="11">
        <v>6139</v>
      </c>
      <c r="FB56" s="11">
        <v>0</v>
      </c>
      <c r="FC56" s="11">
        <v>373942</v>
      </c>
      <c r="FD56" s="11">
        <v>373942</v>
      </c>
      <c r="FE56" s="11">
        <v>0</v>
      </c>
      <c r="FF56" s="420"/>
      <c r="FG56" s="420"/>
      <c r="FH56" s="417"/>
    </row>
    <row r="57" spans="1:164" ht="15" customHeight="1">
      <c r="A57" s="656" t="s">
        <v>683</v>
      </c>
      <c r="B57" s="656"/>
      <c r="C57" s="656"/>
      <c r="D57" s="11">
        <v>7755916</v>
      </c>
      <c r="E57" s="11"/>
      <c r="F57" s="11"/>
      <c r="G57" s="11">
        <v>7755916</v>
      </c>
      <c r="H57" s="11">
        <v>0</v>
      </c>
      <c r="I57" s="11">
        <v>0</v>
      </c>
      <c r="J57" s="11">
        <v>0</v>
      </c>
      <c r="K57" s="11">
        <v>0</v>
      </c>
      <c r="L57" s="11">
        <v>0</v>
      </c>
      <c r="M57" s="11">
        <v>0</v>
      </c>
      <c r="N57" s="11">
        <v>0</v>
      </c>
      <c r="O57" s="11">
        <v>0</v>
      </c>
      <c r="P57" s="11">
        <v>0</v>
      </c>
      <c r="Q57" s="11">
        <v>0</v>
      </c>
      <c r="R57" s="11">
        <v>0</v>
      </c>
      <c r="S57" s="11">
        <v>0</v>
      </c>
      <c r="T57" s="11">
        <v>0</v>
      </c>
      <c r="U57" s="11">
        <v>6434043</v>
      </c>
      <c r="V57" s="11">
        <v>6434043</v>
      </c>
      <c r="W57" s="11">
        <v>0</v>
      </c>
      <c r="X57" s="11">
        <v>2405</v>
      </c>
      <c r="Y57" s="11">
        <v>2405</v>
      </c>
      <c r="Z57" s="11">
        <v>0</v>
      </c>
      <c r="AA57" s="11">
        <v>0</v>
      </c>
      <c r="AB57" s="11">
        <v>0</v>
      </c>
      <c r="AC57" s="11">
        <v>0</v>
      </c>
      <c r="AD57" s="11">
        <v>0</v>
      </c>
      <c r="AE57" s="11">
        <v>0</v>
      </c>
      <c r="AF57" s="11">
        <v>0</v>
      </c>
      <c r="AG57" s="11">
        <v>0</v>
      </c>
      <c r="AH57" s="11">
        <v>0</v>
      </c>
      <c r="AI57" s="11">
        <v>0</v>
      </c>
      <c r="AJ57" s="11">
        <v>0</v>
      </c>
      <c r="AK57" s="11">
        <v>0</v>
      </c>
      <c r="AL57" s="11">
        <v>0</v>
      </c>
      <c r="AM57" s="11">
        <v>94454</v>
      </c>
      <c r="AN57" s="11">
        <v>94454</v>
      </c>
      <c r="AO57" s="11">
        <v>0</v>
      </c>
      <c r="AP57" s="11">
        <v>0</v>
      </c>
      <c r="AQ57" s="11">
        <v>0</v>
      </c>
      <c r="AR57" s="11">
        <v>0</v>
      </c>
      <c r="AS57" s="11">
        <v>0</v>
      </c>
      <c r="AT57" s="11">
        <v>0</v>
      </c>
      <c r="AU57" s="11">
        <v>0</v>
      </c>
      <c r="AV57" s="11">
        <v>149</v>
      </c>
      <c r="AW57" s="11">
        <v>149</v>
      </c>
      <c r="AX57" s="11">
        <v>0</v>
      </c>
      <c r="AY57" s="11">
        <v>0</v>
      </c>
      <c r="AZ57" s="11">
        <v>0</v>
      </c>
      <c r="BA57" s="11">
        <v>0</v>
      </c>
      <c r="BB57" s="11">
        <v>0</v>
      </c>
      <c r="BC57" s="11">
        <v>0</v>
      </c>
      <c r="BD57" s="11">
        <v>0</v>
      </c>
      <c r="BE57" s="11">
        <v>0</v>
      </c>
      <c r="BF57" s="11">
        <v>0</v>
      </c>
      <c r="BG57" s="11">
        <v>0</v>
      </c>
      <c r="BH57" s="11">
        <v>0</v>
      </c>
      <c r="BI57" s="11">
        <v>0</v>
      </c>
      <c r="BJ57" s="11">
        <v>0</v>
      </c>
      <c r="BK57" s="11">
        <v>158616</v>
      </c>
      <c r="BL57" s="11">
        <v>158616</v>
      </c>
      <c r="BM57" s="11">
        <v>0</v>
      </c>
      <c r="BN57" s="11">
        <v>0</v>
      </c>
      <c r="BO57" s="11">
        <v>0</v>
      </c>
      <c r="BP57" s="11">
        <v>0</v>
      </c>
      <c r="BQ57" s="11">
        <v>91127</v>
      </c>
      <c r="BR57" s="11">
        <v>91127</v>
      </c>
      <c r="BS57" s="11">
        <v>0</v>
      </c>
      <c r="BT57" s="11">
        <v>310024</v>
      </c>
      <c r="BU57" s="11">
        <v>310024</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v>
      </c>
      <c r="CN57" s="11">
        <v>0</v>
      </c>
      <c r="CO57" s="11">
        <v>0</v>
      </c>
      <c r="CP57" s="11">
        <v>0</v>
      </c>
      <c r="CQ57" s="11">
        <v>0</v>
      </c>
      <c r="CR57" s="11">
        <v>0</v>
      </c>
      <c r="CS57" s="11">
        <v>0</v>
      </c>
      <c r="CT57" s="11">
        <v>0</v>
      </c>
      <c r="CU57" s="11">
        <v>478468</v>
      </c>
      <c r="CV57" s="11">
        <v>478468</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186630</v>
      </c>
      <c r="DW57" s="11">
        <v>186630</v>
      </c>
      <c r="DX57" s="11">
        <v>0</v>
      </c>
      <c r="DY57" s="11">
        <v>0</v>
      </c>
      <c r="DZ57" s="11">
        <v>0</v>
      </c>
      <c r="EA57" s="11">
        <v>0</v>
      </c>
      <c r="EB57" s="11">
        <v>0</v>
      </c>
      <c r="EC57" s="11">
        <v>0</v>
      </c>
      <c r="ED57" s="11">
        <v>0</v>
      </c>
      <c r="EE57" s="11">
        <v>0</v>
      </c>
      <c r="EF57" s="11">
        <v>0</v>
      </c>
      <c r="EG57" s="11">
        <v>0</v>
      </c>
      <c r="EH57" s="11">
        <v>0</v>
      </c>
      <c r="EI57" s="11">
        <v>0</v>
      </c>
      <c r="EJ57" s="11">
        <v>0</v>
      </c>
      <c r="EK57" s="11">
        <v>0</v>
      </c>
      <c r="EL57" s="11">
        <v>0</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420"/>
      <c r="FG57" s="420"/>
      <c r="FH57" s="417"/>
    </row>
    <row r="58" spans="1:164" ht="15" customHeight="1">
      <c r="A58" s="656" t="s">
        <v>684</v>
      </c>
      <c r="B58" s="656"/>
      <c r="C58" s="656"/>
      <c r="D58" s="11">
        <v>3517971479</v>
      </c>
      <c r="E58" s="11"/>
      <c r="F58" s="11"/>
      <c r="G58" s="11">
        <v>2225106823</v>
      </c>
      <c r="H58" s="11">
        <v>1838514959</v>
      </c>
      <c r="I58" s="11">
        <v>45277563</v>
      </c>
      <c r="J58" s="11">
        <v>29747318</v>
      </c>
      <c r="K58" s="11">
        <v>22225069</v>
      </c>
      <c r="L58" s="11">
        <v>15808697</v>
      </c>
      <c r="M58" s="11">
        <v>12359938</v>
      </c>
      <c r="N58" s="11">
        <v>5487277</v>
      </c>
      <c r="O58" s="11">
        <v>58975013</v>
      </c>
      <c r="P58" s="11">
        <v>41770242</v>
      </c>
      <c r="Q58" s="11">
        <v>28356659</v>
      </c>
      <c r="R58" s="11">
        <v>27300171</v>
      </c>
      <c r="S58" s="11">
        <v>22881728</v>
      </c>
      <c r="T58" s="11">
        <v>10320799</v>
      </c>
      <c r="U58" s="11">
        <v>535759667</v>
      </c>
      <c r="V58" s="11">
        <v>327898213</v>
      </c>
      <c r="W58" s="11">
        <v>309231926</v>
      </c>
      <c r="X58" s="11">
        <v>57298776</v>
      </c>
      <c r="Y58" s="11">
        <v>34282697</v>
      </c>
      <c r="Z58" s="11">
        <v>30354929</v>
      </c>
      <c r="AA58" s="11">
        <v>45649898</v>
      </c>
      <c r="AB58" s="11">
        <v>31918825</v>
      </c>
      <c r="AC58" s="11">
        <v>19175080</v>
      </c>
      <c r="AD58" s="11">
        <v>11413963</v>
      </c>
      <c r="AE58" s="11">
        <v>9400299</v>
      </c>
      <c r="AF58" s="11">
        <v>3526682</v>
      </c>
      <c r="AG58" s="11">
        <v>16593661</v>
      </c>
      <c r="AH58" s="11">
        <v>0</v>
      </c>
      <c r="AI58" s="11">
        <v>16593661</v>
      </c>
      <c r="AJ58" s="11">
        <v>167229459</v>
      </c>
      <c r="AK58" s="11">
        <v>87924052</v>
      </c>
      <c r="AL58" s="11">
        <v>99991823</v>
      </c>
      <c r="AM58" s="11">
        <v>82188266</v>
      </c>
      <c r="AN58" s="11">
        <v>47487009</v>
      </c>
      <c r="AO58" s="11">
        <v>46577603</v>
      </c>
      <c r="AP58" s="11">
        <v>16217724</v>
      </c>
      <c r="AQ58" s="11">
        <v>12191854</v>
      </c>
      <c r="AR58" s="11">
        <v>4160421</v>
      </c>
      <c r="AS58" s="11">
        <v>12506304</v>
      </c>
      <c r="AT58" s="11">
        <v>9225494</v>
      </c>
      <c r="AU58" s="11">
        <v>5560301</v>
      </c>
      <c r="AV58" s="11">
        <v>139837137</v>
      </c>
      <c r="AW58" s="11">
        <v>77826113</v>
      </c>
      <c r="AX58" s="11">
        <v>80116071</v>
      </c>
      <c r="AY58" s="11">
        <v>57921968</v>
      </c>
      <c r="AZ58" s="11">
        <v>39222656</v>
      </c>
      <c r="BA58" s="11">
        <v>28412407</v>
      </c>
      <c r="BB58" s="11">
        <v>34916262</v>
      </c>
      <c r="BC58" s="11">
        <v>23381086</v>
      </c>
      <c r="BD58" s="11">
        <v>17051032</v>
      </c>
      <c r="BE58" s="11">
        <v>28791130</v>
      </c>
      <c r="BF58" s="11">
        <v>18664920</v>
      </c>
      <c r="BG58" s="11">
        <v>14927038</v>
      </c>
      <c r="BH58" s="11">
        <v>45455165</v>
      </c>
      <c r="BI58" s="11">
        <v>35147233</v>
      </c>
      <c r="BJ58" s="11">
        <v>15098630</v>
      </c>
      <c r="BK58" s="11">
        <v>47492664</v>
      </c>
      <c r="BL58" s="11">
        <v>31218602</v>
      </c>
      <c r="BM58" s="11">
        <v>22063643</v>
      </c>
      <c r="BN58" s="11">
        <v>12973463</v>
      </c>
      <c r="BO58" s="11">
        <v>9330098</v>
      </c>
      <c r="BP58" s="11">
        <v>4935430</v>
      </c>
      <c r="BQ58" s="11">
        <v>67447139</v>
      </c>
      <c r="BR58" s="11">
        <v>43758668</v>
      </c>
      <c r="BS58" s="11">
        <v>33092750</v>
      </c>
      <c r="BT58" s="11">
        <v>89563251</v>
      </c>
      <c r="BU58" s="11">
        <v>63568628</v>
      </c>
      <c r="BV58" s="11">
        <v>35689811</v>
      </c>
      <c r="BW58" s="11">
        <v>96622086</v>
      </c>
      <c r="BX58" s="11">
        <v>70110424</v>
      </c>
      <c r="BY58" s="11">
        <v>47605959</v>
      </c>
      <c r="BZ58" s="11">
        <v>65611257</v>
      </c>
      <c r="CA58" s="11">
        <v>46594683</v>
      </c>
      <c r="CB58" s="11">
        <v>32231637</v>
      </c>
      <c r="CC58" s="11">
        <v>29930149</v>
      </c>
      <c r="CD58" s="11">
        <v>22108192</v>
      </c>
      <c r="CE58" s="11">
        <v>13074962</v>
      </c>
      <c r="CF58" s="11">
        <v>53642230</v>
      </c>
      <c r="CG58" s="11">
        <v>32402563</v>
      </c>
      <c r="CH58" s="11">
        <v>27372046</v>
      </c>
      <c r="CI58" s="11">
        <v>10007594</v>
      </c>
      <c r="CJ58" s="11">
        <v>7083842</v>
      </c>
      <c r="CK58" s="11">
        <v>4018753</v>
      </c>
      <c r="CL58" s="11">
        <v>23071752</v>
      </c>
      <c r="CM58" s="11">
        <v>10941892</v>
      </c>
      <c r="CN58" s="11">
        <v>14507935</v>
      </c>
      <c r="CO58" s="11">
        <v>24541020</v>
      </c>
      <c r="CP58" s="11">
        <v>15229381</v>
      </c>
      <c r="CQ58" s="11">
        <v>13746247</v>
      </c>
      <c r="CR58" s="11">
        <v>12586531</v>
      </c>
      <c r="CS58" s="11">
        <v>7610619</v>
      </c>
      <c r="CT58" s="11">
        <v>5512838</v>
      </c>
      <c r="CU58" s="11">
        <v>109767828</v>
      </c>
      <c r="CV58" s="11">
        <v>72064882</v>
      </c>
      <c r="CW58" s="11">
        <v>49814712</v>
      </c>
      <c r="CX58" s="11">
        <v>23590658</v>
      </c>
      <c r="CY58" s="11">
        <v>20029868</v>
      </c>
      <c r="CZ58" s="11">
        <v>8558947</v>
      </c>
      <c r="DA58" s="11">
        <v>331281858</v>
      </c>
      <c r="DB58" s="11">
        <v>194242569</v>
      </c>
      <c r="DC58" s="11">
        <v>209200799</v>
      </c>
      <c r="DD58" s="11">
        <v>88950464</v>
      </c>
      <c r="DE58" s="11">
        <v>53398099</v>
      </c>
      <c r="DF58" s="11">
        <v>48542926</v>
      </c>
      <c r="DG58" s="11">
        <v>10793163</v>
      </c>
      <c r="DH58" s="11">
        <v>8153778</v>
      </c>
      <c r="DI58" s="11">
        <v>4764457</v>
      </c>
      <c r="DJ58" s="11">
        <v>125579570</v>
      </c>
      <c r="DK58" s="11">
        <v>86698956</v>
      </c>
      <c r="DL58" s="11">
        <v>57837022</v>
      </c>
      <c r="DM58" s="11">
        <v>34528657</v>
      </c>
      <c r="DN58" s="11">
        <v>24746006</v>
      </c>
      <c r="DO58" s="11">
        <v>14196478</v>
      </c>
      <c r="DP58" s="11">
        <v>49654207</v>
      </c>
      <c r="DQ58" s="11">
        <v>33938756</v>
      </c>
      <c r="DR58" s="11">
        <v>21271690</v>
      </c>
      <c r="DS58" s="11">
        <v>143554132</v>
      </c>
      <c r="DT58" s="11">
        <v>96292444</v>
      </c>
      <c r="DU58" s="11">
        <v>67196545</v>
      </c>
      <c r="DV58" s="11">
        <v>12184375</v>
      </c>
      <c r="DW58" s="11">
        <v>8566490</v>
      </c>
      <c r="DX58" s="11">
        <v>4836300</v>
      </c>
      <c r="DY58" s="11">
        <v>47533649</v>
      </c>
      <c r="DZ58" s="11">
        <v>31606505</v>
      </c>
      <c r="EA58" s="11">
        <v>22371638</v>
      </c>
      <c r="EB58" s="11">
        <v>7968273</v>
      </c>
      <c r="EC58" s="11">
        <v>5071455</v>
      </c>
      <c r="ED58" s="11">
        <v>3672252</v>
      </c>
      <c r="EE58" s="11">
        <v>57758388</v>
      </c>
      <c r="EF58" s="11">
        <v>32336553</v>
      </c>
      <c r="EG58" s="11">
        <v>33039924</v>
      </c>
      <c r="EH58" s="11">
        <v>252400912</v>
      </c>
      <c r="EI58" s="11">
        <v>145589993</v>
      </c>
      <c r="EJ58" s="11">
        <v>140299131</v>
      </c>
      <c r="EK58" s="11">
        <v>27324285</v>
      </c>
      <c r="EL58" s="11">
        <v>19284874</v>
      </c>
      <c r="EM58" s="11">
        <v>11558437</v>
      </c>
      <c r="EN58" s="11">
        <v>7774956</v>
      </c>
      <c r="EO58" s="11">
        <v>6728460</v>
      </c>
      <c r="EP58" s="11">
        <v>2819295</v>
      </c>
      <c r="EQ58" s="11">
        <v>80156488</v>
      </c>
      <c r="ER58" s="11">
        <v>52932360</v>
      </c>
      <c r="ES58" s="11">
        <v>39716888</v>
      </c>
      <c r="ET58" s="11">
        <v>86881984</v>
      </c>
      <c r="EU58" s="11">
        <v>52909566</v>
      </c>
      <c r="EV58" s="11">
        <v>46030968</v>
      </c>
      <c r="EW58" s="11">
        <v>18054885</v>
      </c>
      <c r="EX58" s="11">
        <v>14542974</v>
      </c>
      <c r="EY58" s="11">
        <v>5901755</v>
      </c>
      <c r="EZ58" s="11">
        <v>59534828</v>
      </c>
      <c r="FA58" s="11">
        <v>38230825</v>
      </c>
      <c r="FB58" s="11">
        <v>30389806</v>
      </c>
      <c r="FC58" s="11">
        <v>10067959</v>
      </c>
      <c r="FD58" s="11">
        <v>6454141</v>
      </c>
      <c r="FE58" s="11">
        <v>5475570</v>
      </c>
      <c r="FF58" s="420"/>
      <c r="FG58" s="420"/>
      <c r="FH58" s="417"/>
    </row>
    <row r="59" spans="1:164" ht="15" customHeight="1">
      <c r="A59" s="656" t="s">
        <v>685</v>
      </c>
      <c r="B59" s="656"/>
      <c r="C59" s="656"/>
      <c r="D59" s="532"/>
      <c r="E59" s="532"/>
      <c r="F59" s="532"/>
      <c r="G59" s="532"/>
      <c r="H59" s="532"/>
      <c r="I59" s="532"/>
      <c r="J59" s="532"/>
      <c r="K59" s="532"/>
      <c r="L59" s="532"/>
      <c r="M59" s="532"/>
      <c r="N59" s="532"/>
      <c r="O59" s="532"/>
      <c r="P59" s="532"/>
      <c r="Q59" s="532"/>
      <c r="R59" s="532"/>
      <c r="S59" s="532"/>
      <c r="T59" s="532"/>
      <c r="U59" s="532"/>
      <c r="V59" s="532"/>
      <c r="W59" s="532"/>
      <c r="X59" s="532"/>
      <c r="Y59" s="532"/>
      <c r="Z59" s="532"/>
      <c r="AA59" s="532"/>
      <c r="AB59" s="532"/>
      <c r="AC59" s="532"/>
      <c r="AD59" s="532"/>
      <c r="AE59" s="532"/>
      <c r="AF59" s="532"/>
      <c r="AG59" s="532"/>
      <c r="AH59" s="532"/>
      <c r="AI59" s="532"/>
      <c r="AJ59" s="532"/>
      <c r="AK59" s="532"/>
      <c r="AL59" s="532"/>
      <c r="AM59" s="532"/>
      <c r="AN59" s="532"/>
      <c r="AO59" s="532"/>
      <c r="AP59" s="532"/>
      <c r="AQ59" s="532"/>
      <c r="AR59" s="532"/>
      <c r="AS59" s="532"/>
      <c r="AT59" s="532"/>
      <c r="AU59" s="532"/>
      <c r="AV59" s="532"/>
      <c r="AW59" s="532"/>
      <c r="AX59" s="532"/>
      <c r="AY59" s="532"/>
      <c r="AZ59" s="532"/>
      <c r="BA59" s="532"/>
      <c r="BB59" s="532"/>
      <c r="BC59" s="532"/>
      <c r="BD59" s="532"/>
      <c r="BE59" s="532"/>
      <c r="BF59" s="532"/>
      <c r="BG59" s="532"/>
      <c r="BH59" s="532"/>
      <c r="BI59" s="532"/>
      <c r="BJ59" s="532"/>
      <c r="BK59" s="532"/>
      <c r="BL59" s="532"/>
      <c r="BM59" s="532"/>
      <c r="BN59" s="532"/>
      <c r="BO59" s="532"/>
      <c r="BP59" s="532"/>
      <c r="BQ59" s="532"/>
      <c r="BR59" s="532"/>
      <c r="BS59" s="532"/>
      <c r="BT59" s="532"/>
      <c r="BU59" s="532"/>
      <c r="BV59" s="532"/>
      <c r="BW59" s="532"/>
      <c r="BX59" s="532"/>
      <c r="BY59" s="532"/>
      <c r="BZ59" s="532"/>
      <c r="CA59" s="532"/>
      <c r="CB59" s="532"/>
      <c r="CC59" s="532"/>
      <c r="CD59" s="532"/>
      <c r="CE59" s="532"/>
      <c r="CF59" s="532"/>
      <c r="CG59" s="532"/>
      <c r="CH59" s="532"/>
      <c r="CI59" s="532"/>
      <c r="CJ59" s="532"/>
      <c r="CK59" s="532"/>
      <c r="CL59" s="532"/>
      <c r="CM59" s="532"/>
      <c r="CN59" s="532"/>
      <c r="CO59" s="532"/>
      <c r="CP59" s="532"/>
      <c r="CQ59" s="532"/>
      <c r="CR59" s="532"/>
      <c r="CS59" s="532"/>
      <c r="CT59" s="532"/>
      <c r="CU59" s="532"/>
      <c r="CV59" s="532"/>
      <c r="CW59" s="532"/>
      <c r="CX59" s="532"/>
      <c r="CY59" s="532"/>
      <c r="CZ59" s="532"/>
      <c r="DA59" s="532"/>
      <c r="DB59" s="532"/>
      <c r="DC59" s="532"/>
      <c r="DD59" s="532"/>
      <c r="DE59" s="532"/>
      <c r="DF59" s="532"/>
      <c r="DG59" s="532"/>
      <c r="DH59" s="532"/>
      <c r="DI59" s="532"/>
      <c r="DJ59" s="532"/>
      <c r="DK59" s="532"/>
      <c r="DL59" s="532"/>
      <c r="DM59" s="532"/>
      <c r="DN59" s="532"/>
      <c r="DO59" s="532"/>
      <c r="DP59" s="532"/>
      <c r="DQ59" s="532"/>
      <c r="DR59" s="532"/>
      <c r="DS59" s="532"/>
      <c r="DT59" s="532"/>
      <c r="DU59" s="532"/>
      <c r="DV59" s="532"/>
      <c r="DW59" s="532"/>
      <c r="DX59" s="532"/>
      <c r="DY59" s="532"/>
      <c r="DZ59" s="532"/>
      <c r="EA59" s="532"/>
      <c r="EB59" s="532"/>
      <c r="EC59" s="532"/>
      <c r="ED59" s="532"/>
      <c r="EE59" s="532"/>
      <c r="EF59" s="532"/>
      <c r="EG59" s="532"/>
      <c r="EH59" s="532"/>
      <c r="EI59" s="532"/>
      <c r="EJ59" s="532"/>
      <c r="EK59" s="532"/>
      <c r="EL59" s="532"/>
      <c r="EM59" s="532"/>
      <c r="EN59" s="532"/>
      <c r="EO59" s="532"/>
      <c r="EP59" s="532"/>
      <c r="EQ59" s="532"/>
      <c r="ER59" s="532"/>
      <c r="ES59" s="532"/>
      <c r="ET59" s="532"/>
      <c r="EU59" s="532"/>
      <c r="EV59" s="532"/>
      <c r="EW59" s="532"/>
      <c r="EX59" s="532"/>
      <c r="EY59" s="532"/>
      <c r="EZ59" s="532"/>
      <c r="FA59" s="532"/>
      <c r="FB59" s="532"/>
      <c r="FC59" s="532"/>
      <c r="FD59" s="532"/>
      <c r="FE59" s="532"/>
      <c r="FF59" s="420"/>
      <c r="FG59" s="420"/>
      <c r="FH59" s="417"/>
    </row>
    <row r="60" spans="1:164" ht="25.5" customHeight="1">
      <c r="A60" s="656" t="s">
        <v>686</v>
      </c>
      <c r="B60" s="656"/>
      <c r="C60" s="656"/>
      <c r="D60" s="11">
        <v>3388085</v>
      </c>
      <c r="E60" s="11"/>
      <c r="F60" s="11"/>
      <c r="G60" s="11">
        <v>532698646</v>
      </c>
      <c r="H60" s="11">
        <v>16339742</v>
      </c>
      <c r="I60" s="11">
        <v>0</v>
      </c>
      <c r="J60" s="11">
        <v>6672049</v>
      </c>
      <c r="K60" s="11">
        <v>22775</v>
      </c>
      <c r="L60" s="11">
        <v>0</v>
      </c>
      <c r="M60" s="11">
        <v>2038078</v>
      </c>
      <c r="N60" s="11">
        <v>440</v>
      </c>
      <c r="O60" s="11">
        <v>0</v>
      </c>
      <c r="P60" s="11">
        <v>10904370</v>
      </c>
      <c r="Q60" s="11">
        <v>247518</v>
      </c>
      <c r="R60" s="11">
        <v>214</v>
      </c>
      <c r="S60" s="11">
        <v>5882840</v>
      </c>
      <c r="T60" s="11">
        <v>19730</v>
      </c>
      <c r="U60" s="11">
        <v>2811529</v>
      </c>
      <c r="V60" s="11">
        <v>103512395</v>
      </c>
      <c r="W60" s="11">
        <v>669606</v>
      </c>
      <c r="X60" s="11">
        <v>4782</v>
      </c>
      <c r="Y60" s="11">
        <v>7310747</v>
      </c>
      <c r="Z60" s="11">
        <v>32885</v>
      </c>
      <c r="AA60" s="11">
        <v>0</v>
      </c>
      <c r="AB60" s="11">
        <v>5438230</v>
      </c>
      <c r="AC60" s="11">
        <v>5777</v>
      </c>
      <c r="AD60" s="11">
        <v>252</v>
      </c>
      <c r="AE60" s="11">
        <v>1511805</v>
      </c>
      <c r="AF60" s="11">
        <v>1465</v>
      </c>
      <c r="AG60" s="11">
        <v>0</v>
      </c>
      <c r="AH60" s="11">
        <v>0</v>
      </c>
      <c r="AI60" s="11">
        <v>0</v>
      </c>
      <c r="AJ60" s="11">
        <v>0</v>
      </c>
      <c r="AK60" s="11">
        <v>20407866</v>
      </c>
      <c r="AL60" s="11">
        <v>278550</v>
      </c>
      <c r="AM60" s="11">
        <v>0</v>
      </c>
      <c r="AN60" s="11">
        <v>11835632</v>
      </c>
      <c r="AO60" s="11">
        <v>40714</v>
      </c>
      <c r="AP60" s="11">
        <v>382</v>
      </c>
      <c r="AQ60" s="11">
        <v>134933</v>
      </c>
      <c r="AR60" s="11">
        <v>0</v>
      </c>
      <c r="AS60" s="11">
        <v>0</v>
      </c>
      <c r="AT60" s="11">
        <v>2277298</v>
      </c>
      <c r="AU60" s="11">
        <v>2193</v>
      </c>
      <c r="AV60" s="11">
        <v>4543</v>
      </c>
      <c r="AW60" s="11">
        <v>18109138</v>
      </c>
      <c r="AX60" s="11">
        <v>452</v>
      </c>
      <c r="AY60" s="11">
        <v>3289</v>
      </c>
      <c r="AZ60" s="11">
        <v>9711681</v>
      </c>
      <c r="BA60" s="11">
        <v>4703</v>
      </c>
      <c r="BB60" s="11">
        <v>0</v>
      </c>
      <c r="BC60" s="11">
        <v>5470729</v>
      </c>
      <c r="BD60" s="11">
        <v>45127</v>
      </c>
      <c r="BE60" s="11">
        <v>723</v>
      </c>
      <c r="BF60" s="11">
        <v>4799630</v>
      </c>
      <c r="BG60" s="11">
        <v>1921</v>
      </c>
      <c r="BH60" s="11">
        <v>0</v>
      </c>
      <c r="BI60" s="11">
        <v>4780430</v>
      </c>
      <c r="BJ60" s="11">
        <v>10268</v>
      </c>
      <c r="BK60" s="11">
        <v>0</v>
      </c>
      <c r="BL60" s="11">
        <v>5766006</v>
      </c>
      <c r="BM60" s="11">
        <v>23575</v>
      </c>
      <c r="BN60" s="11">
        <v>0</v>
      </c>
      <c r="BO60" s="11">
        <v>1288779</v>
      </c>
      <c r="BP60" s="11">
        <v>3286</v>
      </c>
      <c r="BQ60" s="11">
        <v>0</v>
      </c>
      <c r="BR60" s="11">
        <v>9398276</v>
      </c>
      <c r="BS60" s="11">
        <v>6003</v>
      </c>
      <c r="BT60" s="11">
        <v>200735</v>
      </c>
      <c r="BU60" s="11">
        <v>9080507</v>
      </c>
      <c r="BV60" s="11">
        <v>815416</v>
      </c>
      <c r="BW60" s="11">
        <v>8025</v>
      </c>
      <c r="BX60" s="11">
        <v>20818310</v>
      </c>
      <c r="BY60" s="11">
        <v>284012</v>
      </c>
      <c r="BZ60" s="11">
        <v>0</v>
      </c>
      <c r="CA60" s="11">
        <v>13143647</v>
      </c>
      <c r="CB60" s="11">
        <v>71416</v>
      </c>
      <c r="CC60" s="11">
        <v>0</v>
      </c>
      <c r="CD60" s="11">
        <v>5251972</v>
      </c>
      <c r="CE60" s="11">
        <v>1033</v>
      </c>
      <c r="CF60" s="11">
        <v>42346</v>
      </c>
      <c r="CG60" s="11">
        <v>6172736</v>
      </c>
      <c r="CH60" s="11">
        <v>1989</v>
      </c>
      <c r="CI60" s="11">
        <v>0</v>
      </c>
      <c r="CJ60" s="11">
        <v>1094338</v>
      </c>
      <c r="CK60" s="11">
        <v>663</v>
      </c>
      <c r="CL60" s="11">
        <v>43415</v>
      </c>
      <c r="CM60" s="11">
        <v>2417506</v>
      </c>
      <c r="CN60" s="11">
        <v>3984</v>
      </c>
      <c r="CO60" s="11">
        <v>5582</v>
      </c>
      <c r="CP60" s="11">
        <v>4429481</v>
      </c>
      <c r="CQ60" s="11">
        <v>10709</v>
      </c>
      <c r="CR60" s="11">
        <v>0</v>
      </c>
      <c r="CS60" s="11">
        <v>460600</v>
      </c>
      <c r="CT60" s="11">
        <v>76326</v>
      </c>
      <c r="CU60" s="11">
        <v>13000</v>
      </c>
      <c r="CV60" s="11">
        <v>11672318</v>
      </c>
      <c r="CW60" s="11">
        <v>452448</v>
      </c>
      <c r="CX60" s="11">
        <v>0</v>
      </c>
      <c r="CY60" s="11">
        <v>4986006</v>
      </c>
      <c r="CZ60" s="11">
        <v>12151</v>
      </c>
      <c r="DA60" s="11">
        <v>0</v>
      </c>
      <c r="DB60" s="11">
        <v>61639619</v>
      </c>
      <c r="DC60" s="11">
        <v>10521891</v>
      </c>
      <c r="DD60" s="11">
        <v>0</v>
      </c>
      <c r="DE60" s="11">
        <v>12858738</v>
      </c>
      <c r="DF60" s="11">
        <v>131823</v>
      </c>
      <c r="DG60" s="11">
        <v>0</v>
      </c>
      <c r="DH60" s="11">
        <v>2111716</v>
      </c>
      <c r="DI60" s="11">
        <v>13356</v>
      </c>
      <c r="DJ60" s="11">
        <v>43464</v>
      </c>
      <c r="DK60" s="11">
        <v>18552156</v>
      </c>
      <c r="DL60" s="11">
        <v>447716</v>
      </c>
      <c r="DM60" s="11">
        <v>46462</v>
      </c>
      <c r="DN60" s="11">
        <v>4458922</v>
      </c>
      <c r="DO60" s="11">
        <v>1367</v>
      </c>
      <c r="DP60" s="11">
        <v>0</v>
      </c>
      <c r="DQ60" s="11">
        <v>5551653</v>
      </c>
      <c r="DR60" s="11">
        <v>4586</v>
      </c>
      <c r="DS60" s="11">
        <v>127805</v>
      </c>
      <c r="DT60" s="11">
        <v>20050597</v>
      </c>
      <c r="DU60" s="11">
        <v>12065</v>
      </c>
      <c r="DV60" s="11">
        <v>18459</v>
      </c>
      <c r="DW60" s="11">
        <v>1236874</v>
      </c>
      <c r="DX60" s="11">
        <v>0</v>
      </c>
      <c r="DY60" s="11">
        <v>0</v>
      </c>
      <c r="DZ60" s="11">
        <v>6393932</v>
      </c>
      <c r="EA60" s="11">
        <v>50562</v>
      </c>
      <c r="EB60" s="11">
        <v>0</v>
      </c>
      <c r="EC60" s="11">
        <v>775059</v>
      </c>
      <c r="ED60" s="11">
        <v>375</v>
      </c>
      <c r="EE60" s="11">
        <v>1488</v>
      </c>
      <c r="EF60" s="11">
        <v>7617702</v>
      </c>
      <c r="EG60" s="11">
        <v>1875</v>
      </c>
      <c r="EH60" s="11">
        <v>0</v>
      </c>
      <c r="EI60" s="11">
        <v>31763445</v>
      </c>
      <c r="EJ60" s="11">
        <v>1724767</v>
      </c>
      <c r="EK60" s="11">
        <v>86</v>
      </c>
      <c r="EL60" s="11">
        <v>3511958</v>
      </c>
      <c r="EM60" s="11">
        <v>7154</v>
      </c>
      <c r="EN60" s="11">
        <v>0</v>
      </c>
      <c r="EO60" s="11">
        <v>1771590</v>
      </c>
      <c r="EP60" s="11">
        <v>1209</v>
      </c>
      <c r="EQ60" s="11">
        <v>425</v>
      </c>
      <c r="ER60" s="11">
        <v>12466977</v>
      </c>
      <c r="ES60" s="11">
        <v>26208</v>
      </c>
      <c r="ET60" s="11">
        <v>4483</v>
      </c>
      <c r="EU60" s="11">
        <v>11874183</v>
      </c>
      <c r="EV60" s="11">
        <v>188850</v>
      </c>
      <c r="EW60" s="11">
        <v>0</v>
      </c>
      <c r="EX60" s="11">
        <v>2385313</v>
      </c>
      <c r="EY60" s="11">
        <v>4531</v>
      </c>
      <c r="EZ60" s="11">
        <v>0</v>
      </c>
      <c r="FA60" s="11">
        <v>9032363</v>
      </c>
      <c r="FB60" s="11">
        <v>53440</v>
      </c>
      <c r="FC60" s="11">
        <v>6596</v>
      </c>
      <c r="FD60" s="11">
        <v>1867516</v>
      </c>
      <c r="FE60" s="11">
        <v>832</v>
      </c>
      <c r="FF60" s="420"/>
      <c r="FG60" s="420"/>
      <c r="FH60" s="417"/>
    </row>
    <row r="61" spans="1:164" ht="25.5" customHeight="1">
      <c r="A61" s="656" t="s">
        <v>687</v>
      </c>
      <c r="B61" s="656"/>
      <c r="C61" s="656"/>
      <c r="D61" s="11">
        <v>3514583394</v>
      </c>
      <c r="E61" s="11"/>
      <c r="F61" s="11"/>
      <c r="G61" s="11">
        <v>1692408177</v>
      </c>
      <c r="H61" s="11">
        <v>1822175217</v>
      </c>
      <c r="I61" s="11">
        <v>45277563</v>
      </c>
      <c r="J61" s="11">
        <v>23075269</v>
      </c>
      <c r="K61" s="11">
        <v>22202294</v>
      </c>
      <c r="L61" s="11">
        <v>15808697</v>
      </c>
      <c r="M61" s="11">
        <v>10321860</v>
      </c>
      <c r="N61" s="11">
        <v>5486837</v>
      </c>
      <c r="O61" s="11">
        <v>58975013</v>
      </c>
      <c r="P61" s="11">
        <v>30865872</v>
      </c>
      <c r="Q61" s="11">
        <v>28109141</v>
      </c>
      <c r="R61" s="11">
        <v>27299957</v>
      </c>
      <c r="S61" s="11">
        <v>16998888</v>
      </c>
      <c r="T61" s="11">
        <v>10301069</v>
      </c>
      <c r="U61" s="11">
        <v>532948138</v>
      </c>
      <c r="V61" s="11">
        <v>224385818</v>
      </c>
      <c r="W61" s="11">
        <v>308562320</v>
      </c>
      <c r="X61" s="11">
        <v>57293994</v>
      </c>
      <c r="Y61" s="11">
        <v>26971950</v>
      </c>
      <c r="Z61" s="11">
        <v>30322044</v>
      </c>
      <c r="AA61" s="11">
        <v>45649898</v>
      </c>
      <c r="AB61" s="11">
        <v>26480595</v>
      </c>
      <c r="AC61" s="11">
        <v>19169303</v>
      </c>
      <c r="AD61" s="11">
        <v>11413711</v>
      </c>
      <c r="AE61" s="11">
        <v>7888494</v>
      </c>
      <c r="AF61" s="11">
        <v>3525217</v>
      </c>
      <c r="AG61" s="11">
        <v>16593661</v>
      </c>
      <c r="AH61" s="11">
        <v>0</v>
      </c>
      <c r="AI61" s="11">
        <v>16593661</v>
      </c>
      <c r="AJ61" s="11">
        <v>167229459</v>
      </c>
      <c r="AK61" s="11">
        <v>67516186</v>
      </c>
      <c r="AL61" s="11">
        <v>99713273</v>
      </c>
      <c r="AM61" s="11">
        <v>82188266</v>
      </c>
      <c r="AN61" s="11">
        <v>35651377</v>
      </c>
      <c r="AO61" s="11">
        <v>46536889</v>
      </c>
      <c r="AP61" s="11">
        <v>16217342</v>
      </c>
      <c r="AQ61" s="11">
        <v>12056921</v>
      </c>
      <c r="AR61" s="11">
        <v>4160421</v>
      </c>
      <c r="AS61" s="11">
        <v>12506304</v>
      </c>
      <c r="AT61" s="11">
        <v>6948196</v>
      </c>
      <c r="AU61" s="11">
        <v>5558108</v>
      </c>
      <c r="AV61" s="11">
        <v>139832594</v>
      </c>
      <c r="AW61" s="11">
        <v>59716975</v>
      </c>
      <c r="AX61" s="11">
        <v>80115619</v>
      </c>
      <c r="AY61" s="11">
        <v>57918679</v>
      </c>
      <c r="AZ61" s="11">
        <v>29510975</v>
      </c>
      <c r="BA61" s="11">
        <v>28407704</v>
      </c>
      <c r="BB61" s="11">
        <v>34916262</v>
      </c>
      <c r="BC61" s="11">
        <v>17910357</v>
      </c>
      <c r="BD61" s="11">
        <v>17005905</v>
      </c>
      <c r="BE61" s="11">
        <v>28790407</v>
      </c>
      <c r="BF61" s="11">
        <v>13865290</v>
      </c>
      <c r="BG61" s="11">
        <v>14925117</v>
      </c>
      <c r="BH61" s="11">
        <v>45455165</v>
      </c>
      <c r="BI61" s="11">
        <v>30366803</v>
      </c>
      <c r="BJ61" s="11">
        <v>15088362</v>
      </c>
      <c r="BK61" s="11">
        <v>47492664</v>
      </c>
      <c r="BL61" s="11">
        <v>25452596</v>
      </c>
      <c r="BM61" s="11">
        <v>22040068</v>
      </c>
      <c r="BN61" s="11">
        <v>12973463</v>
      </c>
      <c r="BO61" s="11">
        <v>8041319</v>
      </c>
      <c r="BP61" s="11">
        <v>4932144</v>
      </c>
      <c r="BQ61" s="11">
        <v>67447139</v>
      </c>
      <c r="BR61" s="11">
        <v>34360392</v>
      </c>
      <c r="BS61" s="11">
        <v>33086747</v>
      </c>
      <c r="BT61" s="11">
        <v>89362516</v>
      </c>
      <c r="BU61" s="11">
        <v>54488121</v>
      </c>
      <c r="BV61" s="11">
        <v>34874395</v>
      </c>
      <c r="BW61" s="11">
        <v>96614061</v>
      </c>
      <c r="BX61" s="11">
        <v>49292114</v>
      </c>
      <c r="BY61" s="11">
        <v>47321947</v>
      </c>
      <c r="BZ61" s="11">
        <v>65611257</v>
      </c>
      <c r="CA61" s="11">
        <v>33451036</v>
      </c>
      <c r="CB61" s="11">
        <v>32160221</v>
      </c>
      <c r="CC61" s="11">
        <v>29930149</v>
      </c>
      <c r="CD61" s="11">
        <v>16856220</v>
      </c>
      <c r="CE61" s="11">
        <v>13073929</v>
      </c>
      <c r="CF61" s="11">
        <v>53599884</v>
      </c>
      <c r="CG61" s="11">
        <v>26229827</v>
      </c>
      <c r="CH61" s="11">
        <v>27370057</v>
      </c>
      <c r="CI61" s="11">
        <v>10007594</v>
      </c>
      <c r="CJ61" s="11">
        <v>5989504</v>
      </c>
      <c r="CK61" s="11">
        <v>4018090</v>
      </c>
      <c r="CL61" s="11">
        <v>23028337</v>
      </c>
      <c r="CM61" s="11">
        <v>8524386</v>
      </c>
      <c r="CN61" s="11">
        <v>14503951</v>
      </c>
      <c r="CO61" s="11">
        <v>24535438</v>
      </c>
      <c r="CP61" s="11">
        <v>10799900</v>
      </c>
      <c r="CQ61" s="11">
        <v>13735538</v>
      </c>
      <c r="CR61" s="11">
        <v>12586531</v>
      </c>
      <c r="CS61" s="11">
        <v>7150019</v>
      </c>
      <c r="CT61" s="11">
        <v>5436512</v>
      </c>
      <c r="CU61" s="11">
        <v>109754828</v>
      </c>
      <c r="CV61" s="11">
        <v>60392564</v>
      </c>
      <c r="CW61" s="11">
        <v>49362264</v>
      </c>
      <c r="CX61" s="11">
        <v>23590658</v>
      </c>
      <c r="CY61" s="11">
        <v>15043862</v>
      </c>
      <c r="CZ61" s="11">
        <v>8546796</v>
      </c>
      <c r="DA61" s="11">
        <v>331281858</v>
      </c>
      <c r="DB61" s="11">
        <v>132602950</v>
      </c>
      <c r="DC61" s="11">
        <v>198678908</v>
      </c>
      <c r="DD61" s="11">
        <v>88950464</v>
      </c>
      <c r="DE61" s="11">
        <v>40539361</v>
      </c>
      <c r="DF61" s="11">
        <v>48411103</v>
      </c>
      <c r="DG61" s="11">
        <v>10793163</v>
      </c>
      <c r="DH61" s="11">
        <v>6042062</v>
      </c>
      <c r="DI61" s="11">
        <v>4751101</v>
      </c>
      <c r="DJ61" s="11">
        <v>125536106</v>
      </c>
      <c r="DK61" s="11">
        <v>68146800</v>
      </c>
      <c r="DL61" s="11">
        <v>57389306</v>
      </c>
      <c r="DM61" s="11">
        <v>34482195</v>
      </c>
      <c r="DN61" s="11">
        <v>20287084</v>
      </c>
      <c r="DO61" s="11">
        <v>14195111</v>
      </c>
      <c r="DP61" s="11">
        <v>49654207</v>
      </c>
      <c r="DQ61" s="11">
        <v>28387103</v>
      </c>
      <c r="DR61" s="11">
        <v>21267104</v>
      </c>
      <c r="DS61" s="11">
        <v>143426327</v>
      </c>
      <c r="DT61" s="11">
        <v>76241847</v>
      </c>
      <c r="DU61" s="11">
        <v>67184480</v>
      </c>
      <c r="DV61" s="11">
        <v>12165916</v>
      </c>
      <c r="DW61" s="11">
        <v>7329616</v>
      </c>
      <c r="DX61" s="11">
        <v>4836300</v>
      </c>
      <c r="DY61" s="11">
        <v>47533649</v>
      </c>
      <c r="DZ61" s="11">
        <v>25212573</v>
      </c>
      <c r="EA61" s="11">
        <v>22321076</v>
      </c>
      <c r="EB61" s="11">
        <v>7968273</v>
      </c>
      <c r="EC61" s="11">
        <v>4296396</v>
      </c>
      <c r="ED61" s="11">
        <v>3671877</v>
      </c>
      <c r="EE61" s="11">
        <v>57756900</v>
      </c>
      <c r="EF61" s="11">
        <v>24718851</v>
      </c>
      <c r="EG61" s="11">
        <v>33038049</v>
      </c>
      <c r="EH61" s="11">
        <v>252400912</v>
      </c>
      <c r="EI61" s="11">
        <v>113826548</v>
      </c>
      <c r="EJ61" s="11">
        <v>138574364</v>
      </c>
      <c r="EK61" s="11">
        <v>27324199</v>
      </c>
      <c r="EL61" s="11">
        <v>15772916</v>
      </c>
      <c r="EM61" s="11">
        <v>11551283</v>
      </c>
      <c r="EN61" s="11">
        <v>7774956</v>
      </c>
      <c r="EO61" s="11">
        <v>4956870</v>
      </c>
      <c r="EP61" s="11">
        <v>2818086</v>
      </c>
      <c r="EQ61" s="11">
        <v>80156063</v>
      </c>
      <c r="ER61" s="11">
        <v>40465383</v>
      </c>
      <c r="ES61" s="11">
        <v>39690680</v>
      </c>
      <c r="ET61" s="11">
        <v>86877501</v>
      </c>
      <c r="EU61" s="11">
        <v>41035383</v>
      </c>
      <c r="EV61" s="11">
        <v>45842118</v>
      </c>
      <c r="EW61" s="11">
        <v>18054885</v>
      </c>
      <c r="EX61" s="11">
        <v>12157661</v>
      </c>
      <c r="EY61" s="11">
        <v>5897224</v>
      </c>
      <c r="EZ61" s="11">
        <v>59534828</v>
      </c>
      <c r="FA61" s="11">
        <v>29198462</v>
      </c>
      <c r="FB61" s="11">
        <v>30336366</v>
      </c>
      <c r="FC61" s="11">
        <v>10061363</v>
      </c>
      <c r="FD61" s="11">
        <v>4586625</v>
      </c>
      <c r="FE61" s="11">
        <v>5474738</v>
      </c>
      <c r="FF61" s="420"/>
      <c r="FG61" s="420"/>
      <c r="FH61" s="417"/>
    </row>
    <row r="62" spans="1:164" ht="25.5" customHeight="1">
      <c r="A62" s="656" t="s">
        <v>688</v>
      </c>
      <c r="B62" s="656"/>
      <c r="C62" s="656"/>
      <c r="D62" s="11">
        <v>2647379036</v>
      </c>
      <c r="E62" s="11"/>
      <c r="F62" s="11"/>
      <c r="G62" s="11">
        <v>1184405722</v>
      </c>
      <c r="H62" s="11">
        <v>1462973314</v>
      </c>
      <c r="I62" s="11">
        <v>35539345</v>
      </c>
      <c r="J62" s="11">
        <v>16611118</v>
      </c>
      <c r="K62" s="11">
        <v>18928227</v>
      </c>
      <c r="L62" s="11">
        <v>11278369</v>
      </c>
      <c r="M62" s="11">
        <v>7146868</v>
      </c>
      <c r="N62" s="11">
        <v>4131501</v>
      </c>
      <c r="O62" s="11">
        <v>46555417</v>
      </c>
      <c r="P62" s="11">
        <v>23704082</v>
      </c>
      <c r="Q62" s="11">
        <v>22851335</v>
      </c>
      <c r="R62" s="11">
        <v>21819708</v>
      </c>
      <c r="S62" s="11">
        <v>13345202</v>
      </c>
      <c r="T62" s="11">
        <v>8474506</v>
      </c>
      <c r="U62" s="11">
        <v>391376903</v>
      </c>
      <c r="V62" s="11">
        <v>152385408</v>
      </c>
      <c r="W62" s="11">
        <v>238991495</v>
      </c>
      <c r="X62" s="11">
        <v>41624191</v>
      </c>
      <c r="Y62" s="11">
        <v>18313755</v>
      </c>
      <c r="Z62" s="11">
        <v>23310436</v>
      </c>
      <c r="AA62" s="11">
        <v>33211209</v>
      </c>
      <c r="AB62" s="11">
        <v>17605393</v>
      </c>
      <c r="AC62" s="11">
        <v>15605816</v>
      </c>
      <c r="AD62" s="11">
        <v>9009412</v>
      </c>
      <c r="AE62" s="11">
        <v>5968905</v>
      </c>
      <c r="AF62" s="11">
        <v>3040507</v>
      </c>
      <c r="AG62" s="11">
        <v>12578563</v>
      </c>
      <c r="AH62" s="11">
        <v>0</v>
      </c>
      <c r="AI62" s="11">
        <v>12578563</v>
      </c>
      <c r="AJ62" s="11">
        <v>131802640</v>
      </c>
      <c r="AK62" s="11">
        <v>49167712</v>
      </c>
      <c r="AL62" s="11">
        <v>82634928</v>
      </c>
      <c r="AM62" s="11">
        <v>62315607</v>
      </c>
      <c r="AN62" s="11">
        <v>24326941</v>
      </c>
      <c r="AO62" s="11">
        <v>37988666</v>
      </c>
      <c r="AP62" s="11">
        <v>12039986</v>
      </c>
      <c r="AQ62" s="11">
        <v>9461147</v>
      </c>
      <c r="AR62" s="11">
        <v>2578839</v>
      </c>
      <c r="AS62" s="11">
        <v>9910961</v>
      </c>
      <c r="AT62" s="11">
        <v>5073122</v>
      </c>
      <c r="AU62" s="11">
        <v>4837839</v>
      </c>
      <c r="AV62" s="11">
        <v>96661555</v>
      </c>
      <c r="AW62" s="11">
        <v>35295223</v>
      </c>
      <c r="AX62" s="11">
        <v>61366332</v>
      </c>
      <c r="AY62" s="11">
        <v>45742051</v>
      </c>
      <c r="AZ62" s="11">
        <v>22068097</v>
      </c>
      <c r="BA62" s="11">
        <v>23673954</v>
      </c>
      <c r="BB62" s="11">
        <v>26270362</v>
      </c>
      <c r="BC62" s="11">
        <v>12530936</v>
      </c>
      <c r="BD62" s="11">
        <v>13739426</v>
      </c>
      <c r="BE62" s="11">
        <v>22044765</v>
      </c>
      <c r="BF62" s="11">
        <v>10138807</v>
      </c>
      <c r="BG62" s="11">
        <v>11905958</v>
      </c>
      <c r="BH62" s="11">
        <v>33764404</v>
      </c>
      <c r="BI62" s="11">
        <v>21799777</v>
      </c>
      <c r="BJ62" s="11">
        <v>11964627</v>
      </c>
      <c r="BK62" s="11">
        <v>34900141</v>
      </c>
      <c r="BL62" s="11">
        <v>16717113</v>
      </c>
      <c r="BM62" s="11">
        <v>18183028</v>
      </c>
      <c r="BN62" s="11">
        <v>10593134</v>
      </c>
      <c r="BO62" s="11">
        <v>6224554</v>
      </c>
      <c r="BP62" s="11">
        <v>4368580</v>
      </c>
      <c r="BQ62" s="11">
        <v>51964580</v>
      </c>
      <c r="BR62" s="11">
        <v>23861626</v>
      </c>
      <c r="BS62" s="11">
        <v>28102954</v>
      </c>
      <c r="BT62" s="11">
        <v>67644468</v>
      </c>
      <c r="BU62" s="11">
        <v>38756837</v>
      </c>
      <c r="BV62" s="11">
        <v>28887631</v>
      </c>
      <c r="BW62" s="11">
        <v>75744062</v>
      </c>
      <c r="BX62" s="11">
        <v>36195918</v>
      </c>
      <c r="BY62" s="11">
        <v>39548144</v>
      </c>
      <c r="BZ62" s="11">
        <v>49768016</v>
      </c>
      <c r="CA62" s="11">
        <v>24077410</v>
      </c>
      <c r="CB62" s="11">
        <v>25690606</v>
      </c>
      <c r="CC62" s="11">
        <v>23767927</v>
      </c>
      <c r="CD62" s="11">
        <v>12414657</v>
      </c>
      <c r="CE62" s="11">
        <v>11353270</v>
      </c>
      <c r="CF62" s="11">
        <v>41296315</v>
      </c>
      <c r="CG62" s="11">
        <v>19120822</v>
      </c>
      <c r="CH62" s="11">
        <v>22175493</v>
      </c>
      <c r="CI62" s="11">
        <v>7871326</v>
      </c>
      <c r="CJ62" s="11">
        <v>4495142</v>
      </c>
      <c r="CK62" s="11">
        <v>3376184</v>
      </c>
      <c r="CL62" s="11">
        <v>17736555</v>
      </c>
      <c r="CM62" s="11">
        <v>6498775</v>
      </c>
      <c r="CN62" s="11">
        <v>11237780</v>
      </c>
      <c r="CO62" s="11">
        <v>18238925</v>
      </c>
      <c r="CP62" s="11">
        <v>7041458</v>
      </c>
      <c r="CQ62" s="11">
        <v>11197467</v>
      </c>
      <c r="CR62" s="11">
        <v>10288911</v>
      </c>
      <c r="CS62" s="11">
        <v>5413745</v>
      </c>
      <c r="CT62" s="11">
        <v>4875166</v>
      </c>
      <c r="CU62" s="11">
        <v>82185469</v>
      </c>
      <c r="CV62" s="11">
        <v>38790201</v>
      </c>
      <c r="CW62" s="11">
        <v>43395268</v>
      </c>
      <c r="CX62" s="11">
        <v>18363948</v>
      </c>
      <c r="CY62" s="11">
        <v>11320480</v>
      </c>
      <c r="CZ62" s="11">
        <v>7043468</v>
      </c>
      <c r="DA62" s="11">
        <v>246543083</v>
      </c>
      <c r="DB62" s="11">
        <v>93803135</v>
      </c>
      <c r="DC62" s="11">
        <v>152739948</v>
      </c>
      <c r="DD62" s="11">
        <v>70837944</v>
      </c>
      <c r="DE62" s="11">
        <v>29060497</v>
      </c>
      <c r="DF62" s="11">
        <v>41777447</v>
      </c>
      <c r="DG62" s="11">
        <v>7121136</v>
      </c>
      <c r="DH62" s="11">
        <v>3947312</v>
      </c>
      <c r="DI62" s="11">
        <v>3173824</v>
      </c>
      <c r="DJ62" s="11">
        <v>92828832</v>
      </c>
      <c r="DK62" s="11">
        <v>43074039</v>
      </c>
      <c r="DL62" s="11">
        <v>49754793</v>
      </c>
      <c r="DM62" s="11">
        <v>26033501</v>
      </c>
      <c r="DN62" s="11">
        <v>14197207</v>
      </c>
      <c r="DO62" s="11">
        <v>11836294</v>
      </c>
      <c r="DP62" s="11">
        <v>37887914</v>
      </c>
      <c r="DQ62" s="11">
        <v>20590188</v>
      </c>
      <c r="DR62" s="11">
        <v>17297726</v>
      </c>
      <c r="DS62" s="11">
        <v>108236497</v>
      </c>
      <c r="DT62" s="11">
        <v>52022745</v>
      </c>
      <c r="DU62" s="11">
        <v>56213752</v>
      </c>
      <c r="DV62" s="11">
        <v>9103031</v>
      </c>
      <c r="DW62" s="11">
        <v>4992681</v>
      </c>
      <c r="DX62" s="11">
        <v>4110350</v>
      </c>
      <c r="DY62" s="11">
        <v>37044311</v>
      </c>
      <c r="DZ62" s="11">
        <v>18365614</v>
      </c>
      <c r="EA62" s="11">
        <v>18678697</v>
      </c>
      <c r="EB62" s="11">
        <v>5765620</v>
      </c>
      <c r="EC62" s="11">
        <v>2789507</v>
      </c>
      <c r="ED62" s="11">
        <v>2976113</v>
      </c>
      <c r="EE62" s="11">
        <v>46690972</v>
      </c>
      <c r="EF62" s="11">
        <v>19016119</v>
      </c>
      <c r="EG62" s="11">
        <v>27674853</v>
      </c>
      <c r="EH62" s="11">
        <v>184776110</v>
      </c>
      <c r="EI62" s="11">
        <v>80278534</v>
      </c>
      <c r="EJ62" s="11">
        <v>104497576</v>
      </c>
      <c r="EK62" s="11">
        <v>21240810</v>
      </c>
      <c r="EL62" s="11">
        <v>11514441</v>
      </c>
      <c r="EM62" s="11">
        <v>9726369</v>
      </c>
      <c r="EN62" s="11">
        <v>6512562</v>
      </c>
      <c r="EO62" s="11">
        <v>3997939</v>
      </c>
      <c r="EP62" s="11">
        <v>2514623</v>
      </c>
      <c r="EQ62" s="11">
        <v>61440628</v>
      </c>
      <c r="ER62" s="11">
        <v>29682859</v>
      </c>
      <c r="ES62" s="11">
        <v>31757769</v>
      </c>
      <c r="ET62" s="11">
        <v>63400785</v>
      </c>
      <c r="EU62" s="11">
        <v>28020159</v>
      </c>
      <c r="EV62" s="11">
        <v>35380626</v>
      </c>
      <c r="EW62" s="11">
        <v>14164584</v>
      </c>
      <c r="EX62" s="11">
        <v>8986601</v>
      </c>
      <c r="EY62" s="11">
        <v>5177983</v>
      </c>
      <c r="EZ62" s="11">
        <v>46341197</v>
      </c>
      <c r="FA62" s="11">
        <v>20999303</v>
      </c>
      <c r="FB62" s="11">
        <v>25341894</v>
      </c>
      <c r="FC62" s="11">
        <v>7500294</v>
      </c>
      <c r="FD62" s="11">
        <v>3195611</v>
      </c>
      <c r="FE62" s="11">
        <v>4304683</v>
      </c>
      <c r="FF62" s="420"/>
      <c r="FG62" s="420"/>
      <c r="FH62" s="417"/>
    </row>
    <row r="63" spans="1:164" ht="25.5" customHeight="1">
      <c r="A63" s="656" t="s">
        <v>347</v>
      </c>
      <c r="B63" s="656"/>
      <c r="C63" s="656"/>
      <c r="D63" s="11">
        <v>350969900</v>
      </c>
      <c r="E63" s="11"/>
      <c r="F63" s="11"/>
      <c r="G63" s="11">
        <v>128605961</v>
      </c>
      <c r="H63" s="11">
        <v>222363939</v>
      </c>
      <c r="I63" s="11">
        <v>4071454</v>
      </c>
      <c r="J63" s="11">
        <v>1810752</v>
      </c>
      <c r="K63" s="11">
        <v>2260702</v>
      </c>
      <c r="L63" s="11">
        <v>2689183</v>
      </c>
      <c r="M63" s="11">
        <v>1505040</v>
      </c>
      <c r="N63" s="11">
        <v>1184143</v>
      </c>
      <c r="O63" s="11">
        <v>5058393</v>
      </c>
      <c r="P63" s="11">
        <v>1596599</v>
      </c>
      <c r="Q63" s="11">
        <v>3461794</v>
      </c>
      <c r="R63" s="11">
        <v>2469324</v>
      </c>
      <c r="S63" s="11">
        <v>1101042</v>
      </c>
      <c r="T63" s="11">
        <v>1368282</v>
      </c>
      <c r="U63" s="11">
        <v>48510044</v>
      </c>
      <c r="V63" s="11">
        <v>10333559</v>
      </c>
      <c r="W63" s="11">
        <v>38176485</v>
      </c>
      <c r="X63" s="11">
        <v>6726904</v>
      </c>
      <c r="Y63" s="11">
        <v>1836545</v>
      </c>
      <c r="Z63" s="11">
        <v>4890359</v>
      </c>
      <c r="AA63" s="11">
        <v>4444906</v>
      </c>
      <c r="AB63" s="11">
        <v>2305066</v>
      </c>
      <c r="AC63" s="11">
        <v>2139840</v>
      </c>
      <c r="AD63" s="11">
        <v>1009855</v>
      </c>
      <c r="AE63" s="11">
        <v>692112</v>
      </c>
      <c r="AF63" s="11">
        <v>317743</v>
      </c>
      <c r="AG63" s="11">
        <v>2778170</v>
      </c>
      <c r="AH63" s="11">
        <v>0</v>
      </c>
      <c r="AI63" s="11">
        <v>2778170</v>
      </c>
      <c r="AJ63" s="11">
        <v>16928846</v>
      </c>
      <c r="AK63" s="11">
        <v>6473452</v>
      </c>
      <c r="AL63" s="11">
        <v>10455394</v>
      </c>
      <c r="AM63" s="11">
        <v>8927223</v>
      </c>
      <c r="AN63" s="11">
        <v>3130936</v>
      </c>
      <c r="AO63" s="11">
        <v>5796287</v>
      </c>
      <c r="AP63" s="11">
        <v>2279163</v>
      </c>
      <c r="AQ63" s="11">
        <v>950020</v>
      </c>
      <c r="AR63" s="11">
        <v>1329143</v>
      </c>
      <c r="AS63" s="11">
        <v>1106108</v>
      </c>
      <c r="AT63" s="11">
        <v>480348</v>
      </c>
      <c r="AU63" s="11">
        <v>625760</v>
      </c>
      <c r="AV63" s="11">
        <v>14821243</v>
      </c>
      <c r="AW63" s="11">
        <v>5632178</v>
      </c>
      <c r="AX63" s="11">
        <v>9189065</v>
      </c>
      <c r="AY63" s="11">
        <v>5736663</v>
      </c>
      <c r="AZ63" s="11">
        <v>2224190</v>
      </c>
      <c r="BA63" s="11">
        <v>3512473</v>
      </c>
      <c r="BB63" s="11">
        <v>4875941</v>
      </c>
      <c r="BC63" s="11">
        <v>2058930</v>
      </c>
      <c r="BD63" s="11">
        <v>2817011</v>
      </c>
      <c r="BE63" s="11">
        <v>3665557</v>
      </c>
      <c r="BF63" s="11">
        <v>1411413</v>
      </c>
      <c r="BG63" s="11">
        <v>2254144</v>
      </c>
      <c r="BH63" s="11">
        <v>4601067</v>
      </c>
      <c r="BI63" s="11">
        <v>2432896</v>
      </c>
      <c r="BJ63" s="11">
        <v>2168171</v>
      </c>
      <c r="BK63" s="11">
        <v>5370546</v>
      </c>
      <c r="BL63" s="11">
        <v>2423949</v>
      </c>
      <c r="BM63" s="11">
        <v>2946597</v>
      </c>
      <c r="BN63" s="11">
        <v>909671</v>
      </c>
      <c r="BO63" s="11">
        <v>473930</v>
      </c>
      <c r="BP63" s="11">
        <v>435741</v>
      </c>
      <c r="BQ63" s="11">
        <v>5671076</v>
      </c>
      <c r="BR63" s="11">
        <v>3147304</v>
      </c>
      <c r="BS63" s="11">
        <v>2523772</v>
      </c>
      <c r="BT63" s="11">
        <v>8099195</v>
      </c>
      <c r="BU63" s="11">
        <v>4562236</v>
      </c>
      <c r="BV63" s="11">
        <v>3536959</v>
      </c>
      <c r="BW63" s="11">
        <v>6595286</v>
      </c>
      <c r="BX63" s="11">
        <v>2287317</v>
      </c>
      <c r="BY63" s="11">
        <v>4307969</v>
      </c>
      <c r="BZ63" s="11">
        <v>7230146</v>
      </c>
      <c r="CA63" s="11">
        <v>2279139</v>
      </c>
      <c r="CB63" s="11">
        <v>4951007</v>
      </c>
      <c r="CC63" s="11">
        <v>2635118</v>
      </c>
      <c r="CD63" s="11">
        <v>1170296</v>
      </c>
      <c r="CE63" s="11">
        <v>1464822</v>
      </c>
      <c r="CF63" s="11">
        <v>4686480</v>
      </c>
      <c r="CG63" s="11">
        <v>1277634</v>
      </c>
      <c r="CH63" s="11">
        <v>3408846</v>
      </c>
      <c r="CI63" s="11">
        <v>937723</v>
      </c>
      <c r="CJ63" s="11">
        <v>366259</v>
      </c>
      <c r="CK63" s="11">
        <v>571464</v>
      </c>
      <c r="CL63" s="11">
        <v>3442405</v>
      </c>
      <c r="CM63" s="11">
        <v>1044511</v>
      </c>
      <c r="CN63" s="11">
        <v>2397894</v>
      </c>
      <c r="CO63" s="11">
        <v>2279432</v>
      </c>
      <c r="CP63" s="11">
        <v>626461</v>
      </c>
      <c r="CQ63" s="11">
        <v>1652971</v>
      </c>
      <c r="CR63" s="11">
        <v>874006</v>
      </c>
      <c r="CS63" s="11">
        <v>450651</v>
      </c>
      <c r="CT63" s="11">
        <v>423355</v>
      </c>
      <c r="CU63" s="11">
        <v>9229392</v>
      </c>
      <c r="CV63" s="11">
        <v>4748484</v>
      </c>
      <c r="CW63" s="11">
        <v>4480908</v>
      </c>
      <c r="CX63" s="11">
        <v>2106258</v>
      </c>
      <c r="CY63" s="11">
        <v>860818</v>
      </c>
      <c r="CZ63" s="11">
        <v>1245440</v>
      </c>
      <c r="DA63" s="11">
        <v>31481694</v>
      </c>
      <c r="DB63" s="11">
        <v>9541591</v>
      </c>
      <c r="DC63" s="11">
        <v>21940103</v>
      </c>
      <c r="DD63" s="11">
        <v>8154716</v>
      </c>
      <c r="DE63" s="11">
        <v>3806752</v>
      </c>
      <c r="DF63" s="11">
        <v>4347964</v>
      </c>
      <c r="DG63" s="11">
        <v>2451509</v>
      </c>
      <c r="DH63" s="11">
        <v>1016817</v>
      </c>
      <c r="DI63" s="11">
        <v>1434692</v>
      </c>
      <c r="DJ63" s="11">
        <v>10690998</v>
      </c>
      <c r="DK63" s="11">
        <v>4912026</v>
      </c>
      <c r="DL63" s="11">
        <v>5778972</v>
      </c>
      <c r="DM63" s="11">
        <v>4203368</v>
      </c>
      <c r="DN63" s="11">
        <v>2267941</v>
      </c>
      <c r="DO63" s="11">
        <v>1935427</v>
      </c>
      <c r="DP63" s="11">
        <v>4252826</v>
      </c>
      <c r="DQ63" s="11">
        <v>1392147</v>
      </c>
      <c r="DR63" s="11">
        <v>2860679</v>
      </c>
      <c r="DS63" s="11">
        <v>13124753</v>
      </c>
      <c r="DT63" s="11">
        <v>8046045</v>
      </c>
      <c r="DU63" s="11">
        <v>5078708</v>
      </c>
      <c r="DV63" s="11">
        <v>806890</v>
      </c>
      <c r="DW63" s="11">
        <v>459024</v>
      </c>
      <c r="DX63" s="11">
        <v>347866</v>
      </c>
      <c r="DY63" s="11">
        <v>4477163</v>
      </c>
      <c r="DZ63" s="11">
        <v>1623607</v>
      </c>
      <c r="EA63" s="11">
        <v>2853556</v>
      </c>
      <c r="EB63" s="11">
        <v>1327721</v>
      </c>
      <c r="EC63" s="11">
        <v>765951</v>
      </c>
      <c r="ED63" s="11">
        <v>561770</v>
      </c>
      <c r="EE63" s="11">
        <v>4882557</v>
      </c>
      <c r="EF63" s="11">
        <v>1565050</v>
      </c>
      <c r="EG63" s="11">
        <v>3317507</v>
      </c>
      <c r="EH63" s="11">
        <v>33519216</v>
      </c>
      <c r="EI63" s="11">
        <v>11166483</v>
      </c>
      <c r="EJ63" s="11">
        <v>22352733</v>
      </c>
      <c r="EK63" s="11">
        <v>2928371</v>
      </c>
      <c r="EL63" s="11">
        <v>1511457</v>
      </c>
      <c r="EM63" s="11">
        <v>1416914</v>
      </c>
      <c r="EN63" s="11">
        <v>559425</v>
      </c>
      <c r="EO63" s="11">
        <v>324799</v>
      </c>
      <c r="EP63" s="11">
        <v>234626</v>
      </c>
      <c r="EQ63" s="11">
        <v>8313203</v>
      </c>
      <c r="ER63" s="11">
        <v>3034096</v>
      </c>
      <c r="ES63" s="11">
        <v>5279107</v>
      </c>
      <c r="ET63" s="11">
        <v>11153855</v>
      </c>
      <c r="EU63" s="11">
        <v>2951903</v>
      </c>
      <c r="EV63" s="11">
        <v>8201952</v>
      </c>
      <c r="EW63" s="11">
        <v>1445080</v>
      </c>
      <c r="EX63" s="11">
        <v>912680</v>
      </c>
      <c r="EY63" s="11">
        <v>532400</v>
      </c>
      <c r="EZ63" s="11">
        <v>4844713</v>
      </c>
      <c r="FA63" s="11">
        <v>1159267</v>
      </c>
      <c r="FB63" s="11">
        <v>3685446</v>
      </c>
      <c r="FC63" s="11">
        <v>1585064</v>
      </c>
      <c r="FD63" s="11">
        <v>454258</v>
      </c>
      <c r="FE63" s="11">
        <v>1130806</v>
      </c>
      <c r="FF63" s="420"/>
      <c r="FG63" s="420"/>
      <c r="FH63" s="417"/>
    </row>
    <row r="64" spans="1:164" ht="25.5" customHeight="1">
      <c r="A64" s="656" t="s">
        <v>689</v>
      </c>
      <c r="B64" s="656"/>
      <c r="C64" s="656"/>
      <c r="D64" s="11">
        <v>282072899</v>
      </c>
      <c r="E64" s="11"/>
      <c r="F64" s="11"/>
      <c r="G64" s="11">
        <v>108287695</v>
      </c>
      <c r="H64" s="11">
        <v>173785204</v>
      </c>
      <c r="I64" s="11">
        <v>3073674</v>
      </c>
      <c r="J64" s="11">
        <v>1371929</v>
      </c>
      <c r="K64" s="11">
        <v>1701745</v>
      </c>
      <c r="L64" s="11">
        <v>2153323</v>
      </c>
      <c r="M64" s="11">
        <v>1101977</v>
      </c>
      <c r="N64" s="11">
        <v>1051346</v>
      </c>
      <c r="O64" s="11">
        <v>4177198</v>
      </c>
      <c r="P64" s="11">
        <v>1179465</v>
      </c>
      <c r="Q64" s="11">
        <v>2997733</v>
      </c>
      <c r="R64" s="11">
        <v>1957740</v>
      </c>
      <c r="S64" s="11">
        <v>970498</v>
      </c>
      <c r="T64" s="11">
        <v>987242</v>
      </c>
      <c r="U64" s="11">
        <v>39684107</v>
      </c>
      <c r="V64" s="11">
        <v>9181254</v>
      </c>
      <c r="W64" s="11">
        <v>30502853</v>
      </c>
      <c r="X64" s="11">
        <v>5561009</v>
      </c>
      <c r="Y64" s="11">
        <v>1600072</v>
      </c>
      <c r="Z64" s="11">
        <v>3960937</v>
      </c>
      <c r="AA64" s="11">
        <v>3863756</v>
      </c>
      <c r="AB64" s="11">
        <v>2010108</v>
      </c>
      <c r="AC64" s="11">
        <v>1853648</v>
      </c>
      <c r="AD64" s="11">
        <v>854994</v>
      </c>
      <c r="AE64" s="11">
        <v>595907</v>
      </c>
      <c r="AF64" s="11">
        <v>259087</v>
      </c>
      <c r="AG64" s="11">
        <v>2578064</v>
      </c>
      <c r="AH64" s="11">
        <v>0</v>
      </c>
      <c r="AI64" s="11">
        <v>2578064</v>
      </c>
      <c r="AJ64" s="11">
        <v>12624311</v>
      </c>
      <c r="AK64" s="11">
        <v>5658994</v>
      </c>
      <c r="AL64" s="11">
        <v>6965317</v>
      </c>
      <c r="AM64" s="11">
        <v>7180854</v>
      </c>
      <c r="AN64" s="11">
        <v>2721583</v>
      </c>
      <c r="AO64" s="11">
        <v>4459271</v>
      </c>
      <c r="AP64" s="11">
        <v>1408519</v>
      </c>
      <c r="AQ64" s="11">
        <v>215432</v>
      </c>
      <c r="AR64" s="11">
        <v>1193087</v>
      </c>
      <c r="AS64" s="11">
        <v>751340</v>
      </c>
      <c r="AT64" s="11">
        <v>377439</v>
      </c>
      <c r="AU64" s="11">
        <v>373901</v>
      </c>
      <c r="AV64" s="11">
        <v>12379044</v>
      </c>
      <c r="AW64" s="11">
        <v>5329738</v>
      </c>
      <c r="AX64" s="11">
        <v>7049306</v>
      </c>
      <c r="AY64" s="11">
        <v>4069094</v>
      </c>
      <c r="AZ64" s="11">
        <v>1889044</v>
      </c>
      <c r="BA64" s="11">
        <v>2180050</v>
      </c>
      <c r="BB64" s="11">
        <v>4150382</v>
      </c>
      <c r="BC64" s="11">
        <v>1824935</v>
      </c>
      <c r="BD64" s="11">
        <v>2325447</v>
      </c>
      <c r="BE64" s="11">
        <v>2967709</v>
      </c>
      <c r="BF64" s="11">
        <v>1224996</v>
      </c>
      <c r="BG64" s="11">
        <v>1742713</v>
      </c>
      <c r="BH64" s="11">
        <v>3686999</v>
      </c>
      <c r="BI64" s="11">
        <v>2161276</v>
      </c>
      <c r="BJ64" s="11">
        <v>1525723</v>
      </c>
      <c r="BK64" s="11">
        <v>4246441</v>
      </c>
      <c r="BL64" s="11">
        <v>1956335</v>
      </c>
      <c r="BM64" s="11">
        <v>2290106</v>
      </c>
      <c r="BN64" s="11">
        <v>723241</v>
      </c>
      <c r="BO64" s="11">
        <v>398390</v>
      </c>
      <c r="BP64" s="11">
        <v>324851</v>
      </c>
      <c r="BQ64" s="11">
        <v>4951087</v>
      </c>
      <c r="BR64" s="11">
        <v>2740639</v>
      </c>
      <c r="BS64" s="11">
        <v>2210448</v>
      </c>
      <c r="BT64" s="11">
        <v>6638851</v>
      </c>
      <c r="BU64" s="11">
        <v>4316421</v>
      </c>
      <c r="BV64" s="11">
        <v>2322430</v>
      </c>
      <c r="BW64" s="11">
        <v>5103357</v>
      </c>
      <c r="BX64" s="11">
        <v>1916244</v>
      </c>
      <c r="BY64" s="11">
        <v>3187113</v>
      </c>
      <c r="BZ64" s="11">
        <v>5547793</v>
      </c>
      <c r="CA64" s="11">
        <v>1682436</v>
      </c>
      <c r="CB64" s="11">
        <v>3865357</v>
      </c>
      <c r="CC64" s="11">
        <v>2075330</v>
      </c>
      <c r="CD64" s="11">
        <v>1030265</v>
      </c>
      <c r="CE64" s="11">
        <v>1045065</v>
      </c>
      <c r="CF64" s="11">
        <v>3527363</v>
      </c>
      <c r="CG64" s="11">
        <v>1070376</v>
      </c>
      <c r="CH64" s="11">
        <v>2456987</v>
      </c>
      <c r="CI64" s="11">
        <v>769469</v>
      </c>
      <c r="CJ64" s="11">
        <v>329705</v>
      </c>
      <c r="CK64" s="11">
        <v>439764</v>
      </c>
      <c r="CL64" s="11">
        <v>2861345</v>
      </c>
      <c r="CM64" s="11">
        <v>959632</v>
      </c>
      <c r="CN64" s="11">
        <v>1901713</v>
      </c>
      <c r="CO64" s="11">
        <v>1801933</v>
      </c>
      <c r="CP64" s="11">
        <v>521021</v>
      </c>
      <c r="CQ64" s="11">
        <v>1280912</v>
      </c>
      <c r="CR64" s="11">
        <v>721613</v>
      </c>
      <c r="CS64" s="11">
        <v>381189</v>
      </c>
      <c r="CT64" s="11">
        <v>340424</v>
      </c>
      <c r="CU64" s="11">
        <v>7683744</v>
      </c>
      <c r="CV64" s="11">
        <v>3846157</v>
      </c>
      <c r="CW64" s="11">
        <v>3837587</v>
      </c>
      <c r="CX64" s="11">
        <v>1647292</v>
      </c>
      <c r="CY64" s="11">
        <v>745430</v>
      </c>
      <c r="CZ64" s="11">
        <v>901862</v>
      </c>
      <c r="DA64" s="11">
        <v>25834498</v>
      </c>
      <c r="DB64" s="11">
        <v>7548904</v>
      </c>
      <c r="DC64" s="11">
        <v>18285594</v>
      </c>
      <c r="DD64" s="11">
        <v>6196090</v>
      </c>
      <c r="DE64" s="11">
        <v>3053467</v>
      </c>
      <c r="DF64" s="11">
        <v>3142623</v>
      </c>
      <c r="DG64" s="11">
        <v>2115979</v>
      </c>
      <c r="DH64" s="11">
        <v>940029</v>
      </c>
      <c r="DI64" s="11">
        <v>1175950</v>
      </c>
      <c r="DJ64" s="11">
        <v>8792674</v>
      </c>
      <c r="DK64" s="11">
        <v>4341763</v>
      </c>
      <c r="DL64" s="11">
        <v>4450911</v>
      </c>
      <c r="DM64" s="11">
        <v>3171905</v>
      </c>
      <c r="DN64" s="11">
        <v>1945656</v>
      </c>
      <c r="DO64" s="11">
        <v>1226249</v>
      </c>
      <c r="DP64" s="11">
        <v>3569997</v>
      </c>
      <c r="DQ64" s="11">
        <v>1078185</v>
      </c>
      <c r="DR64" s="11">
        <v>2491812</v>
      </c>
      <c r="DS64" s="11">
        <v>10798516</v>
      </c>
      <c r="DT64" s="11">
        <v>7102196</v>
      </c>
      <c r="DU64" s="11">
        <v>3696320</v>
      </c>
      <c r="DV64" s="11">
        <v>665092</v>
      </c>
      <c r="DW64" s="11">
        <v>414340</v>
      </c>
      <c r="DX64" s="11">
        <v>250752</v>
      </c>
      <c r="DY64" s="11">
        <v>3452048</v>
      </c>
      <c r="DZ64" s="11">
        <v>1436275</v>
      </c>
      <c r="EA64" s="11">
        <v>2015773</v>
      </c>
      <c r="EB64" s="11">
        <v>1159323</v>
      </c>
      <c r="EC64" s="11">
        <v>700161</v>
      </c>
      <c r="ED64" s="11">
        <v>459162</v>
      </c>
      <c r="EE64" s="11">
        <v>3691335</v>
      </c>
      <c r="EF64" s="11">
        <v>1349350</v>
      </c>
      <c r="EG64" s="11">
        <v>2341985</v>
      </c>
      <c r="EH64" s="11">
        <v>27117695</v>
      </c>
      <c r="EI64" s="11">
        <v>8716333</v>
      </c>
      <c r="EJ64" s="11">
        <v>18401362</v>
      </c>
      <c r="EK64" s="11">
        <v>2078472</v>
      </c>
      <c r="EL64" s="11">
        <v>1205150</v>
      </c>
      <c r="EM64" s="11">
        <v>873322</v>
      </c>
      <c r="EN64" s="11">
        <v>461791</v>
      </c>
      <c r="EO64" s="11">
        <v>292375</v>
      </c>
      <c r="EP64" s="11">
        <v>169416</v>
      </c>
      <c r="EQ64" s="11">
        <v>6728131</v>
      </c>
      <c r="ER64" s="11">
        <v>2469710</v>
      </c>
      <c r="ES64" s="11">
        <v>4258421</v>
      </c>
      <c r="ET64" s="11">
        <v>8567283</v>
      </c>
      <c r="EU64" s="11">
        <v>2284007</v>
      </c>
      <c r="EV64" s="11">
        <v>6283276</v>
      </c>
      <c r="EW64" s="11">
        <v>1170882</v>
      </c>
      <c r="EX64" s="11">
        <v>809912</v>
      </c>
      <c r="EY64" s="11">
        <v>360970</v>
      </c>
      <c r="EZ64" s="11">
        <v>3755713</v>
      </c>
      <c r="FA64" s="11">
        <v>861228</v>
      </c>
      <c r="FB64" s="11">
        <v>2894485</v>
      </c>
      <c r="FC64" s="11">
        <v>1324499</v>
      </c>
      <c r="FD64" s="11">
        <v>429767</v>
      </c>
      <c r="FE64" s="11">
        <v>894732</v>
      </c>
      <c r="FF64" s="420"/>
      <c r="FG64" s="420"/>
      <c r="FH64" s="417"/>
    </row>
    <row r="65" spans="1:164" ht="15" customHeight="1">
      <c r="A65" s="656" t="s">
        <v>690</v>
      </c>
      <c r="B65" s="656"/>
      <c r="C65" s="656"/>
      <c r="D65" s="11">
        <v>68897001</v>
      </c>
      <c r="E65" s="11"/>
      <c r="F65" s="11"/>
      <c r="G65" s="11">
        <v>20318266</v>
      </c>
      <c r="H65" s="11">
        <v>48578735</v>
      </c>
      <c r="I65" s="11">
        <v>997780</v>
      </c>
      <c r="J65" s="11">
        <v>438823</v>
      </c>
      <c r="K65" s="11">
        <v>558957</v>
      </c>
      <c r="L65" s="11">
        <v>535860</v>
      </c>
      <c r="M65" s="11">
        <v>403063</v>
      </c>
      <c r="N65" s="11">
        <v>132797</v>
      </c>
      <c r="O65" s="11">
        <v>881195</v>
      </c>
      <c r="P65" s="11">
        <v>417134</v>
      </c>
      <c r="Q65" s="11">
        <v>464061</v>
      </c>
      <c r="R65" s="11">
        <v>511584</v>
      </c>
      <c r="S65" s="11">
        <v>130544</v>
      </c>
      <c r="T65" s="11">
        <v>381040</v>
      </c>
      <c r="U65" s="11">
        <v>8825937</v>
      </c>
      <c r="V65" s="11">
        <v>1152305</v>
      </c>
      <c r="W65" s="11">
        <v>7673632</v>
      </c>
      <c r="X65" s="11">
        <v>1165895</v>
      </c>
      <c r="Y65" s="11">
        <v>236473</v>
      </c>
      <c r="Z65" s="11">
        <v>929422</v>
      </c>
      <c r="AA65" s="11">
        <v>581150</v>
      </c>
      <c r="AB65" s="11">
        <v>294958</v>
      </c>
      <c r="AC65" s="11">
        <v>286192</v>
      </c>
      <c r="AD65" s="11">
        <v>154861</v>
      </c>
      <c r="AE65" s="11">
        <v>96205</v>
      </c>
      <c r="AF65" s="11">
        <v>58656</v>
      </c>
      <c r="AG65" s="11">
        <v>200106</v>
      </c>
      <c r="AH65" s="11">
        <v>0</v>
      </c>
      <c r="AI65" s="11">
        <v>200106</v>
      </c>
      <c r="AJ65" s="11">
        <v>4304535</v>
      </c>
      <c r="AK65" s="11">
        <v>814458</v>
      </c>
      <c r="AL65" s="11">
        <v>3490077</v>
      </c>
      <c r="AM65" s="11">
        <v>1746369</v>
      </c>
      <c r="AN65" s="11">
        <v>409353</v>
      </c>
      <c r="AO65" s="11">
        <v>1337016</v>
      </c>
      <c r="AP65" s="11">
        <v>870644</v>
      </c>
      <c r="AQ65" s="11">
        <v>734588</v>
      </c>
      <c r="AR65" s="11">
        <v>136056</v>
      </c>
      <c r="AS65" s="11">
        <v>354768</v>
      </c>
      <c r="AT65" s="11">
        <v>102909</v>
      </c>
      <c r="AU65" s="11">
        <v>251859</v>
      </c>
      <c r="AV65" s="11">
        <v>2442199</v>
      </c>
      <c r="AW65" s="11">
        <v>302440</v>
      </c>
      <c r="AX65" s="11">
        <v>2139759</v>
      </c>
      <c r="AY65" s="11">
        <v>1667569</v>
      </c>
      <c r="AZ65" s="11">
        <v>335146</v>
      </c>
      <c r="BA65" s="11">
        <v>1332423</v>
      </c>
      <c r="BB65" s="11">
        <v>725559</v>
      </c>
      <c r="BC65" s="11">
        <v>233995</v>
      </c>
      <c r="BD65" s="11">
        <v>491564</v>
      </c>
      <c r="BE65" s="11">
        <v>697848</v>
      </c>
      <c r="BF65" s="11">
        <v>186417</v>
      </c>
      <c r="BG65" s="11">
        <v>511431</v>
      </c>
      <c r="BH65" s="11">
        <v>914068</v>
      </c>
      <c r="BI65" s="11">
        <v>271620</v>
      </c>
      <c r="BJ65" s="11">
        <v>642448</v>
      </c>
      <c r="BK65" s="11">
        <v>1124105</v>
      </c>
      <c r="BL65" s="11">
        <v>467614</v>
      </c>
      <c r="BM65" s="11">
        <v>656491</v>
      </c>
      <c r="BN65" s="11">
        <v>186430</v>
      </c>
      <c r="BO65" s="11">
        <v>75540</v>
      </c>
      <c r="BP65" s="11">
        <v>110890</v>
      </c>
      <c r="BQ65" s="11">
        <v>719989</v>
      </c>
      <c r="BR65" s="11">
        <v>406665</v>
      </c>
      <c r="BS65" s="11">
        <v>313324</v>
      </c>
      <c r="BT65" s="11">
        <v>1460344</v>
      </c>
      <c r="BU65" s="11">
        <v>245815</v>
      </c>
      <c r="BV65" s="11">
        <v>1214529</v>
      </c>
      <c r="BW65" s="11">
        <v>1491929</v>
      </c>
      <c r="BX65" s="11">
        <v>371073</v>
      </c>
      <c r="BY65" s="11">
        <v>1120856</v>
      </c>
      <c r="BZ65" s="11">
        <v>1682353</v>
      </c>
      <c r="CA65" s="11">
        <v>596703</v>
      </c>
      <c r="CB65" s="11">
        <v>1085650</v>
      </c>
      <c r="CC65" s="11">
        <v>559788</v>
      </c>
      <c r="CD65" s="11">
        <v>140031</v>
      </c>
      <c r="CE65" s="11">
        <v>419757</v>
      </c>
      <c r="CF65" s="11">
        <v>1159117</v>
      </c>
      <c r="CG65" s="11">
        <v>207258</v>
      </c>
      <c r="CH65" s="11">
        <v>951859</v>
      </c>
      <c r="CI65" s="11">
        <v>168254</v>
      </c>
      <c r="CJ65" s="11">
        <v>36554</v>
      </c>
      <c r="CK65" s="11">
        <v>131700</v>
      </c>
      <c r="CL65" s="11">
        <v>581060</v>
      </c>
      <c r="CM65" s="11">
        <v>84879</v>
      </c>
      <c r="CN65" s="11">
        <v>496181</v>
      </c>
      <c r="CO65" s="11">
        <v>477499</v>
      </c>
      <c r="CP65" s="11">
        <v>105440</v>
      </c>
      <c r="CQ65" s="11">
        <v>372059</v>
      </c>
      <c r="CR65" s="11">
        <v>152393</v>
      </c>
      <c r="CS65" s="11">
        <v>69462</v>
      </c>
      <c r="CT65" s="11">
        <v>82931</v>
      </c>
      <c r="CU65" s="11">
        <v>1545648</v>
      </c>
      <c r="CV65" s="11">
        <v>902327</v>
      </c>
      <c r="CW65" s="11">
        <v>643321</v>
      </c>
      <c r="CX65" s="11">
        <v>458966</v>
      </c>
      <c r="CY65" s="11">
        <v>115388</v>
      </c>
      <c r="CZ65" s="11">
        <v>343578</v>
      </c>
      <c r="DA65" s="11">
        <v>5647196</v>
      </c>
      <c r="DB65" s="11">
        <v>1992687</v>
      </c>
      <c r="DC65" s="11">
        <v>3654509</v>
      </c>
      <c r="DD65" s="11">
        <v>1958626</v>
      </c>
      <c r="DE65" s="11">
        <v>753285</v>
      </c>
      <c r="DF65" s="11">
        <v>1205341</v>
      </c>
      <c r="DG65" s="11">
        <v>335530</v>
      </c>
      <c r="DH65" s="11">
        <v>76788</v>
      </c>
      <c r="DI65" s="11">
        <v>258742</v>
      </c>
      <c r="DJ65" s="11">
        <v>1898324</v>
      </c>
      <c r="DK65" s="11">
        <v>570263</v>
      </c>
      <c r="DL65" s="11">
        <v>1328061</v>
      </c>
      <c r="DM65" s="11">
        <v>1031463</v>
      </c>
      <c r="DN65" s="11">
        <v>322285</v>
      </c>
      <c r="DO65" s="11">
        <v>709178</v>
      </c>
      <c r="DP65" s="11">
        <v>682829</v>
      </c>
      <c r="DQ65" s="11">
        <v>313962</v>
      </c>
      <c r="DR65" s="11">
        <v>368867</v>
      </c>
      <c r="DS65" s="11">
        <v>2326237</v>
      </c>
      <c r="DT65" s="11">
        <v>943849</v>
      </c>
      <c r="DU65" s="11">
        <v>1382388</v>
      </c>
      <c r="DV65" s="11">
        <v>141798</v>
      </c>
      <c r="DW65" s="11">
        <v>44684</v>
      </c>
      <c r="DX65" s="11">
        <v>97114</v>
      </c>
      <c r="DY65" s="11">
        <v>1025115</v>
      </c>
      <c r="DZ65" s="11">
        <v>187332</v>
      </c>
      <c r="EA65" s="11">
        <v>837783</v>
      </c>
      <c r="EB65" s="11">
        <v>168398</v>
      </c>
      <c r="EC65" s="11">
        <v>65790</v>
      </c>
      <c r="ED65" s="11">
        <v>102608</v>
      </c>
      <c r="EE65" s="11">
        <v>1191222</v>
      </c>
      <c r="EF65" s="11">
        <v>215700</v>
      </c>
      <c r="EG65" s="11">
        <v>975522</v>
      </c>
      <c r="EH65" s="11">
        <v>6401521</v>
      </c>
      <c r="EI65" s="11">
        <v>2450150</v>
      </c>
      <c r="EJ65" s="11">
        <v>3951371</v>
      </c>
      <c r="EK65" s="11">
        <v>849899</v>
      </c>
      <c r="EL65" s="11">
        <v>306307</v>
      </c>
      <c r="EM65" s="11">
        <v>543592</v>
      </c>
      <c r="EN65" s="11">
        <v>97634</v>
      </c>
      <c r="EO65" s="11">
        <v>32424</v>
      </c>
      <c r="EP65" s="11">
        <v>65210</v>
      </c>
      <c r="EQ65" s="11">
        <v>1585072</v>
      </c>
      <c r="ER65" s="11">
        <v>564386</v>
      </c>
      <c r="ES65" s="11">
        <v>1020686</v>
      </c>
      <c r="ET65" s="11">
        <v>2586572</v>
      </c>
      <c r="EU65" s="11">
        <v>667896</v>
      </c>
      <c r="EV65" s="11">
        <v>1918676</v>
      </c>
      <c r="EW65" s="11">
        <v>274198</v>
      </c>
      <c r="EX65" s="11">
        <v>102768</v>
      </c>
      <c r="EY65" s="11">
        <v>171430</v>
      </c>
      <c r="EZ65" s="11">
        <v>1089000</v>
      </c>
      <c r="FA65" s="11">
        <v>298039</v>
      </c>
      <c r="FB65" s="11">
        <v>790961</v>
      </c>
      <c r="FC65" s="11">
        <v>260565</v>
      </c>
      <c r="FD65" s="11">
        <v>24491</v>
      </c>
      <c r="FE65" s="11">
        <v>236074</v>
      </c>
      <c r="FF65" s="420"/>
      <c r="FG65" s="420"/>
      <c r="FH65" s="417"/>
    </row>
    <row r="66" spans="1:164" ht="15" customHeight="1">
      <c r="A66" s="656" t="s">
        <v>691</v>
      </c>
      <c r="B66" s="656"/>
      <c r="C66" s="656"/>
      <c r="D66" s="11">
        <v>57605739</v>
      </c>
      <c r="E66" s="11"/>
      <c r="F66" s="11"/>
      <c r="G66" s="11">
        <v>46723289</v>
      </c>
      <c r="H66" s="11">
        <v>10882450</v>
      </c>
      <c r="I66" s="11">
        <v>773668</v>
      </c>
      <c r="J66" s="11">
        <v>773560</v>
      </c>
      <c r="K66" s="11">
        <v>108</v>
      </c>
      <c r="L66" s="11">
        <v>155125</v>
      </c>
      <c r="M66" s="11">
        <v>155125</v>
      </c>
      <c r="N66" s="11">
        <v>0</v>
      </c>
      <c r="O66" s="11">
        <v>662895</v>
      </c>
      <c r="P66" s="11">
        <v>658760</v>
      </c>
      <c r="Q66" s="11">
        <v>4135</v>
      </c>
      <c r="R66" s="11">
        <v>485634</v>
      </c>
      <c r="S66" s="11">
        <v>485634</v>
      </c>
      <c r="T66" s="11">
        <v>0</v>
      </c>
      <c r="U66" s="11">
        <v>11750674</v>
      </c>
      <c r="V66" s="11">
        <v>5182384</v>
      </c>
      <c r="W66" s="11">
        <v>6568290</v>
      </c>
      <c r="X66" s="11">
        <v>610837</v>
      </c>
      <c r="Y66" s="11">
        <v>478980</v>
      </c>
      <c r="Z66" s="11">
        <v>131857</v>
      </c>
      <c r="AA66" s="11">
        <v>564555</v>
      </c>
      <c r="AB66" s="11">
        <v>563907</v>
      </c>
      <c r="AC66" s="11">
        <v>648</v>
      </c>
      <c r="AD66" s="11">
        <v>327965</v>
      </c>
      <c r="AE66" s="11">
        <v>327965</v>
      </c>
      <c r="AF66" s="11">
        <v>0</v>
      </c>
      <c r="AG66" s="11">
        <v>152274</v>
      </c>
      <c r="AH66" s="11">
        <v>0</v>
      </c>
      <c r="AI66" s="11">
        <v>152274</v>
      </c>
      <c r="AJ66" s="11">
        <v>2005006</v>
      </c>
      <c r="AK66" s="11">
        <v>1987559</v>
      </c>
      <c r="AL66" s="11">
        <v>17447</v>
      </c>
      <c r="AM66" s="11">
        <v>1185669</v>
      </c>
      <c r="AN66" s="11">
        <v>1185669</v>
      </c>
      <c r="AO66" s="11">
        <v>0</v>
      </c>
      <c r="AP66" s="11">
        <v>180969</v>
      </c>
      <c r="AQ66" s="11">
        <v>139811</v>
      </c>
      <c r="AR66" s="11">
        <v>41158</v>
      </c>
      <c r="AS66" s="11">
        <v>146238</v>
      </c>
      <c r="AT66" s="11">
        <v>146131</v>
      </c>
      <c r="AU66" s="11">
        <v>107</v>
      </c>
      <c r="AV66" s="11">
        <v>1178148</v>
      </c>
      <c r="AW66" s="11">
        <v>1178148</v>
      </c>
      <c r="AX66" s="11">
        <v>0</v>
      </c>
      <c r="AY66" s="11">
        <v>1357840</v>
      </c>
      <c r="AZ66" s="11">
        <v>1357840</v>
      </c>
      <c r="BA66" s="11">
        <v>0</v>
      </c>
      <c r="BB66" s="11">
        <v>593900</v>
      </c>
      <c r="BC66" s="11">
        <v>593571</v>
      </c>
      <c r="BD66" s="11">
        <v>329</v>
      </c>
      <c r="BE66" s="11">
        <v>248602</v>
      </c>
      <c r="BF66" s="11">
        <v>248499</v>
      </c>
      <c r="BG66" s="11">
        <v>103</v>
      </c>
      <c r="BH66" s="11">
        <v>1083914</v>
      </c>
      <c r="BI66" s="11">
        <v>1083914</v>
      </c>
      <c r="BJ66" s="11">
        <v>0</v>
      </c>
      <c r="BK66" s="11">
        <v>978626</v>
      </c>
      <c r="BL66" s="11">
        <v>978447</v>
      </c>
      <c r="BM66" s="11">
        <v>179</v>
      </c>
      <c r="BN66" s="11">
        <v>171000</v>
      </c>
      <c r="BO66" s="11">
        <v>162784</v>
      </c>
      <c r="BP66" s="11">
        <v>8216</v>
      </c>
      <c r="BQ66" s="11">
        <v>1861189</v>
      </c>
      <c r="BR66" s="11">
        <v>1861189</v>
      </c>
      <c r="BS66" s="11">
        <v>0</v>
      </c>
      <c r="BT66" s="11">
        <v>1278165</v>
      </c>
      <c r="BU66" s="11">
        <v>1278165</v>
      </c>
      <c r="BV66" s="11">
        <v>0</v>
      </c>
      <c r="BW66" s="11">
        <v>1374069</v>
      </c>
      <c r="BX66" s="11">
        <v>1372717</v>
      </c>
      <c r="BY66" s="11">
        <v>1352</v>
      </c>
      <c r="BZ66" s="11">
        <v>1375168</v>
      </c>
      <c r="CA66" s="11">
        <v>1149595</v>
      </c>
      <c r="CB66" s="11">
        <v>225573</v>
      </c>
      <c r="CC66" s="11">
        <v>362966</v>
      </c>
      <c r="CD66" s="11">
        <v>362632</v>
      </c>
      <c r="CE66" s="11">
        <v>334</v>
      </c>
      <c r="CF66" s="11">
        <v>531621</v>
      </c>
      <c r="CG66" s="11">
        <v>531621</v>
      </c>
      <c r="CH66" s="11">
        <v>0</v>
      </c>
      <c r="CI66" s="11">
        <v>72585</v>
      </c>
      <c r="CJ66" s="11">
        <v>72585</v>
      </c>
      <c r="CK66" s="11">
        <v>0</v>
      </c>
      <c r="CL66" s="11">
        <v>180798</v>
      </c>
      <c r="CM66" s="11">
        <v>180754</v>
      </c>
      <c r="CN66" s="11">
        <v>44</v>
      </c>
      <c r="CO66" s="11">
        <v>426281</v>
      </c>
      <c r="CP66" s="11">
        <v>426281</v>
      </c>
      <c r="CQ66" s="11">
        <v>0</v>
      </c>
      <c r="CR66" s="11">
        <v>199278</v>
      </c>
      <c r="CS66" s="11">
        <v>194596</v>
      </c>
      <c r="CT66" s="11">
        <v>4682</v>
      </c>
      <c r="CU66" s="11">
        <v>1804590</v>
      </c>
      <c r="CV66" s="11">
        <v>1534401</v>
      </c>
      <c r="CW66" s="11">
        <v>270189</v>
      </c>
      <c r="CX66" s="11">
        <v>255283</v>
      </c>
      <c r="CY66" s="11">
        <v>255283</v>
      </c>
      <c r="CZ66" s="11">
        <v>0</v>
      </c>
      <c r="DA66" s="11">
        <v>4646893</v>
      </c>
      <c r="DB66" s="11">
        <v>2011000</v>
      </c>
      <c r="DC66" s="11">
        <v>2635893</v>
      </c>
      <c r="DD66" s="11">
        <v>1855440</v>
      </c>
      <c r="DE66" s="11">
        <v>1177377</v>
      </c>
      <c r="DF66" s="11">
        <v>678063</v>
      </c>
      <c r="DG66" s="11">
        <v>252797</v>
      </c>
      <c r="DH66" s="11">
        <v>252276</v>
      </c>
      <c r="DI66" s="11">
        <v>521</v>
      </c>
      <c r="DJ66" s="11">
        <v>1713126</v>
      </c>
      <c r="DK66" s="11">
        <v>1678516</v>
      </c>
      <c r="DL66" s="11">
        <v>34610</v>
      </c>
      <c r="DM66" s="11">
        <v>573922</v>
      </c>
      <c r="DN66" s="11">
        <v>573921</v>
      </c>
      <c r="DO66" s="11">
        <v>1</v>
      </c>
      <c r="DP66" s="11">
        <v>550349</v>
      </c>
      <c r="DQ66" s="11">
        <v>550349</v>
      </c>
      <c r="DR66" s="11">
        <v>0</v>
      </c>
      <c r="DS66" s="11">
        <v>2549435</v>
      </c>
      <c r="DT66" s="11">
        <v>2503716</v>
      </c>
      <c r="DU66" s="11">
        <v>45719</v>
      </c>
      <c r="DV66" s="11">
        <v>166674</v>
      </c>
      <c r="DW66" s="11">
        <v>166674</v>
      </c>
      <c r="DX66" s="11">
        <v>0</v>
      </c>
      <c r="DY66" s="11">
        <v>1145397</v>
      </c>
      <c r="DZ66" s="11">
        <v>1145397</v>
      </c>
      <c r="EA66" s="11">
        <v>0</v>
      </c>
      <c r="EB66" s="11">
        <v>90862</v>
      </c>
      <c r="EC66" s="11">
        <v>90801</v>
      </c>
      <c r="ED66" s="11">
        <v>61</v>
      </c>
      <c r="EE66" s="11">
        <v>1253525</v>
      </c>
      <c r="EF66" s="11">
        <v>1253017</v>
      </c>
      <c r="EG66" s="11">
        <v>508</v>
      </c>
      <c r="EH66" s="11">
        <v>2968498</v>
      </c>
      <c r="EI66" s="11">
        <v>2966373</v>
      </c>
      <c r="EJ66" s="11">
        <v>2125</v>
      </c>
      <c r="EK66" s="11">
        <v>719439</v>
      </c>
      <c r="EL66" s="11">
        <v>719439</v>
      </c>
      <c r="EM66" s="11">
        <v>0</v>
      </c>
      <c r="EN66" s="11">
        <v>153337</v>
      </c>
      <c r="EO66" s="11">
        <v>153332</v>
      </c>
      <c r="EP66" s="11">
        <v>5</v>
      </c>
      <c r="EQ66" s="11">
        <v>1821562</v>
      </c>
      <c r="ER66" s="11">
        <v>1772716</v>
      </c>
      <c r="ES66" s="11">
        <v>48846</v>
      </c>
      <c r="ET66" s="11">
        <v>1636435</v>
      </c>
      <c r="EU66" s="11">
        <v>1636435</v>
      </c>
      <c r="EV66" s="11">
        <v>0</v>
      </c>
      <c r="EW66" s="11">
        <v>303787</v>
      </c>
      <c r="EX66" s="11">
        <v>303787</v>
      </c>
      <c r="EY66" s="11">
        <v>0</v>
      </c>
      <c r="EZ66" s="11">
        <v>794464</v>
      </c>
      <c r="FA66" s="11">
        <v>785391</v>
      </c>
      <c r="FB66" s="11">
        <v>9073</v>
      </c>
      <c r="FC66" s="11">
        <v>74265</v>
      </c>
      <c r="FD66" s="11">
        <v>74265</v>
      </c>
      <c r="FE66" s="11">
        <v>0</v>
      </c>
      <c r="FF66" s="420"/>
      <c r="FG66" s="420"/>
      <c r="FH66" s="417"/>
    </row>
    <row r="67" spans="1:164" ht="25.5" customHeight="1">
      <c r="A67" s="656" t="s">
        <v>692</v>
      </c>
      <c r="B67" s="656"/>
      <c r="C67" s="656"/>
      <c r="D67" s="11">
        <v>120625814</v>
      </c>
      <c r="E67" s="11"/>
      <c r="F67" s="11"/>
      <c r="G67" s="11">
        <v>47125531</v>
      </c>
      <c r="H67" s="11">
        <v>73500283</v>
      </c>
      <c r="I67" s="11">
        <v>1116924</v>
      </c>
      <c r="J67" s="11">
        <v>338355</v>
      </c>
      <c r="K67" s="11">
        <v>778569</v>
      </c>
      <c r="L67" s="11">
        <v>323150</v>
      </c>
      <c r="M67" s="11">
        <v>184886</v>
      </c>
      <c r="N67" s="11">
        <v>138264</v>
      </c>
      <c r="O67" s="11">
        <v>1987246</v>
      </c>
      <c r="P67" s="11">
        <v>639452</v>
      </c>
      <c r="Q67" s="11">
        <v>1347794</v>
      </c>
      <c r="R67" s="11">
        <v>527047</v>
      </c>
      <c r="S67" s="11">
        <v>130905</v>
      </c>
      <c r="T67" s="11">
        <v>396142</v>
      </c>
      <c r="U67" s="11">
        <v>19328997</v>
      </c>
      <c r="V67" s="11">
        <v>7186920</v>
      </c>
      <c r="W67" s="11">
        <v>12142077</v>
      </c>
      <c r="X67" s="11">
        <v>2422836</v>
      </c>
      <c r="Y67" s="11">
        <v>859451</v>
      </c>
      <c r="Z67" s="11">
        <v>1563385</v>
      </c>
      <c r="AA67" s="11">
        <v>1932307</v>
      </c>
      <c r="AB67" s="11">
        <v>1492118</v>
      </c>
      <c r="AC67" s="11">
        <v>440189</v>
      </c>
      <c r="AD67" s="11">
        <v>284621</v>
      </c>
      <c r="AE67" s="11">
        <v>198061</v>
      </c>
      <c r="AF67" s="11">
        <v>86560</v>
      </c>
      <c r="AG67" s="11">
        <v>575816</v>
      </c>
      <c r="AH67" s="11">
        <v>0</v>
      </c>
      <c r="AI67" s="11">
        <v>575816</v>
      </c>
      <c r="AJ67" s="11">
        <v>5066438</v>
      </c>
      <c r="AK67" s="11">
        <v>994814</v>
      </c>
      <c r="AL67" s="11">
        <v>4071624</v>
      </c>
      <c r="AM67" s="11">
        <v>2323994</v>
      </c>
      <c r="AN67" s="11">
        <v>634872</v>
      </c>
      <c r="AO67" s="11">
        <v>1689122</v>
      </c>
      <c r="AP67" s="11">
        <v>332031</v>
      </c>
      <c r="AQ67" s="11">
        <v>120750</v>
      </c>
      <c r="AR67" s="11">
        <v>211281</v>
      </c>
      <c r="AS67" s="11">
        <v>247299</v>
      </c>
      <c r="AT67" s="11">
        <v>154770</v>
      </c>
      <c r="AU67" s="11">
        <v>92529</v>
      </c>
      <c r="AV67" s="11">
        <v>7287429</v>
      </c>
      <c r="AW67" s="11">
        <v>3235590</v>
      </c>
      <c r="AX67" s="11">
        <v>4051839</v>
      </c>
      <c r="AY67" s="11">
        <v>2120569</v>
      </c>
      <c r="AZ67" s="11">
        <v>978943</v>
      </c>
      <c r="BA67" s="11">
        <v>1141626</v>
      </c>
      <c r="BB67" s="11">
        <v>651524</v>
      </c>
      <c r="BC67" s="11">
        <v>206491</v>
      </c>
      <c r="BD67" s="11">
        <v>445033</v>
      </c>
      <c r="BE67" s="11">
        <v>832571</v>
      </c>
      <c r="BF67" s="11">
        <v>174113</v>
      </c>
      <c r="BG67" s="11">
        <v>658458</v>
      </c>
      <c r="BH67" s="11">
        <v>1537278</v>
      </c>
      <c r="BI67" s="11">
        <v>653834</v>
      </c>
      <c r="BJ67" s="11">
        <v>883444</v>
      </c>
      <c r="BK67" s="11">
        <v>1593618</v>
      </c>
      <c r="BL67" s="11">
        <v>879812</v>
      </c>
      <c r="BM67" s="11">
        <v>713806</v>
      </c>
      <c r="BN67" s="11">
        <v>302255</v>
      </c>
      <c r="BO67" s="11">
        <v>182648</v>
      </c>
      <c r="BP67" s="11">
        <v>119607</v>
      </c>
      <c r="BQ67" s="11">
        <v>2081384</v>
      </c>
      <c r="BR67" s="11">
        <v>1146990</v>
      </c>
      <c r="BS67" s="11">
        <v>934394</v>
      </c>
      <c r="BT67" s="11">
        <v>3814780</v>
      </c>
      <c r="BU67" s="11">
        <v>3226583</v>
      </c>
      <c r="BV67" s="11">
        <v>588197</v>
      </c>
      <c r="BW67" s="11">
        <v>3325578</v>
      </c>
      <c r="BX67" s="11">
        <v>1666990</v>
      </c>
      <c r="BY67" s="11">
        <v>1658588</v>
      </c>
      <c r="BZ67" s="11">
        <v>1747047</v>
      </c>
      <c r="CA67" s="11">
        <v>591701</v>
      </c>
      <c r="CB67" s="11">
        <v>1155346</v>
      </c>
      <c r="CC67" s="11">
        <v>518220</v>
      </c>
      <c r="CD67" s="11">
        <v>262717</v>
      </c>
      <c r="CE67" s="11">
        <v>255503</v>
      </c>
      <c r="CF67" s="11">
        <v>1764161</v>
      </c>
      <c r="CG67" s="11">
        <v>769557</v>
      </c>
      <c r="CH67" s="11">
        <v>994604</v>
      </c>
      <c r="CI67" s="11">
        <v>180389</v>
      </c>
      <c r="CJ67" s="11">
        <v>111002</v>
      </c>
      <c r="CK67" s="11">
        <v>69387</v>
      </c>
      <c r="CL67" s="11">
        <v>554260</v>
      </c>
      <c r="CM67" s="11">
        <v>59894</v>
      </c>
      <c r="CN67" s="11">
        <v>494366</v>
      </c>
      <c r="CO67" s="11">
        <v>1012214</v>
      </c>
      <c r="CP67" s="11">
        <v>127114</v>
      </c>
      <c r="CQ67" s="11">
        <v>885100</v>
      </c>
      <c r="CR67" s="11">
        <v>442827</v>
      </c>
      <c r="CS67" s="11">
        <v>328956</v>
      </c>
      <c r="CT67" s="11">
        <v>113871</v>
      </c>
      <c r="CU67" s="11">
        <v>3388081</v>
      </c>
      <c r="CV67" s="11">
        <v>2180258</v>
      </c>
      <c r="CW67" s="11">
        <v>1207823</v>
      </c>
      <c r="CX67" s="11">
        <v>556120</v>
      </c>
      <c r="CY67" s="11">
        <v>298232</v>
      </c>
      <c r="CZ67" s="11">
        <v>257888</v>
      </c>
      <c r="DA67" s="11">
        <v>14701604</v>
      </c>
      <c r="DB67" s="11">
        <v>5648595</v>
      </c>
      <c r="DC67" s="11">
        <v>9053009</v>
      </c>
      <c r="DD67" s="11">
        <v>2133339</v>
      </c>
      <c r="DE67" s="11">
        <v>578245</v>
      </c>
      <c r="DF67" s="11">
        <v>1555094</v>
      </c>
      <c r="DG67" s="11">
        <v>189197</v>
      </c>
      <c r="DH67" s="11">
        <v>78608</v>
      </c>
      <c r="DI67" s="11">
        <v>110589</v>
      </c>
      <c r="DJ67" s="11">
        <v>2939451</v>
      </c>
      <c r="DK67" s="11">
        <v>1282153</v>
      </c>
      <c r="DL67" s="11">
        <v>1657298</v>
      </c>
      <c r="DM67" s="11">
        <v>727618</v>
      </c>
      <c r="DN67" s="11">
        <v>428701</v>
      </c>
      <c r="DO67" s="11">
        <v>298917</v>
      </c>
      <c r="DP67" s="11">
        <v>1385856</v>
      </c>
      <c r="DQ67" s="11">
        <v>461496</v>
      </c>
      <c r="DR67" s="11">
        <v>924360</v>
      </c>
      <c r="DS67" s="11">
        <v>4642800</v>
      </c>
      <c r="DT67" s="11">
        <v>1506071</v>
      </c>
      <c r="DU67" s="11">
        <v>3136729</v>
      </c>
      <c r="DV67" s="11">
        <v>554778</v>
      </c>
      <c r="DW67" s="11">
        <v>439186</v>
      </c>
      <c r="DX67" s="11">
        <v>115592</v>
      </c>
      <c r="DY67" s="11">
        <v>1427074</v>
      </c>
      <c r="DZ67" s="11">
        <v>654788</v>
      </c>
      <c r="EA67" s="11">
        <v>772286</v>
      </c>
      <c r="EB67" s="11">
        <v>199341</v>
      </c>
      <c r="EC67" s="11">
        <v>111568</v>
      </c>
      <c r="ED67" s="11">
        <v>87773</v>
      </c>
      <c r="EE67" s="11">
        <v>1524083</v>
      </c>
      <c r="EF67" s="11">
        <v>266131</v>
      </c>
      <c r="EG67" s="11">
        <v>1257952</v>
      </c>
      <c r="EH67" s="11">
        <v>11117534</v>
      </c>
      <c r="EI67" s="11">
        <v>1515845</v>
      </c>
      <c r="EJ67" s="11">
        <v>9601689</v>
      </c>
      <c r="EK67" s="11">
        <v>634961</v>
      </c>
      <c r="EL67" s="11">
        <v>240062</v>
      </c>
      <c r="EM67" s="11">
        <v>394899</v>
      </c>
      <c r="EN67" s="11">
        <v>148790</v>
      </c>
      <c r="EO67" s="11">
        <v>102703</v>
      </c>
      <c r="EP67" s="11">
        <v>46087</v>
      </c>
      <c r="EQ67" s="11">
        <v>2554655</v>
      </c>
      <c r="ER67" s="11">
        <v>1105114</v>
      </c>
      <c r="ES67" s="11">
        <v>1449541</v>
      </c>
      <c r="ET67" s="11">
        <v>3411490</v>
      </c>
      <c r="EU67" s="11">
        <v>1439738</v>
      </c>
      <c r="EV67" s="11">
        <v>1971752</v>
      </c>
      <c r="EW67" s="11">
        <v>415574</v>
      </c>
      <c r="EX67" s="11">
        <v>285678</v>
      </c>
      <c r="EY67" s="11">
        <v>129896</v>
      </c>
      <c r="EZ67" s="11">
        <v>1664141</v>
      </c>
      <c r="FA67" s="11">
        <v>928802</v>
      </c>
      <c r="FB67" s="11">
        <v>735339</v>
      </c>
      <c r="FC67" s="11">
        <v>74517</v>
      </c>
      <c r="FD67" s="11">
        <v>35268</v>
      </c>
      <c r="FE67" s="11">
        <v>39249</v>
      </c>
      <c r="FF67" s="420"/>
      <c r="FG67" s="420"/>
      <c r="FH67" s="417"/>
    </row>
    <row r="68" spans="1:164" ht="25.5" customHeight="1">
      <c r="A68" s="656" t="s">
        <v>693</v>
      </c>
      <c r="B68" s="656"/>
      <c r="C68" s="656"/>
      <c r="D68" s="11">
        <v>338002905</v>
      </c>
      <c r="E68" s="11"/>
      <c r="F68" s="11"/>
      <c r="G68" s="11">
        <v>285547674</v>
      </c>
      <c r="H68" s="11">
        <v>52455231</v>
      </c>
      <c r="I68" s="11">
        <v>3776172</v>
      </c>
      <c r="J68" s="11">
        <v>3541484</v>
      </c>
      <c r="K68" s="11">
        <v>234688</v>
      </c>
      <c r="L68" s="11">
        <v>1362870</v>
      </c>
      <c r="M68" s="11">
        <v>1329941</v>
      </c>
      <c r="N68" s="11">
        <v>32929</v>
      </c>
      <c r="O68" s="11">
        <v>4711062</v>
      </c>
      <c r="P68" s="11">
        <v>4266979</v>
      </c>
      <c r="Q68" s="11">
        <v>444083</v>
      </c>
      <c r="R68" s="11">
        <v>1998244</v>
      </c>
      <c r="S68" s="11">
        <v>1936105</v>
      </c>
      <c r="T68" s="11">
        <v>62139</v>
      </c>
      <c r="U68" s="11">
        <v>61981520</v>
      </c>
      <c r="V68" s="11">
        <v>49297547</v>
      </c>
      <c r="W68" s="11">
        <v>12683973</v>
      </c>
      <c r="X68" s="11">
        <v>5909226</v>
      </c>
      <c r="Y68" s="11">
        <v>5483219</v>
      </c>
      <c r="Z68" s="11">
        <v>426007</v>
      </c>
      <c r="AA68" s="11">
        <v>5496921</v>
      </c>
      <c r="AB68" s="11">
        <v>4514111</v>
      </c>
      <c r="AC68" s="11">
        <v>982810</v>
      </c>
      <c r="AD68" s="11">
        <v>781858</v>
      </c>
      <c r="AE68" s="11">
        <v>701451</v>
      </c>
      <c r="AF68" s="11">
        <v>80407</v>
      </c>
      <c r="AG68" s="11">
        <v>508838</v>
      </c>
      <c r="AH68" s="11">
        <v>0</v>
      </c>
      <c r="AI68" s="11">
        <v>508838</v>
      </c>
      <c r="AJ68" s="11">
        <v>11426529</v>
      </c>
      <c r="AK68" s="11">
        <v>8892649</v>
      </c>
      <c r="AL68" s="11">
        <v>2533880</v>
      </c>
      <c r="AM68" s="11">
        <v>7435773</v>
      </c>
      <c r="AN68" s="11">
        <v>6372959</v>
      </c>
      <c r="AO68" s="11">
        <v>1062814</v>
      </c>
      <c r="AP68" s="11">
        <v>1385193</v>
      </c>
      <c r="AQ68" s="11">
        <v>1385193</v>
      </c>
      <c r="AR68" s="11">
        <v>0</v>
      </c>
      <c r="AS68" s="11">
        <v>1095698</v>
      </c>
      <c r="AT68" s="11">
        <v>1093825</v>
      </c>
      <c r="AU68" s="11">
        <v>1873</v>
      </c>
      <c r="AV68" s="11">
        <v>19884219</v>
      </c>
      <c r="AW68" s="11">
        <v>14375836</v>
      </c>
      <c r="AX68" s="11">
        <v>5508383</v>
      </c>
      <c r="AY68" s="11">
        <v>2961556</v>
      </c>
      <c r="AZ68" s="11">
        <v>2881905</v>
      </c>
      <c r="BA68" s="11">
        <v>79651</v>
      </c>
      <c r="BB68" s="11">
        <v>2524535</v>
      </c>
      <c r="BC68" s="11">
        <v>2520429</v>
      </c>
      <c r="BD68" s="11">
        <v>4106</v>
      </c>
      <c r="BE68" s="11">
        <v>1998912</v>
      </c>
      <c r="BF68" s="11">
        <v>1892458</v>
      </c>
      <c r="BG68" s="11">
        <v>106454</v>
      </c>
      <c r="BH68" s="11">
        <v>4468502</v>
      </c>
      <c r="BI68" s="11">
        <v>4396382</v>
      </c>
      <c r="BJ68" s="11">
        <v>72120</v>
      </c>
      <c r="BK68" s="11">
        <v>4649733</v>
      </c>
      <c r="BL68" s="11">
        <v>4453275</v>
      </c>
      <c r="BM68" s="11">
        <v>196458</v>
      </c>
      <c r="BN68" s="11">
        <v>997403</v>
      </c>
      <c r="BO68" s="11">
        <v>997403</v>
      </c>
      <c r="BP68" s="11">
        <v>0</v>
      </c>
      <c r="BQ68" s="11">
        <v>5868910</v>
      </c>
      <c r="BR68" s="11">
        <v>4343283</v>
      </c>
      <c r="BS68" s="11">
        <v>1525627</v>
      </c>
      <c r="BT68" s="11">
        <v>8525908</v>
      </c>
      <c r="BU68" s="11">
        <v>6664300</v>
      </c>
      <c r="BV68" s="11">
        <v>1861608</v>
      </c>
      <c r="BW68" s="11">
        <v>9575066</v>
      </c>
      <c r="BX68" s="11">
        <v>7769172</v>
      </c>
      <c r="BY68" s="11">
        <v>1805894</v>
      </c>
      <c r="BZ68" s="11">
        <v>5490880</v>
      </c>
      <c r="CA68" s="11">
        <v>5353191</v>
      </c>
      <c r="CB68" s="11">
        <v>137689</v>
      </c>
      <c r="CC68" s="11">
        <v>2645918</v>
      </c>
      <c r="CD68" s="11">
        <v>2645918</v>
      </c>
      <c r="CE68" s="11">
        <v>0</v>
      </c>
      <c r="CF68" s="11">
        <v>5321307</v>
      </c>
      <c r="CG68" s="11">
        <v>4530193</v>
      </c>
      <c r="CH68" s="11">
        <v>791114</v>
      </c>
      <c r="CI68" s="11">
        <v>945571</v>
      </c>
      <c r="CJ68" s="11">
        <v>944516</v>
      </c>
      <c r="CK68" s="11">
        <v>1055</v>
      </c>
      <c r="CL68" s="11">
        <v>1114319</v>
      </c>
      <c r="CM68" s="11">
        <v>740452</v>
      </c>
      <c r="CN68" s="11">
        <v>373867</v>
      </c>
      <c r="CO68" s="11">
        <v>2578586</v>
      </c>
      <c r="CP68" s="11">
        <v>2578586</v>
      </c>
      <c r="CQ68" s="11">
        <v>0</v>
      </c>
      <c r="CR68" s="11">
        <v>781509</v>
      </c>
      <c r="CS68" s="11">
        <v>762071</v>
      </c>
      <c r="CT68" s="11">
        <v>19438</v>
      </c>
      <c r="CU68" s="11">
        <v>13147296</v>
      </c>
      <c r="CV68" s="11">
        <v>13139220</v>
      </c>
      <c r="CW68" s="11">
        <v>8076</v>
      </c>
      <c r="CX68" s="11">
        <v>2309049</v>
      </c>
      <c r="CY68" s="11">
        <v>2309049</v>
      </c>
      <c r="CZ68" s="11">
        <v>0</v>
      </c>
      <c r="DA68" s="11">
        <v>33908584</v>
      </c>
      <c r="DB68" s="11">
        <v>21598629</v>
      </c>
      <c r="DC68" s="11">
        <v>12309955</v>
      </c>
      <c r="DD68" s="11">
        <v>5969025</v>
      </c>
      <c r="DE68" s="11">
        <v>5916490</v>
      </c>
      <c r="DF68" s="11">
        <v>52535</v>
      </c>
      <c r="DG68" s="11">
        <v>778524</v>
      </c>
      <c r="DH68" s="11">
        <v>747049</v>
      </c>
      <c r="DI68" s="11">
        <v>31475</v>
      </c>
      <c r="DJ68" s="11">
        <v>17363699</v>
      </c>
      <c r="DK68" s="11">
        <v>17200066</v>
      </c>
      <c r="DL68" s="11">
        <v>163633</v>
      </c>
      <c r="DM68" s="11">
        <v>2943786</v>
      </c>
      <c r="DN68" s="11">
        <v>2819314</v>
      </c>
      <c r="DO68" s="11">
        <v>124472</v>
      </c>
      <c r="DP68" s="11">
        <v>5577262</v>
      </c>
      <c r="DQ68" s="11">
        <v>5392923</v>
      </c>
      <c r="DR68" s="11">
        <v>184339</v>
      </c>
      <c r="DS68" s="11">
        <v>14872842</v>
      </c>
      <c r="DT68" s="11">
        <v>12163270</v>
      </c>
      <c r="DU68" s="11">
        <v>2709572</v>
      </c>
      <c r="DV68" s="11">
        <v>1534543</v>
      </c>
      <c r="DW68" s="11">
        <v>1272051</v>
      </c>
      <c r="DX68" s="11">
        <v>262492</v>
      </c>
      <c r="DY68" s="11">
        <v>3439704</v>
      </c>
      <c r="DZ68" s="11">
        <v>3423167</v>
      </c>
      <c r="EA68" s="11">
        <v>16537</v>
      </c>
      <c r="EB68" s="11">
        <v>584729</v>
      </c>
      <c r="EC68" s="11">
        <v>538569</v>
      </c>
      <c r="ED68" s="11">
        <v>46160</v>
      </c>
      <c r="EE68" s="11">
        <v>3405763</v>
      </c>
      <c r="EF68" s="11">
        <v>2618534</v>
      </c>
      <c r="EG68" s="11">
        <v>787229</v>
      </c>
      <c r="EH68" s="11">
        <v>20019554</v>
      </c>
      <c r="EI68" s="11">
        <v>17899313</v>
      </c>
      <c r="EJ68" s="11">
        <v>2120241</v>
      </c>
      <c r="EK68" s="11">
        <v>1800618</v>
      </c>
      <c r="EL68" s="11">
        <v>1787517</v>
      </c>
      <c r="EM68" s="11">
        <v>13101</v>
      </c>
      <c r="EN68" s="11">
        <v>400842</v>
      </c>
      <c r="EO68" s="11">
        <v>378097</v>
      </c>
      <c r="EP68" s="11">
        <v>22745</v>
      </c>
      <c r="EQ68" s="11">
        <v>6026015</v>
      </c>
      <c r="ER68" s="11">
        <v>4870598</v>
      </c>
      <c r="ES68" s="11">
        <v>1155417</v>
      </c>
      <c r="ET68" s="11">
        <v>7274936</v>
      </c>
      <c r="EU68" s="11">
        <v>6987148</v>
      </c>
      <c r="EV68" s="11">
        <v>287788</v>
      </c>
      <c r="EW68" s="11">
        <v>1725860</v>
      </c>
      <c r="EX68" s="11">
        <v>1668915</v>
      </c>
      <c r="EY68" s="11">
        <v>56945</v>
      </c>
      <c r="EZ68" s="11">
        <v>5890313</v>
      </c>
      <c r="FA68" s="11">
        <v>5325699</v>
      </c>
      <c r="FB68" s="11">
        <v>564614</v>
      </c>
      <c r="FC68" s="11">
        <v>827223</v>
      </c>
      <c r="FD68" s="11">
        <v>827223</v>
      </c>
      <c r="FE68" s="11">
        <v>0</v>
      </c>
      <c r="FF68" s="420"/>
      <c r="FG68" s="420"/>
      <c r="FH68" s="417"/>
    </row>
    <row r="69" spans="1:164" ht="25.5" customHeight="1">
      <c r="A69" s="656" t="s">
        <v>694</v>
      </c>
      <c r="B69" s="656"/>
      <c r="C69" s="656"/>
      <c r="D69" s="11">
        <v>927895885</v>
      </c>
      <c r="E69" s="11"/>
      <c r="F69" s="11"/>
      <c r="G69" s="11">
        <v>265784140</v>
      </c>
      <c r="H69" s="11">
        <v>662111745</v>
      </c>
      <c r="I69" s="11">
        <v>12807808</v>
      </c>
      <c r="J69" s="11">
        <v>4760946</v>
      </c>
      <c r="K69" s="11">
        <v>8046862</v>
      </c>
      <c r="L69" s="11">
        <v>3483980</v>
      </c>
      <c r="M69" s="11">
        <v>1718737</v>
      </c>
      <c r="N69" s="11">
        <v>1765243</v>
      </c>
      <c r="O69" s="11">
        <v>14674695</v>
      </c>
      <c r="P69" s="11">
        <v>3973399</v>
      </c>
      <c r="Q69" s="11">
        <v>10701296</v>
      </c>
      <c r="R69" s="11">
        <v>7094722</v>
      </c>
      <c r="S69" s="11">
        <v>3006878</v>
      </c>
      <c r="T69" s="11">
        <v>4087845</v>
      </c>
      <c r="U69" s="11">
        <v>137287651</v>
      </c>
      <c r="V69" s="11">
        <v>33914171</v>
      </c>
      <c r="W69" s="11">
        <v>103373480</v>
      </c>
      <c r="X69" s="11">
        <v>16458212</v>
      </c>
      <c r="Y69" s="11">
        <v>5242693</v>
      </c>
      <c r="Z69" s="11">
        <v>11215519</v>
      </c>
      <c r="AA69" s="11">
        <v>12686556</v>
      </c>
      <c r="AB69" s="11">
        <v>4576230</v>
      </c>
      <c r="AC69" s="11">
        <v>8110325</v>
      </c>
      <c r="AD69" s="11">
        <v>2716842</v>
      </c>
      <c r="AE69" s="11">
        <v>1405778</v>
      </c>
      <c r="AF69" s="11">
        <v>1311063</v>
      </c>
      <c r="AG69" s="11">
        <v>3889036</v>
      </c>
      <c r="AH69" s="11">
        <v>0</v>
      </c>
      <c r="AI69" s="11">
        <v>3889036</v>
      </c>
      <c r="AJ69" s="11">
        <v>43695182</v>
      </c>
      <c r="AK69" s="11">
        <v>9126839</v>
      </c>
      <c r="AL69" s="11">
        <v>34568343</v>
      </c>
      <c r="AM69" s="11">
        <v>23261711</v>
      </c>
      <c r="AN69" s="11">
        <v>6354544</v>
      </c>
      <c r="AO69" s="11">
        <v>16907167</v>
      </c>
      <c r="AP69" s="11">
        <v>4315520</v>
      </c>
      <c r="AQ69" s="11">
        <v>3233075</v>
      </c>
      <c r="AR69" s="11">
        <v>1082445</v>
      </c>
      <c r="AS69" s="11">
        <v>3816933</v>
      </c>
      <c r="AT69" s="11">
        <v>1422187</v>
      </c>
      <c r="AU69" s="11">
        <v>2394746</v>
      </c>
      <c r="AV69" s="11">
        <v>38204670</v>
      </c>
      <c r="AW69" s="11">
        <v>8200310</v>
      </c>
      <c r="AX69" s="11">
        <v>30004359</v>
      </c>
      <c r="AY69" s="11">
        <v>14715728</v>
      </c>
      <c r="AZ69" s="11">
        <v>4425938</v>
      </c>
      <c r="BA69" s="11">
        <v>10289790</v>
      </c>
      <c r="BB69" s="11">
        <v>9908622</v>
      </c>
      <c r="BC69" s="11">
        <v>3425661</v>
      </c>
      <c r="BD69" s="11">
        <v>6482961</v>
      </c>
      <c r="BE69" s="11">
        <v>9165607</v>
      </c>
      <c r="BF69" s="11">
        <v>2849650</v>
      </c>
      <c r="BG69" s="11">
        <v>6315957</v>
      </c>
      <c r="BH69" s="11">
        <v>10801248</v>
      </c>
      <c r="BI69" s="11">
        <v>4323891</v>
      </c>
      <c r="BJ69" s="11">
        <v>6477357</v>
      </c>
      <c r="BK69" s="11">
        <v>11592990</v>
      </c>
      <c r="BL69" s="11">
        <v>4021668</v>
      </c>
      <c r="BM69" s="11">
        <v>7571322</v>
      </c>
      <c r="BN69" s="11">
        <v>3269192</v>
      </c>
      <c r="BO69" s="11">
        <v>1055553</v>
      </c>
      <c r="BP69" s="11">
        <v>2213640</v>
      </c>
      <c r="BQ69" s="11">
        <v>19094511</v>
      </c>
      <c r="BR69" s="11">
        <v>5346953</v>
      </c>
      <c r="BS69" s="11">
        <v>13747557</v>
      </c>
      <c r="BT69" s="11">
        <v>21553284</v>
      </c>
      <c r="BU69" s="11">
        <v>6890768</v>
      </c>
      <c r="BV69" s="11">
        <v>14662516</v>
      </c>
      <c r="BW69" s="11">
        <v>25022500</v>
      </c>
      <c r="BX69" s="11">
        <v>9534602</v>
      </c>
      <c r="BY69" s="11">
        <v>15487897</v>
      </c>
      <c r="BZ69" s="11">
        <v>16853955</v>
      </c>
      <c r="CA69" s="11">
        <v>5439188</v>
      </c>
      <c r="CB69" s="11">
        <v>11414767</v>
      </c>
      <c r="CC69" s="11">
        <v>7935381</v>
      </c>
      <c r="CD69" s="11">
        <v>2599943</v>
      </c>
      <c r="CE69" s="11">
        <v>5335437</v>
      </c>
      <c r="CF69" s="11">
        <v>13771615</v>
      </c>
      <c r="CG69" s="11">
        <v>3926595</v>
      </c>
      <c r="CH69" s="11">
        <v>9845019</v>
      </c>
      <c r="CI69" s="11">
        <v>2774680</v>
      </c>
      <c r="CJ69" s="11">
        <v>1081620</v>
      </c>
      <c r="CK69" s="11">
        <v>1693060</v>
      </c>
      <c r="CL69" s="11">
        <v>5976486</v>
      </c>
      <c r="CM69" s="11">
        <v>1538887</v>
      </c>
      <c r="CN69" s="11">
        <v>4437600</v>
      </c>
      <c r="CO69" s="11">
        <v>6809344</v>
      </c>
      <c r="CP69" s="11">
        <v>1637787</v>
      </c>
      <c r="CQ69" s="11">
        <v>5171557</v>
      </c>
      <c r="CR69" s="11">
        <v>3670655</v>
      </c>
      <c r="CS69" s="11">
        <v>1113709</v>
      </c>
      <c r="CT69" s="11">
        <v>2556946</v>
      </c>
      <c r="CU69" s="11">
        <v>33546103</v>
      </c>
      <c r="CV69" s="11">
        <v>10081203</v>
      </c>
      <c r="CW69" s="11">
        <v>23464900</v>
      </c>
      <c r="CX69" s="11">
        <v>6079140</v>
      </c>
      <c r="CY69" s="11">
        <v>2511479</v>
      </c>
      <c r="CZ69" s="11">
        <v>3567660</v>
      </c>
      <c r="DA69" s="11">
        <v>82772091</v>
      </c>
      <c r="DB69" s="11">
        <v>17719606</v>
      </c>
      <c r="DC69" s="11">
        <v>65052485</v>
      </c>
      <c r="DD69" s="11">
        <v>26615824</v>
      </c>
      <c r="DE69" s="11">
        <v>7601593</v>
      </c>
      <c r="DF69" s="11">
        <v>19014231</v>
      </c>
      <c r="DG69" s="11">
        <v>2500230</v>
      </c>
      <c r="DH69" s="11">
        <v>1082995</v>
      </c>
      <c r="DI69" s="11">
        <v>1417235</v>
      </c>
      <c r="DJ69" s="11">
        <v>30418313</v>
      </c>
      <c r="DK69" s="11">
        <v>8055942</v>
      </c>
      <c r="DL69" s="11">
        <v>22362370</v>
      </c>
      <c r="DM69" s="11">
        <v>9229251</v>
      </c>
      <c r="DN69" s="11">
        <v>3356066</v>
      </c>
      <c r="DO69" s="11">
        <v>5873185</v>
      </c>
      <c r="DP69" s="11">
        <v>11740388</v>
      </c>
      <c r="DQ69" s="11">
        <v>4233401</v>
      </c>
      <c r="DR69" s="11">
        <v>7506988</v>
      </c>
      <c r="DS69" s="11">
        <v>32261746</v>
      </c>
      <c r="DT69" s="11">
        <v>9995674</v>
      </c>
      <c r="DU69" s="11">
        <v>22266072</v>
      </c>
      <c r="DV69" s="11">
        <v>3141715</v>
      </c>
      <c r="DW69" s="11">
        <v>1285467</v>
      </c>
      <c r="DX69" s="11">
        <v>1856248</v>
      </c>
      <c r="DY69" s="11">
        <v>12054314</v>
      </c>
      <c r="DZ69" s="11">
        <v>3939086</v>
      </c>
      <c r="EA69" s="11">
        <v>8115227</v>
      </c>
      <c r="EB69" s="11">
        <v>2077713</v>
      </c>
      <c r="EC69" s="11">
        <v>750526</v>
      </c>
      <c r="ED69" s="11">
        <v>1327187</v>
      </c>
      <c r="EE69" s="11">
        <v>14668739</v>
      </c>
      <c r="EF69" s="11">
        <v>3962154</v>
      </c>
      <c r="EG69" s="11">
        <v>10706585</v>
      </c>
      <c r="EH69" s="11">
        <v>74262428</v>
      </c>
      <c r="EI69" s="11">
        <v>18568924</v>
      </c>
      <c r="EJ69" s="11">
        <v>55693504</v>
      </c>
      <c r="EK69" s="11">
        <v>7464345</v>
      </c>
      <c r="EL69" s="11">
        <v>3336454</v>
      </c>
      <c r="EM69" s="11">
        <v>4127891</v>
      </c>
      <c r="EN69" s="11">
        <v>2137683</v>
      </c>
      <c r="EO69" s="11">
        <v>906270</v>
      </c>
      <c r="EP69" s="11">
        <v>1231413</v>
      </c>
      <c r="EQ69" s="11">
        <v>23507619</v>
      </c>
      <c r="ER69" s="11">
        <v>7427466</v>
      </c>
      <c r="ES69" s="11">
        <v>16080153</v>
      </c>
      <c r="ET69" s="11">
        <v>23543854</v>
      </c>
      <c r="EU69" s="11">
        <v>7982436</v>
      </c>
      <c r="EV69" s="11">
        <v>15561418</v>
      </c>
      <c r="EW69" s="11">
        <v>4458178</v>
      </c>
      <c r="EX69" s="11">
        <v>1847312</v>
      </c>
      <c r="EY69" s="11">
        <v>2610866</v>
      </c>
      <c r="EZ69" s="11">
        <v>15384226</v>
      </c>
      <c r="FA69" s="11">
        <v>4272164</v>
      </c>
      <c r="FB69" s="11">
        <v>11112062</v>
      </c>
      <c r="FC69" s="11">
        <v>2722673</v>
      </c>
      <c r="FD69" s="11">
        <v>719723</v>
      </c>
      <c r="FE69" s="11">
        <v>2002950</v>
      </c>
      <c r="FF69" s="420"/>
      <c r="FG69" s="420"/>
      <c r="FH69" s="417"/>
    </row>
    <row r="70" spans="1:164" ht="25.5" customHeight="1">
      <c r="A70" s="656" t="s">
        <v>695</v>
      </c>
      <c r="B70" s="656"/>
      <c r="C70" s="656"/>
      <c r="D70" s="11">
        <v>3514583394</v>
      </c>
      <c r="E70" s="11"/>
      <c r="F70" s="11"/>
      <c r="G70" s="11">
        <v>1692408177</v>
      </c>
      <c r="H70" s="11">
        <v>1822175217</v>
      </c>
      <c r="I70" s="11">
        <v>45277563</v>
      </c>
      <c r="J70" s="11">
        <v>23075269</v>
      </c>
      <c r="K70" s="11">
        <v>22202294</v>
      </c>
      <c r="L70" s="11">
        <v>15808697</v>
      </c>
      <c r="M70" s="11">
        <v>10321860</v>
      </c>
      <c r="N70" s="11">
        <v>5486837</v>
      </c>
      <c r="O70" s="11">
        <v>58975013</v>
      </c>
      <c r="P70" s="11">
        <v>30865872</v>
      </c>
      <c r="Q70" s="11">
        <v>28109141</v>
      </c>
      <c r="R70" s="11">
        <v>27299957</v>
      </c>
      <c r="S70" s="11">
        <v>16998888</v>
      </c>
      <c r="T70" s="11">
        <v>10301069</v>
      </c>
      <c r="U70" s="11">
        <v>532948138</v>
      </c>
      <c r="V70" s="11">
        <v>224385818</v>
      </c>
      <c r="W70" s="11">
        <v>308562320</v>
      </c>
      <c r="X70" s="11">
        <v>57293994</v>
      </c>
      <c r="Y70" s="11">
        <v>26971950</v>
      </c>
      <c r="Z70" s="11">
        <v>30322044</v>
      </c>
      <c r="AA70" s="11">
        <v>45649898</v>
      </c>
      <c r="AB70" s="11">
        <v>26480595</v>
      </c>
      <c r="AC70" s="11">
        <v>19169303</v>
      </c>
      <c r="AD70" s="11">
        <v>11413711</v>
      </c>
      <c r="AE70" s="11">
        <v>7888494</v>
      </c>
      <c r="AF70" s="11">
        <v>3525217</v>
      </c>
      <c r="AG70" s="11">
        <v>16593661</v>
      </c>
      <c r="AH70" s="11">
        <v>0</v>
      </c>
      <c r="AI70" s="11">
        <v>16593661</v>
      </c>
      <c r="AJ70" s="11">
        <v>167229459</v>
      </c>
      <c r="AK70" s="11">
        <v>67516186</v>
      </c>
      <c r="AL70" s="11">
        <v>99713273</v>
      </c>
      <c r="AM70" s="11">
        <v>82188266</v>
      </c>
      <c r="AN70" s="11">
        <v>35651377</v>
      </c>
      <c r="AO70" s="11">
        <v>46536889</v>
      </c>
      <c r="AP70" s="11">
        <v>16217342</v>
      </c>
      <c r="AQ70" s="11">
        <v>12056921</v>
      </c>
      <c r="AR70" s="11">
        <v>4160421</v>
      </c>
      <c r="AS70" s="11">
        <v>12506304</v>
      </c>
      <c r="AT70" s="11">
        <v>6948196</v>
      </c>
      <c r="AU70" s="11">
        <v>5558108</v>
      </c>
      <c r="AV70" s="11">
        <v>139832594</v>
      </c>
      <c r="AW70" s="11">
        <v>59716975</v>
      </c>
      <c r="AX70" s="11">
        <v>80115619</v>
      </c>
      <c r="AY70" s="11">
        <v>57918679</v>
      </c>
      <c r="AZ70" s="11">
        <v>29510975</v>
      </c>
      <c r="BA70" s="11">
        <v>28407704</v>
      </c>
      <c r="BB70" s="11">
        <v>34916262</v>
      </c>
      <c r="BC70" s="11">
        <v>17910357</v>
      </c>
      <c r="BD70" s="11">
        <v>17005905</v>
      </c>
      <c r="BE70" s="11">
        <v>28790407</v>
      </c>
      <c r="BF70" s="11">
        <v>13865290</v>
      </c>
      <c r="BG70" s="11">
        <v>14925117</v>
      </c>
      <c r="BH70" s="11">
        <v>45455165</v>
      </c>
      <c r="BI70" s="11">
        <v>30366803</v>
      </c>
      <c r="BJ70" s="11">
        <v>15088362</v>
      </c>
      <c r="BK70" s="11">
        <v>47492664</v>
      </c>
      <c r="BL70" s="11">
        <v>25452596</v>
      </c>
      <c r="BM70" s="11">
        <v>22040068</v>
      </c>
      <c r="BN70" s="11">
        <v>12973463</v>
      </c>
      <c r="BO70" s="11">
        <v>8041319</v>
      </c>
      <c r="BP70" s="11">
        <v>4932144</v>
      </c>
      <c r="BQ70" s="11">
        <v>67447139</v>
      </c>
      <c r="BR70" s="11">
        <v>34360392</v>
      </c>
      <c r="BS70" s="11">
        <v>33086747</v>
      </c>
      <c r="BT70" s="11">
        <v>89362516</v>
      </c>
      <c r="BU70" s="11">
        <v>54488121</v>
      </c>
      <c r="BV70" s="11">
        <v>34874395</v>
      </c>
      <c r="BW70" s="11">
        <v>96614061</v>
      </c>
      <c r="BX70" s="11">
        <v>49292114</v>
      </c>
      <c r="BY70" s="11">
        <v>47321947</v>
      </c>
      <c r="BZ70" s="11">
        <v>65611257</v>
      </c>
      <c r="CA70" s="11">
        <v>33451036</v>
      </c>
      <c r="CB70" s="11">
        <v>32160221</v>
      </c>
      <c r="CC70" s="11">
        <v>29930149</v>
      </c>
      <c r="CD70" s="11">
        <v>16856220</v>
      </c>
      <c r="CE70" s="11">
        <v>13073929</v>
      </c>
      <c r="CF70" s="11">
        <v>53599884</v>
      </c>
      <c r="CG70" s="11">
        <v>26229827</v>
      </c>
      <c r="CH70" s="11">
        <v>27370057</v>
      </c>
      <c r="CI70" s="11">
        <v>10007594</v>
      </c>
      <c r="CJ70" s="11">
        <v>5989504</v>
      </c>
      <c r="CK70" s="11">
        <v>4018090</v>
      </c>
      <c r="CL70" s="11">
        <v>23028337</v>
      </c>
      <c r="CM70" s="11">
        <v>8524386</v>
      </c>
      <c r="CN70" s="11">
        <v>14503951</v>
      </c>
      <c r="CO70" s="11">
        <v>24535438</v>
      </c>
      <c r="CP70" s="11">
        <v>10799900</v>
      </c>
      <c r="CQ70" s="11">
        <v>13735538</v>
      </c>
      <c r="CR70" s="11">
        <v>12586531</v>
      </c>
      <c r="CS70" s="11">
        <v>7150019</v>
      </c>
      <c r="CT70" s="11">
        <v>5436512</v>
      </c>
      <c r="CU70" s="11">
        <v>109754828</v>
      </c>
      <c r="CV70" s="11">
        <v>60392564</v>
      </c>
      <c r="CW70" s="11">
        <v>49362264</v>
      </c>
      <c r="CX70" s="11">
        <v>23590658</v>
      </c>
      <c r="CY70" s="11">
        <v>15043862</v>
      </c>
      <c r="CZ70" s="11">
        <v>8546796</v>
      </c>
      <c r="DA70" s="11">
        <v>331281858</v>
      </c>
      <c r="DB70" s="11">
        <v>132602950</v>
      </c>
      <c r="DC70" s="11">
        <v>198678908</v>
      </c>
      <c r="DD70" s="11">
        <v>88950464</v>
      </c>
      <c r="DE70" s="11">
        <v>40539361</v>
      </c>
      <c r="DF70" s="11">
        <v>48411103</v>
      </c>
      <c r="DG70" s="11">
        <v>10793163</v>
      </c>
      <c r="DH70" s="11">
        <v>6042062</v>
      </c>
      <c r="DI70" s="11">
        <v>4751101</v>
      </c>
      <c r="DJ70" s="11">
        <v>125536106</v>
      </c>
      <c r="DK70" s="11">
        <v>68146800</v>
      </c>
      <c r="DL70" s="11">
        <v>57389306</v>
      </c>
      <c r="DM70" s="11">
        <v>34482195</v>
      </c>
      <c r="DN70" s="11">
        <v>20287084</v>
      </c>
      <c r="DO70" s="11">
        <v>14195111</v>
      </c>
      <c r="DP70" s="11">
        <v>49654207</v>
      </c>
      <c r="DQ70" s="11">
        <v>28387103</v>
      </c>
      <c r="DR70" s="11">
        <v>21267104</v>
      </c>
      <c r="DS70" s="11">
        <v>143426327</v>
      </c>
      <c r="DT70" s="11">
        <v>76241847</v>
      </c>
      <c r="DU70" s="11">
        <v>67184480</v>
      </c>
      <c r="DV70" s="11">
        <v>12165916</v>
      </c>
      <c r="DW70" s="11">
        <v>7329616</v>
      </c>
      <c r="DX70" s="11">
        <v>4836300</v>
      </c>
      <c r="DY70" s="11">
        <v>47533649</v>
      </c>
      <c r="DZ70" s="11">
        <v>25212573</v>
      </c>
      <c r="EA70" s="11">
        <v>22321076</v>
      </c>
      <c r="EB70" s="11">
        <v>7968273</v>
      </c>
      <c r="EC70" s="11">
        <v>4296396</v>
      </c>
      <c r="ED70" s="11">
        <v>3671877</v>
      </c>
      <c r="EE70" s="11">
        <v>57756900</v>
      </c>
      <c r="EF70" s="11">
        <v>24718851</v>
      </c>
      <c r="EG70" s="11">
        <v>33038049</v>
      </c>
      <c r="EH70" s="11">
        <v>252400912</v>
      </c>
      <c r="EI70" s="11">
        <v>113826548</v>
      </c>
      <c r="EJ70" s="11">
        <v>138574364</v>
      </c>
      <c r="EK70" s="11">
        <v>27324199</v>
      </c>
      <c r="EL70" s="11">
        <v>15772916</v>
      </c>
      <c r="EM70" s="11">
        <v>11551283</v>
      </c>
      <c r="EN70" s="11">
        <v>7774956</v>
      </c>
      <c r="EO70" s="11">
        <v>4956870</v>
      </c>
      <c r="EP70" s="11">
        <v>2818086</v>
      </c>
      <c r="EQ70" s="11">
        <v>80156063</v>
      </c>
      <c r="ER70" s="11">
        <v>40465383</v>
      </c>
      <c r="ES70" s="11">
        <v>39690680</v>
      </c>
      <c r="ET70" s="11">
        <v>86877501</v>
      </c>
      <c r="EU70" s="11">
        <v>41035383</v>
      </c>
      <c r="EV70" s="11">
        <v>45842118</v>
      </c>
      <c r="EW70" s="11">
        <v>18054885</v>
      </c>
      <c r="EX70" s="11">
        <v>12157661</v>
      </c>
      <c r="EY70" s="11">
        <v>5897224</v>
      </c>
      <c r="EZ70" s="11">
        <v>59534828</v>
      </c>
      <c r="FA70" s="11">
        <v>29198462</v>
      </c>
      <c r="FB70" s="11">
        <v>30336366</v>
      </c>
      <c r="FC70" s="11">
        <v>10061363</v>
      </c>
      <c r="FD70" s="11">
        <v>4586625</v>
      </c>
      <c r="FE70" s="11">
        <v>5474738</v>
      </c>
      <c r="FF70" s="420"/>
      <c r="FG70" s="420"/>
      <c r="FH70" s="417"/>
    </row>
    <row r="71" spans="1:164" ht="25.5" customHeight="1">
      <c r="A71" s="656" t="s">
        <v>696</v>
      </c>
      <c r="B71" s="656"/>
      <c r="C71" s="656"/>
      <c r="D71" s="11">
        <v>2944651388</v>
      </c>
      <c r="E71" s="11"/>
      <c r="F71" s="11"/>
      <c r="G71" s="11">
        <v>1373167217</v>
      </c>
      <c r="H71" s="11">
        <v>1571484171</v>
      </c>
      <c r="I71" s="11">
        <v>38202826</v>
      </c>
      <c r="J71" s="11">
        <v>19212442</v>
      </c>
      <c r="K71" s="11">
        <v>18990384</v>
      </c>
      <c r="L71" s="11">
        <v>13665100</v>
      </c>
      <c r="M71" s="11">
        <v>8759170</v>
      </c>
      <c r="N71" s="11">
        <v>4905930</v>
      </c>
      <c r="O71" s="11">
        <v>48726033</v>
      </c>
      <c r="P71" s="11">
        <v>26569275</v>
      </c>
      <c r="Q71" s="11">
        <v>22156758</v>
      </c>
      <c r="R71" s="11">
        <v>24315231</v>
      </c>
      <c r="S71" s="11">
        <v>15062783</v>
      </c>
      <c r="T71" s="11">
        <v>9252448</v>
      </c>
      <c r="U71" s="11">
        <v>428900021</v>
      </c>
      <c r="V71" s="11">
        <v>173735477</v>
      </c>
      <c r="W71" s="11">
        <v>255164544</v>
      </c>
      <c r="X71" s="11">
        <v>46980948</v>
      </c>
      <c r="Y71" s="11">
        <v>21475428</v>
      </c>
      <c r="Z71" s="11">
        <v>25505520</v>
      </c>
      <c r="AA71" s="11">
        <v>38424945</v>
      </c>
      <c r="AB71" s="11">
        <v>21207569</v>
      </c>
      <c r="AC71" s="11">
        <v>17217376</v>
      </c>
      <c r="AD71" s="11">
        <v>10092031</v>
      </c>
      <c r="AE71" s="11">
        <v>7050055</v>
      </c>
      <c r="AF71" s="11">
        <v>3041976</v>
      </c>
      <c r="AG71" s="11">
        <v>12770520</v>
      </c>
      <c r="AH71" s="11">
        <v>0</v>
      </c>
      <c r="AI71" s="11">
        <v>12770520</v>
      </c>
      <c r="AJ71" s="11">
        <v>144860827</v>
      </c>
      <c r="AK71" s="11">
        <v>58361618</v>
      </c>
      <c r="AL71" s="11">
        <v>86499209</v>
      </c>
      <c r="AM71" s="11">
        <v>68696712</v>
      </c>
      <c r="AN71" s="11">
        <v>29192547</v>
      </c>
      <c r="AO71" s="11">
        <v>39504165</v>
      </c>
      <c r="AP71" s="11">
        <v>13627195</v>
      </c>
      <c r="AQ71" s="11">
        <v>10671728</v>
      </c>
      <c r="AR71" s="11">
        <v>2955467</v>
      </c>
      <c r="AS71" s="11">
        <v>11039406</v>
      </c>
      <c r="AT71" s="11">
        <v>5734304</v>
      </c>
      <c r="AU71" s="11">
        <v>5305102</v>
      </c>
      <c r="AV71" s="11">
        <v>111433768</v>
      </c>
      <c r="AW71" s="11">
        <v>45341139</v>
      </c>
      <c r="AX71" s="11">
        <v>66092629</v>
      </c>
      <c r="AY71" s="11">
        <v>52073775</v>
      </c>
      <c r="AZ71" s="11">
        <v>26628696</v>
      </c>
      <c r="BA71" s="11">
        <v>25445079</v>
      </c>
      <c r="BB71" s="11">
        <v>30893618</v>
      </c>
      <c r="BC71" s="11">
        <v>15189556</v>
      </c>
      <c r="BD71" s="11">
        <v>15704062</v>
      </c>
      <c r="BE71" s="11">
        <v>25200117</v>
      </c>
      <c r="BF71" s="11">
        <v>11972832</v>
      </c>
      <c r="BG71" s="11">
        <v>13227285</v>
      </c>
      <c r="BH71" s="11">
        <v>38879227</v>
      </c>
      <c r="BI71" s="11">
        <v>25938973</v>
      </c>
      <c r="BJ71" s="11">
        <v>12940254</v>
      </c>
      <c r="BK71" s="11">
        <v>41342876</v>
      </c>
      <c r="BL71" s="11">
        <v>20990011</v>
      </c>
      <c r="BM71" s="11">
        <v>20352865</v>
      </c>
      <c r="BN71" s="11">
        <v>11770620</v>
      </c>
      <c r="BO71" s="11">
        <v>7020352</v>
      </c>
      <c r="BP71" s="11">
        <v>4750268</v>
      </c>
      <c r="BQ71" s="11">
        <v>58617967</v>
      </c>
      <c r="BR71" s="11">
        <v>29027345</v>
      </c>
      <c r="BS71" s="11">
        <v>29590622</v>
      </c>
      <c r="BT71" s="11">
        <v>74786172</v>
      </c>
      <c r="BU71" s="11">
        <v>44567894</v>
      </c>
      <c r="BV71" s="11">
        <v>30218278</v>
      </c>
      <c r="BW71" s="11">
        <v>82785998</v>
      </c>
      <c r="BX71" s="11">
        <v>40698013</v>
      </c>
      <c r="BY71" s="11">
        <v>42087985</v>
      </c>
      <c r="BZ71" s="11">
        <v>56956351</v>
      </c>
      <c r="CA71" s="11">
        <v>27626605</v>
      </c>
      <c r="CB71" s="11">
        <v>29329746</v>
      </c>
      <c r="CC71" s="11">
        <v>26104979</v>
      </c>
      <c r="CD71" s="11">
        <v>13931090</v>
      </c>
      <c r="CE71" s="11">
        <v>12173889</v>
      </c>
      <c r="CF71" s="11">
        <v>45483238</v>
      </c>
      <c r="CG71" s="11">
        <v>21699634</v>
      </c>
      <c r="CH71" s="11">
        <v>23783604</v>
      </c>
      <c r="CI71" s="11">
        <v>8774994</v>
      </c>
      <c r="CJ71" s="11">
        <v>4945248</v>
      </c>
      <c r="CK71" s="11">
        <v>3829746</v>
      </c>
      <c r="CL71" s="11">
        <v>17426285</v>
      </c>
      <c r="CM71" s="11">
        <v>7783934</v>
      </c>
      <c r="CN71" s="11">
        <v>9642351</v>
      </c>
      <c r="CO71" s="11">
        <v>20499945</v>
      </c>
      <c r="CP71" s="11">
        <v>8170795</v>
      </c>
      <c r="CQ71" s="11">
        <v>12329150</v>
      </c>
      <c r="CR71" s="11">
        <v>11127429</v>
      </c>
      <c r="CS71" s="11">
        <v>5852540</v>
      </c>
      <c r="CT71" s="11">
        <v>5274889</v>
      </c>
      <c r="CU71" s="11">
        <v>92449735</v>
      </c>
      <c r="CV71" s="11">
        <v>44261778</v>
      </c>
      <c r="CW71" s="11">
        <v>48187957</v>
      </c>
      <c r="CX71" s="11">
        <v>20521083</v>
      </c>
      <c r="CY71" s="11">
        <v>12734813</v>
      </c>
      <c r="CZ71" s="11">
        <v>7786270</v>
      </c>
      <c r="DA71" s="11">
        <v>268376396</v>
      </c>
      <c r="DB71" s="11">
        <v>97887516</v>
      </c>
      <c r="DC71" s="11">
        <v>170488880</v>
      </c>
      <c r="DD71" s="11">
        <v>77208640</v>
      </c>
      <c r="DE71" s="11">
        <v>34441408</v>
      </c>
      <c r="DF71" s="11">
        <v>42767232</v>
      </c>
      <c r="DG71" s="11">
        <v>9576859</v>
      </c>
      <c r="DH71" s="11">
        <v>5204750</v>
      </c>
      <c r="DI71" s="11">
        <v>4372109</v>
      </c>
      <c r="DJ71" s="11">
        <v>103575215</v>
      </c>
      <c r="DK71" s="11">
        <v>50132805</v>
      </c>
      <c r="DL71" s="11">
        <v>53442410</v>
      </c>
      <c r="DM71" s="11">
        <v>29145709</v>
      </c>
      <c r="DN71" s="11">
        <v>16564633</v>
      </c>
      <c r="DO71" s="11">
        <v>12581076</v>
      </c>
      <c r="DP71" s="11">
        <v>41372696</v>
      </c>
      <c r="DQ71" s="11">
        <v>22593601</v>
      </c>
      <c r="DR71" s="11">
        <v>18779095</v>
      </c>
      <c r="DS71" s="11">
        <v>122179360</v>
      </c>
      <c r="DT71" s="11">
        <v>62259356</v>
      </c>
      <c r="DU71" s="11">
        <v>59920004</v>
      </c>
      <c r="DV71" s="11">
        <v>10220342</v>
      </c>
      <c r="DW71" s="11">
        <v>5894500</v>
      </c>
      <c r="DX71" s="11">
        <v>4325842</v>
      </c>
      <c r="DY71" s="11">
        <v>40888043</v>
      </c>
      <c r="DZ71" s="11">
        <v>20221898</v>
      </c>
      <c r="EA71" s="11">
        <v>20666145</v>
      </c>
      <c r="EB71" s="11">
        <v>6991455</v>
      </c>
      <c r="EC71" s="11">
        <v>3757827</v>
      </c>
      <c r="ED71" s="11">
        <v>3233628</v>
      </c>
      <c r="EE71" s="11">
        <v>44974379</v>
      </c>
      <c r="EF71" s="11">
        <v>22098888</v>
      </c>
      <c r="EG71" s="11">
        <v>22875491</v>
      </c>
      <c r="EH71" s="11">
        <v>215064375</v>
      </c>
      <c r="EI71" s="11">
        <v>95917162</v>
      </c>
      <c r="EJ71" s="11">
        <v>119147213</v>
      </c>
      <c r="EK71" s="11">
        <v>23284863</v>
      </c>
      <c r="EL71" s="11">
        <v>13727739</v>
      </c>
      <c r="EM71" s="11">
        <v>9557124</v>
      </c>
      <c r="EN71" s="11">
        <v>7031170</v>
      </c>
      <c r="EO71" s="11">
        <v>4517952</v>
      </c>
      <c r="EP71" s="11">
        <v>2513218</v>
      </c>
      <c r="EQ71" s="11">
        <v>70866665</v>
      </c>
      <c r="ER71" s="11">
        <v>34881991</v>
      </c>
      <c r="ES71" s="11">
        <v>35984674</v>
      </c>
      <c r="ET71" s="11">
        <v>70595670</v>
      </c>
      <c r="EU71" s="11">
        <v>33809714</v>
      </c>
      <c r="EV71" s="11">
        <v>36785956</v>
      </c>
      <c r="EW71" s="11">
        <v>15915217</v>
      </c>
      <c r="EX71" s="11">
        <v>10400931</v>
      </c>
      <c r="EY71" s="11">
        <v>5514286</v>
      </c>
      <c r="EZ71" s="11">
        <v>51177365</v>
      </c>
      <c r="FA71" s="11">
        <v>23832293</v>
      </c>
      <c r="FB71" s="11">
        <v>27345072</v>
      </c>
      <c r="FC71" s="11">
        <v>8776997</v>
      </c>
      <c r="FD71" s="11">
        <v>3608609</v>
      </c>
      <c r="FE71" s="11">
        <v>5168388</v>
      </c>
      <c r="FF71" s="420"/>
      <c r="FG71" s="420"/>
      <c r="FH71" s="417"/>
    </row>
    <row r="72" spans="1:164" ht="25.5" customHeight="1">
      <c r="A72" s="656" t="s">
        <v>347</v>
      </c>
      <c r="B72" s="656"/>
      <c r="C72" s="656"/>
      <c r="D72" s="11">
        <v>299492534</v>
      </c>
      <c r="E72" s="11"/>
      <c r="F72" s="11"/>
      <c r="G72" s="11">
        <v>121146284</v>
      </c>
      <c r="H72" s="11">
        <v>178346250</v>
      </c>
      <c r="I72" s="11">
        <v>3730621</v>
      </c>
      <c r="J72" s="11">
        <v>1810752</v>
      </c>
      <c r="K72" s="11">
        <v>1919869</v>
      </c>
      <c r="L72" s="11">
        <v>2486020</v>
      </c>
      <c r="M72" s="11">
        <v>1490788</v>
      </c>
      <c r="N72" s="11">
        <v>995232</v>
      </c>
      <c r="O72" s="11">
        <v>3713245</v>
      </c>
      <c r="P72" s="11">
        <v>1596596</v>
      </c>
      <c r="Q72" s="11">
        <v>2116649</v>
      </c>
      <c r="R72" s="11">
        <v>2308971</v>
      </c>
      <c r="S72" s="11">
        <v>1101042</v>
      </c>
      <c r="T72" s="11">
        <v>1207929</v>
      </c>
      <c r="U72" s="11">
        <v>36540380</v>
      </c>
      <c r="V72" s="11">
        <v>9477625</v>
      </c>
      <c r="W72" s="11">
        <v>27062755</v>
      </c>
      <c r="X72" s="11">
        <v>5165578</v>
      </c>
      <c r="Y72" s="11">
        <v>1836545</v>
      </c>
      <c r="Z72" s="11">
        <v>3329033</v>
      </c>
      <c r="AA72" s="11">
        <v>3948113</v>
      </c>
      <c r="AB72" s="11">
        <v>1983055</v>
      </c>
      <c r="AC72" s="11">
        <v>1965058</v>
      </c>
      <c r="AD72" s="11">
        <v>966751</v>
      </c>
      <c r="AE72" s="11">
        <v>675825</v>
      </c>
      <c r="AF72" s="11">
        <v>290926</v>
      </c>
      <c r="AG72" s="11">
        <v>1413165</v>
      </c>
      <c r="AH72" s="11">
        <v>0</v>
      </c>
      <c r="AI72" s="11">
        <v>1413165</v>
      </c>
      <c r="AJ72" s="11">
        <v>15270770</v>
      </c>
      <c r="AK72" s="11">
        <v>6430305</v>
      </c>
      <c r="AL72" s="11">
        <v>8840465</v>
      </c>
      <c r="AM72" s="11">
        <v>7967829</v>
      </c>
      <c r="AN72" s="11">
        <v>3123925</v>
      </c>
      <c r="AO72" s="11">
        <v>4843904</v>
      </c>
      <c r="AP72" s="11">
        <v>1607577</v>
      </c>
      <c r="AQ72" s="11">
        <v>950020</v>
      </c>
      <c r="AR72" s="11">
        <v>657557</v>
      </c>
      <c r="AS72" s="11">
        <v>1039942</v>
      </c>
      <c r="AT72" s="11">
        <v>480348</v>
      </c>
      <c r="AU72" s="11">
        <v>559594</v>
      </c>
      <c r="AV72" s="11">
        <v>12907085</v>
      </c>
      <c r="AW72" s="11">
        <v>5632178</v>
      </c>
      <c r="AX72" s="11">
        <v>7274907</v>
      </c>
      <c r="AY72" s="11">
        <v>5103571</v>
      </c>
      <c r="AZ72" s="11">
        <v>2223816</v>
      </c>
      <c r="BA72" s="11">
        <v>2879755</v>
      </c>
      <c r="BB72" s="11">
        <v>4605092</v>
      </c>
      <c r="BC72" s="11">
        <v>2058930</v>
      </c>
      <c r="BD72" s="11">
        <v>2546162</v>
      </c>
      <c r="BE72" s="11">
        <v>3357852</v>
      </c>
      <c r="BF72" s="11">
        <v>1411413</v>
      </c>
      <c r="BG72" s="11">
        <v>1946439</v>
      </c>
      <c r="BH72" s="11">
        <v>4189476</v>
      </c>
      <c r="BI72" s="11">
        <v>2432742</v>
      </c>
      <c r="BJ72" s="11">
        <v>1756734</v>
      </c>
      <c r="BK72" s="11">
        <v>5047800</v>
      </c>
      <c r="BL72" s="11">
        <v>2420545</v>
      </c>
      <c r="BM72" s="11">
        <v>2627255</v>
      </c>
      <c r="BN72" s="11">
        <v>844570</v>
      </c>
      <c r="BO72" s="11">
        <v>473930</v>
      </c>
      <c r="BP72" s="11">
        <v>370640</v>
      </c>
      <c r="BQ72" s="11">
        <v>4923600</v>
      </c>
      <c r="BR72" s="11">
        <v>2810973</v>
      </c>
      <c r="BS72" s="11">
        <v>2112627</v>
      </c>
      <c r="BT72" s="11">
        <v>6459414</v>
      </c>
      <c r="BU72" s="11">
        <v>3322159</v>
      </c>
      <c r="BV72" s="11">
        <v>3137255</v>
      </c>
      <c r="BW72" s="11">
        <v>5869508</v>
      </c>
      <c r="BX72" s="11">
        <v>2287317</v>
      </c>
      <c r="BY72" s="11">
        <v>3582191</v>
      </c>
      <c r="BZ72" s="11">
        <v>6697483</v>
      </c>
      <c r="CA72" s="11">
        <v>2179180</v>
      </c>
      <c r="CB72" s="11">
        <v>4518303</v>
      </c>
      <c r="CC72" s="11">
        <v>2492586</v>
      </c>
      <c r="CD72" s="11">
        <v>1170296</v>
      </c>
      <c r="CE72" s="11">
        <v>1322290</v>
      </c>
      <c r="CF72" s="11">
        <v>4384259</v>
      </c>
      <c r="CG72" s="11">
        <v>1277634</v>
      </c>
      <c r="CH72" s="11">
        <v>3106625</v>
      </c>
      <c r="CI72" s="11">
        <v>858417</v>
      </c>
      <c r="CJ72" s="11">
        <v>366170</v>
      </c>
      <c r="CK72" s="11">
        <v>492247</v>
      </c>
      <c r="CL72" s="11">
        <v>2645390</v>
      </c>
      <c r="CM72" s="11">
        <v>1044511</v>
      </c>
      <c r="CN72" s="11">
        <v>1600879</v>
      </c>
      <c r="CO72" s="11">
        <v>1961291</v>
      </c>
      <c r="CP72" s="11">
        <v>626444</v>
      </c>
      <c r="CQ72" s="11">
        <v>1334847</v>
      </c>
      <c r="CR72" s="11">
        <v>839258</v>
      </c>
      <c r="CS72" s="11">
        <v>450521</v>
      </c>
      <c r="CT72" s="11">
        <v>388737</v>
      </c>
      <c r="CU72" s="11">
        <v>8392530</v>
      </c>
      <c r="CV72" s="11">
        <v>4211517</v>
      </c>
      <c r="CW72" s="11">
        <v>4181013</v>
      </c>
      <c r="CX72" s="11">
        <v>1953877</v>
      </c>
      <c r="CY72" s="11">
        <v>860818</v>
      </c>
      <c r="CZ72" s="11">
        <v>1093059</v>
      </c>
      <c r="DA72" s="11">
        <v>24856554</v>
      </c>
      <c r="DB72" s="11">
        <v>6537573</v>
      </c>
      <c r="DC72" s="11">
        <v>18318981</v>
      </c>
      <c r="DD72" s="11">
        <v>7046773</v>
      </c>
      <c r="DE72" s="11">
        <v>3644388</v>
      </c>
      <c r="DF72" s="11">
        <v>3402385</v>
      </c>
      <c r="DG72" s="11">
        <v>2269869</v>
      </c>
      <c r="DH72" s="11">
        <v>983369</v>
      </c>
      <c r="DI72" s="11">
        <v>1286500</v>
      </c>
      <c r="DJ72" s="11">
        <v>9955495</v>
      </c>
      <c r="DK72" s="11">
        <v>4912026</v>
      </c>
      <c r="DL72" s="11">
        <v>5043469</v>
      </c>
      <c r="DM72" s="11">
        <v>3539341</v>
      </c>
      <c r="DN72" s="11">
        <v>1877719</v>
      </c>
      <c r="DO72" s="11">
        <v>1661622</v>
      </c>
      <c r="DP72" s="11">
        <v>3623069</v>
      </c>
      <c r="DQ72" s="11">
        <v>1387226</v>
      </c>
      <c r="DR72" s="11">
        <v>2235843</v>
      </c>
      <c r="DS72" s="11">
        <v>12208638</v>
      </c>
      <c r="DT72" s="11">
        <v>8032938</v>
      </c>
      <c r="DU72" s="11">
        <v>4175700</v>
      </c>
      <c r="DV72" s="11">
        <v>708734</v>
      </c>
      <c r="DW72" s="11">
        <v>452471</v>
      </c>
      <c r="DX72" s="11">
        <v>256263</v>
      </c>
      <c r="DY72" s="11">
        <v>4073127</v>
      </c>
      <c r="DZ72" s="11">
        <v>1469186</v>
      </c>
      <c r="EA72" s="11">
        <v>2603941</v>
      </c>
      <c r="EB72" s="11">
        <v>1255881</v>
      </c>
      <c r="EC72" s="11">
        <v>765951</v>
      </c>
      <c r="ED72" s="11">
        <v>489930</v>
      </c>
      <c r="EE72" s="11">
        <v>3879961</v>
      </c>
      <c r="EF72" s="11">
        <v>1565036</v>
      </c>
      <c r="EG72" s="11">
        <v>2314925</v>
      </c>
      <c r="EH72" s="11">
        <v>29242199</v>
      </c>
      <c r="EI72" s="11">
        <v>11164152</v>
      </c>
      <c r="EJ72" s="11">
        <v>18078047</v>
      </c>
      <c r="EK72" s="11">
        <v>2787235</v>
      </c>
      <c r="EL72" s="11">
        <v>1511457</v>
      </c>
      <c r="EM72" s="11">
        <v>1275778</v>
      </c>
      <c r="EN72" s="11">
        <v>518239</v>
      </c>
      <c r="EO72" s="11">
        <v>324795</v>
      </c>
      <c r="EP72" s="11">
        <v>193444</v>
      </c>
      <c r="EQ72" s="11">
        <v>7702977</v>
      </c>
      <c r="ER72" s="11">
        <v>3027916</v>
      </c>
      <c r="ES72" s="11">
        <v>4675061</v>
      </c>
      <c r="ET72" s="11">
        <v>8593325</v>
      </c>
      <c r="EU72" s="11">
        <v>2789476</v>
      </c>
      <c r="EV72" s="11">
        <v>5803849</v>
      </c>
      <c r="EW72" s="11">
        <v>1359538</v>
      </c>
      <c r="EX72" s="11">
        <v>906427</v>
      </c>
      <c r="EY72" s="11">
        <v>453111</v>
      </c>
      <c r="EZ72" s="11">
        <v>4715630</v>
      </c>
      <c r="FA72" s="11">
        <v>1122001</v>
      </c>
      <c r="FB72" s="11">
        <v>3593629</v>
      </c>
      <c r="FC72" s="11">
        <v>1463928</v>
      </c>
      <c r="FD72" s="11">
        <v>454257</v>
      </c>
      <c r="FE72" s="11">
        <v>1009671</v>
      </c>
      <c r="FF72" s="420"/>
      <c r="FG72" s="420"/>
      <c r="FH72" s="417"/>
    </row>
    <row r="73" spans="1:164" ht="25.5" customHeight="1">
      <c r="A73" s="656" t="s">
        <v>697</v>
      </c>
      <c r="B73" s="656"/>
      <c r="C73" s="656"/>
      <c r="D73" s="11">
        <v>2645158854</v>
      </c>
      <c r="E73" s="11"/>
      <c r="F73" s="11"/>
      <c r="G73" s="11">
        <v>1252020933</v>
      </c>
      <c r="H73" s="11">
        <v>1393137921</v>
      </c>
      <c r="I73" s="11">
        <v>34472205</v>
      </c>
      <c r="J73" s="11">
        <v>17401690</v>
      </c>
      <c r="K73" s="11">
        <v>17070515</v>
      </c>
      <c r="L73" s="11">
        <v>11179080</v>
      </c>
      <c r="M73" s="11">
        <v>7268382</v>
      </c>
      <c r="N73" s="11">
        <v>3910698</v>
      </c>
      <c r="O73" s="11">
        <v>45012788</v>
      </c>
      <c r="P73" s="11">
        <v>24972679</v>
      </c>
      <c r="Q73" s="11">
        <v>20040109</v>
      </c>
      <c r="R73" s="11">
        <v>22006260</v>
      </c>
      <c r="S73" s="11">
        <v>13961741</v>
      </c>
      <c r="T73" s="11">
        <v>8044519</v>
      </c>
      <c r="U73" s="11">
        <v>392359641</v>
      </c>
      <c r="V73" s="11">
        <v>164257852</v>
      </c>
      <c r="W73" s="11">
        <v>228101789</v>
      </c>
      <c r="X73" s="11">
        <v>41815370</v>
      </c>
      <c r="Y73" s="11">
        <v>19638883</v>
      </c>
      <c r="Z73" s="11">
        <v>22176487</v>
      </c>
      <c r="AA73" s="11">
        <v>34476832</v>
      </c>
      <c r="AB73" s="11">
        <v>19224514</v>
      </c>
      <c r="AC73" s="11">
        <v>15252318</v>
      </c>
      <c r="AD73" s="11">
        <v>9125280</v>
      </c>
      <c r="AE73" s="11">
        <v>6374230</v>
      </c>
      <c r="AF73" s="11">
        <v>2751050</v>
      </c>
      <c r="AG73" s="11">
        <v>11357355</v>
      </c>
      <c r="AH73" s="11">
        <v>0</v>
      </c>
      <c r="AI73" s="11">
        <v>11357355</v>
      </c>
      <c r="AJ73" s="11">
        <v>129590057</v>
      </c>
      <c r="AK73" s="11">
        <v>51931313</v>
      </c>
      <c r="AL73" s="11">
        <v>77658744</v>
      </c>
      <c r="AM73" s="11">
        <v>60728883</v>
      </c>
      <c r="AN73" s="11">
        <v>26068622</v>
      </c>
      <c r="AO73" s="11">
        <v>34660261</v>
      </c>
      <c r="AP73" s="11">
        <v>12019618</v>
      </c>
      <c r="AQ73" s="11">
        <v>9721708</v>
      </c>
      <c r="AR73" s="11">
        <v>2297910</v>
      </c>
      <c r="AS73" s="11">
        <v>9999464</v>
      </c>
      <c r="AT73" s="11">
        <v>5253956</v>
      </c>
      <c r="AU73" s="11">
        <v>4745508</v>
      </c>
      <c r="AV73" s="11">
        <v>98526683</v>
      </c>
      <c r="AW73" s="11">
        <v>39708961</v>
      </c>
      <c r="AX73" s="11">
        <v>58817722</v>
      </c>
      <c r="AY73" s="11">
        <v>46970204</v>
      </c>
      <c r="AZ73" s="11">
        <v>24404880</v>
      </c>
      <c r="BA73" s="11">
        <v>22565324</v>
      </c>
      <c r="BB73" s="11">
        <v>26288526</v>
      </c>
      <c r="BC73" s="11">
        <v>13130626</v>
      </c>
      <c r="BD73" s="11">
        <v>13157900</v>
      </c>
      <c r="BE73" s="11">
        <v>21842265</v>
      </c>
      <c r="BF73" s="11">
        <v>10561419</v>
      </c>
      <c r="BG73" s="11">
        <v>11280846</v>
      </c>
      <c r="BH73" s="11">
        <v>34689751</v>
      </c>
      <c r="BI73" s="11">
        <v>23506231</v>
      </c>
      <c r="BJ73" s="11">
        <v>11183520</v>
      </c>
      <c r="BK73" s="11">
        <v>36295076</v>
      </c>
      <c r="BL73" s="11">
        <v>18569466</v>
      </c>
      <c r="BM73" s="11">
        <v>17725610</v>
      </c>
      <c r="BN73" s="11">
        <v>10926050</v>
      </c>
      <c r="BO73" s="11">
        <v>6546422</v>
      </c>
      <c r="BP73" s="11">
        <v>4379628</v>
      </c>
      <c r="BQ73" s="11">
        <v>53694367</v>
      </c>
      <c r="BR73" s="11">
        <v>26216372</v>
      </c>
      <c r="BS73" s="11">
        <v>27477995</v>
      </c>
      <c r="BT73" s="11">
        <v>68326758</v>
      </c>
      <c r="BU73" s="11">
        <v>41245735</v>
      </c>
      <c r="BV73" s="11">
        <v>27081023</v>
      </c>
      <c r="BW73" s="11">
        <v>76916490</v>
      </c>
      <c r="BX73" s="11">
        <v>38410696</v>
      </c>
      <c r="BY73" s="11">
        <v>38505794</v>
      </c>
      <c r="BZ73" s="11">
        <v>50258868</v>
      </c>
      <c r="CA73" s="11">
        <v>25447425</v>
      </c>
      <c r="CB73" s="11">
        <v>24811443</v>
      </c>
      <c r="CC73" s="11">
        <v>23612393</v>
      </c>
      <c r="CD73" s="11">
        <v>12760794</v>
      </c>
      <c r="CE73" s="11">
        <v>10851599</v>
      </c>
      <c r="CF73" s="11">
        <v>41098979</v>
      </c>
      <c r="CG73" s="11">
        <v>20422000</v>
      </c>
      <c r="CH73" s="11">
        <v>20676979</v>
      </c>
      <c r="CI73" s="11">
        <v>7916577</v>
      </c>
      <c r="CJ73" s="11">
        <v>4579078</v>
      </c>
      <c r="CK73" s="11">
        <v>3337499</v>
      </c>
      <c r="CL73" s="11">
        <v>14780895</v>
      </c>
      <c r="CM73" s="11">
        <v>6739423</v>
      </c>
      <c r="CN73" s="11">
        <v>8041472</v>
      </c>
      <c r="CO73" s="11">
        <v>18538654</v>
      </c>
      <c r="CP73" s="11">
        <v>7544351</v>
      </c>
      <c r="CQ73" s="11">
        <v>10994303</v>
      </c>
      <c r="CR73" s="11">
        <v>10288171</v>
      </c>
      <c r="CS73" s="11">
        <v>5402019</v>
      </c>
      <c r="CT73" s="11">
        <v>4886152</v>
      </c>
      <c r="CU73" s="11">
        <v>84057205</v>
      </c>
      <c r="CV73" s="11">
        <v>40050261</v>
      </c>
      <c r="CW73" s="11">
        <v>44006944</v>
      </c>
      <c r="CX73" s="11">
        <v>18567206</v>
      </c>
      <c r="CY73" s="11">
        <v>11873995</v>
      </c>
      <c r="CZ73" s="11">
        <v>6693211</v>
      </c>
      <c r="DA73" s="11">
        <v>243519842</v>
      </c>
      <c r="DB73" s="11">
        <v>91349943</v>
      </c>
      <c r="DC73" s="11">
        <v>152169899</v>
      </c>
      <c r="DD73" s="11">
        <v>70161867</v>
      </c>
      <c r="DE73" s="11">
        <v>30797020</v>
      </c>
      <c r="DF73" s="11">
        <v>39364847</v>
      </c>
      <c r="DG73" s="11">
        <v>7306990</v>
      </c>
      <c r="DH73" s="11">
        <v>4221381</v>
      </c>
      <c r="DI73" s="11">
        <v>3085609</v>
      </c>
      <c r="DJ73" s="11">
        <v>93619720</v>
      </c>
      <c r="DK73" s="11">
        <v>45220779</v>
      </c>
      <c r="DL73" s="11">
        <v>48398941</v>
      </c>
      <c r="DM73" s="11">
        <v>25606368</v>
      </c>
      <c r="DN73" s="11">
        <v>14686914</v>
      </c>
      <c r="DO73" s="11">
        <v>10919454</v>
      </c>
      <c r="DP73" s="11">
        <v>37749627</v>
      </c>
      <c r="DQ73" s="11">
        <v>21206375</v>
      </c>
      <c r="DR73" s="11">
        <v>16543252</v>
      </c>
      <c r="DS73" s="11">
        <v>109970722</v>
      </c>
      <c r="DT73" s="11">
        <v>54226418</v>
      </c>
      <c r="DU73" s="11">
        <v>55744304</v>
      </c>
      <c r="DV73" s="11">
        <v>9511608</v>
      </c>
      <c r="DW73" s="11">
        <v>5442029</v>
      </c>
      <c r="DX73" s="11">
        <v>4069579</v>
      </c>
      <c r="DY73" s="11">
        <v>36814916</v>
      </c>
      <c r="DZ73" s="11">
        <v>18752712</v>
      </c>
      <c r="EA73" s="11">
        <v>18062204</v>
      </c>
      <c r="EB73" s="11">
        <v>5735574</v>
      </c>
      <c r="EC73" s="11">
        <v>2991876</v>
      </c>
      <c r="ED73" s="11">
        <v>2743698</v>
      </c>
      <c r="EE73" s="11">
        <v>41094418</v>
      </c>
      <c r="EF73" s="11">
        <v>20533852</v>
      </c>
      <c r="EG73" s="11">
        <v>20560566</v>
      </c>
      <c r="EH73" s="11">
        <v>185822176</v>
      </c>
      <c r="EI73" s="11">
        <v>84753010</v>
      </c>
      <c r="EJ73" s="11">
        <v>101069166</v>
      </c>
      <c r="EK73" s="11">
        <v>20497628</v>
      </c>
      <c r="EL73" s="11">
        <v>12216282</v>
      </c>
      <c r="EM73" s="11">
        <v>8281346</v>
      </c>
      <c r="EN73" s="11">
        <v>6512931</v>
      </c>
      <c r="EO73" s="11">
        <v>4193157</v>
      </c>
      <c r="EP73" s="11">
        <v>2319774</v>
      </c>
      <c r="EQ73" s="11">
        <v>63163688</v>
      </c>
      <c r="ER73" s="11">
        <v>31854075</v>
      </c>
      <c r="ES73" s="11">
        <v>31309613</v>
      </c>
      <c r="ET73" s="11">
        <v>62002345</v>
      </c>
      <c r="EU73" s="11">
        <v>31020238</v>
      </c>
      <c r="EV73" s="11">
        <v>30982107</v>
      </c>
      <c r="EW73" s="11">
        <v>14555679</v>
      </c>
      <c r="EX73" s="11">
        <v>9494504</v>
      </c>
      <c r="EY73" s="11">
        <v>5061175</v>
      </c>
      <c r="EZ73" s="11">
        <v>46461735</v>
      </c>
      <c r="FA73" s="11">
        <v>22710292</v>
      </c>
      <c r="FB73" s="11">
        <v>23751443</v>
      </c>
      <c r="FC73" s="11">
        <v>7313069</v>
      </c>
      <c r="FD73" s="11">
        <v>3154352</v>
      </c>
      <c r="FE73" s="11">
        <v>4158717</v>
      </c>
      <c r="FF73" s="420"/>
      <c r="FG73" s="420"/>
      <c r="FH73" s="417"/>
    </row>
    <row r="74" spans="1:164" ht="15" customHeight="1">
      <c r="A74" s="656" t="s">
        <v>698</v>
      </c>
      <c r="B74" s="656"/>
      <c r="C74" s="656"/>
      <c r="D74" s="532"/>
      <c r="E74" s="532"/>
      <c r="F74" s="532"/>
      <c r="G74" s="532"/>
      <c r="H74" s="532"/>
      <c r="I74" s="532"/>
      <c r="J74" s="532"/>
      <c r="K74" s="532"/>
      <c r="L74" s="532"/>
      <c r="M74" s="532"/>
      <c r="N74" s="532"/>
      <c r="O74" s="532"/>
      <c r="P74" s="532"/>
      <c r="Q74" s="532"/>
      <c r="R74" s="532"/>
      <c r="S74" s="532"/>
      <c r="T74" s="532"/>
      <c r="U74" s="532"/>
      <c r="V74" s="532"/>
      <c r="W74" s="532"/>
      <c r="X74" s="532"/>
      <c r="Y74" s="532"/>
      <c r="Z74" s="532"/>
      <c r="AA74" s="532"/>
      <c r="AB74" s="532"/>
      <c r="AC74" s="532"/>
      <c r="AD74" s="532"/>
      <c r="AE74" s="532"/>
      <c r="AF74" s="532"/>
      <c r="AG74" s="532"/>
      <c r="AH74" s="532"/>
      <c r="AI74" s="532"/>
      <c r="AJ74" s="532"/>
      <c r="AK74" s="532"/>
      <c r="AL74" s="532"/>
      <c r="AM74" s="532"/>
      <c r="AN74" s="532"/>
      <c r="AO74" s="532"/>
      <c r="AP74" s="532"/>
      <c r="AQ74" s="532"/>
      <c r="AR74" s="532"/>
      <c r="AS74" s="532"/>
      <c r="AT74" s="532"/>
      <c r="AU74" s="532"/>
      <c r="AV74" s="532"/>
      <c r="AW74" s="532"/>
      <c r="AX74" s="532"/>
      <c r="AY74" s="532"/>
      <c r="AZ74" s="532"/>
      <c r="BA74" s="532"/>
      <c r="BB74" s="532"/>
      <c r="BC74" s="532"/>
      <c r="BD74" s="532"/>
      <c r="BE74" s="532"/>
      <c r="BF74" s="532"/>
      <c r="BG74" s="532"/>
      <c r="BH74" s="532"/>
      <c r="BI74" s="532"/>
      <c r="BJ74" s="532"/>
      <c r="BK74" s="532"/>
      <c r="BL74" s="532"/>
      <c r="BM74" s="532"/>
      <c r="BN74" s="532"/>
      <c r="BO74" s="532"/>
      <c r="BP74" s="532"/>
      <c r="BQ74" s="532"/>
      <c r="BR74" s="532"/>
      <c r="BS74" s="532"/>
      <c r="BT74" s="532"/>
      <c r="BU74" s="532"/>
      <c r="BV74" s="532"/>
      <c r="BW74" s="532"/>
      <c r="BX74" s="532"/>
      <c r="BY74" s="532"/>
      <c r="BZ74" s="532"/>
      <c r="CA74" s="532"/>
      <c r="CB74" s="532"/>
      <c r="CC74" s="532"/>
      <c r="CD74" s="532"/>
      <c r="CE74" s="532"/>
      <c r="CF74" s="532"/>
      <c r="CG74" s="532"/>
      <c r="CH74" s="532"/>
      <c r="CI74" s="532"/>
      <c r="CJ74" s="532"/>
      <c r="CK74" s="532"/>
      <c r="CL74" s="532"/>
      <c r="CM74" s="532"/>
      <c r="CN74" s="532"/>
      <c r="CO74" s="532"/>
      <c r="CP74" s="532"/>
      <c r="CQ74" s="532"/>
      <c r="CR74" s="532"/>
      <c r="CS74" s="532"/>
      <c r="CT74" s="532"/>
      <c r="CU74" s="532"/>
      <c r="CV74" s="532"/>
      <c r="CW74" s="532"/>
      <c r="CX74" s="532"/>
      <c r="CY74" s="532"/>
      <c r="CZ74" s="532"/>
      <c r="DA74" s="532"/>
      <c r="DB74" s="532"/>
      <c r="DC74" s="532"/>
      <c r="DD74" s="532"/>
      <c r="DE74" s="532"/>
      <c r="DF74" s="532"/>
      <c r="DG74" s="532"/>
      <c r="DH74" s="532"/>
      <c r="DI74" s="532"/>
      <c r="DJ74" s="532"/>
      <c r="DK74" s="532"/>
      <c r="DL74" s="532"/>
      <c r="DM74" s="532"/>
      <c r="DN74" s="532"/>
      <c r="DO74" s="532"/>
      <c r="DP74" s="532"/>
      <c r="DQ74" s="532"/>
      <c r="DR74" s="532"/>
      <c r="DS74" s="532"/>
      <c r="DT74" s="532"/>
      <c r="DU74" s="532"/>
      <c r="DV74" s="532"/>
      <c r="DW74" s="532"/>
      <c r="DX74" s="532"/>
      <c r="DY74" s="532"/>
      <c r="DZ74" s="532"/>
      <c r="EA74" s="532"/>
      <c r="EB74" s="532"/>
      <c r="EC74" s="532"/>
      <c r="ED74" s="532"/>
      <c r="EE74" s="532"/>
      <c r="EF74" s="532"/>
      <c r="EG74" s="532"/>
      <c r="EH74" s="532"/>
      <c r="EI74" s="532"/>
      <c r="EJ74" s="532"/>
      <c r="EK74" s="532"/>
      <c r="EL74" s="532"/>
      <c r="EM74" s="532"/>
      <c r="EN74" s="532"/>
      <c r="EO74" s="532"/>
      <c r="EP74" s="532"/>
      <c r="EQ74" s="532"/>
      <c r="ER74" s="532"/>
      <c r="ES74" s="532"/>
      <c r="ET74" s="532"/>
      <c r="EU74" s="532"/>
      <c r="EV74" s="532"/>
      <c r="EW74" s="532"/>
      <c r="EX74" s="532"/>
      <c r="EY74" s="532"/>
      <c r="EZ74" s="532"/>
      <c r="FA74" s="532"/>
      <c r="FB74" s="532"/>
      <c r="FC74" s="532"/>
      <c r="FD74" s="532"/>
      <c r="FE74" s="532"/>
      <c r="FF74" s="420"/>
      <c r="FG74" s="420"/>
      <c r="FH74" s="417"/>
    </row>
    <row r="75" spans="1:164" ht="25.5" customHeight="1">
      <c r="A75" s="656" t="s">
        <v>654</v>
      </c>
      <c r="B75" s="656"/>
      <c r="C75" s="656"/>
      <c r="D75" s="11">
        <v>972905911</v>
      </c>
      <c r="E75" s="11"/>
      <c r="F75" s="11"/>
      <c r="G75" s="11">
        <v>304300712</v>
      </c>
      <c r="H75" s="11">
        <v>668605199</v>
      </c>
      <c r="I75" s="11">
        <v>13546877</v>
      </c>
      <c r="J75" s="11">
        <v>5907891</v>
      </c>
      <c r="K75" s="11">
        <v>7638986</v>
      </c>
      <c r="L75" s="11">
        <v>3541384</v>
      </c>
      <c r="M75" s="11">
        <v>1619466</v>
      </c>
      <c r="N75" s="11">
        <v>1921918</v>
      </c>
      <c r="O75" s="11">
        <v>14464854</v>
      </c>
      <c r="P75" s="11">
        <v>5352991</v>
      </c>
      <c r="Q75" s="11">
        <v>9111863</v>
      </c>
      <c r="R75" s="11">
        <v>8417993</v>
      </c>
      <c r="S75" s="11">
        <v>3329757</v>
      </c>
      <c r="T75" s="11">
        <v>5088236</v>
      </c>
      <c r="U75" s="11">
        <v>124404187</v>
      </c>
      <c r="V75" s="11">
        <v>34784584</v>
      </c>
      <c r="W75" s="11">
        <v>89619603</v>
      </c>
      <c r="X75" s="11">
        <v>16074773</v>
      </c>
      <c r="Y75" s="11">
        <v>6462107</v>
      </c>
      <c r="Z75" s="11">
        <v>9612666</v>
      </c>
      <c r="AA75" s="11">
        <v>13563114</v>
      </c>
      <c r="AB75" s="11">
        <v>4127375</v>
      </c>
      <c r="AC75" s="11">
        <v>9435739</v>
      </c>
      <c r="AD75" s="11">
        <v>3662011</v>
      </c>
      <c r="AE75" s="11">
        <v>1712289</v>
      </c>
      <c r="AF75" s="11">
        <v>1949722</v>
      </c>
      <c r="AG75" s="11">
        <v>2765772</v>
      </c>
      <c r="AH75" s="11">
        <v>0</v>
      </c>
      <c r="AI75" s="11">
        <v>2765772</v>
      </c>
      <c r="AJ75" s="11">
        <v>41519289</v>
      </c>
      <c r="AK75" s="11">
        <v>11195047</v>
      </c>
      <c r="AL75" s="11">
        <v>30324242</v>
      </c>
      <c r="AM75" s="11">
        <v>26726086</v>
      </c>
      <c r="AN75" s="11">
        <v>7809231</v>
      </c>
      <c r="AO75" s="11">
        <v>18916855</v>
      </c>
      <c r="AP75" s="11">
        <v>3386186</v>
      </c>
      <c r="AQ75" s="11">
        <v>3386176</v>
      </c>
      <c r="AR75" s="11">
        <v>10</v>
      </c>
      <c r="AS75" s="11">
        <v>3362735</v>
      </c>
      <c r="AT75" s="11">
        <v>1181514</v>
      </c>
      <c r="AU75" s="11">
        <v>2181221</v>
      </c>
      <c r="AV75" s="11">
        <v>37732911</v>
      </c>
      <c r="AW75" s="11">
        <v>8195246</v>
      </c>
      <c r="AX75" s="11">
        <v>29537665</v>
      </c>
      <c r="AY75" s="11">
        <v>17589144</v>
      </c>
      <c r="AZ75" s="11">
        <v>7621697</v>
      </c>
      <c r="BA75" s="11">
        <v>9967447</v>
      </c>
      <c r="BB75" s="11">
        <v>10995599</v>
      </c>
      <c r="BC75" s="11">
        <v>3459375</v>
      </c>
      <c r="BD75" s="11">
        <v>7536224</v>
      </c>
      <c r="BE75" s="11">
        <v>9388386</v>
      </c>
      <c r="BF75" s="11">
        <v>2936157</v>
      </c>
      <c r="BG75" s="11">
        <v>6452229</v>
      </c>
      <c r="BH75" s="11">
        <v>12550355</v>
      </c>
      <c r="BI75" s="11">
        <v>6110946</v>
      </c>
      <c r="BJ75" s="11">
        <v>6439409</v>
      </c>
      <c r="BK75" s="11">
        <v>13043277</v>
      </c>
      <c r="BL75" s="11">
        <v>5119779</v>
      </c>
      <c r="BM75" s="11">
        <v>7923498</v>
      </c>
      <c r="BN75" s="11">
        <v>3464923</v>
      </c>
      <c r="BO75" s="11">
        <v>1062752</v>
      </c>
      <c r="BP75" s="11">
        <v>2402171</v>
      </c>
      <c r="BQ75" s="11">
        <v>20006021</v>
      </c>
      <c r="BR75" s="11">
        <v>5788402</v>
      </c>
      <c r="BS75" s="11">
        <v>14217619</v>
      </c>
      <c r="BT75" s="11">
        <v>22492815</v>
      </c>
      <c r="BU75" s="11">
        <v>7221183</v>
      </c>
      <c r="BV75" s="11">
        <v>15271632</v>
      </c>
      <c r="BW75" s="11">
        <v>29997117</v>
      </c>
      <c r="BX75" s="11">
        <v>11248200</v>
      </c>
      <c r="BY75" s="11">
        <v>18748917</v>
      </c>
      <c r="BZ75" s="11">
        <v>18291636</v>
      </c>
      <c r="CA75" s="11">
        <v>6061667</v>
      </c>
      <c r="CB75" s="11">
        <v>12229969</v>
      </c>
      <c r="CC75" s="11">
        <v>8321777</v>
      </c>
      <c r="CD75" s="11">
        <v>3018821</v>
      </c>
      <c r="CE75" s="11">
        <v>5302956</v>
      </c>
      <c r="CF75" s="11">
        <v>15077947</v>
      </c>
      <c r="CG75" s="11">
        <v>4096651</v>
      </c>
      <c r="CH75" s="11">
        <v>10981296</v>
      </c>
      <c r="CI75" s="11">
        <v>2893555</v>
      </c>
      <c r="CJ75" s="11">
        <v>1012147</v>
      </c>
      <c r="CK75" s="11">
        <v>1881408</v>
      </c>
      <c r="CL75" s="11">
        <v>7279097</v>
      </c>
      <c r="CM75" s="11">
        <v>2325620</v>
      </c>
      <c r="CN75" s="11">
        <v>4953477</v>
      </c>
      <c r="CO75" s="11">
        <v>6132816</v>
      </c>
      <c r="CP75" s="11">
        <v>1929886</v>
      </c>
      <c r="CQ75" s="11">
        <v>4202930</v>
      </c>
      <c r="CR75" s="11">
        <v>4130658</v>
      </c>
      <c r="CS75" s="11">
        <v>1206612</v>
      </c>
      <c r="CT75" s="11">
        <v>2924046</v>
      </c>
      <c r="CU75" s="11">
        <v>36108105</v>
      </c>
      <c r="CV75" s="11">
        <v>10590735</v>
      </c>
      <c r="CW75" s="11">
        <v>25517370</v>
      </c>
      <c r="CX75" s="11">
        <v>6647485</v>
      </c>
      <c r="CY75" s="11">
        <v>2652436</v>
      </c>
      <c r="CZ75" s="11">
        <v>3995049</v>
      </c>
      <c r="DA75" s="11">
        <v>82511342</v>
      </c>
      <c r="DB75" s="11">
        <v>12909097</v>
      </c>
      <c r="DC75" s="11">
        <v>69602245</v>
      </c>
      <c r="DD75" s="11">
        <v>25446577</v>
      </c>
      <c r="DE75" s="11">
        <v>9717332</v>
      </c>
      <c r="DF75" s="11">
        <v>15729245</v>
      </c>
      <c r="DG75" s="11">
        <v>3186590</v>
      </c>
      <c r="DH75" s="11">
        <v>1313173</v>
      </c>
      <c r="DI75" s="11">
        <v>1873417</v>
      </c>
      <c r="DJ75" s="11">
        <v>34482043</v>
      </c>
      <c r="DK75" s="11">
        <v>10629469</v>
      </c>
      <c r="DL75" s="11">
        <v>23852574</v>
      </c>
      <c r="DM75" s="11">
        <v>10629264</v>
      </c>
      <c r="DN75" s="11">
        <v>4726296</v>
      </c>
      <c r="DO75" s="11">
        <v>5902968</v>
      </c>
      <c r="DP75" s="11">
        <v>12590871</v>
      </c>
      <c r="DQ75" s="11">
        <v>4199115</v>
      </c>
      <c r="DR75" s="11">
        <v>8391756</v>
      </c>
      <c r="DS75" s="11">
        <v>41396950</v>
      </c>
      <c r="DT75" s="11">
        <v>12035269</v>
      </c>
      <c r="DU75" s="11">
        <v>29361681</v>
      </c>
      <c r="DV75" s="11">
        <v>3409392</v>
      </c>
      <c r="DW75" s="11">
        <v>1046516</v>
      </c>
      <c r="DX75" s="11">
        <v>2362876</v>
      </c>
      <c r="DY75" s="11">
        <v>14353054</v>
      </c>
      <c r="DZ75" s="11">
        <v>5714581</v>
      </c>
      <c r="EA75" s="11">
        <v>8638473</v>
      </c>
      <c r="EB75" s="11">
        <v>2456152</v>
      </c>
      <c r="EC75" s="11">
        <v>888434</v>
      </c>
      <c r="ED75" s="11">
        <v>1567718</v>
      </c>
      <c r="EE75" s="11">
        <v>13977358</v>
      </c>
      <c r="EF75" s="11">
        <v>4803569</v>
      </c>
      <c r="EG75" s="11">
        <v>9173789</v>
      </c>
      <c r="EH75" s="11">
        <v>83062062</v>
      </c>
      <c r="EI75" s="11">
        <v>25602328</v>
      </c>
      <c r="EJ75" s="11">
        <v>57459734</v>
      </c>
      <c r="EK75" s="11">
        <v>9752423</v>
      </c>
      <c r="EL75" s="11">
        <v>4935328</v>
      </c>
      <c r="EM75" s="11">
        <v>4817095</v>
      </c>
      <c r="EN75" s="11">
        <v>2678368</v>
      </c>
      <c r="EO75" s="11">
        <v>1069899</v>
      </c>
      <c r="EP75" s="11">
        <v>1608469</v>
      </c>
      <c r="EQ75" s="11">
        <v>25100336</v>
      </c>
      <c r="ER75" s="11">
        <v>8796688</v>
      </c>
      <c r="ES75" s="11">
        <v>16303648</v>
      </c>
      <c r="ET75" s="11">
        <v>23786267</v>
      </c>
      <c r="EU75" s="11">
        <v>8911653</v>
      </c>
      <c r="EV75" s="11">
        <v>14874614</v>
      </c>
      <c r="EW75" s="11">
        <v>5358692</v>
      </c>
      <c r="EX75" s="11">
        <v>2257109</v>
      </c>
      <c r="EY75" s="11">
        <v>3101583</v>
      </c>
      <c r="EZ75" s="11">
        <v>18029866</v>
      </c>
      <c r="FA75" s="11">
        <v>5431319</v>
      </c>
      <c r="FB75" s="11">
        <v>12598547</v>
      </c>
      <c r="FC75" s="11">
        <v>3119419</v>
      </c>
      <c r="FD75" s="11">
        <v>786797</v>
      </c>
      <c r="FE75" s="11">
        <v>2332622</v>
      </c>
      <c r="FF75" s="420"/>
      <c r="FG75" s="420"/>
      <c r="FH75" s="417"/>
    </row>
    <row r="76" spans="1:164" ht="15" customHeight="1">
      <c r="A76" s="656" t="s">
        <v>699</v>
      </c>
      <c r="B76" s="656"/>
      <c r="C76" s="656"/>
      <c r="D76" s="11">
        <v>93126267</v>
      </c>
      <c r="E76" s="11"/>
      <c r="F76" s="11"/>
      <c r="G76" s="11">
        <v>31226680</v>
      </c>
      <c r="H76" s="11">
        <v>61899587</v>
      </c>
      <c r="I76" s="11">
        <v>1186287</v>
      </c>
      <c r="J76" s="11">
        <v>539636</v>
      </c>
      <c r="K76" s="11">
        <v>646651</v>
      </c>
      <c r="L76" s="11">
        <v>624697</v>
      </c>
      <c r="M76" s="11">
        <v>428870</v>
      </c>
      <c r="N76" s="11">
        <v>195827</v>
      </c>
      <c r="O76" s="11">
        <v>1172869</v>
      </c>
      <c r="P76" s="11">
        <v>530057</v>
      </c>
      <c r="Q76" s="11">
        <v>642812</v>
      </c>
      <c r="R76" s="11">
        <v>768205</v>
      </c>
      <c r="S76" s="11">
        <v>250024</v>
      </c>
      <c r="T76" s="11">
        <v>518181</v>
      </c>
      <c r="U76" s="11">
        <v>10582354</v>
      </c>
      <c r="V76" s="11">
        <v>2458091</v>
      </c>
      <c r="W76" s="11">
        <v>8124263</v>
      </c>
      <c r="X76" s="11">
        <v>1887374</v>
      </c>
      <c r="Y76" s="11">
        <v>975412</v>
      </c>
      <c r="Z76" s="11">
        <v>911962</v>
      </c>
      <c r="AA76" s="11">
        <v>1303528</v>
      </c>
      <c r="AB76" s="11">
        <v>674019</v>
      </c>
      <c r="AC76" s="11">
        <v>629509</v>
      </c>
      <c r="AD76" s="11">
        <v>231923</v>
      </c>
      <c r="AE76" s="11">
        <v>127344</v>
      </c>
      <c r="AF76" s="11">
        <v>104579</v>
      </c>
      <c r="AG76" s="11">
        <v>332893</v>
      </c>
      <c r="AH76" s="11">
        <v>0</v>
      </c>
      <c r="AI76" s="11">
        <v>332893</v>
      </c>
      <c r="AJ76" s="11">
        <v>2801007</v>
      </c>
      <c r="AK76" s="11">
        <v>653438</v>
      </c>
      <c r="AL76" s="11">
        <v>2147569</v>
      </c>
      <c r="AM76" s="11">
        <v>2667182</v>
      </c>
      <c r="AN76" s="11">
        <v>832359</v>
      </c>
      <c r="AO76" s="11">
        <v>1834823</v>
      </c>
      <c r="AP76" s="11">
        <v>364937</v>
      </c>
      <c r="AQ76" s="11">
        <v>364937</v>
      </c>
      <c r="AR76" s="11">
        <v>0</v>
      </c>
      <c r="AS76" s="11">
        <v>147857</v>
      </c>
      <c r="AT76" s="11">
        <v>56897</v>
      </c>
      <c r="AU76" s="11">
        <v>90960</v>
      </c>
      <c r="AV76" s="11">
        <v>2650962</v>
      </c>
      <c r="AW76" s="11">
        <v>407936</v>
      </c>
      <c r="AX76" s="11">
        <v>2243026</v>
      </c>
      <c r="AY76" s="11">
        <v>1735163</v>
      </c>
      <c r="AZ76" s="11">
        <v>748403</v>
      </c>
      <c r="BA76" s="11">
        <v>986760</v>
      </c>
      <c r="BB76" s="11">
        <v>1473981</v>
      </c>
      <c r="BC76" s="11">
        <v>466292</v>
      </c>
      <c r="BD76" s="11">
        <v>1007689</v>
      </c>
      <c r="BE76" s="11">
        <v>1504929</v>
      </c>
      <c r="BF76" s="11">
        <v>474685</v>
      </c>
      <c r="BG76" s="11">
        <v>1030244</v>
      </c>
      <c r="BH76" s="11">
        <v>1262166</v>
      </c>
      <c r="BI76" s="11">
        <v>526087</v>
      </c>
      <c r="BJ76" s="11">
        <v>736079</v>
      </c>
      <c r="BK76" s="11">
        <v>1100502</v>
      </c>
      <c r="BL76" s="11">
        <v>522863</v>
      </c>
      <c r="BM76" s="11">
        <v>577639</v>
      </c>
      <c r="BN76" s="11">
        <v>158451</v>
      </c>
      <c r="BO76" s="11">
        <v>63307</v>
      </c>
      <c r="BP76" s="11">
        <v>95144</v>
      </c>
      <c r="BQ76" s="11">
        <v>1900469</v>
      </c>
      <c r="BR76" s="11">
        <v>690256</v>
      </c>
      <c r="BS76" s="11">
        <v>1210213</v>
      </c>
      <c r="BT76" s="11">
        <v>1934535</v>
      </c>
      <c r="BU76" s="11">
        <v>895876</v>
      </c>
      <c r="BV76" s="11">
        <v>1038659</v>
      </c>
      <c r="BW76" s="11">
        <v>2668098</v>
      </c>
      <c r="BX76" s="11">
        <v>1403937</v>
      </c>
      <c r="BY76" s="11">
        <v>1264161</v>
      </c>
      <c r="BZ76" s="11">
        <v>2135058</v>
      </c>
      <c r="CA76" s="11">
        <v>425128</v>
      </c>
      <c r="CB76" s="11">
        <v>1709930</v>
      </c>
      <c r="CC76" s="11">
        <v>755530</v>
      </c>
      <c r="CD76" s="11">
        <v>358115</v>
      </c>
      <c r="CE76" s="11">
        <v>397415</v>
      </c>
      <c r="CF76" s="11">
        <v>1224347</v>
      </c>
      <c r="CG76" s="11">
        <v>305411</v>
      </c>
      <c r="CH76" s="11">
        <v>918936</v>
      </c>
      <c r="CI76" s="11">
        <v>225435</v>
      </c>
      <c r="CJ76" s="11">
        <v>44610</v>
      </c>
      <c r="CK76" s="11">
        <v>180825</v>
      </c>
      <c r="CL76" s="11">
        <v>966868</v>
      </c>
      <c r="CM76" s="11">
        <v>262675</v>
      </c>
      <c r="CN76" s="11">
        <v>704193</v>
      </c>
      <c r="CO76" s="11">
        <v>326145</v>
      </c>
      <c r="CP76" s="11">
        <v>101651</v>
      </c>
      <c r="CQ76" s="11">
        <v>224494</v>
      </c>
      <c r="CR76" s="11">
        <v>283331</v>
      </c>
      <c r="CS76" s="11">
        <v>146151</v>
      </c>
      <c r="CT76" s="11">
        <v>137180</v>
      </c>
      <c r="CU76" s="11">
        <v>3108387</v>
      </c>
      <c r="CV76" s="11">
        <v>1608686</v>
      </c>
      <c r="CW76" s="11">
        <v>1499701</v>
      </c>
      <c r="CX76" s="11">
        <v>905771</v>
      </c>
      <c r="CY76" s="11">
        <v>327534</v>
      </c>
      <c r="CZ76" s="11">
        <v>578237</v>
      </c>
      <c r="DA76" s="11">
        <v>6558612</v>
      </c>
      <c r="DB76" s="11">
        <v>1673882</v>
      </c>
      <c r="DC76" s="11">
        <v>4884730</v>
      </c>
      <c r="DD76" s="11">
        <v>1678161</v>
      </c>
      <c r="DE76" s="11">
        <v>595430</v>
      </c>
      <c r="DF76" s="11">
        <v>1082731</v>
      </c>
      <c r="DG76" s="11">
        <v>579188</v>
      </c>
      <c r="DH76" s="11">
        <v>167140</v>
      </c>
      <c r="DI76" s="11">
        <v>412048</v>
      </c>
      <c r="DJ76" s="11">
        <v>3567678</v>
      </c>
      <c r="DK76" s="11">
        <v>1651280</v>
      </c>
      <c r="DL76" s="11">
        <v>1916398</v>
      </c>
      <c r="DM76" s="11">
        <v>1158424</v>
      </c>
      <c r="DN76" s="11">
        <v>516425</v>
      </c>
      <c r="DO76" s="11">
        <v>641999</v>
      </c>
      <c r="DP76" s="11">
        <v>1342126</v>
      </c>
      <c r="DQ76" s="11">
        <v>524198</v>
      </c>
      <c r="DR76" s="11">
        <v>817928</v>
      </c>
      <c r="DS76" s="11">
        <v>3084116</v>
      </c>
      <c r="DT76" s="11">
        <v>1146697</v>
      </c>
      <c r="DU76" s="11">
        <v>1937419</v>
      </c>
      <c r="DV76" s="11">
        <v>81578</v>
      </c>
      <c r="DW76" s="11">
        <v>11784</v>
      </c>
      <c r="DX76" s="11">
        <v>69794</v>
      </c>
      <c r="DY76" s="11">
        <v>1532835</v>
      </c>
      <c r="DZ76" s="11">
        <v>443602</v>
      </c>
      <c r="EA76" s="11">
        <v>1089233</v>
      </c>
      <c r="EB76" s="11">
        <v>389278</v>
      </c>
      <c r="EC76" s="11">
        <v>164306</v>
      </c>
      <c r="ED76" s="11">
        <v>224972</v>
      </c>
      <c r="EE76" s="11">
        <v>963630</v>
      </c>
      <c r="EF76" s="11">
        <v>455062</v>
      </c>
      <c r="EG76" s="11">
        <v>508568</v>
      </c>
      <c r="EH76" s="11">
        <v>12051464</v>
      </c>
      <c r="EI76" s="11">
        <v>3099892</v>
      </c>
      <c r="EJ76" s="11">
        <v>8951572</v>
      </c>
      <c r="EK76" s="11">
        <v>1328544</v>
      </c>
      <c r="EL76" s="11">
        <v>619427</v>
      </c>
      <c r="EM76" s="11">
        <v>709117</v>
      </c>
      <c r="EN76" s="11">
        <v>132581</v>
      </c>
      <c r="EO76" s="11">
        <v>89670</v>
      </c>
      <c r="EP76" s="11">
        <v>42911</v>
      </c>
      <c r="EQ76" s="11">
        <v>2665657</v>
      </c>
      <c r="ER76" s="11">
        <v>1037917</v>
      </c>
      <c r="ES76" s="11">
        <v>1627740</v>
      </c>
      <c r="ET76" s="11">
        <v>2957101</v>
      </c>
      <c r="EU76" s="11">
        <v>752645</v>
      </c>
      <c r="EV76" s="11">
        <v>2204456</v>
      </c>
      <c r="EW76" s="11">
        <v>380970</v>
      </c>
      <c r="EX76" s="11">
        <v>199261</v>
      </c>
      <c r="EY76" s="11">
        <v>181709</v>
      </c>
      <c r="EZ76" s="11">
        <v>1689232</v>
      </c>
      <c r="FA76" s="11">
        <v>331167</v>
      </c>
      <c r="FB76" s="11">
        <v>1358065</v>
      </c>
      <c r="FC76" s="11">
        <v>593851</v>
      </c>
      <c r="FD76" s="11">
        <v>76208</v>
      </c>
      <c r="FE76" s="11">
        <v>517643</v>
      </c>
      <c r="FF76" s="420"/>
      <c r="FG76" s="420"/>
      <c r="FH76" s="417"/>
    </row>
    <row r="77" spans="1:164" ht="25.5" customHeight="1">
      <c r="A77" s="656" t="s">
        <v>700</v>
      </c>
      <c r="B77" s="656"/>
      <c r="C77" s="656"/>
      <c r="D77" s="11">
        <v>287813315</v>
      </c>
      <c r="E77" s="11"/>
      <c r="F77" s="11"/>
      <c r="G77" s="11">
        <v>245319653</v>
      </c>
      <c r="H77" s="11">
        <v>42493662</v>
      </c>
      <c r="I77" s="11">
        <v>4881370</v>
      </c>
      <c r="J77" s="11">
        <v>4881370</v>
      </c>
      <c r="K77" s="11">
        <v>0</v>
      </c>
      <c r="L77" s="11">
        <v>1092961</v>
      </c>
      <c r="M77" s="11">
        <v>1075371</v>
      </c>
      <c r="N77" s="11">
        <v>17590</v>
      </c>
      <c r="O77" s="11">
        <v>5910477</v>
      </c>
      <c r="P77" s="11">
        <v>4639221</v>
      </c>
      <c r="Q77" s="11">
        <v>1271256</v>
      </c>
      <c r="R77" s="11">
        <v>2711408</v>
      </c>
      <c r="S77" s="11">
        <v>2711408</v>
      </c>
      <c r="T77" s="11">
        <v>0</v>
      </c>
      <c r="U77" s="11">
        <v>39648862</v>
      </c>
      <c r="V77" s="11">
        <v>28559363</v>
      </c>
      <c r="W77" s="11">
        <v>11089499</v>
      </c>
      <c r="X77" s="11">
        <v>5920949</v>
      </c>
      <c r="Y77" s="11">
        <v>5718659</v>
      </c>
      <c r="Z77" s="11">
        <v>202290</v>
      </c>
      <c r="AA77" s="11">
        <v>3367320</v>
      </c>
      <c r="AB77" s="11">
        <v>3367320</v>
      </c>
      <c r="AC77" s="11">
        <v>0</v>
      </c>
      <c r="AD77" s="11">
        <v>1248513</v>
      </c>
      <c r="AE77" s="11">
        <v>1248513</v>
      </c>
      <c r="AF77" s="11">
        <v>0</v>
      </c>
      <c r="AG77" s="11">
        <v>158943</v>
      </c>
      <c r="AH77" s="11">
        <v>0</v>
      </c>
      <c r="AI77" s="11">
        <v>158943</v>
      </c>
      <c r="AJ77" s="11">
        <v>10798564</v>
      </c>
      <c r="AK77" s="11">
        <v>7837214</v>
      </c>
      <c r="AL77" s="11">
        <v>2961350</v>
      </c>
      <c r="AM77" s="11">
        <v>5721378</v>
      </c>
      <c r="AN77" s="11">
        <v>5721378</v>
      </c>
      <c r="AO77" s="11">
        <v>0</v>
      </c>
      <c r="AP77" s="11">
        <v>1110246</v>
      </c>
      <c r="AQ77" s="11">
        <v>1110236</v>
      </c>
      <c r="AR77" s="11">
        <v>10</v>
      </c>
      <c r="AS77" s="11">
        <v>1107241</v>
      </c>
      <c r="AT77" s="11">
        <v>972707</v>
      </c>
      <c r="AU77" s="11">
        <v>134534</v>
      </c>
      <c r="AV77" s="11">
        <v>9494824</v>
      </c>
      <c r="AW77" s="11">
        <v>6494638</v>
      </c>
      <c r="AX77" s="11">
        <v>3000186</v>
      </c>
      <c r="AY77" s="11">
        <v>6434544</v>
      </c>
      <c r="AZ77" s="11">
        <v>6434544</v>
      </c>
      <c r="BA77" s="11">
        <v>0</v>
      </c>
      <c r="BB77" s="11">
        <v>3918473</v>
      </c>
      <c r="BC77" s="11">
        <v>2966603</v>
      </c>
      <c r="BD77" s="11">
        <v>951870</v>
      </c>
      <c r="BE77" s="11">
        <v>3459326</v>
      </c>
      <c r="BF77" s="11">
        <v>2655302</v>
      </c>
      <c r="BG77" s="11">
        <v>804024</v>
      </c>
      <c r="BH77" s="11">
        <v>4375744</v>
      </c>
      <c r="BI77" s="11">
        <v>4375744</v>
      </c>
      <c r="BJ77" s="11">
        <v>0</v>
      </c>
      <c r="BK77" s="11">
        <v>3524192</v>
      </c>
      <c r="BL77" s="11">
        <v>3524192</v>
      </c>
      <c r="BM77" s="11">
        <v>0</v>
      </c>
      <c r="BN77" s="11">
        <v>813161</v>
      </c>
      <c r="BO77" s="11">
        <v>813161</v>
      </c>
      <c r="BP77" s="11">
        <v>0</v>
      </c>
      <c r="BQ77" s="11">
        <v>6363889</v>
      </c>
      <c r="BR77" s="11">
        <v>4988676</v>
      </c>
      <c r="BS77" s="11">
        <v>1375213</v>
      </c>
      <c r="BT77" s="11">
        <v>5371436</v>
      </c>
      <c r="BU77" s="11">
        <v>5333723</v>
      </c>
      <c r="BV77" s="11">
        <v>37713</v>
      </c>
      <c r="BW77" s="11">
        <v>11719911</v>
      </c>
      <c r="BX77" s="11">
        <v>9922156</v>
      </c>
      <c r="BY77" s="11">
        <v>1797755</v>
      </c>
      <c r="BZ77" s="11">
        <v>5082362</v>
      </c>
      <c r="CA77" s="11">
        <v>5082362</v>
      </c>
      <c r="CB77" s="11">
        <v>0</v>
      </c>
      <c r="CC77" s="11">
        <v>3171851</v>
      </c>
      <c r="CD77" s="11">
        <v>2450118</v>
      </c>
      <c r="CE77" s="11">
        <v>721733</v>
      </c>
      <c r="CF77" s="11">
        <v>3983189</v>
      </c>
      <c r="CG77" s="11">
        <v>3314288</v>
      </c>
      <c r="CH77" s="11">
        <v>668901</v>
      </c>
      <c r="CI77" s="11">
        <v>940038</v>
      </c>
      <c r="CJ77" s="11">
        <v>897822</v>
      </c>
      <c r="CK77" s="11">
        <v>42216</v>
      </c>
      <c r="CL77" s="11">
        <v>2431684</v>
      </c>
      <c r="CM77" s="11">
        <v>2008686</v>
      </c>
      <c r="CN77" s="11">
        <v>422998</v>
      </c>
      <c r="CO77" s="11">
        <v>1419679</v>
      </c>
      <c r="CP77" s="11">
        <v>1419679</v>
      </c>
      <c r="CQ77" s="11">
        <v>0</v>
      </c>
      <c r="CR77" s="11">
        <v>985188</v>
      </c>
      <c r="CS77" s="11">
        <v>985188</v>
      </c>
      <c r="CT77" s="11">
        <v>0</v>
      </c>
      <c r="CU77" s="11">
        <v>6987420</v>
      </c>
      <c r="CV77" s="11">
        <v>5691232</v>
      </c>
      <c r="CW77" s="11">
        <v>1296188</v>
      </c>
      <c r="CX77" s="11">
        <v>2585618</v>
      </c>
      <c r="CY77" s="11">
        <v>2243913</v>
      </c>
      <c r="CZ77" s="11">
        <v>341705</v>
      </c>
      <c r="DA77" s="11">
        <v>14286762</v>
      </c>
      <c r="DB77" s="11">
        <v>10788066</v>
      </c>
      <c r="DC77" s="11">
        <v>3498696</v>
      </c>
      <c r="DD77" s="11">
        <v>9726786</v>
      </c>
      <c r="DE77" s="11">
        <v>7749470</v>
      </c>
      <c r="DF77" s="11">
        <v>1977316</v>
      </c>
      <c r="DG77" s="11">
        <v>1220090</v>
      </c>
      <c r="DH77" s="11">
        <v>1220090</v>
      </c>
      <c r="DI77" s="11">
        <v>0</v>
      </c>
      <c r="DJ77" s="11">
        <v>9585639</v>
      </c>
      <c r="DK77" s="11">
        <v>8896380</v>
      </c>
      <c r="DL77" s="11">
        <v>689259</v>
      </c>
      <c r="DM77" s="11">
        <v>4052903</v>
      </c>
      <c r="DN77" s="11">
        <v>4052903</v>
      </c>
      <c r="DO77" s="11">
        <v>0</v>
      </c>
      <c r="DP77" s="11">
        <v>4943952</v>
      </c>
      <c r="DQ77" s="11">
        <v>3697666</v>
      </c>
      <c r="DR77" s="11">
        <v>1246286</v>
      </c>
      <c r="DS77" s="11">
        <v>10761940</v>
      </c>
      <c r="DT77" s="11">
        <v>9632239</v>
      </c>
      <c r="DU77" s="11">
        <v>1129701</v>
      </c>
      <c r="DV77" s="11">
        <v>682812</v>
      </c>
      <c r="DW77" s="11">
        <v>682812</v>
      </c>
      <c r="DX77" s="11">
        <v>0</v>
      </c>
      <c r="DY77" s="11">
        <v>4178957</v>
      </c>
      <c r="DZ77" s="11">
        <v>4175757</v>
      </c>
      <c r="EA77" s="11">
        <v>3200</v>
      </c>
      <c r="EB77" s="11">
        <v>881094</v>
      </c>
      <c r="EC77" s="11">
        <v>744418</v>
      </c>
      <c r="ED77" s="11">
        <v>136676</v>
      </c>
      <c r="EE77" s="11">
        <v>3713013</v>
      </c>
      <c r="EF77" s="11">
        <v>3713013</v>
      </c>
      <c r="EG77" s="11">
        <v>0</v>
      </c>
      <c r="EH77" s="11">
        <v>27959164</v>
      </c>
      <c r="EI77" s="11">
        <v>23291925</v>
      </c>
      <c r="EJ77" s="11">
        <v>4667239</v>
      </c>
      <c r="EK77" s="11">
        <v>4402104</v>
      </c>
      <c r="EL77" s="11">
        <v>4402104</v>
      </c>
      <c r="EM77" s="11">
        <v>0</v>
      </c>
      <c r="EN77" s="11">
        <v>871891</v>
      </c>
      <c r="EO77" s="11">
        <v>871891</v>
      </c>
      <c r="EP77" s="11">
        <v>0</v>
      </c>
      <c r="EQ77" s="11">
        <v>7759404</v>
      </c>
      <c r="ER77" s="11">
        <v>7757290</v>
      </c>
      <c r="ES77" s="11">
        <v>2114</v>
      </c>
      <c r="ET77" s="11">
        <v>7098530</v>
      </c>
      <c r="EU77" s="11">
        <v>7098530</v>
      </c>
      <c r="EV77" s="11">
        <v>0</v>
      </c>
      <c r="EW77" s="11">
        <v>1754454</v>
      </c>
      <c r="EX77" s="11">
        <v>1739159</v>
      </c>
      <c r="EY77" s="11">
        <v>15295</v>
      </c>
      <c r="EZ77" s="11">
        <v>6294886</v>
      </c>
      <c r="FA77" s="11">
        <v>4780536</v>
      </c>
      <c r="FB77" s="11">
        <v>1514350</v>
      </c>
      <c r="FC77" s="11">
        <v>898173</v>
      </c>
      <c r="FD77" s="11">
        <v>580617</v>
      </c>
      <c r="FE77" s="11">
        <v>317556</v>
      </c>
      <c r="FF77" s="420"/>
      <c r="FG77" s="420"/>
      <c r="FH77" s="417"/>
    </row>
    <row r="78" spans="1:164" ht="15" customHeight="1">
      <c r="A78" s="656" t="s">
        <v>699</v>
      </c>
      <c r="B78" s="656"/>
      <c r="C78" s="656"/>
      <c r="D78" s="11">
        <v>34185716</v>
      </c>
      <c r="E78" s="11"/>
      <c r="F78" s="11"/>
      <c r="G78" s="11">
        <v>29679363</v>
      </c>
      <c r="H78" s="11">
        <v>4506353</v>
      </c>
      <c r="I78" s="11">
        <v>529566</v>
      </c>
      <c r="J78" s="11">
        <v>529566</v>
      </c>
      <c r="K78" s="11">
        <v>0</v>
      </c>
      <c r="L78" s="11">
        <v>361482</v>
      </c>
      <c r="M78" s="11">
        <v>361352</v>
      </c>
      <c r="N78" s="11">
        <v>130</v>
      </c>
      <c r="O78" s="11">
        <v>641745</v>
      </c>
      <c r="P78" s="11">
        <v>527738</v>
      </c>
      <c r="Q78" s="11">
        <v>114007</v>
      </c>
      <c r="R78" s="11">
        <v>249927</v>
      </c>
      <c r="S78" s="11">
        <v>249927</v>
      </c>
      <c r="T78" s="11">
        <v>0</v>
      </c>
      <c r="U78" s="11">
        <v>3795388</v>
      </c>
      <c r="V78" s="11">
        <v>2458091</v>
      </c>
      <c r="W78" s="11">
        <v>1337297</v>
      </c>
      <c r="X78" s="11">
        <v>928450</v>
      </c>
      <c r="Y78" s="11">
        <v>896695</v>
      </c>
      <c r="Z78" s="11">
        <v>31755</v>
      </c>
      <c r="AA78" s="11">
        <v>593763</v>
      </c>
      <c r="AB78" s="11">
        <v>593763</v>
      </c>
      <c r="AC78" s="11">
        <v>0</v>
      </c>
      <c r="AD78" s="11">
        <v>123694</v>
      </c>
      <c r="AE78" s="11">
        <v>123694</v>
      </c>
      <c r="AF78" s="11">
        <v>0</v>
      </c>
      <c r="AG78" s="11">
        <v>17610</v>
      </c>
      <c r="AH78" s="11">
        <v>0</v>
      </c>
      <c r="AI78" s="11">
        <v>17610</v>
      </c>
      <c r="AJ78" s="11">
        <v>677741</v>
      </c>
      <c r="AK78" s="11">
        <v>515534</v>
      </c>
      <c r="AL78" s="11">
        <v>162207</v>
      </c>
      <c r="AM78" s="11">
        <v>716989</v>
      </c>
      <c r="AN78" s="11">
        <v>716989</v>
      </c>
      <c r="AO78" s="11">
        <v>0</v>
      </c>
      <c r="AP78" s="11">
        <v>122875</v>
      </c>
      <c r="AQ78" s="11">
        <v>122875</v>
      </c>
      <c r="AR78" s="11">
        <v>0</v>
      </c>
      <c r="AS78" s="11">
        <v>72087</v>
      </c>
      <c r="AT78" s="11">
        <v>56059</v>
      </c>
      <c r="AU78" s="11">
        <v>16028</v>
      </c>
      <c r="AV78" s="11">
        <v>631106</v>
      </c>
      <c r="AW78" s="11">
        <v>403727</v>
      </c>
      <c r="AX78" s="11">
        <v>227379</v>
      </c>
      <c r="AY78" s="11">
        <v>746594</v>
      </c>
      <c r="AZ78" s="11">
        <v>746594</v>
      </c>
      <c r="BA78" s="11">
        <v>0</v>
      </c>
      <c r="BB78" s="11">
        <v>582774</v>
      </c>
      <c r="BC78" s="11">
        <v>464682</v>
      </c>
      <c r="BD78" s="11">
        <v>118092</v>
      </c>
      <c r="BE78" s="11">
        <v>538495</v>
      </c>
      <c r="BF78" s="11">
        <v>472349</v>
      </c>
      <c r="BG78" s="11">
        <v>66146</v>
      </c>
      <c r="BH78" s="11">
        <v>524047</v>
      </c>
      <c r="BI78" s="11">
        <v>524047</v>
      </c>
      <c r="BJ78" s="11">
        <v>0</v>
      </c>
      <c r="BK78" s="11">
        <v>516639</v>
      </c>
      <c r="BL78" s="11">
        <v>516639</v>
      </c>
      <c r="BM78" s="11">
        <v>0</v>
      </c>
      <c r="BN78" s="11">
        <v>62825</v>
      </c>
      <c r="BO78" s="11">
        <v>62825</v>
      </c>
      <c r="BP78" s="11">
        <v>0</v>
      </c>
      <c r="BQ78" s="11">
        <v>840397</v>
      </c>
      <c r="BR78" s="11">
        <v>685849</v>
      </c>
      <c r="BS78" s="11">
        <v>154548</v>
      </c>
      <c r="BT78" s="11">
        <v>894429</v>
      </c>
      <c r="BU78" s="11">
        <v>894254</v>
      </c>
      <c r="BV78" s="11">
        <v>175</v>
      </c>
      <c r="BW78" s="11">
        <v>1604980</v>
      </c>
      <c r="BX78" s="11">
        <v>1403657</v>
      </c>
      <c r="BY78" s="11">
        <v>201323</v>
      </c>
      <c r="BZ78" s="11">
        <v>416628</v>
      </c>
      <c r="CA78" s="11">
        <v>416628</v>
      </c>
      <c r="CB78" s="11">
        <v>0</v>
      </c>
      <c r="CC78" s="11">
        <v>417067</v>
      </c>
      <c r="CD78" s="11">
        <v>354719</v>
      </c>
      <c r="CE78" s="11">
        <v>62348</v>
      </c>
      <c r="CF78" s="11">
        <v>330210</v>
      </c>
      <c r="CG78" s="11">
        <v>301282</v>
      </c>
      <c r="CH78" s="11">
        <v>28928</v>
      </c>
      <c r="CI78" s="11">
        <v>45859</v>
      </c>
      <c r="CJ78" s="11">
        <v>44448</v>
      </c>
      <c r="CK78" s="11">
        <v>1411</v>
      </c>
      <c r="CL78" s="11">
        <v>324628</v>
      </c>
      <c r="CM78" s="11">
        <v>262415</v>
      </c>
      <c r="CN78" s="11">
        <v>62213</v>
      </c>
      <c r="CO78" s="11">
        <v>100844</v>
      </c>
      <c r="CP78" s="11">
        <v>100844</v>
      </c>
      <c r="CQ78" s="11">
        <v>0</v>
      </c>
      <c r="CR78" s="11">
        <v>141135</v>
      </c>
      <c r="CS78" s="11">
        <v>141135</v>
      </c>
      <c r="CT78" s="11">
        <v>0</v>
      </c>
      <c r="CU78" s="11">
        <v>1190653</v>
      </c>
      <c r="CV78" s="11">
        <v>1045612</v>
      </c>
      <c r="CW78" s="11">
        <v>145041</v>
      </c>
      <c r="CX78" s="11">
        <v>344628</v>
      </c>
      <c r="CY78" s="11">
        <v>317534</v>
      </c>
      <c r="CZ78" s="11">
        <v>27094</v>
      </c>
      <c r="DA78" s="11">
        <v>1899648</v>
      </c>
      <c r="DB78" s="11">
        <v>1671113</v>
      </c>
      <c r="DC78" s="11">
        <v>228535</v>
      </c>
      <c r="DD78" s="11">
        <v>752251</v>
      </c>
      <c r="DE78" s="11">
        <v>548836</v>
      </c>
      <c r="DF78" s="11">
        <v>203415</v>
      </c>
      <c r="DG78" s="11">
        <v>166796</v>
      </c>
      <c r="DH78" s="11">
        <v>166796</v>
      </c>
      <c r="DI78" s="11">
        <v>0</v>
      </c>
      <c r="DJ78" s="11">
        <v>1697843</v>
      </c>
      <c r="DK78" s="11">
        <v>1637686</v>
      </c>
      <c r="DL78" s="11">
        <v>60157</v>
      </c>
      <c r="DM78" s="11">
        <v>511280</v>
      </c>
      <c r="DN78" s="11">
        <v>511280</v>
      </c>
      <c r="DO78" s="11">
        <v>0</v>
      </c>
      <c r="DP78" s="11">
        <v>655824</v>
      </c>
      <c r="DQ78" s="11">
        <v>524000</v>
      </c>
      <c r="DR78" s="11">
        <v>131824</v>
      </c>
      <c r="DS78" s="11">
        <v>1229861</v>
      </c>
      <c r="DT78" s="11">
        <v>1099761</v>
      </c>
      <c r="DU78" s="11">
        <v>130100</v>
      </c>
      <c r="DV78" s="11">
        <v>9421</v>
      </c>
      <c r="DW78" s="11">
        <v>9421</v>
      </c>
      <c r="DX78" s="11">
        <v>0</v>
      </c>
      <c r="DY78" s="11">
        <v>435899</v>
      </c>
      <c r="DZ78" s="11">
        <v>435899</v>
      </c>
      <c r="EA78" s="11">
        <v>0</v>
      </c>
      <c r="EB78" s="11">
        <v>185368</v>
      </c>
      <c r="EC78" s="11">
        <v>152700</v>
      </c>
      <c r="ED78" s="11">
        <v>32668</v>
      </c>
      <c r="EE78" s="11">
        <v>424644</v>
      </c>
      <c r="EF78" s="11">
        <v>424644</v>
      </c>
      <c r="EG78" s="11">
        <v>0</v>
      </c>
      <c r="EH78" s="11">
        <v>3716855</v>
      </c>
      <c r="EI78" s="11">
        <v>3099262</v>
      </c>
      <c r="EJ78" s="11">
        <v>617593</v>
      </c>
      <c r="EK78" s="11">
        <v>618294</v>
      </c>
      <c r="EL78" s="11">
        <v>618294</v>
      </c>
      <c r="EM78" s="11">
        <v>0</v>
      </c>
      <c r="EN78" s="11">
        <v>89517</v>
      </c>
      <c r="EO78" s="11">
        <v>89517</v>
      </c>
      <c r="EP78" s="11">
        <v>0</v>
      </c>
      <c r="EQ78" s="11">
        <v>1035859</v>
      </c>
      <c r="ER78" s="11">
        <v>1035859</v>
      </c>
      <c r="ES78" s="11">
        <v>0</v>
      </c>
      <c r="ET78" s="11">
        <v>746962</v>
      </c>
      <c r="EU78" s="11">
        <v>746962</v>
      </c>
      <c r="EV78" s="11">
        <v>0</v>
      </c>
      <c r="EW78" s="11">
        <v>191427</v>
      </c>
      <c r="EX78" s="11">
        <v>191110</v>
      </c>
      <c r="EY78" s="11">
        <v>317</v>
      </c>
      <c r="EZ78" s="11">
        <v>593280</v>
      </c>
      <c r="FA78" s="11">
        <v>328609</v>
      </c>
      <c r="FB78" s="11">
        <v>264671</v>
      </c>
      <c r="FC78" s="11">
        <v>139432</v>
      </c>
      <c r="FD78" s="11">
        <v>76091</v>
      </c>
      <c r="FE78" s="11">
        <v>63341</v>
      </c>
      <c r="FF78" s="420"/>
      <c r="FG78" s="420"/>
      <c r="FH78" s="417"/>
    </row>
    <row r="79" spans="1:164" ht="25.5" customHeight="1">
      <c r="A79" s="656" t="s">
        <v>701</v>
      </c>
      <c r="B79" s="656"/>
      <c r="C79" s="656"/>
      <c r="D79" s="11">
        <v>632746106</v>
      </c>
      <c r="E79" s="11"/>
      <c r="F79" s="11"/>
      <c r="G79" s="11">
        <v>6634569</v>
      </c>
      <c r="H79" s="11">
        <v>626111537</v>
      </c>
      <c r="I79" s="11">
        <v>7638986</v>
      </c>
      <c r="J79" s="11">
        <v>0</v>
      </c>
      <c r="K79" s="11">
        <v>7638986</v>
      </c>
      <c r="L79" s="11">
        <v>2365458</v>
      </c>
      <c r="M79" s="11">
        <v>461130</v>
      </c>
      <c r="N79" s="11">
        <v>1904328</v>
      </c>
      <c r="O79" s="11">
        <v>7841674</v>
      </c>
      <c r="P79" s="11">
        <v>1067</v>
      </c>
      <c r="Q79" s="11">
        <v>7840607</v>
      </c>
      <c r="R79" s="11">
        <v>5088236</v>
      </c>
      <c r="S79" s="11">
        <v>0</v>
      </c>
      <c r="T79" s="11">
        <v>5088236</v>
      </c>
      <c r="U79" s="11">
        <v>78530105</v>
      </c>
      <c r="V79" s="11">
        <v>1</v>
      </c>
      <c r="W79" s="11">
        <v>78530104</v>
      </c>
      <c r="X79" s="11">
        <v>9410376</v>
      </c>
      <c r="Y79" s="11">
        <v>0</v>
      </c>
      <c r="Z79" s="11">
        <v>9410376</v>
      </c>
      <c r="AA79" s="11">
        <v>9441199</v>
      </c>
      <c r="AB79" s="11">
        <v>5460</v>
      </c>
      <c r="AC79" s="11">
        <v>9435739</v>
      </c>
      <c r="AD79" s="11">
        <v>1949722</v>
      </c>
      <c r="AE79" s="11">
        <v>0</v>
      </c>
      <c r="AF79" s="11">
        <v>1949722</v>
      </c>
      <c r="AG79" s="11">
        <v>2606829</v>
      </c>
      <c r="AH79" s="11">
        <v>0</v>
      </c>
      <c r="AI79" s="11">
        <v>2606829</v>
      </c>
      <c r="AJ79" s="11">
        <v>27362892</v>
      </c>
      <c r="AK79" s="11">
        <v>0</v>
      </c>
      <c r="AL79" s="11">
        <v>27362892</v>
      </c>
      <c r="AM79" s="11">
        <v>18916855</v>
      </c>
      <c r="AN79" s="11">
        <v>0</v>
      </c>
      <c r="AO79" s="11">
        <v>18916855</v>
      </c>
      <c r="AP79" s="11">
        <v>2118410</v>
      </c>
      <c r="AQ79" s="11">
        <v>2118410</v>
      </c>
      <c r="AR79" s="11">
        <v>0</v>
      </c>
      <c r="AS79" s="11">
        <v>2046687</v>
      </c>
      <c r="AT79" s="11">
        <v>0</v>
      </c>
      <c r="AU79" s="11">
        <v>2046687</v>
      </c>
      <c r="AV79" s="11">
        <v>26537479</v>
      </c>
      <c r="AW79" s="11">
        <v>0</v>
      </c>
      <c r="AX79" s="11">
        <v>26537479</v>
      </c>
      <c r="AY79" s="11">
        <v>9967447</v>
      </c>
      <c r="AZ79" s="11">
        <v>0</v>
      </c>
      <c r="BA79" s="11">
        <v>9967447</v>
      </c>
      <c r="BB79" s="11">
        <v>6584354</v>
      </c>
      <c r="BC79" s="11">
        <v>0</v>
      </c>
      <c r="BD79" s="11">
        <v>6584354</v>
      </c>
      <c r="BE79" s="11">
        <v>5648205</v>
      </c>
      <c r="BF79" s="11">
        <v>0</v>
      </c>
      <c r="BG79" s="11">
        <v>5648205</v>
      </c>
      <c r="BH79" s="11">
        <v>7125687</v>
      </c>
      <c r="BI79" s="11">
        <v>686278</v>
      </c>
      <c r="BJ79" s="11">
        <v>6439409</v>
      </c>
      <c r="BK79" s="11">
        <v>7930874</v>
      </c>
      <c r="BL79" s="11">
        <v>7376</v>
      </c>
      <c r="BM79" s="11">
        <v>7923498</v>
      </c>
      <c r="BN79" s="11">
        <v>2424796</v>
      </c>
      <c r="BO79" s="11">
        <v>22625</v>
      </c>
      <c r="BP79" s="11">
        <v>2402171</v>
      </c>
      <c r="BQ79" s="11">
        <v>12842442</v>
      </c>
      <c r="BR79" s="11">
        <v>36</v>
      </c>
      <c r="BS79" s="11">
        <v>12842406</v>
      </c>
      <c r="BT79" s="11">
        <v>15460847</v>
      </c>
      <c r="BU79" s="11">
        <v>226928</v>
      </c>
      <c r="BV79" s="11">
        <v>15233919</v>
      </c>
      <c r="BW79" s="11">
        <v>16951162</v>
      </c>
      <c r="BX79" s="11">
        <v>0</v>
      </c>
      <c r="BY79" s="11">
        <v>16951162</v>
      </c>
      <c r="BZ79" s="11">
        <v>12229969</v>
      </c>
      <c r="CA79" s="11">
        <v>0</v>
      </c>
      <c r="CB79" s="11">
        <v>12229969</v>
      </c>
      <c r="CC79" s="11">
        <v>4581223</v>
      </c>
      <c r="CD79" s="11">
        <v>0</v>
      </c>
      <c r="CE79" s="11">
        <v>4581223</v>
      </c>
      <c r="CF79" s="11">
        <v>10312395</v>
      </c>
      <c r="CG79" s="11">
        <v>0</v>
      </c>
      <c r="CH79" s="11">
        <v>10312395</v>
      </c>
      <c r="CI79" s="11">
        <v>1839192</v>
      </c>
      <c r="CJ79" s="11">
        <v>0</v>
      </c>
      <c r="CK79" s="11">
        <v>1839192</v>
      </c>
      <c r="CL79" s="11">
        <v>4530479</v>
      </c>
      <c r="CM79" s="11">
        <v>0</v>
      </c>
      <c r="CN79" s="11">
        <v>4530479</v>
      </c>
      <c r="CO79" s="11">
        <v>4202930</v>
      </c>
      <c r="CP79" s="11">
        <v>0</v>
      </c>
      <c r="CQ79" s="11">
        <v>4202930</v>
      </c>
      <c r="CR79" s="11">
        <v>2924046</v>
      </c>
      <c r="CS79" s="11">
        <v>0</v>
      </c>
      <c r="CT79" s="11">
        <v>2924046</v>
      </c>
      <c r="CU79" s="11">
        <v>26985959</v>
      </c>
      <c r="CV79" s="11">
        <v>2764777</v>
      </c>
      <c r="CW79" s="11">
        <v>24221182</v>
      </c>
      <c r="CX79" s="11">
        <v>3653353</v>
      </c>
      <c r="CY79" s="11">
        <v>9</v>
      </c>
      <c r="CZ79" s="11">
        <v>3653344</v>
      </c>
      <c r="DA79" s="11">
        <v>66105796</v>
      </c>
      <c r="DB79" s="11">
        <v>2247</v>
      </c>
      <c r="DC79" s="11">
        <v>66103549</v>
      </c>
      <c r="DD79" s="11">
        <v>13801268</v>
      </c>
      <c r="DE79" s="11">
        <v>49339</v>
      </c>
      <c r="DF79" s="11">
        <v>13751929</v>
      </c>
      <c r="DG79" s="11">
        <v>1873417</v>
      </c>
      <c r="DH79" s="11">
        <v>0</v>
      </c>
      <c r="DI79" s="11">
        <v>1873417</v>
      </c>
      <c r="DJ79" s="11">
        <v>23163315</v>
      </c>
      <c r="DK79" s="11">
        <v>0</v>
      </c>
      <c r="DL79" s="11">
        <v>23163315</v>
      </c>
      <c r="DM79" s="11">
        <v>5915482</v>
      </c>
      <c r="DN79" s="11">
        <v>12514</v>
      </c>
      <c r="DO79" s="11">
        <v>5902968</v>
      </c>
      <c r="DP79" s="11">
        <v>7145470</v>
      </c>
      <c r="DQ79" s="11">
        <v>0</v>
      </c>
      <c r="DR79" s="11">
        <v>7145470</v>
      </c>
      <c r="DS79" s="11">
        <v>28231980</v>
      </c>
      <c r="DT79" s="11">
        <v>0</v>
      </c>
      <c r="DU79" s="11">
        <v>28231980</v>
      </c>
      <c r="DV79" s="11">
        <v>2410811</v>
      </c>
      <c r="DW79" s="11">
        <v>47935</v>
      </c>
      <c r="DX79" s="11">
        <v>2362876</v>
      </c>
      <c r="DY79" s="11">
        <v>8755862</v>
      </c>
      <c r="DZ79" s="11">
        <v>120589</v>
      </c>
      <c r="EA79" s="11">
        <v>8635273</v>
      </c>
      <c r="EB79" s="11">
        <v>1431042</v>
      </c>
      <c r="EC79" s="11">
        <v>0</v>
      </c>
      <c r="ED79" s="11">
        <v>1431042</v>
      </c>
      <c r="EE79" s="11">
        <v>9274112</v>
      </c>
      <c r="EF79" s="11">
        <v>100323</v>
      </c>
      <c r="EG79" s="11">
        <v>9173789</v>
      </c>
      <c r="EH79" s="11">
        <v>52800005</v>
      </c>
      <c r="EI79" s="11">
        <v>7510</v>
      </c>
      <c r="EJ79" s="11">
        <v>52792495</v>
      </c>
      <c r="EK79" s="11">
        <v>4817095</v>
      </c>
      <c r="EL79" s="11">
        <v>0</v>
      </c>
      <c r="EM79" s="11">
        <v>4817095</v>
      </c>
      <c r="EN79" s="11">
        <v>1608471</v>
      </c>
      <c r="EO79" s="11">
        <v>2</v>
      </c>
      <c r="EP79" s="11">
        <v>1608469</v>
      </c>
      <c r="EQ79" s="11">
        <v>16301534</v>
      </c>
      <c r="ER79" s="11">
        <v>0</v>
      </c>
      <c r="ES79" s="11">
        <v>16301534</v>
      </c>
      <c r="ET79" s="11">
        <v>14874614</v>
      </c>
      <c r="EU79" s="11">
        <v>0</v>
      </c>
      <c r="EV79" s="11">
        <v>14874614</v>
      </c>
      <c r="EW79" s="11">
        <v>3086288</v>
      </c>
      <c r="EX79" s="11">
        <v>0</v>
      </c>
      <c r="EY79" s="11">
        <v>3086288</v>
      </c>
      <c r="EZ79" s="11">
        <v>11084197</v>
      </c>
      <c r="FA79" s="11">
        <v>0</v>
      </c>
      <c r="FB79" s="11">
        <v>11084197</v>
      </c>
      <c r="FC79" s="11">
        <v>2015079</v>
      </c>
      <c r="FD79" s="11">
        <v>13</v>
      </c>
      <c r="FE79" s="11">
        <v>2015066</v>
      </c>
      <c r="FF79" s="420"/>
      <c r="FG79" s="420"/>
      <c r="FH79" s="417"/>
    </row>
    <row r="80" spans="1:164" ht="15" customHeight="1">
      <c r="A80" s="656" t="s">
        <v>699</v>
      </c>
      <c r="B80" s="656"/>
      <c r="C80" s="656"/>
      <c r="D80" s="11">
        <v>58320608</v>
      </c>
      <c r="E80" s="11"/>
      <c r="F80" s="11"/>
      <c r="G80" s="11">
        <v>927374</v>
      </c>
      <c r="H80" s="11">
        <v>57393234</v>
      </c>
      <c r="I80" s="11">
        <v>646651</v>
      </c>
      <c r="J80" s="11">
        <v>0</v>
      </c>
      <c r="K80" s="11">
        <v>646651</v>
      </c>
      <c r="L80" s="11">
        <v>262104</v>
      </c>
      <c r="M80" s="11">
        <v>66407</v>
      </c>
      <c r="N80" s="11">
        <v>195697</v>
      </c>
      <c r="O80" s="11">
        <v>528832</v>
      </c>
      <c r="P80" s="11">
        <v>27</v>
      </c>
      <c r="Q80" s="11">
        <v>528805</v>
      </c>
      <c r="R80" s="11">
        <v>518181</v>
      </c>
      <c r="S80" s="11">
        <v>0</v>
      </c>
      <c r="T80" s="11">
        <v>518181</v>
      </c>
      <c r="U80" s="11">
        <v>6786966</v>
      </c>
      <c r="V80" s="11">
        <v>0</v>
      </c>
      <c r="W80" s="11">
        <v>6786966</v>
      </c>
      <c r="X80" s="11">
        <v>880207</v>
      </c>
      <c r="Y80" s="11">
        <v>0</v>
      </c>
      <c r="Z80" s="11">
        <v>880207</v>
      </c>
      <c r="AA80" s="11">
        <v>634969</v>
      </c>
      <c r="AB80" s="11">
        <v>5460</v>
      </c>
      <c r="AC80" s="11">
        <v>629509</v>
      </c>
      <c r="AD80" s="11">
        <v>104579</v>
      </c>
      <c r="AE80" s="11">
        <v>0</v>
      </c>
      <c r="AF80" s="11">
        <v>104579</v>
      </c>
      <c r="AG80" s="11">
        <v>315283</v>
      </c>
      <c r="AH80" s="11">
        <v>0</v>
      </c>
      <c r="AI80" s="11">
        <v>315283</v>
      </c>
      <c r="AJ80" s="11">
        <v>1985362</v>
      </c>
      <c r="AK80" s="11">
        <v>0</v>
      </c>
      <c r="AL80" s="11">
        <v>1985362</v>
      </c>
      <c r="AM80" s="11">
        <v>1834823</v>
      </c>
      <c r="AN80" s="11">
        <v>0</v>
      </c>
      <c r="AO80" s="11">
        <v>1834823</v>
      </c>
      <c r="AP80" s="11">
        <v>242036</v>
      </c>
      <c r="AQ80" s="11">
        <v>242036</v>
      </c>
      <c r="AR80" s="11">
        <v>0</v>
      </c>
      <c r="AS80" s="11">
        <v>74932</v>
      </c>
      <c r="AT80" s="11">
        <v>0</v>
      </c>
      <c r="AU80" s="11">
        <v>74932</v>
      </c>
      <c r="AV80" s="11">
        <v>2015647</v>
      </c>
      <c r="AW80" s="11">
        <v>0</v>
      </c>
      <c r="AX80" s="11">
        <v>2015647</v>
      </c>
      <c r="AY80" s="11">
        <v>986760</v>
      </c>
      <c r="AZ80" s="11">
        <v>0</v>
      </c>
      <c r="BA80" s="11">
        <v>986760</v>
      </c>
      <c r="BB80" s="11">
        <v>889597</v>
      </c>
      <c r="BC80" s="11">
        <v>0</v>
      </c>
      <c r="BD80" s="11">
        <v>889597</v>
      </c>
      <c r="BE80" s="11">
        <v>964098</v>
      </c>
      <c r="BF80" s="11">
        <v>0</v>
      </c>
      <c r="BG80" s="11">
        <v>964098</v>
      </c>
      <c r="BH80" s="11">
        <v>736079</v>
      </c>
      <c r="BI80" s="11">
        <v>0</v>
      </c>
      <c r="BJ80" s="11">
        <v>736079</v>
      </c>
      <c r="BK80" s="11">
        <v>578966</v>
      </c>
      <c r="BL80" s="11">
        <v>1327</v>
      </c>
      <c r="BM80" s="11">
        <v>577639</v>
      </c>
      <c r="BN80" s="11">
        <v>95315</v>
      </c>
      <c r="BO80" s="11">
        <v>171</v>
      </c>
      <c r="BP80" s="11">
        <v>95144</v>
      </c>
      <c r="BQ80" s="11">
        <v>1055701</v>
      </c>
      <c r="BR80" s="11">
        <v>36</v>
      </c>
      <c r="BS80" s="11">
        <v>1055665</v>
      </c>
      <c r="BT80" s="11">
        <v>1039022</v>
      </c>
      <c r="BU80" s="11">
        <v>538</v>
      </c>
      <c r="BV80" s="11">
        <v>1038484</v>
      </c>
      <c r="BW80" s="11">
        <v>1062838</v>
      </c>
      <c r="BX80" s="11">
        <v>0</v>
      </c>
      <c r="BY80" s="11">
        <v>1062838</v>
      </c>
      <c r="BZ80" s="11">
        <v>1709930</v>
      </c>
      <c r="CA80" s="11">
        <v>0</v>
      </c>
      <c r="CB80" s="11">
        <v>1709930</v>
      </c>
      <c r="CC80" s="11">
        <v>335067</v>
      </c>
      <c r="CD80" s="11">
        <v>0</v>
      </c>
      <c r="CE80" s="11">
        <v>335067</v>
      </c>
      <c r="CF80" s="11">
        <v>890008</v>
      </c>
      <c r="CG80" s="11">
        <v>0</v>
      </c>
      <c r="CH80" s="11">
        <v>890008</v>
      </c>
      <c r="CI80" s="11">
        <v>179414</v>
      </c>
      <c r="CJ80" s="11">
        <v>0</v>
      </c>
      <c r="CK80" s="11">
        <v>179414</v>
      </c>
      <c r="CL80" s="11">
        <v>641980</v>
      </c>
      <c r="CM80" s="11">
        <v>0</v>
      </c>
      <c r="CN80" s="11">
        <v>641980</v>
      </c>
      <c r="CO80" s="11">
        <v>224494</v>
      </c>
      <c r="CP80" s="11">
        <v>0</v>
      </c>
      <c r="CQ80" s="11">
        <v>224494</v>
      </c>
      <c r="CR80" s="11">
        <v>137180</v>
      </c>
      <c r="CS80" s="11">
        <v>0</v>
      </c>
      <c r="CT80" s="11">
        <v>137180</v>
      </c>
      <c r="CU80" s="11">
        <v>1915927</v>
      </c>
      <c r="CV80" s="11">
        <v>561267</v>
      </c>
      <c r="CW80" s="11">
        <v>1354660</v>
      </c>
      <c r="CX80" s="11">
        <v>551152</v>
      </c>
      <c r="CY80" s="11">
        <v>9</v>
      </c>
      <c r="CZ80" s="11">
        <v>551143</v>
      </c>
      <c r="DA80" s="11">
        <v>4658442</v>
      </c>
      <c r="DB80" s="11">
        <v>2247</v>
      </c>
      <c r="DC80" s="11">
        <v>4656195</v>
      </c>
      <c r="DD80" s="11">
        <v>923005</v>
      </c>
      <c r="DE80" s="11">
        <v>43689</v>
      </c>
      <c r="DF80" s="11">
        <v>879316</v>
      </c>
      <c r="DG80" s="11">
        <v>412048</v>
      </c>
      <c r="DH80" s="11">
        <v>0</v>
      </c>
      <c r="DI80" s="11">
        <v>412048</v>
      </c>
      <c r="DJ80" s="11">
        <v>1856241</v>
      </c>
      <c r="DK80" s="11">
        <v>0</v>
      </c>
      <c r="DL80" s="11">
        <v>1856241</v>
      </c>
      <c r="DM80" s="11">
        <v>642484</v>
      </c>
      <c r="DN80" s="11">
        <v>485</v>
      </c>
      <c r="DO80" s="11">
        <v>641999</v>
      </c>
      <c r="DP80" s="11">
        <v>686104</v>
      </c>
      <c r="DQ80" s="11">
        <v>0</v>
      </c>
      <c r="DR80" s="11">
        <v>686104</v>
      </c>
      <c r="DS80" s="11">
        <v>1807319</v>
      </c>
      <c r="DT80" s="11">
        <v>0</v>
      </c>
      <c r="DU80" s="11">
        <v>1807319</v>
      </c>
      <c r="DV80" s="11">
        <v>70521</v>
      </c>
      <c r="DW80" s="11">
        <v>727</v>
      </c>
      <c r="DX80" s="11">
        <v>69794</v>
      </c>
      <c r="DY80" s="11">
        <v>1089233</v>
      </c>
      <c r="DZ80" s="11">
        <v>0</v>
      </c>
      <c r="EA80" s="11">
        <v>1089233</v>
      </c>
      <c r="EB80" s="11">
        <v>192304</v>
      </c>
      <c r="EC80" s="11">
        <v>0</v>
      </c>
      <c r="ED80" s="11">
        <v>192304</v>
      </c>
      <c r="EE80" s="11">
        <v>511501</v>
      </c>
      <c r="EF80" s="11">
        <v>2933</v>
      </c>
      <c r="EG80" s="11">
        <v>508568</v>
      </c>
      <c r="EH80" s="11">
        <v>8333979</v>
      </c>
      <c r="EI80" s="11">
        <v>0</v>
      </c>
      <c r="EJ80" s="11">
        <v>8333979</v>
      </c>
      <c r="EK80" s="11">
        <v>709117</v>
      </c>
      <c r="EL80" s="11">
        <v>0</v>
      </c>
      <c r="EM80" s="11">
        <v>709117</v>
      </c>
      <c r="EN80" s="11">
        <v>42913</v>
      </c>
      <c r="EO80" s="11">
        <v>2</v>
      </c>
      <c r="EP80" s="11">
        <v>42911</v>
      </c>
      <c r="EQ80" s="11">
        <v>1627740</v>
      </c>
      <c r="ER80" s="11">
        <v>0</v>
      </c>
      <c r="ES80" s="11">
        <v>1627740</v>
      </c>
      <c r="ET80" s="11">
        <v>2204456</v>
      </c>
      <c r="EU80" s="11">
        <v>0</v>
      </c>
      <c r="EV80" s="11">
        <v>2204456</v>
      </c>
      <c r="EW80" s="11">
        <v>181392</v>
      </c>
      <c r="EX80" s="11">
        <v>0</v>
      </c>
      <c r="EY80" s="11">
        <v>181392</v>
      </c>
      <c r="EZ80" s="11">
        <v>1093394</v>
      </c>
      <c r="FA80" s="11">
        <v>0</v>
      </c>
      <c r="FB80" s="11">
        <v>1093394</v>
      </c>
      <c r="FC80" s="11">
        <v>454315</v>
      </c>
      <c r="FD80" s="11">
        <v>13</v>
      </c>
      <c r="FE80" s="11">
        <v>454302</v>
      </c>
      <c r="FF80" s="420"/>
      <c r="FG80" s="420"/>
      <c r="FH80" s="417"/>
    </row>
    <row r="81" spans="1:164" ht="15" customHeight="1">
      <c r="A81" s="656" t="s">
        <v>702</v>
      </c>
      <c r="B81" s="656"/>
      <c r="C81" s="656"/>
      <c r="D81" s="11">
        <v>52346490</v>
      </c>
      <c r="E81" s="11"/>
      <c r="F81" s="11"/>
      <c r="G81" s="11">
        <v>52346490</v>
      </c>
      <c r="H81" s="11">
        <v>0</v>
      </c>
      <c r="I81" s="11">
        <v>1026521</v>
      </c>
      <c r="J81" s="11">
        <v>1026521</v>
      </c>
      <c r="K81" s="11">
        <v>0</v>
      </c>
      <c r="L81" s="11">
        <v>82965</v>
      </c>
      <c r="M81" s="11">
        <v>82965</v>
      </c>
      <c r="N81" s="11">
        <v>0</v>
      </c>
      <c r="O81" s="11">
        <v>712703</v>
      </c>
      <c r="P81" s="11">
        <v>712703</v>
      </c>
      <c r="Q81" s="11">
        <v>0</v>
      </c>
      <c r="R81" s="11">
        <v>618349</v>
      </c>
      <c r="S81" s="11">
        <v>618349</v>
      </c>
      <c r="T81" s="11">
        <v>0</v>
      </c>
      <c r="U81" s="11">
        <v>6225220</v>
      </c>
      <c r="V81" s="11">
        <v>6225220</v>
      </c>
      <c r="W81" s="11">
        <v>0</v>
      </c>
      <c r="X81" s="11">
        <v>743448</v>
      </c>
      <c r="Y81" s="11">
        <v>743448</v>
      </c>
      <c r="Z81" s="11">
        <v>0</v>
      </c>
      <c r="AA81" s="11">
        <v>754595</v>
      </c>
      <c r="AB81" s="11">
        <v>754595</v>
      </c>
      <c r="AC81" s="11">
        <v>0</v>
      </c>
      <c r="AD81" s="11">
        <v>463776</v>
      </c>
      <c r="AE81" s="11">
        <v>463776</v>
      </c>
      <c r="AF81" s="11">
        <v>0</v>
      </c>
      <c r="AG81" s="11">
        <v>0</v>
      </c>
      <c r="AH81" s="11">
        <v>0</v>
      </c>
      <c r="AI81" s="11">
        <v>0</v>
      </c>
      <c r="AJ81" s="11">
        <v>3357833</v>
      </c>
      <c r="AK81" s="11">
        <v>3357833</v>
      </c>
      <c r="AL81" s="11">
        <v>0</v>
      </c>
      <c r="AM81" s="11">
        <v>2087853</v>
      </c>
      <c r="AN81" s="11">
        <v>2087853</v>
      </c>
      <c r="AO81" s="11">
        <v>0</v>
      </c>
      <c r="AP81" s="11">
        <v>157530</v>
      </c>
      <c r="AQ81" s="11">
        <v>157530</v>
      </c>
      <c r="AR81" s="11">
        <v>0</v>
      </c>
      <c r="AS81" s="11">
        <v>208807</v>
      </c>
      <c r="AT81" s="11">
        <v>208807</v>
      </c>
      <c r="AU81" s="11">
        <v>0</v>
      </c>
      <c r="AV81" s="11">
        <v>1700608</v>
      </c>
      <c r="AW81" s="11">
        <v>1700608</v>
      </c>
      <c r="AX81" s="11">
        <v>0</v>
      </c>
      <c r="AY81" s="11">
        <v>1187153</v>
      </c>
      <c r="AZ81" s="11">
        <v>1187153</v>
      </c>
      <c r="BA81" s="11">
        <v>0</v>
      </c>
      <c r="BB81" s="11">
        <v>492772</v>
      </c>
      <c r="BC81" s="11">
        <v>492772</v>
      </c>
      <c r="BD81" s="11">
        <v>0</v>
      </c>
      <c r="BE81" s="11">
        <v>280855</v>
      </c>
      <c r="BF81" s="11">
        <v>280855</v>
      </c>
      <c r="BG81" s="11">
        <v>0</v>
      </c>
      <c r="BH81" s="11">
        <v>1048924</v>
      </c>
      <c r="BI81" s="11">
        <v>1048924</v>
      </c>
      <c r="BJ81" s="11">
        <v>0</v>
      </c>
      <c r="BK81" s="11">
        <v>1588211</v>
      </c>
      <c r="BL81" s="11">
        <v>1588211</v>
      </c>
      <c r="BM81" s="11">
        <v>0</v>
      </c>
      <c r="BN81" s="11">
        <v>226966</v>
      </c>
      <c r="BO81" s="11">
        <v>226966</v>
      </c>
      <c r="BP81" s="11">
        <v>0</v>
      </c>
      <c r="BQ81" s="11">
        <v>799690</v>
      </c>
      <c r="BR81" s="11">
        <v>799690</v>
      </c>
      <c r="BS81" s="11">
        <v>0</v>
      </c>
      <c r="BT81" s="11">
        <v>1660532</v>
      </c>
      <c r="BU81" s="11">
        <v>1660532</v>
      </c>
      <c r="BV81" s="11">
        <v>0</v>
      </c>
      <c r="BW81" s="11">
        <v>1326044</v>
      </c>
      <c r="BX81" s="11">
        <v>1326044</v>
      </c>
      <c r="BY81" s="11">
        <v>0</v>
      </c>
      <c r="BZ81" s="11">
        <v>979305</v>
      </c>
      <c r="CA81" s="11">
        <v>979305</v>
      </c>
      <c r="CB81" s="11">
        <v>0</v>
      </c>
      <c r="CC81" s="11">
        <v>568703</v>
      </c>
      <c r="CD81" s="11">
        <v>568703</v>
      </c>
      <c r="CE81" s="11">
        <v>0</v>
      </c>
      <c r="CF81" s="11">
        <v>782363</v>
      </c>
      <c r="CG81" s="11">
        <v>782363</v>
      </c>
      <c r="CH81" s="11">
        <v>0</v>
      </c>
      <c r="CI81" s="11">
        <v>114325</v>
      </c>
      <c r="CJ81" s="11">
        <v>114325</v>
      </c>
      <c r="CK81" s="11">
        <v>0</v>
      </c>
      <c r="CL81" s="11">
        <v>316934</v>
      </c>
      <c r="CM81" s="11">
        <v>316934</v>
      </c>
      <c r="CN81" s="11">
        <v>0</v>
      </c>
      <c r="CO81" s="11">
        <v>510207</v>
      </c>
      <c r="CP81" s="11">
        <v>510207</v>
      </c>
      <c r="CQ81" s="11">
        <v>0</v>
      </c>
      <c r="CR81" s="11">
        <v>221424</v>
      </c>
      <c r="CS81" s="11">
        <v>221424</v>
      </c>
      <c r="CT81" s="11">
        <v>0</v>
      </c>
      <c r="CU81" s="11">
        <v>2134726</v>
      </c>
      <c r="CV81" s="11">
        <v>2134726</v>
      </c>
      <c r="CW81" s="11">
        <v>0</v>
      </c>
      <c r="CX81" s="11">
        <v>408514</v>
      </c>
      <c r="CY81" s="11">
        <v>408514</v>
      </c>
      <c r="CZ81" s="11">
        <v>0</v>
      </c>
      <c r="DA81" s="11">
        <v>2118784</v>
      </c>
      <c r="DB81" s="11">
        <v>2118784</v>
      </c>
      <c r="DC81" s="11">
        <v>0</v>
      </c>
      <c r="DD81" s="11">
        <v>1918523</v>
      </c>
      <c r="DE81" s="11">
        <v>1918523</v>
      </c>
      <c r="DF81" s="11">
        <v>0</v>
      </c>
      <c r="DG81" s="11">
        <v>93083</v>
      </c>
      <c r="DH81" s="11">
        <v>93083</v>
      </c>
      <c r="DI81" s="11">
        <v>0</v>
      </c>
      <c r="DJ81" s="11">
        <v>1733089</v>
      </c>
      <c r="DK81" s="11">
        <v>1733089</v>
      </c>
      <c r="DL81" s="11">
        <v>0</v>
      </c>
      <c r="DM81" s="11">
        <v>660879</v>
      </c>
      <c r="DN81" s="11">
        <v>660879</v>
      </c>
      <c r="DO81" s="11">
        <v>0</v>
      </c>
      <c r="DP81" s="11">
        <v>501449</v>
      </c>
      <c r="DQ81" s="11">
        <v>501449</v>
      </c>
      <c r="DR81" s="11">
        <v>0</v>
      </c>
      <c r="DS81" s="11">
        <v>2403030</v>
      </c>
      <c r="DT81" s="11">
        <v>2403030</v>
      </c>
      <c r="DU81" s="11">
        <v>0</v>
      </c>
      <c r="DV81" s="11">
        <v>315769</v>
      </c>
      <c r="DW81" s="11">
        <v>315769</v>
      </c>
      <c r="DX81" s="11">
        <v>0</v>
      </c>
      <c r="DY81" s="11">
        <v>1418235</v>
      </c>
      <c r="DZ81" s="11">
        <v>1418235</v>
      </c>
      <c r="EA81" s="11">
        <v>0</v>
      </c>
      <c r="EB81" s="11">
        <v>144016</v>
      </c>
      <c r="EC81" s="11">
        <v>144016</v>
      </c>
      <c r="ED81" s="11">
        <v>0</v>
      </c>
      <c r="EE81" s="11">
        <v>990233</v>
      </c>
      <c r="EF81" s="11">
        <v>990233</v>
      </c>
      <c r="EG81" s="11">
        <v>0</v>
      </c>
      <c r="EH81" s="11">
        <v>2302893</v>
      </c>
      <c r="EI81" s="11">
        <v>2302893</v>
      </c>
      <c r="EJ81" s="11">
        <v>0</v>
      </c>
      <c r="EK81" s="11">
        <v>533224</v>
      </c>
      <c r="EL81" s="11">
        <v>533224</v>
      </c>
      <c r="EM81" s="11">
        <v>0</v>
      </c>
      <c r="EN81" s="11">
        <v>198006</v>
      </c>
      <c r="EO81" s="11">
        <v>198006</v>
      </c>
      <c r="EP81" s="11">
        <v>0</v>
      </c>
      <c r="EQ81" s="11">
        <v>1039398</v>
      </c>
      <c r="ER81" s="11">
        <v>1039398</v>
      </c>
      <c r="ES81" s="11">
        <v>0</v>
      </c>
      <c r="ET81" s="11">
        <v>1813123</v>
      </c>
      <c r="EU81" s="11">
        <v>1813123</v>
      </c>
      <c r="EV81" s="11">
        <v>0</v>
      </c>
      <c r="EW81" s="11">
        <v>517950</v>
      </c>
      <c r="EX81" s="11">
        <v>517950</v>
      </c>
      <c r="EY81" s="11">
        <v>0</v>
      </c>
      <c r="EZ81" s="11">
        <v>650783</v>
      </c>
      <c r="FA81" s="11">
        <v>650783</v>
      </c>
      <c r="FB81" s="11">
        <v>0</v>
      </c>
      <c r="FC81" s="11">
        <v>206167</v>
      </c>
      <c r="FD81" s="11">
        <v>206167</v>
      </c>
      <c r="FE81" s="11">
        <v>0</v>
      </c>
      <c r="FF81" s="420"/>
      <c r="FG81" s="420"/>
      <c r="FH81" s="417"/>
    </row>
    <row r="82" spans="1:164" ht="15" customHeight="1">
      <c r="A82" s="656" t="s">
        <v>703</v>
      </c>
      <c r="B82" s="656"/>
      <c r="C82" s="656"/>
      <c r="D82" s="11">
        <v>12042059</v>
      </c>
      <c r="E82" s="11"/>
      <c r="F82" s="11"/>
      <c r="G82" s="11">
        <v>412918</v>
      </c>
      <c r="H82" s="11">
        <v>11629141</v>
      </c>
      <c r="I82" s="11">
        <v>102522</v>
      </c>
      <c r="J82" s="11">
        <v>4365</v>
      </c>
      <c r="K82" s="11">
        <v>98157</v>
      </c>
      <c r="L82" s="11">
        <v>46058</v>
      </c>
      <c r="M82" s="11">
        <v>4825</v>
      </c>
      <c r="N82" s="11">
        <v>41233</v>
      </c>
      <c r="O82" s="11">
        <v>171788</v>
      </c>
      <c r="P82" s="11">
        <v>2580</v>
      </c>
      <c r="Q82" s="11">
        <v>169208</v>
      </c>
      <c r="R82" s="11">
        <v>97296</v>
      </c>
      <c r="S82" s="11">
        <v>2527</v>
      </c>
      <c r="T82" s="11">
        <v>94769</v>
      </c>
      <c r="U82" s="11">
        <v>1452794</v>
      </c>
      <c r="V82" s="11">
        <v>23242</v>
      </c>
      <c r="W82" s="11">
        <v>1429552</v>
      </c>
      <c r="X82" s="11">
        <v>287208</v>
      </c>
      <c r="Y82" s="11">
        <v>4563</v>
      </c>
      <c r="Z82" s="11">
        <v>282645</v>
      </c>
      <c r="AA82" s="11">
        <v>176338</v>
      </c>
      <c r="AB82" s="11">
        <v>12945</v>
      </c>
      <c r="AC82" s="11">
        <v>163393</v>
      </c>
      <c r="AD82" s="11">
        <v>48438</v>
      </c>
      <c r="AE82" s="11">
        <v>5686</v>
      </c>
      <c r="AF82" s="11">
        <v>42752</v>
      </c>
      <c r="AG82" s="11">
        <v>75218</v>
      </c>
      <c r="AH82" s="11">
        <v>0</v>
      </c>
      <c r="AI82" s="11">
        <v>75218</v>
      </c>
      <c r="AJ82" s="11">
        <v>567203</v>
      </c>
      <c r="AK82" s="11">
        <v>9674</v>
      </c>
      <c r="AL82" s="11">
        <v>557529</v>
      </c>
      <c r="AM82" s="11">
        <v>216740</v>
      </c>
      <c r="AN82" s="11">
        <v>0</v>
      </c>
      <c r="AO82" s="11">
        <v>216740</v>
      </c>
      <c r="AP82" s="11">
        <v>35848</v>
      </c>
      <c r="AQ82" s="11">
        <v>35848</v>
      </c>
      <c r="AR82" s="11">
        <v>0</v>
      </c>
      <c r="AS82" s="11">
        <v>58984</v>
      </c>
      <c r="AT82" s="11">
        <v>4436</v>
      </c>
      <c r="AU82" s="11">
        <v>54548</v>
      </c>
      <c r="AV82" s="11">
        <v>794046</v>
      </c>
      <c r="AW82" s="11">
        <v>5062</v>
      </c>
      <c r="AX82" s="11">
        <v>788984</v>
      </c>
      <c r="AY82" s="11">
        <v>402957</v>
      </c>
      <c r="AZ82" s="11">
        <v>8154</v>
      </c>
      <c r="BA82" s="11">
        <v>394803</v>
      </c>
      <c r="BB82" s="11">
        <v>142963</v>
      </c>
      <c r="BC82" s="11">
        <v>5101</v>
      </c>
      <c r="BD82" s="11">
        <v>137862</v>
      </c>
      <c r="BE82" s="11">
        <v>122753</v>
      </c>
      <c r="BF82" s="11">
        <v>4313</v>
      </c>
      <c r="BG82" s="11">
        <v>118440</v>
      </c>
      <c r="BH82" s="11">
        <v>148257</v>
      </c>
      <c r="BI82" s="11">
        <v>8236</v>
      </c>
      <c r="BJ82" s="11">
        <v>140021</v>
      </c>
      <c r="BK82" s="11">
        <v>198279</v>
      </c>
      <c r="BL82" s="11">
        <v>4515</v>
      </c>
      <c r="BM82" s="11">
        <v>193764</v>
      </c>
      <c r="BN82" s="11">
        <v>42215</v>
      </c>
      <c r="BO82" s="11">
        <v>4930</v>
      </c>
      <c r="BP82" s="11">
        <v>37285</v>
      </c>
      <c r="BQ82" s="11">
        <v>184016</v>
      </c>
      <c r="BR82" s="11">
        <v>18467</v>
      </c>
      <c r="BS82" s="11">
        <v>165549</v>
      </c>
      <c r="BT82" s="11">
        <v>328507</v>
      </c>
      <c r="BU82" s="11">
        <v>16283</v>
      </c>
      <c r="BV82" s="11">
        <v>312224</v>
      </c>
      <c r="BW82" s="11">
        <v>368761</v>
      </c>
      <c r="BX82" s="11">
        <v>9647</v>
      </c>
      <c r="BY82" s="11">
        <v>359114</v>
      </c>
      <c r="BZ82" s="11">
        <v>242078</v>
      </c>
      <c r="CA82" s="11">
        <v>0</v>
      </c>
      <c r="CB82" s="11">
        <v>242078</v>
      </c>
      <c r="CC82" s="11">
        <v>47371</v>
      </c>
      <c r="CD82" s="11">
        <v>4506</v>
      </c>
      <c r="CE82" s="11">
        <v>42865</v>
      </c>
      <c r="CF82" s="11">
        <v>266432</v>
      </c>
      <c r="CG82" s="11">
        <v>6824</v>
      </c>
      <c r="CH82" s="11">
        <v>259608</v>
      </c>
      <c r="CI82" s="11">
        <v>28239</v>
      </c>
      <c r="CJ82" s="11">
        <v>5973</v>
      </c>
      <c r="CK82" s="11">
        <v>22266</v>
      </c>
      <c r="CL82" s="11">
        <v>73264</v>
      </c>
      <c r="CM82" s="11">
        <v>5099</v>
      </c>
      <c r="CN82" s="11">
        <v>68165</v>
      </c>
      <c r="CO82" s="11">
        <v>101492</v>
      </c>
      <c r="CP82" s="11">
        <v>9067</v>
      </c>
      <c r="CQ82" s="11">
        <v>92425</v>
      </c>
      <c r="CR82" s="11">
        <v>52941</v>
      </c>
      <c r="CS82" s="11">
        <v>2164</v>
      </c>
      <c r="CT82" s="11">
        <v>50777</v>
      </c>
      <c r="CU82" s="11">
        <v>424933</v>
      </c>
      <c r="CV82" s="11">
        <v>4299</v>
      </c>
      <c r="CW82" s="11">
        <v>420634</v>
      </c>
      <c r="CX82" s="11">
        <v>42465</v>
      </c>
      <c r="CY82" s="11">
        <v>0</v>
      </c>
      <c r="CZ82" s="11">
        <v>42465</v>
      </c>
      <c r="DA82" s="11">
        <v>1047207</v>
      </c>
      <c r="DB82" s="11">
        <v>11598</v>
      </c>
      <c r="DC82" s="11">
        <v>1035609</v>
      </c>
      <c r="DD82" s="11">
        <v>279636</v>
      </c>
      <c r="DE82" s="11">
        <v>21387</v>
      </c>
      <c r="DF82" s="11">
        <v>258249</v>
      </c>
      <c r="DG82" s="11">
        <v>15831</v>
      </c>
      <c r="DH82" s="11">
        <v>4036</v>
      </c>
      <c r="DI82" s="11">
        <v>11795</v>
      </c>
      <c r="DJ82" s="11">
        <v>500736</v>
      </c>
      <c r="DK82" s="11">
        <v>14693</v>
      </c>
      <c r="DL82" s="11">
        <v>486043</v>
      </c>
      <c r="DM82" s="11">
        <v>137222</v>
      </c>
      <c r="DN82" s="11">
        <v>4883</v>
      </c>
      <c r="DO82" s="11">
        <v>132339</v>
      </c>
      <c r="DP82" s="11">
        <v>225670</v>
      </c>
      <c r="DQ82" s="11">
        <v>4933</v>
      </c>
      <c r="DR82" s="11">
        <v>220737</v>
      </c>
      <c r="DS82" s="11">
        <v>219269</v>
      </c>
      <c r="DT82" s="11">
        <v>13168</v>
      </c>
      <c r="DU82" s="11">
        <v>206101</v>
      </c>
      <c r="DV82" s="11">
        <v>39422</v>
      </c>
      <c r="DW82" s="11">
        <v>2729</v>
      </c>
      <c r="DX82" s="11">
        <v>36693</v>
      </c>
      <c r="DY82" s="11">
        <v>152015</v>
      </c>
      <c r="DZ82" s="11">
        <v>6658</v>
      </c>
      <c r="EA82" s="11">
        <v>145357</v>
      </c>
      <c r="EB82" s="11">
        <v>31629</v>
      </c>
      <c r="EC82" s="11">
        <v>2384</v>
      </c>
      <c r="ED82" s="11">
        <v>29245</v>
      </c>
      <c r="EE82" s="11">
        <v>137798</v>
      </c>
      <c r="EF82" s="11">
        <v>12007</v>
      </c>
      <c r="EG82" s="11">
        <v>125791</v>
      </c>
      <c r="EH82" s="11">
        <v>581723</v>
      </c>
      <c r="EI82" s="11">
        <v>26939</v>
      </c>
      <c r="EJ82" s="11">
        <v>554784</v>
      </c>
      <c r="EK82" s="11">
        <v>105052</v>
      </c>
      <c r="EL82" s="11">
        <v>8134</v>
      </c>
      <c r="EM82" s="11">
        <v>96918</v>
      </c>
      <c r="EN82" s="11">
        <v>21556</v>
      </c>
      <c r="EO82" s="11">
        <v>2839</v>
      </c>
      <c r="EP82" s="11">
        <v>18717</v>
      </c>
      <c r="EQ82" s="11">
        <v>327096</v>
      </c>
      <c r="ER82" s="11">
        <v>17307</v>
      </c>
      <c r="ES82" s="11">
        <v>309789</v>
      </c>
      <c r="ET82" s="11">
        <v>472837</v>
      </c>
      <c r="EU82" s="11">
        <v>7616</v>
      </c>
      <c r="EV82" s="11">
        <v>465221</v>
      </c>
      <c r="EW82" s="11">
        <v>55613</v>
      </c>
      <c r="EX82" s="11">
        <v>13432</v>
      </c>
      <c r="EY82" s="11">
        <v>42181</v>
      </c>
      <c r="EZ82" s="11">
        <v>311065</v>
      </c>
      <c r="FA82" s="11">
        <v>0</v>
      </c>
      <c r="FB82" s="11">
        <v>311065</v>
      </c>
      <c r="FC82" s="11">
        <v>32278</v>
      </c>
      <c r="FD82" s="11">
        <v>4844</v>
      </c>
      <c r="FE82" s="11">
        <v>27434</v>
      </c>
      <c r="FF82" s="420"/>
      <c r="FG82" s="420"/>
      <c r="FH82" s="417"/>
    </row>
    <row r="83" spans="1:164" ht="15" customHeight="1">
      <c r="A83" s="656" t="s">
        <v>704</v>
      </c>
      <c r="B83" s="656"/>
      <c r="C83" s="656"/>
      <c r="D83" s="532"/>
      <c r="E83" s="532"/>
      <c r="F83" s="532"/>
      <c r="G83" s="532"/>
      <c r="H83" s="532"/>
      <c r="I83" s="532"/>
      <c r="J83" s="532"/>
      <c r="K83" s="532"/>
      <c r="L83" s="532"/>
      <c r="M83" s="532"/>
      <c r="N83" s="532"/>
      <c r="O83" s="532"/>
      <c r="P83" s="532"/>
      <c r="Q83" s="532"/>
      <c r="R83" s="532"/>
      <c r="S83" s="532"/>
      <c r="T83" s="532"/>
      <c r="U83" s="532"/>
      <c r="V83" s="532"/>
      <c r="W83" s="532"/>
      <c r="X83" s="532"/>
      <c r="Y83" s="532"/>
      <c r="Z83" s="532"/>
      <c r="AA83" s="532"/>
      <c r="AB83" s="532"/>
      <c r="AC83" s="532"/>
      <c r="AD83" s="532"/>
      <c r="AE83" s="532"/>
      <c r="AF83" s="532"/>
      <c r="AG83" s="532"/>
      <c r="AH83" s="532"/>
      <c r="AI83" s="532"/>
      <c r="AJ83" s="532"/>
      <c r="AK83" s="532"/>
      <c r="AL83" s="532"/>
      <c r="AM83" s="532"/>
      <c r="AN83" s="532"/>
      <c r="AO83" s="532"/>
      <c r="AP83" s="532"/>
      <c r="AQ83" s="532"/>
      <c r="AR83" s="532"/>
      <c r="AS83" s="532"/>
      <c r="AT83" s="532"/>
      <c r="AU83" s="532"/>
      <c r="AV83" s="532"/>
      <c r="AW83" s="532"/>
      <c r="AX83" s="532"/>
      <c r="AY83" s="532"/>
      <c r="AZ83" s="532"/>
      <c r="BA83" s="532"/>
      <c r="BB83" s="532"/>
      <c r="BC83" s="532"/>
      <c r="BD83" s="532"/>
      <c r="BE83" s="532"/>
      <c r="BF83" s="532"/>
      <c r="BG83" s="532"/>
      <c r="BH83" s="532"/>
      <c r="BI83" s="532"/>
      <c r="BJ83" s="532"/>
      <c r="BK83" s="532"/>
      <c r="BL83" s="532"/>
      <c r="BM83" s="532"/>
      <c r="BN83" s="532"/>
      <c r="BO83" s="532"/>
      <c r="BP83" s="532"/>
      <c r="BQ83" s="532"/>
      <c r="BR83" s="532"/>
      <c r="BS83" s="532"/>
      <c r="BT83" s="532"/>
      <c r="BU83" s="532"/>
      <c r="BV83" s="532"/>
      <c r="BW83" s="532"/>
      <c r="BX83" s="532"/>
      <c r="BY83" s="532"/>
      <c r="BZ83" s="532"/>
      <c r="CA83" s="532"/>
      <c r="CB83" s="532"/>
      <c r="CC83" s="532"/>
      <c r="CD83" s="532"/>
      <c r="CE83" s="532"/>
      <c r="CF83" s="532"/>
      <c r="CG83" s="532"/>
      <c r="CH83" s="532"/>
      <c r="CI83" s="532"/>
      <c r="CJ83" s="532"/>
      <c r="CK83" s="532"/>
      <c r="CL83" s="532"/>
      <c r="CM83" s="532"/>
      <c r="CN83" s="532"/>
      <c r="CO83" s="532"/>
      <c r="CP83" s="532"/>
      <c r="CQ83" s="532"/>
      <c r="CR83" s="532"/>
      <c r="CS83" s="532"/>
      <c r="CT83" s="532"/>
      <c r="CU83" s="532"/>
      <c r="CV83" s="532"/>
      <c r="CW83" s="532"/>
      <c r="CX83" s="532"/>
      <c r="CY83" s="532"/>
      <c r="CZ83" s="532"/>
      <c r="DA83" s="532"/>
      <c r="DB83" s="532"/>
      <c r="DC83" s="532"/>
      <c r="DD83" s="532"/>
      <c r="DE83" s="532"/>
      <c r="DF83" s="532"/>
      <c r="DG83" s="532"/>
      <c r="DH83" s="532"/>
      <c r="DI83" s="532"/>
      <c r="DJ83" s="532"/>
      <c r="DK83" s="532"/>
      <c r="DL83" s="532"/>
      <c r="DM83" s="532"/>
      <c r="DN83" s="532"/>
      <c r="DO83" s="532"/>
      <c r="DP83" s="532"/>
      <c r="DQ83" s="532"/>
      <c r="DR83" s="532"/>
      <c r="DS83" s="532"/>
      <c r="DT83" s="532"/>
      <c r="DU83" s="532"/>
      <c r="DV83" s="532"/>
      <c r="DW83" s="532"/>
      <c r="DX83" s="532"/>
      <c r="DY83" s="532"/>
      <c r="DZ83" s="532"/>
      <c r="EA83" s="532"/>
      <c r="EB83" s="532"/>
      <c r="EC83" s="532"/>
      <c r="ED83" s="532"/>
      <c r="EE83" s="532"/>
      <c r="EF83" s="532"/>
      <c r="EG83" s="532"/>
      <c r="EH83" s="532"/>
      <c r="EI83" s="532"/>
      <c r="EJ83" s="532"/>
      <c r="EK83" s="532"/>
      <c r="EL83" s="532"/>
      <c r="EM83" s="532"/>
      <c r="EN83" s="532"/>
      <c r="EO83" s="532"/>
      <c r="EP83" s="532"/>
      <c r="EQ83" s="532"/>
      <c r="ER83" s="532"/>
      <c r="ES83" s="532"/>
      <c r="ET83" s="532"/>
      <c r="EU83" s="532"/>
      <c r="EV83" s="532"/>
      <c r="EW83" s="532"/>
      <c r="EX83" s="532"/>
      <c r="EY83" s="532"/>
      <c r="EZ83" s="532"/>
      <c r="FA83" s="532"/>
      <c r="FB83" s="532"/>
      <c r="FC83" s="532"/>
      <c r="FD83" s="532"/>
      <c r="FE83" s="532"/>
      <c r="FF83" s="420"/>
      <c r="FG83" s="420"/>
      <c r="FH83" s="417"/>
    </row>
    <row r="84" spans="1:164" ht="25.5" customHeight="1">
      <c r="A84" s="656" t="s">
        <v>705</v>
      </c>
      <c r="B84" s="656"/>
      <c r="C84" s="656"/>
      <c r="D84" s="11">
        <v>637644176</v>
      </c>
      <c r="E84" s="11"/>
      <c r="F84" s="11"/>
      <c r="G84" s="11">
        <v>581912137</v>
      </c>
      <c r="H84" s="11">
        <v>55732039</v>
      </c>
      <c r="I84" s="11">
        <v>7158421</v>
      </c>
      <c r="J84" s="11">
        <v>7115403</v>
      </c>
      <c r="K84" s="11">
        <v>43018</v>
      </c>
      <c r="L84" s="11">
        <v>2233832</v>
      </c>
      <c r="M84" s="11">
        <v>2230739</v>
      </c>
      <c r="N84" s="11">
        <v>3093</v>
      </c>
      <c r="O84" s="11">
        <v>14021170</v>
      </c>
      <c r="P84" s="11">
        <v>13905657</v>
      </c>
      <c r="Q84" s="11">
        <v>115513</v>
      </c>
      <c r="R84" s="11">
        <v>6996132</v>
      </c>
      <c r="S84" s="11">
        <v>6979723</v>
      </c>
      <c r="T84" s="11">
        <v>16409</v>
      </c>
      <c r="U84" s="11">
        <v>98459084</v>
      </c>
      <c r="V84" s="11">
        <v>79810075</v>
      </c>
      <c r="W84" s="11">
        <v>18649009</v>
      </c>
      <c r="X84" s="11">
        <v>8502189</v>
      </c>
      <c r="Y84" s="11">
        <v>7716538</v>
      </c>
      <c r="Z84" s="11">
        <v>785651</v>
      </c>
      <c r="AA84" s="11">
        <v>7516618</v>
      </c>
      <c r="AB84" s="11">
        <v>7403679</v>
      </c>
      <c r="AC84" s="11">
        <v>112939</v>
      </c>
      <c r="AD84" s="11">
        <v>2447242</v>
      </c>
      <c r="AE84" s="11">
        <v>2446352</v>
      </c>
      <c r="AF84" s="11">
        <v>890</v>
      </c>
      <c r="AG84" s="11">
        <v>3785463</v>
      </c>
      <c r="AH84" s="11">
        <v>0</v>
      </c>
      <c r="AI84" s="11">
        <v>3785463</v>
      </c>
      <c r="AJ84" s="11">
        <v>26728285</v>
      </c>
      <c r="AK84" s="11">
        <v>25597070</v>
      </c>
      <c r="AL84" s="11">
        <v>1131215</v>
      </c>
      <c r="AM84" s="11">
        <v>11743010</v>
      </c>
      <c r="AN84" s="11">
        <v>11577773</v>
      </c>
      <c r="AO84" s="11">
        <v>165237</v>
      </c>
      <c r="AP84" s="11">
        <v>2855188</v>
      </c>
      <c r="AQ84" s="11">
        <v>2758279</v>
      </c>
      <c r="AR84" s="11">
        <v>96909</v>
      </c>
      <c r="AS84" s="11">
        <v>2455950</v>
      </c>
      <c r="AT84" s="11">
        <v>2427053</v>
      </c>
      <c r="AU84" s="11">
        <v>28897</v>
      </c>
      <c r="AV84" s="11">
        <v>20180604</v>
      </c>
      <c r="AW84" s="11">
        <v>19529463</v>
      </c>
      <c r="AX84" s="11">
        <v>651141</v>
      </c>
      <c r="AY84" s="11">
        <v>12711647</v>
      </c>
      <c r="AZ84" s="11">
        <v>12654258</v>
      </c>
      <c r="BA84" s="11">
        <v>57389</v>
      </c>
      <c r="BB84" s="11">
        <v>6463373</v>
      </c>
      <c r="BC84" s="11">
        <v>6379786</v>
      </c>
      <c r="BD84" s="11">
        <v>83587</v>
      </c>
      <c r="BE84" s="11">
        <v>4182882</v>
      </c>
      <c r="BF84" s="11">
        <v>4148205</v>
      </c>
      <c r="BG84" s="11">
        <v>34677</v>
      </c>
      <c r="BH84" s="11">
        <v>11209221</v>
      </c>
      <c r="BI84" s="11">
        <v>11165168</v>
      </c>
      <c r="BJ84" s="11">
        <v>44053</v>
      </c>
      <c r="BK84" s="11">
        <v>8699827</v>
      </c>
      <c r="BL84" s="11">
        <v>8626810</v>
      </c>
      <c r="BM84" s="11">
        <v>73017</v>
      </c>
      <c r="BN84" s="11">
        <v>3379319</v>
      </c>
      <c r="BO84" s="11">
        <v>3333098</v>
      </c>
      <c r="BP84" s="11">
        <v>46221</v>
      </c>
      <c r="BQ84" s="11">
        <v>12087917</v>
      </c>
      <c r="BR84" s="11">
        <v>11931393</v>
      </c>
      <c r="BS84" s="11">
        <v>156524</v>
      </c>
      <c r="BT84" s="11">
        <v>19970612</v>
      </c>
      <c r="BU84" s="11">
        <v>19875089</v>
      </c>
      <c r="BV84" s="11">
        <v>95523</v>
      </c>
      <c r="BW84" s="11">
        <v>16875727</v>
      </c>
      <c r="BX84" s="11">
        <v>15735978</v>
      </c>
      <c r="BY84" s="11">
        <v>1139749</v>
      </c>
      <c r="BZ84" s="11">
        <v>15639601</v>
      </c>
      <c r="CA84" s="11">
        <v>14145551</v>
      </c>
      <c r="CB84" s="11">
        <v>1494050</v>
      </c>
      <c r="CC84" s="11">
        <v>6253763</v>
      </c>
      <c r="CD84" s="11">
        <v>6226635</v>
      </c>
      <c r="CE84" s="11">
        <v>27128</v>
      </c>
      <c r="CF84" s="11">
        <v>8928192</v>
      </c>
      <c r="CG84" s="11">
        <v>8663080</v>
      </c>
      <c r="CH84" s="11">
        <v>265112</v>
      </c>
      <c r="CI84" s="11">
        <v>1758517</v>
      </c>
      <c r="CJ84" s="11">
        <v>1697056</v>
      </c>
      <c r="CK84" s="11">
        <v>61461</v>
      </c>
      <c r="CL84" s="11">
        <v>2712254</v>
      </c>
      <c r="CM84" s="11">
        <v>2594736</v>
      </c>
      <c r="CN84" s="11">
        <v>117518</v>
      </c>
      <c r="CO84" s="11">
        <v>4229286</v>
      </c>
      <c r="CP84" s="11">
        <v>3870516</v>
      </c>
      <c r="CQ84" s="11">
        <v>358770</v>
      </c>
      <c r="CR84" s="11">
        <v>2550988</v>
      </c>
      <c r="CS84" s="11">
        <v>2327702</v>
      </c>
      <c r="CT84" s="11">
        <v>223286</v>
      </c>
      <c r="CU84" s="11">
        <v>17716379</v>
      </c>
      <c r="CV84" s="11">
        <v>16681604</v>
      </c>
      <c r="CW84" s="11">
        <v>1034775</v>
      </c>
      <c r="CX84" s="11">
        <v>5722576</v>
      </c>
      <c r="CY84" s="11">
        <v>5629211</v>
      </c>
      <c r="CZ84" s="11">
        <v>93365</v>
      </c>
      <c r="DA84" s="11">
        <v>65607574</v>
      </c>
      <c r="DB84" s="11">
        <v>54406234</v>
      </c>
      <c r="DC84" s="11">
        <v>11201340</v>
      </c>
      <c r="DD84" s="11">
        <v>13386143</v>
      </c>
      <c r="DE84" s="11">
        <v>11585768</v>
      </c>
      <c r="DF84" s="11">
        <v>1800375</v>
      </c>
      <c r="DG84" s="11">
        <v>1626817</v>
      </c>
      <c r="DH84" s="11">
        <v>1540084</v>
      </c>
      <c r="DI84" s="11">
        <v>86733</v>
      </c>
      <c r="DJ84" s="11">
        <v>26160186</v>
      </c>
      <c r="DK84" s="11">
        <v>23462422</v>
      </c>
      <c r="DL84" s="11">
        <v>2697764</v>
      </c>
      <c r="DM84" s="11">
        <v>6563401</v>
      </c>
      <c r="DN84" s="11">
        <v>6536100</v>
      </c>
      <c r="DO84" s="11">
        <v>27301</v>
      </c>
      <c r="DP84" s="11">
        <v>10439386</v>
      </c>
      <c r="DQ84" s="11">
        <v>10202888</v>
      </c>
      <c r="DR84" s="11">
        <v>236498</v>
      </c>
      <c r="DS84" s="11">
        <v>30314179</v>
      </c>
      <c r="DT84" s="11">
        <v>26117904</v>
      </c>
      <c r="DU84" s="11">
        <v>4196275</v>
      </c>
      <c r="DV84" s="11">
        <v>2620787</v>
      </c>
      <c r="DW84" s="11">
        <v>2613061</v>
      </c>
      <c r="DX84" s="11">
        <v>7726</v>
      </c>
      <c r="DY84" s="11">
        <v>7360229</v>
      </c>
      <c r="DZ84" s="11">
        <v>7329888</v>
      </c>
      <c r="EA84" s="11">
        <v>30341</v>
      </c>
      <c r="EB84" s="11">
        <v>1060080</v>
      </c>
      <c r="EC84" s="11">
        <v>1044162</v>
      </c>
      <c r="ED84" s="11">
        <v>15918</v>
      </c>
      <c r="EE84" s="11">
        <v>11544591</v>
      </c>
      <c r="EF84" s="11">
        <v>11381261</v>
      </c>
      <c r="EG84" s="11">
        <v>163330</v>
      </c>
      <c r="EH84" s="11">
        <v>36946153</v>
      </c>
      <c r="EI84" s="11">
        <v>36544146</v>
      </c>
      <c r="EJ84" s="11">
        <v>402007</v>
      </c>
      <c r="EK84" s="11">
        <v>3564498</v>
      </c>
      <c r="EL84" s="11">
        <v>3382217</v>
      </c>
      <c r="EM84" s="11">
        <v>182281</v>
      </c>
      <c r="EN84" s="11">
        <v>1772358</v>
      </c>
      <c r="EO84" s="11">
        <v>1769967</v>
      </c>
      <c r="EP84" s="11">
        <v>2391</v>
      </c>
      <c r="EQ84" s="11">
        <v>12099840</v>
      </c>
      <c r="ER84" s="11">
        <v>10594841</v>
      </c>
      <c r="ES84" s="11">
        <v>1504999</v>
      </c>
      <c r="ET84" s="11">
        <v>12852765</v>
      </c>
      <c r="EU84" s="11">
        <v>12653078</v>
      </c>
      <c r="EV84" s="11">
        <v>199687</v>
      </c>
      <c r="EW84" s="11">
        <v>4435575</v>
      </c>
      <c r="EX84" s="11">
        <v>4428488</v>
      </c>
      <c r="EY84" s="11">
        <v>7087</v>
      </c>
      <c r="EZ84" s="11">
        <v>12271135</v>
      </c>
      <c r="FA84" s="11">
        <v>10311146</v>
      </c>
      <c r="FB84" s="11">
        <v>1959989</v>
      </c>
      <c r="FC84" s="11">
        <v>843210</v>
      </c>
      <c r="FD84" s="11">
        <v>824802</v>
      </c>
      <c r="FE84" s="11">
        <v>18408</v>
      </c>
      <c r="FF84" s="420"/>
      <c r="FG84" s="420"/>
      <c r="FH84" s="417"/>
    </row>
    <row r="85" spans="1:164" ht="15" customHeight="1">
      <c r="A85" s="656" t="s">
        <v>706</v>
      </c>
      <c r="B85" s="656"/>
      <c r="C85" s="656"/>
      <c r="D85" s="11">
        <v>23171213</v>
      </c>
      <c r="E85" s="11"/>
      <c r="F85" s="11"/>
      <c r="G85" s="11">
        <v>12288763</v>
      </c>
      <c r="H85" s="11">
        <v>10882450</v>
      </c>
      <c r="I85" s="11">
        <v>98061</v>
      </c>
      <c r="J85" s="11">
        <v>97953</v>
      </c>
      <c r="K85" s="11">
        <v>108</v>
      </c>
      <c r="L85" s="11">
        <v>121747</v>
      </c>
      <c r="M85" s="11">
        <v>121747</v>
      </c>
      <c r="N85" s="11">
        <v>0</v>
      </c>
      <c r="O85" s="11">
        <v>4135</v>
      </c>
      <c r="P85" s="11">
        <v>0</v>
      </c>
      <c r="Q85" s="11">
        <v>4135</v>
      </c>
      <c r="R85" s="11">
        <v>7530</v>
      </c>
      <c r="S85" s="11">
        <v>7530</v>
      </c>
      <c r="T85" s="11">
        <v>0</v>
      </c>
      <c r="U85" s="11">
        <v>6568290</v>
      </c>
      <c r="V85" s="11">
        <v>0</v>
      </c>
      <c r="W85" s="11">
        <v>6568290</v>
      </c>
      <c r="X85" s="11">
        <v>131857</v>
      </c>
      <c r="Y85" s="11">
        <v>0</v>
      </c>
      <c r="Z85" s="11">
        <v>131857</v>
      </c>
      <c r="AA85" s="11">
        <v>192706</v>
      </c>
      <c r="AB85" s="11">
        <v>192058</v>
      </c>
      <c r="AC85" s="11">
        <v>648</v>
      </c>
      <c r="AD85" s="11">
        <v>35529</v>
      </c>
      <c r="AE85" s="11">
        <v>35529</v>
      </c>
      <c r="AF85" s="11">
        <v>0</v>
      </c>
      <c r="AG85" s="11">
        <v>152274</v>
      </c>
      <c r="AH85" s="11">
        <v>0</v>
      </c>
      <c r="AI85" s="11">
        <v>152274</v>
      </c>
      <c r="AJ85" s="11">
        <v>289716</v>
      </c>
      <c r="AK85" s="11">
        <v>272269</v>
      </c>
      <c r="AL85" s="11">
        <v>17447</v>
      </c>
      <c r="AM85" s="11">
        <v>107014</v>
      </c>
      <c r="AN85" s="11">
        <v>107014</v>
      </c>
      <c r="AO85" s="11">
        <v>0</v>
      </c>
      <c r="AP85" s="11">
        <v>44287</v>
      </c>
      <c r="AQ85" s="11">
        <v>3129</v>
      </c>
      <c r="AR85" s="11">
        <v>41158</v>
      </c>
      <c r="AS85" s="11">
        <v>61735</v>
      </c>
      <c r="AT85" s="11">
        <v>61628</v>
      </c>
      <c r="AU85" s="11">
        <v>107</v>
      </c>
      <c r="AV85" s="11">
        <v>161137</v>
      </c>
      <c r="AW85" s="11">
        <v>161137</v>
      </c>
      <c r="AX85" s="11">
        <v>0</v>
      </c>
      <c r="AY85" s="11">
        <v>399092</v>
      </c>
      <c r="AZ85" s="11">
        <v>399092</v>
      </c>
      <c r="BA85" s="11">
        <v>0</v>
      </c>
      <c r="BB85" s="11">
        <v>241766</v>
      </c>
      <c r="BC85" s="11">
        <v>241437</v>
      </c>
      <c r="BD85" s="11">
        <v>329</v>
      </c>
      <c r="BE85" s="11">
        <v>107728</v>
      </c>
      <c r="BF85" s="11">
        <v>107625</v>
      </c>
      <c r="BG85" s="11">
        <v>103</v>
      </c>
      <c r="BH85" s="11">
        <v>180983</v>
      </c>
      <c r="BI85" s="11">
        <v>180983</v>
      </c>
      <c r="BJ85" s="11">
        <v>0</v>
      </c>
      <c r="BK85" s="11">
        <v>34791</v>
      </c>
      <c r="BL85" s="11">
        <v>34612</v>
      </c>
      <c r="BM85" s="11">
        <v>179</v>
      </c>
      <c r="BN85" s="11">
        <v>58236</v>
      </c>
      <c r="BO85" s="11">
        <v>50020</v>
      </c>
      <c r="BP85" s="11">
        <v>8216</v>
      </c>
      <c r="BQ85" s="11">
        <v>1370586</v>
      </c>
      <c r="BR85" s="11">
        <v>1370586</v>
      </c>
      <c r="BS85" s="11">
        <v>0</v>
      </c>
      <c r="BT85" s="11">
        <v>292196</v>
      </c>
      <c r="BU85" s="11">
        <v>292196</v>
      </c>
      <c r="BV85" s="11">
        <v>0</v>
      </c>
      <c r="BW85" s="11">
        <v>265879</v>
      </c>
      <c r="BX85" s="11">
        <v>264527</v>
      </c>
      <c r="BY85" s="11">
        <v>1352</v>
      </c>
      <c r="BZ85" s="11">
        <v>729405</v>
      </c>
      <c r="CA85" s="11">
        <v>503832</v>
      </c>
      <c r="CB85" s="11">
        <v>225573</v>
      </c>
      <c r="CC85" s="11">
        <v>50994</v>
      </c>
      <c r="CD85" s="11">
        <v>50660</v>
      </c>
      <c r="CE85" s="11">
        <v>334</v>
      </c>
      <c r="CF85" s="11">
        <v>106583</v>
      </c>
      <c r="CG85" s="11">
        <v>106583</v>
      </c>
      <c r="CH85" s="11">
        <v>0</v>
      </c>
      <c r="CI85" s="11">
        <v>0</v>
      </c>
      <c r="CJ85" s="11">
        <v>0</v>
      </c>
      <c r="CK85" s="11">
        <v>0</v>
      </c>
      <c r="CL85" s="11">
        <v>29102</v>
      </c>
      <c r="CM85" s="11">
        <v>29058</v>
      </c>
      <c r="CN85" s="11">
        <v>44</v>
      </c>
      <c r="CO85" s="11">
        <v>53291</v>
      </c>
      <c r="CP85" s="11">
        <v>53291</v>
      </c>
      <c r="CQ85" s="11">
        <v>0</v>
      </c>
      <c r="CR85" s="11">
        <v>41273</v>
      </c>
      <c r="CS85" s="11">
        <v>36591</v>
      </c>
      <c r="CT85" s="11">
        <v>4682</v>
      </c>
      <c r="CU85" s="11">
        <v>692791</v>
      </c>
      <c r="CV85" s="11">
        <v>422602</v>
      </c>
      <c r="CW85" s="11">
        <v>270189</v>
      </c>
      <c r="CX85" s="11">
        <v>55977</v>
      </c>
      <c r="CY85" s="11">
        <v>55977</v>
      </c>
      <c r="CZ85" s="11">
        <v>0</v>
      </c>
      <c r="DA85" s="11">
        <v>2635893</v>
      </c>
      <c r="DB85" s="11">
        <v>0</v>
      </c>
      <c r="DC85" s="11">
        <v>2635893</v>
      </c>
      <c r="DD85" s="11">
        <v>678290</v>
      </c>
      <c r="DE85" s="11">
        <v>227</v>
      </c>
      <c r="DF85" s="11">
        <v>678063</v>
      </c>
      <c r="DG85" s="11">
        <v>205029</v>
      </c>
      <c r="DH85" s="11">
        <v>204508</v>
      </c>
      <c r="DI85" s="11">
        <v>521</v>
      </c>
      <c r="DJ85" s="11">
        <v>522881</v>
      </c>
      <c r="DK85" s="11">
        <v>488271</v>
      </c>
      <c r="DL85" s="11">
        <v>34610</v>
      </c>
      <c r="DM85" s="11">
        <v>146795</v>
      </c>
      <c r="DN85" s="11">
        <v>146794</v>
      </c>
      <c r="DO85" s="11">
        <v>1</v>
      </c>
      <c r="DP85" s="11">
        <v>249101</v>
      </c>
      <c r="DQ85" s="11">
        <v>249101</v>
      </c>
      <c r="DR85" s="11">
        <v>0</v>
      </c>
      <c r="DS85" s="11">
        <v>1479091</v>
      </c>
      <c r="DT85" s="11">
        <v>1433372</v>
      </c>
      <c r="DU85" s="11">
        <v>45719</v>
      </c>
      <c r="DV85" s="11">
        <v>28113</v>
      </c>
      <c r="DW85" s="11">
        <v>28113</v>
      </c>
      <c r="DX85" s="11">
        <v>0</v>
      </c>
      <c r="DY85" s="11">
        <v>144856</v>
      </c>
      <c r="DZ85" s="11">
        <v>144856</v>
      </c>
      <c r="EA85" s="11">
        <v>0</v>
      </c>
      <c r="EB85" s="11">
        <v>48958</v>
      </c>
      <c r="EC85" s="11">
        <v>48897</v>
      </c>
      <c r="ED85" s="11">
        <v>61</v>
      </c>
      <c r="EE85" s="11">
        <v>526289</v>
      </c>
      <c r="EF85" s="11">
        <v>525781</v>
      </c>
      <c r="EG85" s="11">
        <v>508</v>
      </c>
      <c r="EH85" s="11">
        <v>1305098</v>
      </c>
      <c r="EI85" s="11">
        <v>1302973</v>
      </c>
      <c r="EJ85" s="11">
        <v>2125</v>
      </c>
      <c r="EK85" s="11">
        <v>455959</v>
      </c>
      <c r="EL85" s="11">
        <v>455959</v>
      </c>
      <c r="EM85" s="11">
        <v>0</v>
      </c>
      <c r="EN85" s="11">
        <v>27058</v>
      </c>
      <c r="EO85" s="11">
        <v>27053</v>
      </c>
      <c r="EP85" s="11">
        <v>5</v>
      </c>
      <c r="EQ85" s="11">
        <v>985200</v>
      </c>
      <c r="ER85" s="11">
        <v>936354</v>
      </c>
      <c r="ES85" s="11">
        <v>48846</v>
      </c>
      <c r="ET85" s="11">
        <v>549141</v>
      </c>
      <c r="EU85" s="11">
        <v>549141</v>
      </c>
      <c r="EV85" s="11">
        <v>0</v>
      </c>
      <c r="EW85" s="11">
        <v>54102</v>
      </c>
      <c r="EX85" s="11">
        <v>54102</v>
      </c>
      <c r="EY85" s="11">
        <v>0</v>
      </c>
      <c r="EZ85" s="11">
        <v>421213</v>
      </c>
      <c r="FA85" s="11">
        <v>412140</v>
      </c>
      <c r="FB85" s="11">
        <v>9073</v>
      </c>
      <c r="FC85" s="11">
        <v>21455</v>
      </c>
      <c r="FD85" s="11">
        <v>21455</v>
      </c>
      <c r="FE85" s="11">
        <v>0</v>
      </c>
      <c r="FF85" s="420"/>
      <c r="FG85" s="420"/>
      <c r="FH85" s="417"/>
    </row>
    <row r="86" spans="1:164" ht="25.5" customHeight="1">
      <c r="A86" s="656" t="s">
        <v>707</v>
      </c>
      <c r="B86" s="656"/>
      <c r="C86" s="656"/>
      <c r="D86" s="11">
        <v>526373224</v>
      </c>
      <c r="E86" s="11"/>
      <c r="F86" s="11"/>
      <c r="G86" s="11">
        <v>519199576</v>
      </c>
      <c r="H86" s="11">
        <v>7173648</v>
      </c>
      <c r="I86" s="11">
        <v>6345836</v>
      </c>
      <c r="J86" s="11">
        <v>6345612</v>
      </c>
      <c r="K86" s="11">
        <v>224</v>
      </c>
      <c r="L86" s="11">
        <v>1774673</v>
      </c>
      <c r="M86" s="11">
        <v>1774673</v>
      </c>
      <c r="N86" s="11">
        <v>0</v>
      </c>
      <c r="O86" s="11">
        <v>10940349</v>
      </c>
      <c r="P86" s="11">
        <v>10926891</v>
      </c>
      <c r="Q86" s="11">
        <v>13458</v>
      </c>
      <c r="R86" s="11">
        <v>6397755</v>
      </c>
      <c r="S86" s="11">
        <v>6397740</v>
      </c>
      <c r="T86" s="11">
        <v>15</v>
      </c>
      <c r="U86" s="11">
        <v>75040394</v>
      </c>
      <c r="V86" s="11">
        <v>73581130</v>
      </c>
      <c r="W86" s="11">
        <v>1459264</v>
      </c>
      <c r="X86" s="11">
        <v>7101551</v>
      </c>
      <c r="Y86" s="11">
        <v>7075063</v>
      </c>
      <c r="Z86" s="11">
        <v>26488</v>
      </c>
      <c r="AA86" s="11">
        <v>6235618</v>
      </c>
      <c r="AB86" s="11">
        <v>6235040</v>
      </c>
      <c r="AC86" s="11">
        <v>578</v>
      </c>
      <c r="AD86" s="11">
        <v>2049574</v>
      </c>
      <c r="AE86" s="11">
        <v>2049574</v>
      </c>
      <c r="AF86" s="11">
        <v>0</v>
      </c>
      <c r="AG86" s="11">
        <v>2913937</v>
      </c>
      <c r="AH86" s="11">
        <v>0</v>
      </c>
      <c r="AI86" s="11">
        <v>2913937</v>
      </c>
      <c r="AJ86" s="11">
        <v>23460390</v>
      </c>
      <c r="AK86" s="11">
        <v>23318981</v>
      </c>
      <c r="AL86" s="11">
        <v>141409</v>
      </c>
      <c r="AM86" s="11">
        <v>10393182</v>
      </c>
      <c r="AN86" s="11">
        <v>10393182</v>
      </c>
      <c r="AO86" s="11">
        <v>0</v>
      </c>
      <c r="AP86" s="11">
        <v>2316807</v>
      </c>
      <c r="AQ86" s="11">
        <v>2308737</v>
      </c>
      <c r="AR86" s="11">
        <v>8070</v>
      </c>
      <c r="AS86" s="11">
        <v>2060438</v>
      </c>
      <c r="AT86" s="11">
        <v>2048900</v>
      </c>
      <c r="AU86" s="11">
        <v>11538</v>
      </c>
      <c r="AV86" s="11">
        <v>16725286</v>
      </c>
      <c r="AW86" s="11">
        <v>16713936</v>
      </c>
      <c r="AX86" s="11">
        <v>11350</v>
      </c>
      <c r="AY86" s="11">
        <v>10737239</v>
      </c>
      <c r="AZ86" s="11">
        <v>10737199</v>
      </c>
      <c r="BA86" s="11">
        <v>40</v>
      </c>
      <c r="BB86" s="11">
        <v>5710553</v>
      </c>
      <c r="BC86" s="11">
        <v>5698469</v>
      </c>
      <c r="BD86" s="11">
        <v>12084</v>
      </c>
      <c r="BE86" s="11">
        <v>3619071</v>
      </c>
      <c r="BF86" s="11">
        <v>3618445</v>
      </c>
      <c r="BG86" s="11">
        <v>626</v>
      </c>
      <c r="BH86" s="11">
        <v>10096967</v>
      </c>
      <c r="BI86" s="11">
        <v>10096967</v>
      </c>
      <c r="BJ86" s="11">
        <v>0</v>
      </c>
      <c r="BK86" s="11">
        <v>8040043</v>
      </c>
      <c r="BL86" s="11">
        <v>8040043</v>
      </c>
      <c r="BM86" s="11">
        <v>0</v>
      </c>
      <c r="BN86" s="11">
        <v>2376894</v>
      </c>
      <c r="BO86" s="11">
        <v>2376272</v>
      </c>
      <c r="BP86" s="11">
        <v>622</v>
      </c>
      <c r="BQ86" s="11">
        <v>9608257</v>
      </c>
      <c r="BR86" s="11">
        <v>9608257</v>
      </c>
      <c r="BS86" s="11">
        <v>0</v>
      </c>
      <c r="BT86" s="11">
        <v>18343106</v>
      </c>
      <c r="BU86" s="11">
        <v>18343106</v>
      </c>
      <c r="BV86" s="11">
        <v>0</v>
      </c>
      <c r="BW86" s="11">
        <v>13557642</v>
      </c>
      <c r="BX86" s="11">
        <v>13122119</v>
      </c>
      <c r="BY86" s="11">
        <v>435523</v>
      </c>
      <c r="BZ86" s="11">
        <v>12798880</v>
      </c>
      <c r="CA86" s="11">
        <v>12727016</v>
      </c>
      <c r="CB86" s="11">
        <v>71864</v>
      </c>
      <c r="CC86" s="11">
        <v>5687813</v>
      </c>
      <c r="CD86" s="11">
        <v>5687809</v>
      </c>
      <c r="CE86" s="11">
        <v>4</v>
      </c>
      <c r="CF86" s="11">
        <v>7951800</v>
      </c>
      <c r="CG86" s="11">
        <v>7950814</v>
      </c>
      <c r="CH86" s="11">
        <v>986</v>
      </c>
      <c r="CI86" s="11">
        <v>1617775</v>
      </c>
      <c r="CJ86" s="11">
        <v>1617427</v>
      </c>
      <c r="CK86" s="11">
        <v>348</v>
      </c>
      <c r="CL86" s="11">
        <v>1730440</v>
      </c>
      <c r="CM86" s="11">
        <v>1729992</v>
      </c>
      <c r="CN86" s="11">
        <v>448</v>
      </c>
      <c r="CO86" s="11">
        <v>3497007</v>
      </c>
      <c r="CP86" s="11">
        <v>3495459</v>
      </c>
      <c r="CQ86" s="11">
        <v>1548</v>
      </c>
      <c r="CR86" s="11">
        <v>1977773</v>
      </c>
      <c r="CS86" s="11">
        <v>1974520</v>
      </c>
      <c r="CT86" s="11">
        <v>3253</v>
      </c>
      <c r="CU86" s="11">
        <v>15320353</v>
      </c>
      <c r="CV86" s="11">
        <v>15236515</v>
      </c>
      <c r="CW86" s="11">
        <v>83838</v>
      </c>
      <c r="CX86" s="11">
        <v>5331247</v>
      </c>
      <c r="CY86" s="11">
        <v>5277266</v>
      </c>
      <c r="CZ86" s="11">
        <v>53981</v>
      </c>
      <c r="DA86" s="11">
        <v>54005064</v>
      </c>
      <c r="DB86" s="11">
        <v>53681269</v>
      </c>
      <c r="DC86" s="11">
        <v>323795</v>
      </c>
      <c r="DD86" s="11">
        <v>10972900</v>
      </c>
      <c r="DE86" s="11">
        <v>10955324</v>
      </c>
      <c r="DF86" s="11">
        <v>17576</v>
      </c>
      <c r="DG86" s="11">
        <v>760222</v>
      </c>
      <c r="DH86" s="11">
        <v>760173</v>
      </c>
      <c r="DI86" s="11">
        <v>49</v>
      </c>
      <c r="DJ86" s="11">
        <v>21824492</v>
      </c>
      <c r="DK86" s="11">
        <v>21645907</v>
      </c>
      <c r="DL86" s="11">
        <v>178585</v>
      </c>
      <c r="DM86" s="11">
        <v>5397221</v>
      </c>
      <c r="DN86" s="11">
        <v>5396795</v>
      </c>
      <c r="DO86" s="11">
        <v>426</v>
      </c>
      <c r="DP86" s="11">
        <v>7203589</v>
      </c>
      <c r="DQ86" s="11">
        <v>7075051</v>
      </c>
      <c r="DR86" s="11">
        <v>128538</v>
      </c>
      <c r="DS86" s="11">
        <v>24305285</v>
      </c>
      <c r="DT86" s="11">
        <v>23218112</v>
      </c>
      <c r="DU86" s="11">
        <v>1087173</v>
      </c>
      <c r="DV86" s="11">
        <v>2342084</v>
      </c>
      <c r="DW86" s="11">
        <v>2342084</v>
      </c>
      <c r="DX86" s="11">
        <v>0</v>
      </c>
      <c r="DY86" s="11">
        <v>6624155</v>
      </c>
      <c r="DZ86" s="11">
        <v>6621804</v>
      </c>
      <c r="EA86" s="11">
        <v>2351</v>
      </c>
      <c r="EB86" s="11">
        <v>713925</v>
      </c>
      <c r="EC86" s="11">
        <v>707176</v>
      </c>
      <c r="ED86" s="11">
        <v>6749</v>
      </c>
      <c r="EE86" s="11">
        <v>9800849</v>
      </c>
      <c r="EF86" s="11">
        <v>9782341</v>
      </c>
      <c r="EG86" s="11">
        <v>18508</v>
      </c>
      <c r="EH86" s="11">
        <v>32759497</v>
      </c>
      <c r="EI86" s="11">
        <v>32664148</v>
      </c>
      <c r="EJ86" s="11">
        <v>95349</v>
      </c>
      <c r="EK86" s="11">
        <v>2734465</v>
      </c>
      <c r="EL86" s="11">
        <v>2734465</v>
      </c>
      <c r="EM86" s="11">
        <v>0</v>
      </c>
      <c r="EN86" s="11">
        <v>1458401</v>
      </c>
      <c r="EO86" s="11">
        <v>1458374</v>
      </c>
      <c r="EP86" s="11">
        <v>27</v>
      </c>
      <c r="EQ86" s="11">
        <v>9090449</v>
      </c>
      <c r="ER86" s="11">
        <v>9054010</v>
      </c>
      <c r="ES86" s="11">
        <v>36439</v>
      </c>
      <c r="ET86" s="11">
        <v>11072778</v>
      </c>
      <c r="EU86" s="11">
        <v>11046191</v>
      </c>
      <c r="EV86" s="11">
        <v>26587</v>
      </c>
      <c r="EW86" s="11">
        <v>3816899</v>
      </c>
      <c r="EX86" s="11">
        <v>3816899</v>
      </c>
      <c r="EY86" s="11">
        <v>0</v>
      </c>
      <c r="EZ86" s="11">
        <v>9087507</v>
      </c>
      <c r="FA86" s="11">
        <v>9087507</v>
      </c>
      <c r="FB86" s="11">
        <v>0</v>
      </c>
      <c r="FC86" s="11">
        <v>644792</v>
      </c>
      <c r="FD86" s="11">
        <v>644792</v>
      </c>
      <c r="FE86" s="11">
        <v>0</v>
      </c>
      <c r="FF86" s="420"/>
      <c r="FG86" s="420"/>
      <c r="FH86" s="417"/>
    </row>
    <row r="87" spans="1:164" ht="15" customHeight="1">
      <c r="A87" s="656" t="s">
        <v>708</v>
      </c>
      <c r="B87" s="656"/>
      <c r="C87" s="656"/>
      <c r="D87" s="11">
        <v>88099739</v>
      </c>
      <c r="E87" s="11"/>
      <c r="F87" s="11"/>
      <c r="G87" s="11">
        <v>50423798</v>
      </c>
      <c r="H87" s="11">
        <v>37675941</v>
      </c>
      <c r="I87" s="11">
        <v>714524</v>
      </c>
      <c r="J87" s="11">
        <v>671838</v>
      </c>
      <c r="K87" s="11">
        <v>42686</v>
      </c>
      <c r="L87" s="11">
        <v>337412</v>
      </c>
      <c r="M87" s="11">
        <v>334319</v>
      </c>
      <c r="N87" s="11">
        <v>3093</v>
      </c>
      <c r="O87" s="11">
        <v>3076686</v>
      </c>
      <c r="P87" s="11">
        <v>2978766</v>
      </c>
      <c r="Q87" s="11">
        <v>97920</v>
      </c>
      <c r="R87" s="11">
        <v>590847</v>
      </c>
      <c r="S87" s="11">
        <v>574453</v>
      </c>
      <c r="T87" s="11">
        <v>16394</v>
      </c>
      <c r="U87" s="11">
        <v>16850400</v>
      </c>
      <c r="V87" s="11">
        <v>6228945</v>
      </c>
      <c r="W87" s="11">
        <v>10621455</v>
      </c>
      <c r="X87" s="11">
        <v>1268781</v>
      </c>
      <c r="Y87" s="11">
        <v>641475</v>
      </c>
      <c r="Z87" s="11">
        <v>627306</v>
      </c>
      <c r="AA87" s="11">
        <v>1088294</v>
      </c>
      <c r="AB87" s="11">
        <v>976581</v>
      </c>
      <c r="AC87" s="11">
        <v>111713</v>
      </c>
      <c r="AD87" s="11">
        <v>362139</v>
      </c>
      <c r="AE87" s="11">
        <v>361249</v>
      </c>
      <c r="AF87" s="11">
        <v>890</v>
      </c>
      <c r="AG87" s="11">
        <v>719252</v>
      </c>
      <c r="AH87" s="11">
        <v>0</v>
      </c>
      <c r="AI87" s="11">
        <v>719252</v>
      </c>
      <c r="AJ87" s="11">
        <v>2978179</v>
      </c>
      <c r="AK87" s="11">
        <v>2005820</v>
      </c>
      <c r="AL87" s="11">
        <v>972359</v>
      </c>
      <c r="AM87" s="11">
        <v>1242814</v>
      </c>
      <c r="AN87" s="11">
        <v>1077577</v>
      </c>
      <c r="AO87" s="11">
        <v>165237</v>
      </c>
      <c r="AP87" s="11">
        <v>494094</v>
      </c>
      <c r="AQ87" s="11">
        <v>446413</v>
      </c>
      <c r="AR87" s="11">
        <v>47681</v>
      </c>
      <c r="AS87" s="11">
        <v>333777</v>
      </c>
      <c r="AT87" s="11">
        <v>316525</v>
      </c>
      <c r="AU87" s="11">
        <v>17252</v>
      </c>
      <c r="AV87" s="11">
        <v>3294181</v>
      </c>
      <c r="AW87" s="11">
        <v>2654390</v>
      </c>
      <c r="AX87" s="11">
        <v>639791</v>
      </c>
      <c r="AY87" s="11">
        <v>1575316</v>
      </c>
      <c r="AZ87" s="11">
        <v>1517967</v>
      </c>
      <c r="BA87" s="11">
        <v>57349</v>
      </c>
      <c r="BB87" s="11">
        <v>511054</v>
      </c>
      <c r="BC87" s="11">
        <v>439880</v>
      </c>
      <c r="BD87" s="11">
        <v>71174</v>
      </c>
      <c r="BE87" s="11">
        <v>456083</v>
      </c>
      <c r="BF87" s="11">
        <v>422135</v>
      </c>
      <c r="BG87" s="11">
        <v>33948</v>
      </c>
      <c r="BH87" s="11">
        <v>931271</v>
      </c>
      <c r="BI87" s="11">
        <v>887218</v>
      </c>
      <c r="BJ87" s="11">
        <v>44053</v>
      </c>
      <c r="BK87" s="11">
        <v>624993</v>
      </c>
      <c r="BL87" s="11">
        <v>552155</v>
      </c>
      <c r="BM87" s="11">
        <v>72838</v>
      </c>
      <c r="BN87" s="11">
        <v>944189</v>
      </c>
      <c r="BO87" s="11">
        <v>906806</v>
      </c>
      <c r="BP87" s="11">
        <v>37383</v>
      </c>
      <c r="BQ87" s="11">
        <v>1109074</v>
      </c>
      <c r="BR87" s="11">
        <v>952550</v>
      </c>
      <c r="BS87" s="11">
        <v>156524</v>
      </c>
      <c r="BT87" s="11">
        <v>1335310</v>
      </c>
      <c r="BU87" s="11">
        <v>1239787</v>
      </c>
      <c r="BV87" s="11">
        <v>95523</v>
      </c>
      <c r="BW87" s="11">
        <v>3052206</v>
      </c>
      <c r="BX87" s="11">
        <v>2349332</v>
      </c>
      <c r="BY87" s="11">
        <v>702874</v>
      </c>
      <c r="BZ87" s="11">
        <v>2111316</v>
      </c>
      <c r="CA87" s="11">
        <v>914703</v>
      </c>
      <c r="CB87" s="11">
        <v>1196613</v>
      </c>
      <c r="CC87" s="11">
        <v>514956</v>
      </c>
      <c r="CD87" s="11">
        <v>488166</v>
      </c>
      <c r="CE87" s="11">
        <v>26790</v>
      </c>
      <c r="CF87" s="11">
        <v>869809</v>
      </c>
      <c r="CG87" s="11">
        <v>605683</v>
      </c>
      <c r="CH87" s="11">
        <v>264126</v>
      </c>
      <c r="CI87" s="11">
        <v>140742</v>
      </c>
      <c r="CJ87" s="11">
        <v>79629</v>
      </c>
      <c r="CK87" s="11">
        <v>61113</v>
      </c>
      <c r="CL87" s="11">
        <v>952712</v>
      </c>
      <c r="CM87" s="11">
        <v>835686</v>
      </c>
      <c r="CN87" s="11">
        <v>117026</v>
      </c>
      <c r="CO87" s="11">
        <v>678988</v>
      </c>
      <c r="CP87" s="11">
        <v>321766</v>
      </c>
      <c r="CQ87" s="11">
        <v>357222</v>
      </c>
      <c r="CR87" s="11">
        <v>531942</v>
      </c>
      <c r="CS87" s="11">
        <v>316591</v>
      </c>
      <c r="CT87" s="11">
        <v>215351</v>
      </c>
      <c r="CU87" s="11">
        <v>1703235</v>
      </c>
      <c r="CV87" s="11">
        <v>1022487</v>
      </c>
      <c r="CW87" s="11">
        <v>680748</v>
      </c>
      <c r="CX87" s="11">
        <v>335352</v>
      </c>
      <c r="CY87" s="11">
        <v>295968</v>
      </c>
      <c r="CZ87" s="11">
        <v>39384</v>
      </c>
      <c r="DA87" s="11">
        <v>8966617</v>
      </c>
      <c r="DB87" s="11">
        <v>724965</v>
      </c>
      <c r="DC87" s="11">
        <v>8241652</v>
      </c>
      <c r="DD87" s="11">
        <v>1734953</v>
      </c>
      <c r="DE87" s="11">
        <v>630217</v>
      </c>
      <c r="DF87" s="11">
        <v>1104736</v>
      </c>
      <c r="DG87" s="11">
        <v>661566</v>
      </c>
      <c r="DH87" s="11">
        <v>575403</v>
      </c>
      <c r="DI87" s="11">
        <v>86163</v>
      </c>
      <c r="DJ87" s="11">
        <v>3812813</v>
      </c>
      <c r="DK87" s="11">
        <v>1328244</v>
      </c>
      <c r="DL87" s="11">
        <v>2484569</v>
      </c>
      <c r="DM87" s="11">
        <v>1019385</v>
      </c>
      <c r="DN87" s="11">
        <v>992511</v>
      </c>
      <c r="DO87" s="11">
        <v>26874</v>
      </c>
      <c r="DP87" s="11">
        <v>2986696</v>
      </c>
      <c r="DQ87" s="11">
        <v>2878736</v>
      </c>
      <c r="DR87" s="11">
        <v>107960</v>
      </c>
      <c r="DS87" s="11">
        <v>4529803</v>
      </c>
      <c r="DT87" s="11">
        <v>1466420</v>
      </c>
      <c r="DU87" s="11">
        <v>3063383</v>
      </c>
      <c r="DV87" s="11">
        <v>250590</v>
      </c>
      <c r="DW87" s="11">
        <v>242864</v>
      </c>
      <c r="DX87" s="11">
        <v>7726</v>
      </c>
      <c r="DY87" s="11">
        <v>591218</v>
      </c>
      <c r="DZ87" s="11">
        <v>563228</v>
      </c>
      <c r="EA87" s="11">
        <v>27990</v>
      </c>
      <c r="EB87" s="11">
        <v>297197</v>
      </c>
      <c r="EC87" s="11">
        <v>288089</v>
      </c>
      <c r="ED87" s="11">
        <v>9108</v>
      </c>
      <c r="EE87" s="11">
        <v>1217453</v>
      </c>
      <c r="EF87" s="11">
        <v>1073139</v>
      </c>
      <c r="EG87" s="11">
        <v>144314</v>
      </c>
      <c r="EH87" s="11">
        <v>2881558</v>
      </c>
      <c r="EI87" s="11">
        <v>2577025</v>
      </c>
      <c r="EJ87" s="11">
        <v>304533</v>
      </c>
      <c r="EK87" s="11">
        <v>374074</v>
      </c>
      <c r="EL87" s="11">
        <v>191793</v>
      </c>
      <c r="EM87" s="11">
        <v>182281</v>
      </c>
      <c r="EN87" s="11">
        <v>286899</v>
      </c>
      <c r="EO87" s="11">
        <v>284540</v>
      </c>
      <c r="EP87" s="11">
        <v>2359</v>
      </c>
      <c r="EQ87" s="11">
        <v>2024191</v>
      </c>
      <c r="ER87" s="11">
        <v>604477</v>
      </c>
      <c r="ES87" s="11">
        <v>1419714</v>
      </c>
      <c r="ET87" s="11">
        <v>1230846</v>
      </c>
      <c r="EU87" s="11">
        <v>1057746</v>
      </c>
      <c r="EV87" s="11">
        <v>173100</v>
      </c>
      <c r="EW87" s="11">
        <v>564574</v>
      </c>
      <c r="EX87" s="11">
        <v>557487</v>
      </c>
      <c r="EY87" s="11">
        <v>7087</v>
      </c>
      <c r="EZ87" s="11">
        <v>2762415</v>
      </c>
      <c r="FA87" s="11">
        <v>811499</v>
      </c>
      <c r="FB87" s="11">
        <v>1950916</v>
      </c>
      <c r="FC87" s="11">
        <v>176963</v>
      </c>
      <c r="FD87" s="11">
        <v>158555</v>
      </c>
      <c r="FE87" s="11">
        <v>18408</v>
      </c>
      <c r="FF87" s="420"/>
      <c r="FG87" s="420"/>
      <c r="FH87" s="417"/>
    </row>
    <row r="88" spans="1:164" ht="15" customHeight="1">
      <c r="A88" s="656" t="s">
        <v>657</v>
      </c>
      <c r="B88" s="656"/>
      <c r="C88" s="656"/>
      <c r="D88" s="11">
        <v>183141096</v>
      </c>
      <c r="E88" s="11"/>
      <c r="F88" s="11"/>
      <c r="G88" s="11">
        <v>79101563</v>
      </c>
      <c r="H88" s="11">
        <v>104039533</v>
      </c>
      <c r="I88" s="11">
        <v>5930242</v>
      </c>
      <c r="J88" s="11">
        <v>1999718</v>
      </c>
      <c r="K88" s="11">
        <v>3930524</v>
      </c>
      <c r="L88" s="11">
        <v>462026</v>
      </c>
      <c r="M88" s="11">
        <v>27417</v>
      </c>
      <c r="N88" s="11">
        <v>434609</v>
      </c>
      <c r="O88" s="11">
        <v>998819</v>
      </c>
      <c r="P88" s="11">
        <v>53222</v>
      </c>
      <c r="Q88" s="11">
        <v>945597</v>
      </c>
      <c r="R88" s="11">
        <v>1213084</v>
      </c>
      <c r="S88" s="11">
        <v>1021700</v>
      </c>
      <c r="T88" s="11">
        <v>191384</v>
      </c>
      <c r="U88" s="11">
        <v>26921569</v>
      </c>
      <c r="V88" s="11">
        <v>10968673</v>
      </c>
      <c r="W88" s="11">
        <v>15952896</v>
      </c>
      <c r="X88" s="11">
        <v>2353836</v>
      </c>
      <c r="Y88" s="11">
        <v>914125</v>
      </c>
      <c r="Z88" s="11">
        <v>1439711</v>
      </c>
      <c r="AA88" s="11">
        <v>1395523</v>
      </c>
      <c r="AB88" s="11">
        <v>1395523</v>
      </c>
      <c r="AC88" s="11">
        <v>0</v>
      </c>
      <c r="AD88" s="11">
        <v>45578</v>
      </c>
      <c r="AE88" s="11">
        <v>45578</v>
      </c>
      <c r="AF88" s="11">
        <v>0</v>
      </c>
      <c r="AG88" s="11">
        <v>269888</v>
      </c>
      <c r="AH88" s="11">
        <v>0</v>
      </c>
      <c r="AI88" s="11">
        <v>269888</v>
      </c>
      <c r="AJ88" s="11">
        <v>8699738</v>
      </c>
      <c r="AK88" s="11">
        <v>957317</v>
      </c>
      <c r="AL88" s="11">
        <v>7742421</v>
      </c>
      <c r="AM88" s="11">
        <v>4803495</v>
      </c>
      <c r="AN88" s="11">
        <v>1045987</v>
      </c>
      <c r="AO88" s="11">
        <v>3757508</v>
      </c>
      <c r="AP88" s="11">
        <v>625576</v>
      </c>
      <c r="AQ88" s="11">
        <v>625576</v>
      </c>
      <c r="AR88" s="11">
        <v>0</v>
      </c>
      <c r="AS88" s="11">
        <v>706750</v>
      </c>
      <c r="AT88" s="11">
        <v>47715</v>
      </c>
      <c r="AU88" s="11">
        <v>659035</v>
      </c>
      <c r="AV88" s="11">
        <v>3803790</v>
      </c>
      <c r="AW88" s="11">
        <v>1525969</v>
      </c>
      <c r="AX88" s="11">
        <v>2277821</v>
      </c>
      <c r="AY88" s="11">
        <v>5288597</v>
      </c>
      <c r="AZ88" s="11">
        <v>154233</v>
      </c>
      <c r="BA88" s="11">
        <v>5134364</v>
      </c>
      <c r="BB88" s="11">
        <v>3563633</v>
      </c>
      <c r="BC88" s="11">
        <v>1782347</v>
      </c>
      <c r="BD88" s="11">
        <v>1781286</v>
      </c>
      <c r="BE88" s="11">
        <v>2926561</v>
      </c>
      <c r="BF88" s="11">
        <v>2018521</v>
      </c>
      <c r="BG88" s="11">
        <v>908040</v>
      </c>
      <c r="BH88" s="11">
        <v>2429443</v>
      </c>
      <c r="BI88" s="11">
        <v>1856730</v>
      </c>
      <c r="BJ88" s="11">
        <v>572713</v>
      </c>
      <c r="BK88" s="11">
        <v>3097535</v>
      </c>
      <c r="BL88" s="11">
        <v>461054</v>
      </c>
      <c r="BM88" s="11">
        <v>2636481</v>
      </c>
      <c r="BN88" s="11">
        <v>182883</v>
      </c>
      <c r="BO88" s="11">
        <v>78844</v>
      </c>
      <c r="BP88" s="11">
        <v>104039</v>
      </c>
      <c r="BQ88" s="11">
        <v>601475</v>
      </c>
      <c r="BR88" s="11">
        <v>549052</v>
      </c>
      <c r="BS88" s="11">
        <v>52423</v>
      </c>
      <c r="BT88" s="11">
        <v>1418149</v>
      </c>
      <c r="BU88" s="11">
        <v>550799</v>
      </c>
      <c r="BV88" s="11">
        <v>867350</v>
      </c>
      <c r="BW88" s="11">
        <v>4627691</v>
      </c>
      <c r="BX88" s="11">
        <v>3789044</v>
      </c>
      <c r="BY88" s="11">
        <v>838647</v>
      </c>
      <c r="BZ88" s="11">
        <v>2129665</v>
      </c>
      <c r="CA88" s="11">
        <v>303151</v>
      </c>
      <c r="CB88" s="11">
        <v>1826514</v>
      </c>
      <c r="CC88" s="11">
        <v>3905215</v>
      </c>
      <c r="CD88" s="11">
        <v>1469107</v>
      </c>
      <c r="CE88" s="11">
        <v>2436108</v>
      </c>
      <c r="CF88" s="11">
        <v>3839373</v>
      </c>
      <c r="CG88" s="11">
        <v>1991846</v>
      </c>
      <c r="CH88" s="11">
        <v>1847527</v>
      </c>
      <c r="CI88" s="11">
        <v>165415</v>
      </c>
      <c r="CJ88" s="11">
        <v>70484</v>
      </c>
      <c r="CK88" s="11">
        <v>94931</v>
      </c>
      <c r="CL88" s="11">
        <v>824646</v>
      </c>
      <c r="CM88" s="11">
        <v>178769</v>
      </c>
      <c r="CN88" s="11">
        <v>645877</v>
      </c>
      <c r="CO88" s="11">
        <v>945585</v>
      </c>
      <c r="CP88" s="11">
        <v>247890</v>
      </c>
      <c r="CQ88" s="11">
        <v>697695</v>
      </c>
      <c r="CR88" s="11">
        <v>54828</v>
      </c>
      <c r="CS88" s="11">
        <v>54828</v>
      </c>
      <c r="CT88" s="11">
        <v>0</v>
      </c>
      <c r="CU88" s="11">
        <v>2534883</v>
      </c>
      <c r="CV88" s="11">
        <v>2257852</v>
      </c>
      <c r="CW88" s="11">
        <v>277031</v>
      </c>
      <c r="CX88" s="11">
        <v>1365982</v>
      </c>
      <c r="CY88" s="11">
        <v>1152604</v>
      </c>
      <c r="CZ88" s="11">
        <v>213378</v>
      </c>
      <c r="DA88" s="11">
        <v>16528387</v>
      </c>
      <c r="DB88" s="11">
        <v>5273638</v>
      </c>
      <c r="DC88" s="11">
        <v>11254749</v>
      </c>
      <c r="DD88" s="11">
        <v>10249100</v>
      </c>
      <c r="DE88" s="11">
        <v>2132768</v>
      </c>
      <c r="DF88" s="11">
        <v>8116332</v>
      </c>
      <c r="DG88" s="11">
        <v>27202</v>
      </c>
      <c r="DH88" s="11">
        <v>27073</v>
      </c>
      <c r="DI88" s="11">
        <v>129</v>
      </c>
      <c r="DJ88" s="11">
        <v>5260963</v>
      </c>
      <c r="DK88" s="11">
        <v>3761332</v>
      </c>
      <c r="DL88" s="11">
        <v>1499631</v>
      </c>
      <c r="DM88" s="11">
        <v>1152733</v>
      </c>
      <c r="DN88" s="11">
        <v>208434</v>
      </c>
      <c r="DO88" s="11">
        <v>944299</v>
      </c>
      <c r="DP88" s="11">
        <v>2632535</v>
      </c>
      <c r="DQ88" s="11">
        <v>2280828</v>
      </c>
      <c r="DR88" s="11">
        <v>351707</v>
      </c>
      <c r="DS88" s="11">
        <v>4381021</v>
      </c>
      <c r="DT88" s="11">
        <v>4364331</v>
      </c>
      <c r="DU88" s="11">
        <v>16690</v>
      </c>
      <c r="DV88" s="11">
        <v>67065</v>
      </c>
      <c r="DW88" s="11">
        <v>67065</v>
      </c>
      <c r="DX88" s="11">
        <v>0</v>
      </c>
      <c r="DY88" s="11">
        <v>6582566</v>
      </c>
      <c r="DZ88" s="11">
        <v>1803684</v>
      </c>
      <c r="EA88" s="11">
        <v>4778882</v>
      </c>
      <c r="EB88" s="11">
        <v>101037</v>
      </c>
      <c r="EC88" s="11">
        <v>23145</v>
      </c>
      <c r="ED88" s="11">
        <v>77892</v>
      </c>
      <c r="EE88" s="11">
        <v>3636632</v>
      </c>
      <c r="EF88" s="11">
        <v>399402</v>
      </c>
      <c r="EG88" s="11">
        <v>3237230</v>
      </c>
      <c r="EH88" s="11">
        <v>17827090</v>
      </c>
      <c r="EI88" s="11">
        <v>7638441</v>
      </c>
      <c r="EJ88" s="11">
        <v>10188649</v>
      </c>
      <c r="EK88" s="11">
        <v>1878110</v>
      </c>
      <c r="EL88" s="11">
        <v>1699785</v>
      </c>
      <c r="EM88" s="11">
        <v>178325</v>
      </c>
      <c r="EN88" s="11">
        <v>20494</v>
      </c>
      <c r="EO88" s="11">
        <v>20483</v>
      </c>
      <c r="EP88" s="11">
        <v>11</v>
      </c>
      <c r="EQ88" s="11">
        <v>5086893</v>
      </c>
      <c r="ER88" s="11">
        <v>4753268</v>
      </c>
      <c r="ES88" s="11">
        <v>333625</v>
      </c>
      <c r="ET88" s="11">
        <v>5605993</v>
      </c>
      <c r="EU88" s="11">
        <v>2723964</v>
      </c>
      <c r="EV88" s="11">
        <v>2882029</v>
      </c>
      <c r="EW88" s="11">
        <v>479485</v>
      </c>
      <c r="EX88" s="11">
        <v>167187</v>
      </c>
      <c r="EY88" s="11">
        <v>312298</v>
      </c>
      <c r="EZ88" s="11">
        <v>2288513</v>
      </c>
      <c r="FA88" s="11">
        <v>2156464</v>
      </c>
      <c r="FB88" s="11">
        <v>132049</v>
      </c>
      <c r="FC88" s="11">
        <v>1203804</v>
      </c>
      <c r="FD88" s="11">
        <v>4596</v>
      </c>
      <c r="FE88" s="11">
        <v>1199208</v>
      </c>
      <c r="FF88" s="420"/>
      <c r="FG88" s="420"/>
      <c r="FH88" s="417"/>
    </row>
    <row r="89" spans="1:164" ht="15" customHeight="1">
      <c r="A89" s="656" t="s">
        <v>699</v>
      </c>
      <c r="B89" s="656"/>
      <c r="C89" s="656"/>
      <c r="D89" s="11">
        <v>8952279</v>
      </c>
      <c r="E89" s="11"/>
      <c r="F89" s="11"/>
      <c r="G89" s="11">
        <v>3625206</v>
      </c>
      <c r="H89" s="11">
        <v>5327073</v>
      </c>
      <c r="I89" s="11">
        <v>324189</v>
      </c>
      <c r="J89" s="11">
        <v>100152</v>
      </c>
      <c r="K89" s="11">
        <v>224037</v>
      </c>
      <c r="L89" s="11">
        <v>61956</v>
      </c>
      <c r="M89" s="11">
        <v>23</v>
      </c>
      <c r="N89" s="11">
        <v>61933</v>
      </c>
      <c r="O89" s="11">
        <v>30114</v>
      </c>
      <c r="P89" s="11">
        <v>146</v>
      </c>
      <c r="Q89" s="11">
        <v>29968</v>
      </c>
      <c r="R89" s="11">
        <v>25662</v>
      </c>
      <c r="S89" s="11">
        <v>15128</v>
      </c>
      <c r="T89" s="11">
        <v>10534</v>
      </c>
      <c r="U89" s="11">
        <v>1559879</v>
      </c>
      <c r="V89" s="11">
        <v>916851</v>
      </c>
      <c r="W89" s="11">
        <v>643028</v>
      </c>
      <c r="X89" s="11">
        <v>73987</v>
      </c>
      <c r="Y89" s="11">
        <v>1313</v>
      </c>
      <c r="Z89" s="11">
        <v>72674</v>
      </c>
      <c r="AA89" s="11">
        <v>17990</v>
      </c>
      <c r="AB89" s="11">
        <v>17990</v>
      </c>
      <c r="AC89" s="11">
        <v>0</v>
      </c>
      <c r="AD89" s="11">
        <v>140</v>
      </c>
      <c r="AE89" s="11">
        <v>140</v>
      </c>
      <c r="AF89" s="11">
        <v>0</v>
      </c>
      <c r="AG89" s="11">
        <v>23417</v>
      </c>
      <c r="AH89" s="11">
        <v>0</v>
      </c>
      <c r="AI89" s="11">
        <v>23417</v>
      </c>
      <c r="AJ89" s="11">
        <v>462453</v>
      </c>
      <c r="AK89" s="11">
        <v>80796</v>
      </c>
      <c r="AL89" s="11">
        <v>381657</v>
      </c>
      <c r="AM89" s="11">
        <v>218082</v>
      </c>
      <c r="AN89" s="11">
        <v>6385</v>
      </c>
      <c r="AO89" s="11">
        <v>211697</v>
      </c>
      <c r="AP89" s="11">
        <v>3193</v>
      </c>
      <c r="AQ89" s="11">
        <v>3193</v>
      </c>
      <c r="AR89" s="11">
        <v>0</v>
      </c>
      <c r="AS89" s="11">
        <v>67350</v>
      </c>
      <c r="AT89" s="11">
        <v>813</v>
      </c>
      <c r="AU89" s="11">
        <v>66537</v>
      </c>
      <c r="AV89" s="11">
        <v>73099</v>
      </c>
      <c r="AW89" s="11">
        <v>19049</v>
      </c>
      <c r="AX89" s="11">
        <v>54050</v>
      </c>
      <c r="AY89" s="11">
        <v>380538</v>
      </c>
      <c r="AZ89" s="11">
        <v>1481</v>
      </c>
      <c r="BA89" s="11">
        <v>379057</v>
      </c>
      <c r="BB89" s="11">
        <v>407576</v>
      </c>
      <c r="BC89" s="11">
        <v>252411</v>
      </c>
      <c r="BD89" s="11">
        <v>155165</v>
      </c>
      <c r="BE89" s="11">
        <v>131934</v>
      </c>
      <c r="BF89" s="11">
        <v>102416</v>
      </c>
      <c r="BG89" s="11">
        <v>29518</v>
      </c>
      <c r="BH89" s="11">
        <v>147609</v>
      </c>
      <c r="BI89" s="11">
        <v>122459</v>
      </c>
      <c r="BJ89" s="11">
        <v>25150</v>
      </c>
      <c r="BK89" s="11">
        <v>192487</v>
      </c>
      <c r="BL89" s="11">
        <v>3331</v>
      </c>
      <c r="BM89" s="11">
        <v>189156</v>
      </c>
      <c r="BN89" s="11">
        <v>1096</v>
      </c>
      <c r="BO89" s="11">
        <v>79</v>
      </c>
      <c r="BP89" s="11">
        <v>1017</v>
      </c>
      <c r="BQ89" s="11">
        <v>13965</v>
      </c>
      <c r="BR89" s="11">
        <v>1159</v>
      </c>
      <c r="BS89" s="11">
        <v>12806</v>
      </c>
      <c r="BT89" s="11">
        <v>33073</v>
      </c>
      <c r="BU89" s="11">
        <v>7246</v>
      </c>
      <c r="BV89" s="11">
        <v>25827</v>
      </c>
      <c r="BW89" s="11">
        <v>46116</v>
      </c>
      <c r="BX89" s="11">
        <v>3060</v>
      </c>
      <c r="BY89" s="11">
        <v>43056</v>
      </c>
      <c r="BZ89" s="11">
        <v>52541</v>
      </c>
      <c r="CA89" s="11">
        <v>1787</v>
      </c>
      <c r="CB89" s="11">
        <v>50754</v>
      </c>
      <c r="CC89" s="11">
        <v>163764</v>
      </c>
      <c r="CD89" s="11">
        <v>30605</v>
      </c>
      <c r="CE89" s="11">
        <v>133159</v>
      </c>
      <c r="CF89" s="11">
        <v>279843</v>
      </c>
      <c r="CG89" s="11">
        <v>92092</v>
      </c>
      <c r="CH89" s="11">
        <v>187751</v>
      </c>
      <c r="CI89" s="11">
        <v>4815</v>
      </c>
      <c r="CJ89" s="11">
        <v>1671</v>
      </c>
      <c r="CK89" s="11">
        <v>3144</v>
      </c>
      <c r="CL89" s="11">
        <v>70787</v>
      </c>
      <c r="CM89" s="11">
        <v>317</v>
      </c>
      <c r="CN89" s="11">
        <v>70470</v>
      </c>
      <c r="CO89" s="11">
        <v>36341</v>
      </c>
      <c r="CP89" s="11">
        <v>1382</v>
      </c>
      <c r="CQ89" s="11">
        <v>34959</v>
      </c>
      <c r="CR89" s="11">
        <v>2823</v>
      </c>
      <c r="CS89" s="11">
        <v>2823</v>
      </c>
      <c r="CT89" s="11">
        <v>0</v>
      </c>
      <c r="CU89" s="11">
        <v>4625</v>
      </c>
      <c r="CV89" s="11">
        <v>3016</v>
      </c>
      <c r="CW89" s="11">
        <v>1609</v>
      </c>
      <c r="CX89" s="11">
        <v>38458</v>
      </c>
      <c r="CY89" s="11">
        <v>25051</v>
      </c>
      <c r="CZ89" s="11">
        <v>13407</v>
      </c>
      <c r="DA89" s="11">
        <v>828712</v>
      </c>
      <c r="DB89" s="11">
        <v>466144</v>
      </c>
      <c r="DC89" s="11">
        <v>362568</v>
      </c>
      <c r="DD89" s="11">
        <v>629206</v>
      </c>
      <c r="DE89" s="11">
        <v>248857</v>
      </c>
      <c r="DF89" s="11">
        <v>380349</v>
      </c>
      <c r="DG89" s="11">
        <v>461</v>
      </c>
      <c r="DH89" s="11">
        <v>461</v>
      </c>
      <c r="DI89" s="11">
        <v>0</v>
      </c>
      <c r="DJ89" s="11">
        <v>197942</v>
      </c>
      <c r="DK89" s="11">
        <v>124274</v>
      </c>
      <c r="DL89" s="11">
        <v>73668</v>
      </c>
      <c r="DM89" s="11">
        <v>42411</v>
      </c>
      <c r="DN89" s="11">
        <v>2371</v>
      </c>
      <c r="DO89" s="11">
        <v>40040</v>
      </c>
      <c r="DP89" s="11">
        <v>214240</v>
      </c>
      <c r="DQ89" s="11">
        <v>179436</v>
      </c>
      <c r="DR89" s="11">
        <v>34804</v>
      </c>
      <c r="DS89" s="11">
        <v>177302</v>
      </c>
      <c r="DT89" s="11">
        <v>162722</v>
      </c>
      <c r="DU89" s="11">
        <v>14580</v>
      </c>
      <c r="DV89" s="11">
        <v>301</v>
      </c>
      <c r="DW89" s="11">
        <v>301</v>
      </c>
      <c r="DX89" s="11">
        <v>0</v>
      </c>
      <c r="DY89" s="11">
        <v>218103</v>
      </c>
      <c r="DZ89" s="11">
        <v>0</v>
      </c>
      <c r="EA89" s="11">
        <v>218103</v>
      </c>
      <c r="EB89" s="11">
        <v>6218</v>
      </c>
      <c r="EC89" s="11">
        <v>239</v>
      </c>
      <c r="ED89" s="11">
        <v>5979</v>
      </c>
      <c r="EE89" s="11">
        <v>199824</v>
      </c>
      <c r="EF89" s="11">
        <v>1924</v>
      </c>
      <c r="EG89" s="11">
        <v>197900</v>
      </c>
      <c r="EH89" s="11">
        <v>766308</v>
      </c>
      <c r="EI89" s="11">
        <v>162986</v>
      </c>
      <c r="EJ89" s="11">
        <v>603322</v>
      </c>
      <c r="EK89" s="11">
        <v>93914</v>
      </c>
      <c r="EL89" s="11">
        <v>93914</v>
      </c>
      <c r="EM89" s="11">
        <v>0</v>
      </c>
      <c r="EN89" s="11">
        <v>51</v>
      </c>
      <c r="EO89" s="11">
        <v>51</v>
      </c>
      <c r="EP89" s="11">
        <v>0</v>
      </c>
      <c r="EQ89" s="11">
        <v>183712</v>
      </c>
      <c r="ER89" s="11">
        <v>161683</v>
      </c>
      <c r="ES89" s="11">
        <v>22029</v>
      </c>
      <c r="ET89" s="11">
        <v>266235</v>
      </c>
      <c r="EU89" s="11">
        <v>103509</v>
      </c>
      <c r="EV89" s="11">
        <v>162726</v>
      </c>
      <c r="EW89" s="11">
        <v>8549</v>
      </c>
      <c r="EX89" s="11">
        <v>6789</v>
      </c>
      <c r="EY89" s="11">
        <v>1760</v>
      </c>
      <c r="EZ89" s="11">
        <v>94309</v>
      </c>
      <c r="FA89" s="11">
        <v>94309</v>
      </c>
      <c r="FB89" s="11">
        <v>0</v>
      </c>
      <c r="FC89" s="11">
        <v>74579</v>
      </c>
      <c r="FD89" s="11">
        <v>871</v>
      </c>
      <c r="FE89" s="11">
        <v>73708</v>
      </c>
      <c r="FF89" s="420"/>
      <c r="FG89" s="420"/>
      <c r="FH89" s="417"/>
    </row>
    <row r="90" spans="1:164" ht="15" customHeight="1">
      <c r="A90" s="656" t="s">
        <v>709</v>
      </c>
      <c r="B90" s="656"/>
      <c r="C90" s="656"/>
      <c r="D90" s="11">
        <v>96610957</v>
      </c>
      <c r="E90" s="11"/>
      <c r="F90" s="11"/>
      <c r="G90" s="11">
        <v>44164597</v>
      </c>
      <c r="H90" s="11">
        <v>52446360</v>
      </c>
      <c r="I90" s="11">
        <v>823356</v>
      </c>
      <c r="J90" s="11">
        <v>421490</v>
      </c>
      <c r="K90" s="11">
        <v>401866</v>
      </c>
      <c r="L90" s="11">
        <v>288091</v>
      </c>
      <c r="M90" s="11">
        <v>167316</v>
      </c>
      <c r="N90" s="11">
        <v>120775</v>
      </c>
      <c r="O90" s="11">
        <v>2850769</v>
      </c>
      <c r="P90" s="11">
        <v>2560563</v>
      </c>
      <c r="Q90" s="11">
        <v>290206</v>
      </c>
      <c r="R90" s="11">
        <v>358700</v>
      </c>
      <c r="S90" s="11">
        <v>295371</v>
      </c>
      <c r="T90" s="11">
        <v>63329</v>
      </c>
      <c r="U90" s="11">
        <v>20198010</v>
      </c>
      <c r="V90" s="11">
        <v>1874170</v>
      </c>
      <c r="W90" s="11">
        <v>18323840</v>
      </c>
      <c r="X90" s="11">
        <v>859844</v>
      </c>
      <c r="Y90" s="11">
        <v>499289</v>
      </c>
      <c r="Z90" s="11">
        <v>360555</v>
      </c>
      <c r="AA90" s="11">
        <v>968173</v>
      </c>
      <c r="AB90" s="11">
        <v>810543</v>
      </c>
      <c r="AC90" s="11">
        <v>157630</v>
      </c>
      <c r="AD90" s="11">
        <v>477926</v>
      </c>
      <c r="AE90" s="11">
        <v>438640</v>
      </c>
      <c r="AF90" s="11">
        <v>39286</v>
      </c>
      <c r="AG90" s="11">
        <v>455573</v>
      </c>
      <c r="AH90" s="11">
        <v>0</v>
      </c>
      <c r="AI90" s="11">
        <v>455573</v>
      </c>
      <c r="AJ90" s="11">
        <v>4932767</v>
      </c>
      <c r="AK90" s="11">
        <v>3612735</v>
      </c>
      <c r="AL90" s="11">
        <v>1320032</v>
      </c>
      <c r="AM90" s="11">
        <v>2246757</v>
      </c>
      <c r="AN90" s="11">
        <v>1225864</v>
      </c>
      <c r="AO90" s="11">
        <v>1020893</v>
      </c>
      <c r="AP90" s="11">
        <v>544412</v>
      </c>
      <c r="AQ90" s="11">
        <v>515653</v>
      </c>
      <c r="AR90" s="11">
        <v>28759</v>
      </c>
      <c r="AS90" s="11">
        <v>255928</v>
      </c>
      <c r="AT90" s="11">
        <v>149343</v>
      </c>
      <c r="AU90" s="11">
        <v>106585</v>
      </c>
      <c r="AV90" s="11">
        <v>2532558</v>
      </c>
      <c r="AW90" s="11">
        <v>1664988</v>
      </c>
      <c r="AX90" s="11">
        <v>867570</v>
      </c>
      <c r="AY90" s="11">
        <v>784073</v>
      </c>
      <c r="AZ90" s="11">
        <v>541856</v>
      </c>
      <c r="BA90" s="11">
        <v>242217</v>
      </c>
      <c r="BB90" s="11">
        <v>442101</v>
      </c>
      <c r="BC90" s="11">
        <v>133326</v>
      </c>
      <c r="BD90" s="11">
        <v>308775</v>
      </c>
      <c r="BE90" s="11">
        <v>409531</v>
      </c>
      <c r="BF90" s="11">
        <v>148353</v>
      </c>
      <c r="BG90" s="11">
        <v>261178</v>
      </c>
      <c r="BH90" s="11">
        <v>836596</v>
      </c>
      <c r="BI90" s="11">
        <v>364472</v>
      </c>
      <c r="BJ90" s="11">
        <v>472124</v>
      </c>
      <c r="BK90" s="11">
        <v>724147</v>
      </c>
      <c r="BL90" s="11">
        <v>492242</v>
      </c>
      <c r="BM90" s="11">
        <v>231905</v>
      </c>
      <c r="BN90" s="11">
        <v>256550</v>
      </c>
      <c r="BO90" s="11">
        <v>221672</v>
      </c>
      <c r="BP90" s="11">
        <v>34878</v>
      </c>
      <c r="BQ90" s="11">
        <v>1861433</v>
      </c>
      <c r="BR90" s="11">
        <v>1340535</v>
      </c>
      <c r="BS90" s="11">
        <v>520898</v>
      </c>
      <c r="BT90" s="11">
        <v>1994190</v>
      </c>
      <c r="BU90" s="11">
        <v>1848348</v>
      </c>
      <c r="BV90" s="11">
        <v>145842</v>
      </c>
      <c r="BW90" s="11">
        <v>4372518</v>
      </c>
      <c r="BX90" s="11">
        <v>1471531</v>
      </c>
      <c r="BY90" s="11">
        <v>2900987</v>
      </c>
      <c r="BZ90" s="11">
        <v>1169679</v>
      </c>
      <c r="CA90" s="11">
        <v>418495</v>
      </c>
      <c r="CB90" s="11">
        <v>751184</v>
      </c>
      <c r="CC90" s="11">
        <v>411241</v>
      </c>
      <c r="CD90" s="11">
        <v>314809</v>
      </c>
      <c r="CE90" s="11">
        <v>96432</v>
      </c>
      <c r="CF90" s="11">
        <v>2180371</v>
      </c>
      <c r="CG90" s="11">
        <v>1834461</v>
      </c>
      <c r="CH90" s="11">
        <v>345910</v>
      </c>
      <c r="CI90" s="11">
        <v>357416</v>
      </c>
      <c r="CJ90" s="11">
        <v>215137</v>
      </c>
      <c r="CK90" s="11">
        <v>142279</v>
      </c>
      <c r="CL90" s="11">
        <v>571120</v>
      </c>
      <c r="CM90" s="11">
        <v>510253</v>
      </c>
      <c r="CN90" s="11">
        <v>60867</v>
      </c>
      <c r="CO90" s="11">
        <v>377363</v>
      </c>
      <c r="CP90" s="11">
        <v>229308</v>
      </c>
      <c r="CQ90" s="11">
        <v>148055</v>
      </c>
      <c r="CR90" s="11">
        <v>173413</v>
      </c>
      <c r="CS90" s="11">
        <v>152301</v>
      </c>
      <c r="CT90" s="11">
        <v>21112</v>
      </c>
      <c r="CU90" s="11">
        <v>1698865</v>
      </c>
      <c r="CV90" s="11">
        <v>1336229</v>
      </c>
      <c r="CW90" s="11">
        <v>362636</v>
      </c>
      <c r="CX90" s="11">
        <v>538671</v>
      </c>
      <c r="CY90" s="11">
        <v>464327</v>
      </c>
      <c r="CZ90" s="11">
        <v>74344</v>
      </c>
      <c r="DA90" s="11">
        <v>6746267</v>
      </c>
      <c r="DB90" s="11">
        <v>3027498</v>
      </c>
      <c r="DC90" s="11">
        <v>3718769</v>
      </c>
      <c r="DD90" s="11">
        <v>4689026</v>
      </c>
      <c r="DE90" s="11">
        <v>1009931</v>
      </c>
      <c r="DF90" s="11">
        <v>3679095</v>
      </c>
      <c r="DG90" s="11">
        <v>307831</v>
      </c>
      <c r="DH90" s="11">
        <v>259059</v>
      </c>
      <c r="DI90" s="11">
        <v>48772</v>
      </c>
      <c r="DJ90" s="11">
        <v>4376991</v>
      </c>
      <c r="DK90" s="11">
        <v>1970179</v>
      </c>
      <c r="DL90" s="11">
        <v>2406812</v>
      </c>
      <c r="DM90" s="11">
        <v>1090051</v>
      </c>
      <c r="DN90" s="11">
        <v>845534</v>
      </c>
      <c r="DO90" s="11">
        <v>244517</v>
      </c>
      <c r="DP90" s="11">
        <v>1437002</v>
      </c>
      <c r="DQ90" s="11">
        <v>573903</v>
      </c>
      <c r="DR90" s="11">
        <v>863099</v>
      </c>
      <c r="DS90" s="11">
        <v>5267139</v>
      </c>
      <c r="DT90" s="11">
        <v>2226331</v>
      </c>
      <c r="DU90" s="11">
        <v>3040808</v>
      </c>
      <c r="DV90" s="11">
        <v>202887</v>
      </c>
      <c r="DW90" s="11">
        <v>182258</v>
      </c>
      <c r="DX90" s="11">
        <v>20629</v>
      </c>
      <c r="DY90" s="11">
        <v>1316978</v>
      </c>
      <c r="DZ90" s="11">
        <v>1096053</v>
      </c>
      <c r="EA90" s="11">
        <v>220925</v>
      </c>
      <c r="EB90" s="11">
        <v>218241</v>
      </c>
      <c r="EC90" s="11">
        <v>181154</v>
      </c>
      <c r="ED90" s="11">
        <v>37087</v>
      </c>
      <c r="EE90" s="11">
        <v>974065</v>
      </c>
      <c r="EF90" s="11">
        <v>583487</v>
      </c>
      <c r="EG90" s="11">
        <v>390578</v>
      </c>
      <c r="EH90" s="11">
        <v>5261047</v>
      </c>
      <c r="EI90" s="11">
        <v>2472089</v>
      </c>
      <c r="EJ90" s="11">
        <v>2788958</v>
      </c>
      <c r="EK90" s="11">
        <v>586835</v>
      </c>
      <c r="EL90" s="11">
        <v>340712</v>
      </c>
      <c r="EM90" s="11">
        <v>246123</v>
      </c>
      <c r="EN90" s="11">
        <v>397514</v>
      </c>
      <c r="EO90" s="11">
        <v>387363</v>
      </c>
      <c r="EP90" s="11">
        <v>10151</v>
      </c>
      <c r="EQ90" s="11">
        <v>2287197</v>
      </c>
      <c r="ER90" s="11">
        <v>966240</v>
      </c>
      <c r="ES90" s="11">
        <v>1320957</v>
      </c>
      <c r="ET90" s="11">
        <v>2422444</v>
      </c>
      <c r="EU90" s="11">
        <v>1106525</v>
      </c>
      <c r="EV90" s="11">
        <v>1315919</v>
      </c>
      <c r="EW90" s="11">
        <v>289358</v>
      </c>
      <c r="EX90" s="11">
        <v>230006</v>
      </c>
      <c r="EY90" s="11">
        <v>59352</v>
      </c>
      <c r="EZ90" s="11">
        <v>1479723</v>
      </c>
      <c r="FA90" s="11">
        <v>176357</v>
      </c>
      <c r="FB90" s="11">
        <v>1303366</v>
      </c>
      <c r="FC90" s="11">
        <v>308219</v>
      </c>
      <c r="FD90" s="11">
        <v>256298</v>
      </c>
      <c r="FE90" s="11">
        <v>51921</v>
      </c>
      <c r="FF90" s="420"/>
      <c r="FG90" s="420"/>
      <c r="FH90" s="417"/>
    </row>
    <row r="91" spans="1:164" ht="15" customHeight="1">
      <c r="A91" s="656" t="s">
        <v>710</v>
      </c>
      <c r="B91" s="656"/>
      <c r="C91" s="656"/>
      <c r="D91" s="11">
        <v>3904732</v>
      </c>
      <c r="E91" s="11"/>
      <c r="F91" s="11"/>
      <c r="G91" s="11">
        <v>3863497</v>
      </c>
      <c r="H91" s="11">
        <v>41235</v>
      </c>
      <c r="I91" s="11">
        <v>47752</v>
      </c>
      <c r="J91" s="11">
        <v>47752</v>
      </c>
      <c r="K91" s="11">
        <v>0</v>
      </c>
      <c r="L91" s="11">
        <v>37939</v>
      </c>
      <c r="M91" s="11">
        <v>37939</v>
      </c>
      <c r="N91" s="11">
        <v>0</v>
      </c>
      <c r="O91" s="11">
        <v>0</v>
      </c>
      <c r="P91" s="11">
        <v>0</v>
      </c>
      <c r="Q91" s="11">
        <v>0</v>
      </c>
      <c r="R91" s="11">
        <v>93574</v>
      </c>
      <c r="S91" s="11">
        <v>93574</v>
      </c>
      <c r="T91" s="11">
        <v>0</v>
      </c>
      <c r="U91" s="11">
        <v>310551</v>
      </c>
      <c r="V91" s="11">
        <v>310551</v>
      </c>
      <c r="W91" s="11">
        <v>0</v>
      </c>
      <c r="X91" s="11">
        <v>56349</v>
      </c>
      <c r="Y91" s="11">
        <v>56349</v>
      </c>
      <c r="Z91" s="11">
        <v>0</v>
      </c>
      <c r="AA91" s="11">
        <v>92360</v>
      </c>
      <c r="AB91" s="11">
        <v>92360</v>
      </c>
      <c r="AC91" s="11">
        <v>0</v>
      </c>
      <c r="AD91" s="11">
        <v>16956</v>
      </c>
      <c r="AE91" s="11">
        <v>16956</v>
      </c>
      <c r="AF91" s="11">
        <v>0</v>
      </c>
      <c r="AG91" s="11">
        <v>41235</v>
      </c>
      <c r="AH91" s="11">
        <v>0</v>
      </c>
      <c r="AI91" s="11">
        <v>41235</v>
      </c>
      <c r="AJ91" s="11">
        <v>282273</v>
      </c>
      <c r="AK91" s="11">
        <v>282273</v>
      </c>
      <c r="AL91" s="11">
        <v>0</v>
      </c>
      <c r="AM91" s="11">
        <v>37921</v>
      </c>
      <c r="AN91" s="11">
        <v>37921</v>
      </c>
      <c r="AO91" s="11">
        <v>0</v>
      </c>
      <c r="AP91" s="11">
        <v>6460</v>
      </c>
      <c r="AQ91" s="11">
        <v>6460</v>
      </c>
      <c r="AR91" s="11">
        <v>0</v>
      </c>
      <c r="AS91" s="11">
        <v>27613</v>
      </c>
      <c r="AT91" s="11">
        <v>27613</v>
      </c>
      <c r="AU91" s="11">
        <v>0</v>
      </c>
      <c r="AV91" s="11">
        <v>64438</v>
      </c>
      <c r="AW91" s="11">
        <v>64438</v>
      </c>
      <c r="AX91" s="11">
        <v>0</v>
      </c>
      <c r="AY91" s="11">
        <v>22260</v>
      </c>
      <c r="AZ91" s="11">
        <v>22260</v>
      </c>
      <c r="BA91" s="11">
        <v>0</v>
      </c>
      <c r="BB91" s="11">
        <v>43903</v>
      </c>
      <c r="BC91" s="11">
        <v>43903</v>
      </c>
      <c r="BD91" s="11">
        <v>0</v>
      </c>
      <c r="BE91" s="11">
        <v>22731</v>
      </c>
      <c r="BF91" s="11">
        <v>22731</v>
      </c>
      <c r="BG91" s="11">
        <v>0</v>
      </c>
      <c r="BH91" s="11">
        <v>133876</v>
      </c>
      <c r="BI91" s="11">
        <v>133876</v>
      </c>
      <c r="BJ91" s="11">
        <v>0</v>
      </c>
      <c r="BK91" s="11">
        <v>125756</v>
      </c>
      <c r="BL91" s="11">
        <v>125756</v>
      </c>
      <c r="BM91" s="11">
        <v>0</v>
      </c>
      <c r="BN91" s="11">
        <v>72624</v>
      </c>
      <c r="BO91" s="11">
        <v>72624</v>
      </c>
      <c r="BP91" s="11">
        <v>0</v>
      </c>
      <c r="BQ91" s="11">
        <v>54166</v>
      </c>
      <c r="BR91" s="11">
        <v>54166</v>
      </c>
      <c r="BS91" s="11">
        <v>0</v>
      </c>
      <c r="BT91" s="11">
        <v>58412</v>
      </c>
      <c r="BU91" s="11">
        <v>58412</v>
      </c>
      <c r="BV91" s="11">
        <v>0</v>
      </c>
      <c r="BW91" s="11">
        <v>176033</v>
      </c>
      <c r="BX91" s="11">
        <v>176033</v>
      </c>
      <c r="BY91" s="11">
        <v>0</v>
      </c>
      <c r="BZ91" s="11">
        <v>77774</v>
      </c>
      <c r="CA91" s="11">
        <v>77774</v>
      </c>
      <c r="CB91" s="11">
        <v>0</v>
      </c>
      <c r="CC91" s="11">
        <v>116447</v>
      </c>
      <c r="CD91" s="11">
        <v>116447</v>
      </c>
      <c r="CE91" s="11">
        <v>0</v>
      </c>
      <c r="CF91" s="11">
        <v>10178</v>
      </c>
      <c r="CG91" s="11">
        <v>10178</v>
      </c>
      <c r="CH91" s="11">
        <v>0</v>
      </c>
      <c r="CI91" s="11">
        <v>46664</v>
      </c>
      <c r="CJ91" s="11">
        <v>46664</v>
      </c>
      <c r="CK91" s="11">
        <v>0</v>
      </c>
      <c r="CL91" s="11">
        <v>40272</v>
      </c>
      <c r="CM91" s="11">
        <v>40272</v>
      </c>
      <c r="CN91" s="11">
        <v>0</v>
      </c>
      <c r="CO91" s="11">
        <v>61710</v>
      </c>
      <c r="CP91" s="11">
        <v>61710</v>
      </c>
      <c r="CQ91" s="11">
        <v>0</v>
      </c>
      <c r="CR91" s="11">
        <v>29351</v>
      </c>
      <c r="CS91" s="11">
        <v>29351</v>
      </c>
      <c r="CT91" s="11">
        <v>0</v>
      </c>
      <c r="CU91" s="11">
        <v>160640</v>
      </c>
      <c r="CV91" s="11">
        <v>160640</v>
      </c>
      <c r="CW91" s="11">
        <v>0</v>
      </c>
      <c r="CX91" s="11">
        <v>9958</v>
      </c>
      <c r="CY91" s="11">
        <v>9958</v>
      </c>
      <c r="CZ91" s="11">
        <v>0</v>
      </c>
      <c r="DA91" s="11">
        <v>197256</v>
      </c>
      <c r="DB91" s="11">
        <v>197256</v>
      </c>
      <c r="DC91" s="11">
        <v>0</v>
      </c>
      <c r="DD91" s="11">
        <v>61456</v>
      </c>
      <c r="DE91" s="11">
        <v>61456</v>
      </c>
      <c r="DF91" s="11">
        <v>0</v>
      </c>
      <c r="DG91" s="11">
        <v>10599</v>
      </c>
      <c r="DH91" s="11">
        <v>10599</v>
      </c>
      <c r="DI91" s="11">
        <v>0</v>
      </c>
      <c r="DJ91" s="11">
        <v>167573</v>
      </c>
      <c r="DK91" s="11">
        <v>167573</v>
      </c>
      <c r="DL91" s="11">
        <v>0</v>
      </c>
      <c r="DM91" s="11">
        <v>49375</v>
      </c>
      <c r="DN91" s="11">
        <v>49375</v>
      </c>
      <c r="DO91" s="11">
        <v>0</v>
      </c>
      <c r="DP91" s="11">
        <v>54756</v>
      </c>
      <c r="DQ91" s="11">
        <v>54756</v>
      </c>
      <c r="DR91" s="11">
        <v>0</v>
      </c>
      <c r="DS91" s="11">
        <v>103392</v>
      </c>
      <c r="DT91" s="11">
        <v>103392</v>
      </c>
      <c r="DU91" s="11">
        <v>0</v>
      </c>
      <c r="DV91" s="11">
        <v>21307</v>
      </c>
      <c r="DW91" s="11">
        <v>21307</v>
      </c>
      <c r="DX91" s="11">
        <v>0</v>
      </c>
      <c r="DY91" s="11">
        <v>72029</v>
      </c>
      <c r="DZ91" s="11">
        <v>72029</v>
      </c>
      <c r="EA91" s="11">
        <v>0</v>
      </c>
      <c r="EB91" s="11">
        <v>22896</v>
      </c>
      <c r="EC91" s="11">
        <v>22896</v>
      </c>
      <c r="ED91" s="11">
        <v>0</v>
      </c>
      <c r="EE91" s="11">
        <v>82528</v>
      </c>
      <c r="EF91" s="11">
        <v>82528</v>
      </c>
      <c r="EG91" s="11">
        <v>0</v>
      </c>
      <c r="EH91" s="11">
        <v>194989</v>
      </c>
      <c r="EI91" s="11">
        <v>194989</v>
      </c>
      <c r="EJ91" s="11">
        <v>0</v>
      </c>
      <c r="EK91" s="11">
        <v>14574</v>
      </c>
      <c r="EL91" s="11">
        <v>14574</v>
      </c>
      <c r="EM91" s="11">
        <v>0</v>
      </c>
      <c r="EN91" s="11">
        <v>3211</v>
      </c>
      <c r="EO91" s="11">
        <v>3211</v>
      </c>
      <c r="EP91" s="11">
        <v>0</v>
      </c>
      <c r="EQ91" s="11">
        <v>125934</v>
      </c>
      <c r="ER91" s="11">
        <v>125934</v>
      </c>
      <c r="ES91" s="11">
        <v>0</v>
      </c>
      <c r="ET91" s="11">
        <v>170516</v>
      </c>
      <c r="EU91" s="11">
        <v>170516</v>
      </c>
      <c r="EV91" s="11">
        <v>0</v>
      </c>
      <c r="EW91" s="11">
        <v>20147</v>
      </c>
      <c r="EX91" s="11">
        <v>20147</v>
      </c>
      <c r="EY91" s="11">
        <v>0</v>
      </c>
      <c r="EZ91" s="11">
        <v>138532</v>
      </c>
      <c r="FA91" s="11">
        <v>138532</v>
      </c>
      <c r="FB91" s="11">
        <v>0</v>
      </c>
      <c r="FC91" s="11">
        <v>15486</v>
      </c>
      <c r="FD91" s="11">
        <v>15486</v>
      </c>
      <c r="FE91" s="11">
        <v>0</v>
      </c>
      <c r="FF91" s="420"/>
      <c r="FG91" s="420"/>
      <c r="FH91" s="417"/>
    </row>
    <row r="92" spans="1:164" ht="15" customHeight="1">
      <c r="A92" s="656" t="s">
        <v>711</v>
      </c>
      <c r="B92" s="656"/>
      <c r="C92" s="656"/>
      <c r="D92" s="11">
        <v>1353376</v>
      </c>
      <c r="E92" s="11"/>
      <c r="F92" s="11"/>
      <c r="G92" s="11">
        <v>1353376</v>
      </c>
      <c r="H92" s="11">
        <v>0</v>
      </c>
      <c r="I92" s="11">
        <v>5922</v>
      </c>
      <c r="J92" s="11">
        <v>5922</v>
      </c>
      <c r="K92" s="11">
        <v>0</v>
      </c>
      <c r="L92" s="11">
        <v>0</v>
      </c>
      <c r="M92" s="11">
        <v>0</v>
      </c>
      <c r="N92" s="11">
        <v>0</v>
      </c>
      <c r="O92" s="11">
        <v>14497</v>
      </c>
      <c r="P92" s="11">
        <v>14497</v>
      </c>
      <c r="Q92" s="11">
        <v>0</v>
      </c>
      <c r="R92" s="11">
        <v>2526</v>
      </c>
      <c r="S92" s="11">
        <v>2526</v>
      </c>
      <c r="T92" s="11">
        <v>0</v>
      </c>
      <c r="U92" s="11">
        <v>8318</v>
      </c>
      <c r="V92" s="11">
        <v>8318</v>
      </c>
      <c r="W92" s="11">
        <v>0</v>
      </c>
      <c r="X92" s="11">
        <v>4072</v>
      </c>
      <c r="Y92" s="11">
        <v>4072</v>
      </c>
      <c r="Z92" s="11">
        <v>0</v>
      </c>
      <c r="AA92" s="11">
        <v>76</v>
      </c>
      <c r="AB92" s="11">
        <v>76</v>
      </c>
      <c r="AC92" s="11">
        <v>0</v>
      </c>
      <c r="AD92" s="11">
        <v>0</v>
      </c>
      <c r="AE92" s="11">
        <v>0</v>
      </c>
      <c r="AF92" s="11">
        <v>0</v>
      </c>
      <c r="AG92" s="11">
        <v>0</v>
      </c>
      <c r="AH92" s="11">
        <v>0</v>
      </c>
      <c r="AI92" s="11">
        <v>0</v>
      </c>
      <c r="AJ92" s="11">
        <v>10744</v>
      </c>
      <c r="AK92" s="11">
        <v>10744</v>
      </c>
      <c r="AL92" s="11">
        <v>0</v>
      </c>
      <c r="AM92" s="11">
        <v>42526</v>
      </c>
      <c r="AN92" s="11">
        <v>42526</v>
      </c>
      <c r="AO92" s="11">
        <v>0</v>
      </c>
      <c r="AP92" s="11">
        <v>0</v>
      </c>
      <c r="AQ92" s="11">
        <v>0</v>
      </c>
      <c r="AR92" s="11">
        <v>0</v>
      </c>
      <c r="AS92" s="11">
        <v>0</v>
      </c>
      <c r="AT92" s="11">
        <v>0</v>
      </c>
      <c r="AU92" s="11">
        <v>0</v>
      </c>
      <c r="AV92" s="11">
        <v>8601</v>
      </c>
      <c r="AW92" s="11">
        <v>8601</v>
      </c>
      <c r="AX92" s="11">
        <v>0</v>
      </c>
      <c r="AY92" s="11">
        <v>4889</v>
      </c>
      <c r="AZ92" s="11">
        <v>4889</v>
      </c>
      <c r="BA92" s="11">
        <v>0</v>
      </c>
      <c r="BB92" s="11">
        <v>4961</v>
      </c>
      <c r="BC92" s="11">
        <v>4961</v>
      </c>
      <c r="BD92" s="11">
        <v>0</v>
      </c>
      <c r="BE92" s="11">
        <v>5877</v>
      </c>
      <c r="BF92" s="11">
        <v>5877</v>
      </c>
      <c r="BG92" s="11">
        <v>0</v>
      </c>
      <c r="BH92" s="11">
        <v>59639</v>
      </c>
      <c r="BI92" s="11">
        <v>59639</v>
      </c>
      <c r="BJ92" s="11">
        <v>0</v>
      </c>
      <c r="BK92" s="11">
        <v>6045</v>
      </c>
      <c r="BL92" s="11">
        <v>6045</v>
      </c>
      <c r="BM92" s="11">
        <v>0</v>
      </c>
      <c r="BN92" s="11">
        <v>388</v>
      </c>
      <c r="BO92" s="11">
        <v>388</v>
      </c>
      <c r="BP92" s="11">
        <v>0</v>
      </c>
      <c r="BQ92" s="11">
        <v>12796</v>
      </c>
      <c r="BR92" s="11">
        <v>12796</v>
      </c>
      <c r="BS92" s="11">
        <v>0</v>
      </c>
      <c r="BT92" s="11">
        <v>93087</v>
      </c>
      <c r="BU92" s="11">
        <v>93087</v>
      </c>
      <c r="BV92" s="11">
        <v>0</v>
      </c>
      <c r="BW92" s="11">
        <v>0</v>
      </c>
      <c r="BX92" s="11">
        <v>0</v>
      </c>
      <c r="BY92" s="11">
        <v>0</v>
      </c>
      <c r="BZ92" s="11">
        <v>23435</v>
      </c>
      <c r="CA92" s="11">
        <v>23435</v>
      </c>
      <c r="CB92" s="11">
        <v>0</v>
      </c>
      <c r="CC92" s="11">
        <v>3671</v>
      </c>
      <c r="CD92" s="11">
        <v>3671</v>
      </c>
      <c r="CE92" s="11">
        <v>0</v>
      </c>
      <c r="CF92" s="11">
        <v>6317</v>
      </c>
      <c r="CG92" s="11">
        <v>6317</v>
      </c>
      <c r="CH92" s="11">
        <v>0</v>
      </c>
      <c r="CI92" s="11">
        <v>2169</v>
      </c>
      <c r="CJ92" s="11">
        <v>2169</v>
      </c>
      <c r="CK92" s="11">
        <v>0</v>
      </c>
      <c r="CL92" s="11">
        <v>2815</v>
      </c>
      <c r="CM92" s="11">
        <v>2815</v>
      </c>
      <c r="CN92" s="11">
        <v>0</v>
      </c>
      <c r="CO92" s="11">
        <v>3273</v>
      </c>
      <c r="CP92" s="11">
        <v>3273</v>
      </c>
      <c r="CQ92" s="11">
        <v>0</v>
      </c>
      <c r="CR92" s="11">
        <v>1039</v>
      </c>
      <c r="CS92" s="11">
        <v>1039</v>
      </c>
      <c r="CT92" s="11">
        <v>0</v>
      </c>
      <c r="CU92" s="11">
        <v>15834</v>
      </c>
      <c r="CV92" s="11">
        <v>15834</v>
      </c>
      <c r="CW92" s="11">
        <v>0</v>
      </c>
      <c r="CX92" s="11">
        <v>5772</v>
      </c>
      <c r="CY92" s="11">
        <v>5772</v>
      </c>
      <c r="CZ92" s="11">
        <v>0</v>
      </c>
      <c r="DA92" s="11">
        <v>13283</v>
      </c>
      <c r="DB92" s="11">
        <v>13283</v>
      </c>
      <c r="DC92" s="11">
        <v>0</v>
      </c>
      <c r="DD92" s="11">
        <v>121</v>
      </c>
      <c r="DE92" s="11">
        <v>121</v>
      </c>
      <c r="DF92" s="11">
        <v>0</v>
      </c>
      <c r="DG92" s="11">
        <v>976</v>
      </c>
      <c r="DH92" s="11">
        <v>976</v>
      </c>
      <c r="DI92" s="11">
        <v>0</v>
      </c>
      <c r="DJ92" s="11">
        <v>5278</v>
      </c>
      <c r="DK92" s="11">
        <v>5278</v>
      </c>
      <c r="DL92" s="11">
        <v>0</v>
      </c>
      <c r="DM92" s="11">
        <v>7984</v>
      </c>
      <c r="DN92" s="11">
        <v>7984</v>
      </c>
      <c r="DO92" s="11">
        <v>0</v>
      </c>
      <c r="DP92" s="11">
        <v>9961</v>
      </c>
      <c r="DQ92" s="11">
        <v>9961</v>
      </c>
      <c r="DR92" s="11">
        <v>0</v>
      </c>
      <c r="DS92" s="11">
        <v>8395</v>
      </c>
      <c r="DT92" s="11">
        <v>8395</v>
      </c>
      <c r="DU92" s="11">
        <v>0</v>
      </c>
      <c r="DV92" s="11">
        <v>1028</v>
      </c>
      <c r="DW92" s="11">
        <v>1028</v>
      </c>
      <c r="DX92" s="11">
        <v>0</v>
      </c>
      <c r="DY92" s="11">
        <v>0</v>
      </c>
      <c r="DZ92" s="11">
        <v>0</v>
      </c>
      <c r="EA92" s="11">
        <v>0</v>
      </c>
      <c r="EB92" s="11">
        <v>1707</v>
      </c>
      <c r="EC92" s="11">
        <v>1707</v>
      </c>
      <c r="ED92" s="11">
        <v>0</v>
      </c>
      <c r="EE92" s="11">
        <v>6460</v>
      </c>
      <c r="EF92" s="11">
        <v>6460</v>
      </c>
      <c r="EG92" s="11">
        <v>0</v>
      </c>
      <c r="EH92" s="11">
        <v>887962</v>
      </c>
      <c r="EI92" s="11">
        <v>887962</v>
      </c>
      <c r="EJ92" s="11">
        <v>0</v>
      </c>
      <c r="EK92" s="11">
        <v>3200</v>
      </c>
      <c r="EL92" s="11">
        <v>3200</v>
      </c>
      <c r="EM92" s="11">
        <v>0</v>
      </c>
      <c r="EN92" s="11">
        <v>2320</v>
      </c>
      <c r="EO92" s="11">
        <v>2320</v>
      </c>
      <c r="EP92" s="11">
        <v>0</v>
      </c>
      <c r="EQ92" s="11">
        <v>15020</v>
      </c>
      <c r="ER92" s="11">
        <v>15020</v>
      </c>
      <c r="ES92" s="11">
        <v>0</v>
      </c>
      <c r="ET92" s="11">
        <v>12581</v>
      </c>
      <c r="EU92" s="11">
        <v>12581</v>
      </c>
      <c r="EV92" s="11">
        <v>0</v>
      </c>
      <c r="EW92" s="11">
        <v>11031</v>
      </c>
      <c r="EX92" s="11">
        <v>11031</v>
      </c>
      <c r="EY92" s="11">
        <v>0</v>
      </c>
      <c r="EZ92" s="11">
        <v>16765</v>
      </c>
      <c r="FA92" s="11">
        <v>16765</v>
      </c>
      <c r="FB92" s="11">
        <v>0</v>
      </c>
      <c r="FC92" s="11">
        <v>15</v>
      </c>
      <c r="FD92" s="11">
        <v>15</v>
      </c>
      <c r="FE92" s="11">
        <v>0</v>
      </c>
      <c r="FF92" s="420"/>
      <c r="FG92" s="420"/>
      <c r="FH92" s="417"/>
    </row>
    <row r="93" spans="1:164" ht="15" customHeight="1">
      <c r="A93" s="656" t="s">
        <v>712</v>
      </c>
      <c r="B93" s="656"/>
      <c r="C93" s="656"/>
      <c r="D93" s="532"/>
      <c r="E93" s="532"/>
      <c r="F93" s="532"/>
      <c r="G93" s="532"/>
      <c r="H93" s="532"/>
      <c r="I93" s="532"/>
      <c r="J93" s="532"/>
      <c r="K93" s="532"/>
      <c r="L93" s="532"/>
      <c r="M93" s="532"/>
      <c r="N93" s="532"/>
      <c r="O93" s="532"/>
      <c r="P93" s="532"/>
      <c r="Q93" s="532"/>
      <c r="R93" s="532"/>
      <c r="S93" s="532"/>
      <c r="T93" s="532"/>
      <c r="U93" s="532"/>
      <c r="V93" s="532"/>
      <c r="W93" s="532"/>
      <c r="X93" s="532"/>
      <c r="Y93" s="532"/>
      <c r="Z93" s="532"/>
      <c r="AA93" s="532"/>
      <c r="AB93" s="532"/>
      <c r="AC93" s="532"/>
      <c r="AD93" s="532"/>
      <c r="AE93" s="532"/>
      <c r="AF93" s="532"/>
      <c r="AG93" s="532"/>
      <c r="AH93" s="532"/>
      <c r="AI93" s="532"/>
      <c r="AJ93" s="532"/>
      <c r="AK93" s="532"/>
      <c r="AL93" s="532"/>
      <c r="AM93" s="532"/>
      <c r="AN93" s="532"/>
      <c r="AO93" s="532"/>
      <c r="AP93" s="532"/>
      <c r="AQ93" s="532"/>
      <c r="AR93" s="532"/>
      <c r="AS93" s="532"/>
      <c r="AT93" s="532"/>
      <c r="AU93" s="532"/>
      <c r="AV93" s="532"/>
      <c r="AW93" s="532"/>
      <c r="AX93" s="532"/>
      <c r="AY93" s="532"/>
      <c r="AZ93" s="532"/>
      <c r="BA93" s="532"/>
      <c r="BB93" s="532"/>
      <c r="BC93" s="532"/>
      <c r="BD93" s="532"/>
      <c r="BE93" s="532"/>
      <c r="BF93" s="532"/>
      <c r="BG93" s="532"/>
      <c r="BH93" s="532"/>
      <c r="BI93" s="532"/>
      <c r="BJ93" s="532"/>
      <c r="BK93" s="532"/>
      <c r="BL93" s="532"/>
      <c r="BM93" s="532"/>
      <c r="BN93" s="532"/>
      <c r="BO93" s="532"/>
      <c r="BP93" s="532"/>
      <c r="BQ93" s="532"/>
      <c r="BR93" s="532"/>
      <c r="BS93" s="532"/>
      <c r="BT93" s="532"/>
      <c r="BU93" s="532"/>
      <c r="BV93" s="532"/>
      <c r="BW93" s="532"/>
      <c r="BX93" s="532"/>
      <c r="BY93" s="532"/>
      <c r="BZ93" s="532"/>
      <c r="CA93" s="532"/>
      <c r="CB93" s="532"/>
      <c r="CC93" s="532"/>
      <c r="CD93" s="532"/>
      <c r="CE93" s="532"/>
      <c r="CF93" s="532"/>
      <c r="CG93" s="532"/>
      <c r="CH93" s="532"/>
      <c r="CI93" s="532"/>
      <c r="CJ93" s="532"/>
      <c r="CK93" s="532"/>
      <c r="CL93" s="532"/>
      <c r="CM93" s="532"/>
      <c r="CN93" s="532"/>
      <c r="CO93" s="532"/>
      <c r="CP93" s="532"/>
      <c r="CQ93" s="532"/>
      <c r="CR93" s="532"/>
      <c r="CS93" s="532"/>
      <c r="CT93" s="532"/>
      <c r="CU93" s="532"/>
      <c r="CV93" s="532"/>
      <c r="CW93" s="532"/>
      <c r="CX93" s="532"/>
      <c r="CY93" s="532"/>
      <c r="CZ93" s="532"/>
      <c r="DA93" s="532"/>
      <c r="DB93" s="532"/>
      <c r="DC93" s="532"/>
      <c r="DD93" s="532"/>
      <c r="DE93" s="532"/>
      <c r="DF93" s="532"/>
      <c r="DG93" s="532"/>
      <c r="DH93" s="532"/>
      <c r="DI93" s="532"/>
      <c r="DJ93" s="532"/>
      <c r="DK93" s="532"/>
      <c r="DL93" s="532"/>
      <c r="DM93" s="532"/>
      <c r="DN93" s="532"/>
      <c r="DO93" s="532"/>
      <c r="DP93" s="532"/>
      <c r="DQ93" s="532"/>
      <c r="DR93" s="532"/>
      <c r="DS93" s="532"/>
      <c r="DT93" s="532"/>
      <c r="DU93" s="532"/>
      <c r="DV93" s="532"/>
      <c r="DW93" s="532"/>
      <c r="DX93" s="532"/>
      <c r="DY93" s="532"/>
      <c r="DZ93" s="532"/>
      <c r="EA93" s="532"/>
      <c r="EB93" s="532"/>
      <c r="EC93" s="532"/>
      <c r="ED93" s="532"/>
      <c r="EE93" s="532"/>
      <c r="EF93" s="532"/>
      <c r="EG93" s="532"/>
      <c r="EH93" s="532"/>
      <c r="EI93" s="532"/>
      <c r="EJ93" s="532"/>
      <c r="EK93" s="532"/>
      <c r="EL93" s="532"/>
      <c r="EM93" s="532"/>
      <c r="EN93" s="532"/>
      <c r="EO93" s="532"/>
      <c r="EP93" s="532"/>
      <c r="EQ93" s="532"/>
      <c r="ER93" s="532"/>
      <c r="ES93" s="532"/>
      <c r="ET93" s="532"/>
      <c r="EU93" s="532"/>
      <c r="EV93" s="532"/>
      <c r="EW93" s="532"/>
      <c r="EX93" s="532"/>
      <c r="EY93" s="532"/>
      <c r="EZ93" s="532"/>
      <c r="FA93" s="532"/>
      <c r="FB93" s="532"/>
      <c r="FC93" s="532"/>
      <c r="FD93" s="532"/>
      <c r="FE93" s="532"/>
      <c r="FF93" s="420"/>
      <c r="FG93" s="420"/>
      <c r="FH93" s="417"/>
    </row>
    <row r="94" spans="1:164" ht="15" customHeight="1">
      <c r="A94" s="656" t="s">
        <v>658</v>
      </c>
      <c r="B94" s="656"/>
      <c r="C94" s="656"/>
      <c r="D94" s="11">
        <v>174989574</v>
      </c>
      <c r="E94" s="11"/>
      <c r="F94" s="11"/>
      <c r="G94" s="11">
        <v>104849464</v>
      </c>
      <c r="H94" s="11">
        <v>70140110</v>
      </c>
      <c r="I94" s="11">
        <v>2420386</v>
      </c>
      <c r="J94" s="11">
        <v>1615772</v>
      </c>
      <c r="K94" s="11">
        <v>804614</v>
      </c>
      <c r="L94" s="11">
        <v>1582445</v>
      </c>
      <c r="M94" s="11">
        <v>1289785</v>
      </c>
      <c r="N94" s="11">
        <v>292660</v>
      </c>
      <c r="O94" s="11">
        <v>2457599</v>
      </c>
      <c r="P94" s="11">
        <v>1449976</v>
      </c>
      <c r="Q94" s="11">
        <v>1007623</v>
      </c>
      <c r="R94" s="11">
        <v>1734426</v>
      </c>
      <c r="S94" s="11">
        <v>1182557</v>
      </c>
      <c r="T94" s="11">
        <v>551869</v>
      </c>
      <c r="U94" s="11">
        <v>17144786</v>
      </c>
      <c r="V94" s="11">
        <v>7653674</v>
      </c>
      <c r="W94" s="11">
        <v>9491112</v>
      </c>
      <c r="X94" s="11">
        <v>2885646</v>
      </c>
      <c r="Y94" s="11">
        <v>1368543</v>
      </c>
      <c r="Z94" s="11">
        <v>1517103</v>
      </c>
      <c r="AA94" s="11">
        <v>2050782</v>
      </c>
      <c r="AB94" s="11">
        <v>1331048</v>
      </c>
      <c r="AC94" s="11">
        <v>719734</v>
      </c>
      <c r="AD94" s="11">
        <v>757706</v>
      </c>
      <c r="AE94" s="11">
        <v>598061</v>
      </c>
      <c r="AF94" s="11">
        <v>159645</v>
      </c>
      <c r="AG94" s="11">
        <v>354822</v>
      </c>
      <c r="AH94" s="11">
        <v>0</v>
      </c>
      <c r="AI94" s="11">
        <v>354822</v>
      </c>
      <c r="AJ94" s="11">
        <v>9696154</v>
      </c>
      <c r="AK94" s="11">
        <v>6855604</v>
      </c>
      <c r="AL94" s="11">
        <v>2840550</v>
      </c>
      <c r="AM94" s="11">
        <v>4134803</v>
      </c>
      <c r="AN94" s="11">
        <v>2566323</v>
      </c>
      <c r="AO94" s="11">
        <v>1568480</v>
      </c>
      <c r="AP94" s="11">
        <v>772029</v>
      </c>
      <c r="AQ94" s="11">
        <v>454118</v>
      </c>
      <c r="AR94" s="11">
        <v>317911</v>
      </c>
      <c r="AS94" s="11">
        <v>842233</v>
      </c>
      <c r="AT94" s="11">
        <v>520301</v>
      </c>
      <c r="AU94" s="11">
        <v>321932</v>
      </c>
      <c r="AV94" s="11">
        <v>9564092</v>
      </c>
      <c r="AW94" s="11">
        <v>6046602</v>
      </c>
      <c r="AX94" s="11">
        <v>3517490</v>
      </c>
      <c r="AY94" s="11">
        <v>2710435</v>
      </c>
      <c r="AZ94" s="11">
        <v>1705439</v>
      </c>
      <c r="BA94" s="11">
        <v>1004996</v>
      </c>
      <c r="BB94" s="11">
        <v>2581967</v>
      </c>
      <c r="BC94" s="11">
        <v>1506438</v>
      </c>
      <c r="BD94" s="11">
        <v>1075529</v>
      </c>
      <c r="BE94" s="11">
        <v>1988071</v>
      </c>
      <c r="BF94" s="11">
        <v>1113326</v>
      </c>
      <c r="BG94" s="11">
        <v>874745</v>
      </c>
      <c r="BH94" s="11">
        <v>2766634</v>
      </c>
      <c r="BI94" s="11">
        <v>2270681</v>
      </c>
      <c r="BJ94" s="11">
        <v>495953</v>
      </c>
      <c r="BK94" s="11">
        <v>2393945</v>
      </c>
      <c r="BL94" s="11">
        <v>1540564</v>
      </c>
      <c r="BM94" s="11">
        <v>853381</v>
      </c>
      <c r="BN94" s="11">
        <v>1019434</v>
      </c>
      <c r="BO94" s="11">
        <v>692258</v>
      </c>
      <c r="BP94" s="11">
        <v>327176</v>
      </c>
      <c r="BQ94" s="11">
        <v>3400755</v>
      </c>
      <c r="BR94" s="11">
        <v>2370501</v>
      </c>
      <c r="BS94" s="11">
        <v>1030254</v>
      </c>
      <c r="BT94" s="11">
        <v>3804441</v>
      </c>
      <c r="BU94" s="11">
        <v>2722790</v>
      </c>
      <c r="BV94" s="11">
        <v>1081651</v>
      </c>
      <c r="BW94" s="11">
        <v>3832810</v>
      </c>
      <c r="BX94" s="11">
        <v>1307569</v>
      </c>
      <c r="BY94" s="11">
        <v>2525241</v>
      </c>
      <c r="BZ94" s="11">
        <v>4995877</v>
      </c>
      <c r="CA94" s="11">
        <v>2145406</v>
      </c>
      <c r="CB94" s="11">
        <v>2850471</v>
      </c>
      <c r="CC94" s="11">
        <v>1659742</v>
      </c>
      <c r="CD94" s="11">
        <v>955287</v>
      </c>
      <c r="CE94" s="11">
        <v>704455</v>
      </c>
      <c r="CF94" s="11">
        <v>2392442</v>
      </c>
      <c r="CG94" s="11">
        <v>1234975</v>
      </c>
      <c r="CH94" s="11">
        <v>1157467</v>
      </c>
      <c r="CI94" s="11">
        <v>864210</v>
      </c>
      <c r="CJ94" s="11">
        <v>629027</v>
      </c>
      <c r="CK94" s="11">
        <v>235183</v>
      </c>
      <c r="CL94" s="11">
        <v>1590435</v>
      </c>
      <c r="CM94" s="11">
        <v>892224</v>
      </c>
      <c r="CN94" s="11">
        <v>698211</v>
      </c>
      <c r="CO94" s="11">
        <v>1430188</v>
      </c>
      <c r="CP94" s="11">
        <v>620339</v>
      </c>
      <c r="CQ94" s="11">
        <v>809849</v>
      </c>
      <c r="CR94" s="11">
        <v>714503</v>
      </c>
      <c r="CS94" s="11">
        <v>421476</v>
      </c>
      <c r="CT94" s="11">
        <v>293027</v>
      </c>
      <c r="CU94" s="11">
        <v>4676975</v>
      </c>
      <c r="CV94" s="11">
        <v>3176364</v>
      </c>
      <c r="CW94" s="11">
        <v>1500611</v>
      </c>
      <c r="CX94" s="11">
        <v>981496</v>
      </c>
      <c r="CY94" s="11">
        <v>677124</v>
      </c>
      <c r="CZ94" s="11">
        <v>304372</v>
      </c>
      <c r="DA94" s="11">
        <v>11753788</v>
      </c>
      <c r="DB94" s="11">
        <v>4456223</v>
      </c>
      <c r="DC94" s="11">
        <v>7297565</v>
      </c>
      <c r="DD94" s="11">
        <v>4263499</v>
      </c>
      <c r="DE94" s="11">
        <v>3638233</v>
      </c>
      <c r="DF94" s="11">
        <v>625266</v>
      </c>
      <c r="DG94" s="11">
        <v>1813529</v>
      </c>
      <c r="DH94" s="11">
        <v>1016995</v>
      </c>
      <c r="DI94" s="11">
        <v>796534</v>
      </c>
      <c r="DJ94" s="11">
        <v>5994938</v>
      </c>
      <c r="DK94" s="11">
        <v>3453830</v>
      </c>
      <c r="DL94" s="11">
        <v>2541108</v>
      </c>
      <c r="DM94" s="11">
        <v>2565988</v>
      </c>
      <c r="DN94" s="11">
        <v>1739601</v>
      </c>
      <c r="DO94" s="11">
        <v>826387</v>
      </c>
      <c r="DP94" s="11">
        <v>2090959</v>
      </c>
      <c r="DQ94" s="11">
        <v>1151818</v>
      </c>
      <c r="DR94" s="11">
        <v>939141</v>
      </c>
      <c r="DS94" s="11">
        <v>10421493</v>
      </c>
      <c r="DT94" s="11">
        <v>7793853</v>
      </c>
      <c r="DU94" s="11">
        <v>2627640</v>
      </c>
      <c r="DV94" s="11">
        <v>424274</v>
      </c>
      <c r="DW94" s="11">
        <v>305380</v>
      </c>
      <c r="DX94" s="11">
        <v>118894</v>
      </c>
      <c r="DY94" s="11">
        <v>1979689</v>
      </c>
      <c r="DZ94" s="11">
        <v>1470171</v>
      </c>
      <c r="EA94" s="11">
        <v>509518</v>
      </c>
      <c r="EB94" s="11">
        <v>1047562</v>
      </c>
      <c r="EC94" s="11">
        <v>656317</v>
      </c>
      <c r="ED94" s="11">
        <v>391245</v>
      </c>
      <c r="EE94" s="11">
        <v>2260287</v>
      </c>
      <c r="EF94" s="11">
        <v>1374912</v>
      </c>
      <c r="EG94" s="11">
        <v>885375</v>
      </c>
      <c r="EH94" s="11">
        <v>14038996</v>
      </c>
      <c r="EI94" s="11">
        <v>9297217</v>
      </c>
      <c r="EJ94" s="11">
        <v>4741779</v>
      </c>
      <c r="EK94" s="11">
        <v>1140006</v>
      </c>
      <c r="EL94" s="11">
        <v>755317</v>
      </c>
      <c r="EM94" s="11">
        <v>384689</v>
      </c>
      <c r="EN94" s="11">
        <v>622830</v>
      </c>
      <c r="EO94" s="11">
        <v>394152</v>
      </c>
      <c r="EP94" s="11">
        <v>228678</v>
      </c>
      <c r="EQ94" s="11">
        <v>4677986</v>
      </c>
      <c r="ER94" s="11">
        <v>3620816</v>
      </c>
      <c r="ES94" s="11">
        <v>1057170</v>
      </c>
      <c r="ET94" s="11">
        <v>4185976</v>
      </c>
      <c r="EU94" s="11">
        <v>2072614</v>
      </c>
      <c r="EV94" s="11">
        <v>2113362</v>
      </c>
      <c r="EW94" s="11">
        <v>1243065</v>
      </c>
      <c r="EX94" s="11">
        <v>1152490</v>
      </c>
      <c r="EY94" s="11">
        <v>90575</v>
      </c>
      <c r="EZ94" s="11">
        <v>3547337</v>
      </c>
      <c r="FA94" s="11">
        <v>1099904</v>
      </c>
      <c r="FB94" s="11">
        <v>2447433</v>
      </c>
      <c r="FC94" s="11">
        <v>715103</v>
      </c>
      <c r="FD94" s="11">
        <v>485469</v>
      </c>
      <c r="FE94" s="11">
        <v>229634</v>
      </c>
      <c r="FF94" s="420"/>
      <c r="FG94" s="420"/>
      <c r="FH94" s="417"/>
    </row>
    <row r="95" spans="1:164" ht="15" customHeight="1">
      <c r="A95" s="656" t="s">
        <v>699</v>
      </c>
      <c r="B95" s="656"/>
      <c r="C95" s="656"/>
      <c r="D95" s="11">
        <v>96815550</v>
      </c>
      <c r="E95" s="11"/>
      <c r="F95" s="11"/>
      <c r="G95" s="11">
        <v>70277306</v>
      </c>
      <c r="H95" s="11">
        <v>26538244</v>
      </c>
      <c r="I95" s="11">
        <v>1228578</v>
      </c>
      <c r="J95" s="11">
        <v>1055673</v>
      </c>
      <c r="K95" s="11">
        <v>172905</v>
      </c>
      <c r="L95" s="11">
        <v>890363</v>
      </c>
      <c r="M95" s="11">
        <v>748494</v>
      </c>
      <c r="N95" s="11">
        <v>141869</v>
      </c>
      <c r="O95" s="11">
        <v>1347461</v>
      </c>
      <c r="P95" s="11">
        <v>984469</v>
      </c>
      <c r="Q95" s="11">
        <v>362992</v>
      </c>
      <c r="R95" s="11">
        <v>969714</v>
      </c>
      <c r="S95" s="11">
        <v>807780</v>
      </c>
      <c r="T95" s="11">
        <v>161934</v>
      </c>
      <c r="U95" s="11">
        <v>6436615</v>
      </c>
      <c r="V95" s="11">
        <v>3264668</v>
      </c>
      <c r="W95" s="11">
        <v>3171947</v>
      </c>
      <c r="X95" s="11">
        <v>1248850</v>
      </c>
      <c r="Y95" s="11">
        <v>751708</v>
      </c>
      <c r="Z95" s="11">
        <v>497142</v>
      </c>
      <c r="AA95" s="11">
        <v>1011704</v>
      </c>
      <c r="AB95" s="11">
        <v>851673</v>
      </c>
      <c r="AC95" s="11">
        <v>160031</v>
      </c>
      <c r="AD95" s="11">
        <v>530312</v>
      </c>
      <c r="AE95" s="11">
        <v>474631</v>
      </c>
      <c r="AF95" s="11">
        <v>55681</v>
      </c>
      <c r="AG95" s="11">
        <v>212189</v>
      </c>
      <c r="AH95" s="11">
        <v>0</v>
      </c>
      <c r="AI95" s="11">
        <v>212189</v>
      </c>
      <c r="AJ95" s="11">
        <v>6367229</v>
      </c>
      <c r="AK95" s="11">
        <v>5279357</v>
      </c>
      <c r="AL95" s="11">
        <v>1087872</v>
      </c>
      <c r="AM95" s="11">
        <v>2541754</v>
      </c>
      <c r="AN95" s="11">
        <v>1891418</v>
      </c>
      <c r="AO95" s="11">
        <v>650336</v>
      </c>
      <c r="AP95" s="11">
        <v>366770</v>
      </c>
      <c r="AQ95" s="11">
        <v>168336</v>
      </c>
      <c r="AR95" s="11">
        <v>198434</v>
      </c>
      <c r="AS95" s="11">
        <v>453493</v>
      </c>
      <c r="AT95" s="11">
        <v>326378</v>
      </c>
      <c r="AU95" s="11">
        <v>127115</v>
      </c>
      <c r="AV95" s="11">
        <v>6433634</v>
      </c>
      <c r="AW95" s="11">
        <v>5039892</v>
      </c>
      <c r="AX95" s="11">
        <v>1393742</v>
      </c>
      <c r="AY95" s="11">
        <v>1615044</v>
      </c>
      <c r="AZ95" s="11">
        <v>1352836</v>
      </c>
      <c r="BA95" s="11">
        <v>262208</v>
      </c>
      <c r="BB95" s="11">
        <v>1491757</v>
      </c>
      <c r="BC95" s="11">
        <v>1178031</v>
      </c>
      <c r="BD95" s="11">
        <v>313726</v>
      </c>
      <c r="BE95" s="11">
        <v>1089811</v>
      </c>
      <c r="BF95" s="11">
        <v>762652</v>
      </c>
      <c r="BG95" s="11">
        <v>327159</v>
      </c>
      <c r="BH95" s="11">
        <v>1797009</v>
      </c>
      <c r="BI95" s="11">
        <v>1657907</v>
      </c>
      <c r="BJ95" s="11">
        <v>139102</v>
      </c>
      <c r="BK95" s="11">
        <v>1481905</v>
      </c>
      <c r="BL95" s="11">
        <v>1115758</v>
      </c>
      <c r="BM95" s="11">
        <v>366147</v>
      </c>
      <c r="BN95" s="11">
        <v>395037</v>
      </c>
      <c r="BO95" s="11">
        <v>334996</v>
      </c>
      <c r="BP95" s="11">
        <v>60041</v>
      </c>
      <c r="BQ95" s="11">
        <v>1691197</v>
      </c>
      <c r="BR95" s="11">
        <v>1664671</v>
      </c>
      <c r="BS95" s="11">
        <v>26526</v>
      </c>
      <c r="BT95" s="11">
        <v>1936212</v>
      </c>
      <c r="BU95" s="11">
        <v>1616824</v>
      </c>
      <c r="BV95" s="11">
        <v>319388</v>
      </c>
      <c r="BW95" s="11">
        <v>1479482</v>
      </c>
      <c r="BX95" s="11">
        <v>772531</v>
      </c>
      <c r="BY95" s="11">
        <v>706951</v>
      </c>
      <c r="BZ95" s="11">
        <v>2916436</v>
      </c>
      <c r="CA95" s="11">
        <v>1374998</v>
      </c>
      <c r="CB95" s="11">
        <v>1541438</v>
      </c>
      <c r="CC95" s="11">
        <v>820863</v>
      </c>
      <c r="CD95" s="11">
        <v>639963</v>
      </c>
      <c r="CE95" s="11">
        <v>180900</v>
      </c>
      <c r="CF95" s="11">
        <v>1088014</v>
      </c>
      <c r="CG95" s="11">
        <v>716928</v>
      </c>
      <c r="CH95" s="11">
        <v>371086</v>
      </c>
      <c r="CI95" s="11">
        <v>356830</v>
      </c>
      <c r="CJ95" s="11">
        <v>298004</v>
      </c>
      <c r="CK95" s="11">
        <v>58826</v>
      </c>
      <c r="CL95" s="11">
        <v>996613</v>
      </c>
      <c r="CM95" s="11">
        <v>731940</v>
      </c>
      <c r="CN95" s="11">
        <v>264673</v>
      </c>
      <c r="CO95" s="11">
        <v>708892</v>
      </c>
      <c r="CP95" s="11">
        <v>446811</v>
      </c>
      <c r="CQ95" s="11">
        <v>262081</v>
      </c>
      <c r="CR95" s="11">
        <v>278934</v>
      </c>
      <c r="CS95" s="11">
        <v>209110</v>
      </c>
      <c r="CT95" s="11">
        <v>69824</v>
      </c>
      <c r="CU95" s="11">
        <v>2955599</v>
      </c>
      <c r="CV95" s="11">
        <v>2298132</v>
      </c>
      <c r="CW95" s="11">
        <v>657467</v>
      </c>
      <c r="CX95" s="11">
        <v>525975</v>
      </c>
      <c r="CY95" s="11">
        <v>414634</v>
      </c>
      <c r="CZ95" s="11">
        <v>111341</v>
      </c>
      <c r="DA95" s="11">
        <v>6897175</v>
      </c>
      <c r="DB95" s="11">
        <v>3193024</v>
      </c>
      <c r="DC95" s="11">
        <v>3704151</v>
      </c>
      <c r="DD95" s="11">
        <v>2785113</v>
      </c>
      <c r="DE95" s="11">
        <v>2562937</v>
      </c>
      <c r="DF95" s="11">
        <v>222176</v>
      </c>
      <c r="DG95" s="11">
        <v>1190514</v>
      </c>
      <c r="DH95" s="11">
        <v>756136</v>
      </c>
      <c r="DI95" s="11">
        <v>434378</v>
      </c>
      <c r="DJ95" s="11">
        <v>3548506</v>
      </c>
      <c r="DK95" s="11">
        <v>2732536</v>
      </c>
      <c r="DL95" s="11">
        <v>815970</v>
      </c>
      <c r="DM95" s="11">
        <v>1539562</v>
      </c>
      <c r="DN95" s="11">
        <v>1229276</v>
      </c>
      <c r="DO95" s="11">
        <v>310286</v>
      </c>
      <c r="DP95" s="11">
        <v>913316</v>
      </c>
      <c r="DQ95" s="11">
        <v>566504</v>
      </c>
      <c r="DR95" s="11">
        <v>346812</v>
      </c>
      <c r="DS95" s="11">
        <v>6443678</v>
      </c>
      <c r="DT95" s="11">
        <v>5914982</v>
      </c>
      <c r="DU95" s="11">
        <v>528696</v>
      </c>
      <c r="DV95" s="11">
        <v>239026</v>
      </c>
      <c r="DW95" s="11">
        <v>225513</v>
      </c>
      <c r="DX95" s="11">
        <v>13513</v>
      </c>
      <c r="DY95" s="11">
        <v>1022121</v>
      </c>
      <c r="DZ95" s="11">
        <v>785758</v>
      </c>
      <c r="EA95" s="11">
        <v>236363</v>
      </c>
      <c r="EB95" s="11">
        <v>635513</v>
      </c>
      <c r="EC95" s="11">
        <v>537095</v>
      </c>
      <c r="ED95" s="11">
        <v>98418</v>
      </c>
      <c r="EE95" s="11">
        <v>1220934</v>
      </c>
      <c r="EF95" s="11">
        <v>956740</v>
      </c>
      <c r="EG95" s="11">
        <v>264194</v>
      </c>
      <c r="EH95" s="11">
        <v>8935994</v>
      </c>
      <c r="EI95" s="11">
        <v>6827422</v>
      </c>
      <c r="EJ95" s="11">
        <v>2108572</v>
      </c>
      <c r="EK95" s="11">
        <v>598247</v>
      </c>
      <c r="EL95" s="11">
        <v>492539</v>
      </c>
      <c r="EM95" s="11">
        <v>105708</v>
      </c>
      <c r="EN95" s="11">
        <v>257581</v>
      </c>
      <c r="EO95" s="11">
        <v>191664</v>
      </c>
      <c r="EP95" s="11">
        <v>65917</v>
      </c>
      <c r="EQ95" s="11">
        <v>2175016</v>
      </c>
      <c r="ER95" s="11">
        <v>1662459</v>
      </c>
      <c r="ES95" s="11">
        <v>512557</v>
      </c>
      <c r="ET95" s="11">
        <v>2292308</v>
      </c>
      <c r="EU95" s="11">
        <v>1189902</v>
      </c>
      <c r="EV95" s="11">
        <v>1102406</v>
      </c>
      <c r="EW95" s="11">
        <v>600896</v>
      </c>
      <c r="EX95" s="11">
        <v>593882</v>
      </c>
      <c r="EY95" s="11">
        <v>7014</v>
      </c>
      <c r="EZ95" s="11">
        <v>1492317</v>
      </c>
      <c r="FA95" s="11">
        <v>385549</v>
      </c>
      <c r="FB95" s="11">
        <v>1106768</v>
      </c>
      <c r="FC95" s="11">
        <v>363457</v>
      </c>
      <c r="FD95" s="11">
        <v>242185</v>
      </c>
      <c r="FE95" s="11">
        <v>121272</v>
      </c>
      <c r="FF95" s="420"/>
      <c r="FG95" s="420"/>
      <c r="FH95" s="417"/>
    </row>
    <row r="96" spans="1:164" ht="15" customHeight="1">
      <c r="A96" s="656" t="s">
        <v>659</v>
      </c>
      <c r="B96" s="656"/>
      <c r="C96" s="656"/>
      <c r="D96" s="11">
        <v>23759493</v>
      </c>
      <c r="E96" s="11"/>
      <c r="F96" s="11"/>
      <c r="G96" s="11">
        <v>2101402</v>
      </c>
      <c r="H96" s="11">
        <v>21658091</v>
      </c>
      <c r="I96" s="11">
        <v>111475</v>
      </c>
      <c r="J96" s="11">
        <v>1056</v>
      </c>
      <c r="K96" s="11">
        <v>110419</v>
      </c>
      <c r="L96" s="11">
        <v>296854</v>
      </c>
      <c r="M96" s="11">
        <v>249065</v>
      </c>
      <c r="N96" s="11">
        <v>47789</v>
      </c>
      <c r="O96" s="11">
        <v>519143</v>
      </c>
      <c r="P96" s="11">
        <v>7586</v>
      </c>
      <c r="Q96" s="11">
        <v>511557</v>
      </c>
      <c r="R96" s="11">
        <v>112872</v>
      </c>
      <c r="S96" s="11">
        <v>389</v>
      </c>
      <c r="T96" s="11">
        <v>112483</v>
      </c>
      <c r="U96" s="11">
        <v>3778932</v>
      </c>
      <c r="V96" s="11">
        <v>4462</v>
      </c>
      <c r="W96" s="11">
        <v>3774470</v>
      </c>
      <c r="X96" s="11">
        <v>772522</v>
      </c>
      <c r="Y96" s="11">
        <v>2276</v>
      </c>
      <c r="Z96" s="11">
        <v>770246</v>
      </c>
      <c r="AA96" s="11">
        <v>40906</v>
      </c>
      <c r="AB96" s="11">
        <v>35129</v>
      </c>
      <c r="AC96" s="11">
        <v>5777</v>
      </c>
      <c r="AD96" s="11">
        <v>7369</v>
      </c>
      <c r="AE96" s="11">
        <v>0</v>
      </c>
      <c r="AF96" s="11">
        <v>7369</v>
      </c>
      <c r="AG96" s="11">
        <v>0</v>
      </c>
      <c r="AH96" s="11">
        <v>0</v>
      </c>
      <c r="AI96" s="11">
        <v>0</v>
      </c>
      <c r="AJ96" s="11">
        <v>2550413</v>
      </c>
      <c r="AK96" s="11">
        <v>0</v>
      </c>
      <c r="AL96" s="11">
        <v>2550413</v>
      </c>
      <c r="AM96" s="11">
        <v>624330</v>
      </c>
      <c r="AN96" s="11">
        <v>2306</v>
      </c>
      <c r="AO96" s="11">
        <v>622024</v>
      </c>
      <c r="AP96" s="11">
        <v>397164</v>
      </c>
      <c r="AQ96" s="11">
        <v>397164</v>
      </c>
      <c r="AR96" s="11">
        <v>0</v>
      </c>
      <c r="AS96" s="11">
        <v>59680</v>
      </c>
      <c r="AT96" s="11">
        <v>0</v>
      </c>
      <c r="AU96" s="11">
        <v>59680</v>
      </c>
      <c r="AV96" s="11">
        <v>1223151</v>
      </c>
      <c r="AW96" s="11">
        <v>53609</v>
      </c>
      <c r="AX96" s="11">
        <v>1169542</v>
      </c>
      <c r="AY96" s="11">
        <v>220657</v>
      </c>
      <c r="AZ96" s="11">
        <v>301</v>
      </c>
      <c r="BA96" s="11">
        <v>220356</v>
      </c>
      <c r="BB96" s="11">
        <v>106841</v>
      </c>
      <c r="BC96" s="11">
        <v>4253</v>
      </c>
      <c r="BD96" s="11">
        <v>102588</v>
      </c>
      <c r="BE96" s="11">
        <v>125153</v>
      </c>
      <c r="BF96" s="11">
        <v>474</v>
      </c>
      <c r="BG96" s="11">
        <v>124679</v>
      </c>
      <c r="BH96" s="11">
        <v>237630</v>
      </c>
      <c r="BI96" s="11">
        <v>11702</v>
      </c>
      <c r="BJ96" s="11">
        <v>225928</v>
      </c>
      <c r="BK96" s="11">
        <v>243584</v>
      </c>
      <c r="BL96" s="11">
        <v>6003</v>
      </c>
      <c r="BM96" s="11">
        <v>237581</v>
      </c>
      <c r="BN96" s="11">
        <v>59810</v>
      </c>
      <c r="BO96" s="11">
        <v>584</v>
      </c>
      <c r="BP96" s="11">
        <v>59226</v>
      </c>
      <c r="BQ96" s="11">
        <v>351290</v>
      </c>
      <c r="BR96" s="11">
        <v>325855</v>
      </c>
      <c r="BS96" s="11">
        <v>25435</v>
      </c>
      <c r="BT96" s="11">
        <v>613070</v>
      </c>
      <c r="BU96" s="11">
        <v>555710</v>
      </c>
      <c r="BV96" s="11">
        <v>57360</v>
      </c>
      <c r="BW96" s="11">
        <v>530574</v>
      </c>
      <c r="BX96" s="11">
        <v>38379</v>
      </c>
      <c r="BY96" s="11">
        <v>492195</v>
      </c>
      <c r="BZ96" s="11">
        <v>373756</v>
      </c>
      <c r="CA96" s="11">
        <v>6037</v>
      </c>
      <c r="CB96" s="11">
        <v>367719</v>
      </c>
      <c r="CC96" s="11">
        <v>95653</v>
      </c>
      <c r="CD96" s="11">
        <v>0</v>
      </c>
      <c r="CE96" s="11">
        <v>95653</v>
      </c>
      <c r="CF96" s="11">
        <v>317821</v>
      </c>
      <c r="CG96" s="11">
        <v>584</v>
      </c>
      <c r="CH96" s="11">
        <v>317237</v>
      </c>
      <c r="CI96" s="11">
        <v>58166</v>
      </c>
      <c r="CJ96" s="11">
        <v>2198</v>
      </c>
      <c r="CK96" s="11">
        <v>55968</v>
      </c>
      <c r="CL96" s="11">
        <v>110172</v>
      </c>
      <c r="CM96" s="11">
        <v>2482</v>
      </c>
      <c r="CN96" s="11">
        <v>107690</v>
      </c>
      <c r="CO96" s="11">
        <v>367202</v>
      </c>
      <c r="CP96" s="11">
        <v>0</v>
      </c>
      <c r="CQ96" s="11">
        <v>367202</v>
      </c>
      <c r="CR96" s="11">
        <v>54170</v>
      </c>
      <c r="CS96" s="11">
        <v>3578</v>
      </c>
      <c r="CT96" s="11">
        <v>50592</v>
      </c>
      <c r="CU96" s="11">
        <v>24587</v>
      </c>
      <c r="CV96" s="11">
        <v>5660</v>
      </c>
      <c r="CW96" s="11">
        <v>18927</v>
      </c>
      <c r="CX96" s="11">
        <v>81040</v>
      </c>
      <c r="CY96" s="11">
        <v>1898</v>
      </c>
      <c r="CZ96" s="11">
        <v>79142</v>
      </c>
      <c r="DA96" s="11">
        <v>2606847</v>
      </c>
      <c r="DB96" s="11">
        <v>65081</v>
      </c>
      <c r="DC96" s="11">
        <v>2541766</v>
      </c>
      <c r="DD96" s="11">
        <v>417809</v>
      </c>
      <c r="DE96" s="11">
        <v>9439</v>
      </c>
      <c r="DF96" s="11">
        <v>408370</v>
      </c>
      <c r="DG96" s="11">
        <v>64744</v>
      </c>
      <c r="DH96" s="11">
        <v>2821</v>
      </c>
      <c r="DI96" s="11">
        <v>61923</v>
      </c>
      <c r="DJ96" s="11">
        <v>346056</v>
      </c>
      <c r="DK96" s="11">
        <v>0</v>
      </c>
      <c r="DL96" s="11">
        <v>346056</v>
      </c>
      <c r="DM96" s="11">
        <v>188999</v>
      </c>
      <c r="DN96" s="11">
        <v>5997</v>
      </c>
      <c r="DO96" s="11">
        <v>183002</v>
      </c>
      <c r="DP96" s="11">
        <v>314635</v>
      </c>
      <c r="DQ96" s="11">
        <v>5500</v>
      </c>
      <c r="DR96" s="11">
        <v>309135</v>
      </c>
      <c r="DS96" s="11">
        <v>610214</v>
      </c>
      <c r="DT96" s="11">
        <v>4070</v>
      </c>
      <c r="DU96" s="11">
        <v>606144</v>
      </c>
      <c r="DV96" s="11">
        <v>58947</v>
      </c>
      <c r="DW96" s="11">
        <v>58947</v>
      </c>
      <c r="DX96" s="11">
        <v>0</v>
      </c>
      <c r="DY96" s="11">
        <v>236624</v>
      </c>
      <c r="DZ96" s="11">
        <v>3452</v>
      </c>
      <c r="EA96" s="11">
        <v>233172</v>
      </c>
      <c r="EB96" s="11">
        <v>39528</v>
      </c>
      <c r="EC96" s="11">
        <v>0</v>
      </c>
      <c r="ED96" s="11">
        <v>39528</v>
      </c>
      <c r="EE96" s="11">
        <v>397086</v>
      </c>
      <c r="EF96" s="11">
        <v>38409</v>
      </c>
      <c r="EG96" s="11">
        <v>358677</v>
      </c>
      <c r="EH96" s="11">
        <v>2148713</v>
      </c>
      <c r="EI96" s="11">
        <v>12690</v>
      </c>
      <c r="EJ96" s="11">
        <v>2136023</v>
      </c>
      <c r="EK96" s="11">
        <v>114228</v>
      </c>
      <c r="EL96" s="11">
        <v>4860</v>
      </c>
      <c r="EM96" s="11">
        <v>109368</v>
      </c>
      <c r="EN96" s="11">
        <v>42855</v>
      </c>
      <c r="EO96" s="11">
        <v>21529</v>
      </c>
      <c r="EP96" s="11">
        <v>21326</v>
      </c>
      <c r="EQ96" s="11">
        <v>678189</v>
      </c>
      <c r="ER96" s="11">
        <v>10222</v>
      </c>
      <c r="ES96" s="11">
        <v>667967</v>
      </c>
      <c r="ET96" s="11">
        <v>578186</v>
      </c>
      <c r="EU96" s="11">
        <v>2295</v>
      </c>
      <c r="EV96" s="11">
        <v>575891</v>
      </c>
      <c r="EW96" s="11">
        <v>69474</v>
      </c>
      <c r="EX96" s="11">
        <v>3071</v>
      </c>
      <c r="EY96" s="11">
        <v>66403</v>
      </c>
      <c r="EZ96" s="11">
        <v>262467</v>
      </c>
      <c r="FA96" s="11">
        <v>86013</v>
      </c>
      <c r="FB96" s="11">
        <v>176454</v>
      </c>
      <c r="FC96" s="11">
        <v>117905</v>
      </c>
      <c r="FD96" s="11">
        <v>48266</v>
      </c>
      <c r="FE96" s="11">
        <v>69639</v>
      </c>
      <c r="FF96" s="420"/>
      <c r="FG96" s="420"/>
      <c r="FH96" s="417"/>
    </row>
    <row r="97" spans="1:164" ht="15" customHeight="1">
      <c r="A97" s="656" t="s">
        <v>660</v>
      </c>
      <c r="B97" s="656"/>
      <c r="C97" s="656"/>
      <c r="D97" s="11">
        <v>2111343</v>
      </c>
      <c r="E97" s="11"/>
      <c r="F97" s="11"/>
      <c r="G97" s="11">
        <v>10371</v>
      </c>
      <c r="H97" s="11">
        <v>2100972</v>
      </c>
      <c r="I97" s="11">
        <v>17695</v>
      </c>
      <c r="J97" s="11">
        <v>0</v>
      </c>
      <c r="K97" s="11">
        <v>17695</v>
      </c>
      <c r="L97" s="11">
        <v>1647</v>
      </c>
      <c r="M97" s="11">
        <v>0</v>
      </c>
      <c r="N97" s="11">
        <v>1647</v>
      </c>
      <c r="O97" s="11">
        <v>9293</v>
      </c>
      <c r="P97" s="11">
        <v>0</v>
      </c>
      <c r="Q97" s="11">
        <v>9293</v>
      </c>
      <c r="R97" s="11">
        <v>11531</v>
      </c>
      <c r="S97" s="11">
        <v>0</v>
      </c>
      <c r="T97" s="11">
        <v>11531</v>
      </c>
      <c r="U97" s="11">
        <v>524179</v>
      </c>
      <c r="V97" s="11">
        <v>3374</v>
      </c>
      <c r="W97" s="11">
        <v>520805</v>
      </c>
      <c r="X97" s="11">
        <v>45738</v>
      </c>
      <c r="Y97" s="11">
        <v>0</v>
      </c>
      <c r="Z97" s="11">
        <v>45738</v>
      </c>
      <c r="AA97" s="11">
        <v>48247</v>
      </c>
      <c r="AB97" s="11">
        <v>3239</v>
      </c>
      <c r="AC97" s="11">
        <v>45008</v>
      </c>
      <c r="AD97" s="11">
        <v>10578</v>
      </c>
      <c r="AE97" s="11">
        <v>0</v>
      </c>
      <c r="AF97" s="11">
        <v>10578</v>
      </c>
      <c r="AG97" s="11">
        <v>28970</v>
      </c>
      <c r="AH97" s="11">
        <v>0</v>
      </c>
      <c r="AI97" s="11">
        <v>28970</v>
      </c>
      <c r="AJ97" s="11">
        <v>192823</v>
      </c>
      <c r="AK97" s="11">
        <v>0</v>
      </c>
      <c r="AL97" s="11">
        <v>192823</v>
      </c>
      <c r="AM97" s="11">
        <v>9490</v>
      </c>
      <c r="AN97" s="11">
        <v>0</v>
      </c>
      <c r="AO97" s="11">
        <v>9490</v>
      </c>
      <c r="AP97" s="11">
        <v>908</v>
      </c>
      <c r="AQ97" s="11">
        <v>0</v>
      </c>
      <c r="AR97" s="11">
        <v>908</v>
      </c>
      <c r="AS97" s="11">
        <v>92</v>
      </c>
      <c r="AT97" s="11">
        <v>0</v>
      </c>
      <c r="AU97" s="11">
        <v>92</v>
      </c>
      <c r="AV97" s="11">
        <v>70042</v>
      </c>
      <c r="AW97" s="11">
        <v>0</v>
      </c>
      <c r="AX97" s="11">
        <v>70042</v>
      </c>
      <c r="AY97" s="11">
        <v>31359</v>
      </c>
      <c r="AZ97" s="11">
        <v>0</v>
      </c>
      <c r="BA97" s="11">
        <v>31359</v>
      </c>
      <c r="BB97" s="11">
        <v>21864</v>
      </c>
      <c r="BC97" s="11">
        <v>0</v>
      </c>
      <c r="BD97" s="11">
        <v>21864</v>
      </c>
      <c r="BE97" s="11">
        <v>6557</v>
      </c>
      <c r="BF97" s="11">
        <v>0</v>
      </c>
      <c r="BG97" s="11">
        <v>6557</v>
      </c>
      <c r="BH97" s="11">
        <v>23049</v>
      </c>
      <c r="BI97" s="11">
        <v>0</v>
      </c>
      <c r="BJ97" s="11">
        <v>23049</v>
      </c>
      <c r="BK97" s="11">
        <v>2680</v>
      </c>
      <c r="BL97" s="11">
        <v>0</v>
      </c>
      <c r="BM97" s="11">
        <v>2680</v>
      </c>
      <c r="BN97" s="11">
        <v>4693</v>
      </c>
      <c r="BO97" s="11">
        <v>0</v>
      </c>
      <c r="BP97" s="11">
        <v>4693</v>
      </c>
      <c r="BQ97" s="11">
        <v>53476</v>
      </c>
      <c r="BR97" s="11">
        <v>735</v>
      </c>
      <c r="BS97" s="11">
        <v>52741</v>
      </c>
      <c r="BT97" s="11">
        <v>17806</v>
      </c>
      <c r="BU97" s="11">
        <v>0</v>
      </c>
      <c r="BV97" s="11">
        <v>17806</v>
      </c>
      <c r="BW97" s="11">
        <v>61958</v>
      </c>
      <c r="BX97" s="11">
        <v>0</v>
      </c>
      <c r="BY97" s="11">
        <v>61958</v>
      </c>
      <c r="BZ97" s="11">
        <v>63342</v>
      </c>
      <c r="CA97" s="11">
        <v>0</v>
      </c>
      <c r="CB97" s="11">
        <v>63342</v>
      </c>
      <c r="CC97" s="11">
        <v>1201</v>
      </c>
      <c r="CD97" s="11">
        <v>0</v>
      </c>
      <c r="CE97" s="11">
        <v>1201</v>
      </c>
      <c r="CF97" s="11">
        <v>24992</v>
      </c>
      <c r="CG97" s="11">
        <v>0</v>
      </c>
      <c r="CH97" s="11">
        <v>24992</v>
      </c>
      <c r="CI97" s="11">
        <v>5767</v>
      </c>
      <c r="CJ97" s="11">
        <v>0</v>
      </c>
      <c r="CK97" s="11">
        <v>5767</v>
      </c>
      <c r="CL97" s="11">
        <v>8479</v>
      </c>
      <c r="CM97" s="11">
        <v>0</v>
      </c>
      <c r="CN97" s="11">
        <v>8479</v>
      </c>
      <c r="CO97" s="11">
        <v>7632</v>
      </c>
      <c r="CP97" s="11">
        <v>0</v>
      </c>
      <c r="CQ97" s="11">
        <v>7632</v>
      </c>
      <c r="CR97" s="11">
        <v>10347</v>
      </c>
      <c r="CS97" s="11">
        <v>0</v>
      </c>
      <c r="CT97" s="11">
        <v>10347</v>
      </c>
      <c r="CU97" s="11">
        <v>81335</v>
      </c>
      <c r="CV97" s="11">
        <v>0</v>
      </c>
      <c r="CW97" s="11">
        <v>81335</v>
      </c>
      <c r="CX97" s="11">
        <v>8333</v>
      </c>
      <c r="CY97" s="11">
        <v>0</v>
      </c>
      <c r="CZ97" s="11">
        <v>8333</v>
      </c>
      <c r="DA97" s="11">
        <v>104010</v>
      </c>
      <c r="DB97" s="11">
        <v>0</v>
      </c>
      <c r="DC97" s="11">
        <v>104010</v>
      </c>
      <c r="DD97" s="11">
        <v>30851</v>
      </c>
      <c r="DE97" s="11">
        <v>2217</v>
      </c>
      <c r="DF97" s="11">
        <v>28634</v>
      </c>
      <c r="DG97" s="11">
        <v>4433</v>
      </c>
      <c r="DH97" s="11">
        <v>0</v>
      </c>
      <c r="DI97" s="11">
        <v>4433</v>
      </c>
      <c r="DJ97" s="11">
        <v>62995</v>
      </c>
      <c r="DK97" s="11">
        <v>0</v>
      </c>
      <c r="DL97" s="11">
        <v>62995</v>
      </c>
      <c r="DM97" s="11">
        <v>11754</v>
      </c>
      <c r="DN97" s="11">
        <v>0</v>
      </c>
      <c r="DO97" s="11">
        <v>11754</v>
      </c>
      <c r="DP97" s="11">
        <v>18335</v>
      </c>
      <c r="DQ97" s="11">
        <v>0</v>
      </c>
      <c r="DR97" s="11">
        <v>18335</v>
      </c>
      <c r="DS97" s="11">
        <v>224426</v>
      </c>
      <c r="DT97" s="11">
        <v>0</v>
      </c>
      <c r="DU97" s="11">
        <v>224426</v>
      </c>
      <c r="DV97" s="11">
        <v>1461</v>
      </c>
      <c r="DW97" s="11">
        <v>0</v>
      </c>
      <c r="DX97" s="11">
        <v>1461</v>
      </c>
      <c r="DY97" s="11">
        <v>34011</v>
      </c>
      <c r="DZ97" s="11">
        <v>0</v>
      </c>
      <c r="EA97" s="11">
        <v>34011</v>
      </c>
      <c r="EB97" s="11">
        <v>3858</v>
      </c>
      <c r="EC97" s="11">
        <v>0</v>
      </c>
      <c r="ED97" s="11">
        <v>3858</v>
      </c>
      <c r="EE97" s="11">
        <v>7351</v>
      </c>
      <c r="EF97" s="11">
        <v>0</v>
      </c>
      <c r="EG97" s="11">
        <v>7351</v>
      </c>
      <c r="EH97" s="11">
        <v>31001</v>
      </c>
      <c r="EI97" s="11">
        <v>0</v>
      </c>
      <c r="EJ97" s="11">
        <v>31001</v>
      </c>
      <c r="EK97" s="11">
        <v>106</v>
      </c>
      <c r="EL97" s="11">
        <v>0</v>
      </c>
      <c r="EM97" s="11">
        <v>106</v>
      </c>
      <c r="EN97" s="11">
        <v>8393</v>
      </c>
      <c r="EO97" s="11">
        <v>0</v>
      </c>
      <c r="EP97" s="11">
        <v>8393</v>
      </c>
      <c r="EQ97" s="11">
        <v>68236</v>
      </c>
      <c r="ER97" s="11">
        <v>0</v>
      </c>
      <c r="ES97" s="11">
        <v>68236</v>
      </c>
      <c r="ET97" s="11">
        <v>21345</v>
      </c>
      <c r="EU97" s="11">
        <v>0</v>
      </c>
      <c r="EV97" s="11">
        <v>21345</v>
      </c>
      <c r="EW97" s="11">
        <v>8688</v>
      </c>
      <c r="EX97" s="11">
        <v>0</v>
      </c>
      <c r="EY97" s="11">
        <v>8688</v>
      </c>
      <c r="EZ97" s="11">
        <v>63006</v>
      </c>
      <c r="FA97" s="11">
        <v>806</v>
      </c>
      <c r="FB97" s="11">
        <v>62200</v>
      </c>
      <c r="FC97" s="11">
        <v>980</v>
      </c>
      <c r="FD97" s="11">
        <v>0</v>
      </c>
      <c r="FE97" s="11">
        <v>980</v>
      </c>
      <c r="FF97" s="420"/>
      <c r="FG97" s="420"/>
      <c r="FH97" s="417"/>
    </row>
    <row r="98" spans="1:164" ht="15" customHeight="1">
      <c r="A98" s="656" t="s">
        <v>661</v>
      </c>
      <c r="B98" s="656"/>
      <c r="C98" s="656"/>
      <c r="D98" s="11">
        <v>5966289</v>
      </c>
      <c r="E98" s="11"/>
      <c r="F98" s="11"/>
      <c r="G98" s="11">
        <v>1801764</v>
      </c>
      <c r="H98" s="11">
        <v>4164525</v>
      </c>
      <c r="I98" s="11">
        <v>0</v>
      </c>
      <c r="J98" s="11">
        <v>0</v>
      </c>
      <c r="K98" s="11">
        <v>0</v>
      </c>
      <c r="L98" s="11">
        <v>170615</v>
      </c>
      <c r="M98" s="11">
        <v>8768</v>
      </c>
      <c r="N98" s="11">
        <v>161847</v>
      </c>
      <c r="O98" s="11">
        <v>0</v>
      </c>
      <c r="P98" s="11">
        <v>0</v>
      </c>
      <c r="Q98" s="11">
        <v>0</v>
      </c>
      <c r="R98" s="11">
        <v>2902</v>
      </c>
      <c r="S98" s="11">
        <v>0</v>
      </c>
      <c r="T98" s="11">
        <v>2902</v>
      </c>
      <c r="U98" s="11">
        <v>1470024</v>
      </c>
      <c r="V98" s="11">
        <v>0</v>
      </c>
      <c r="W98" s="11">
        <v>1470024</v>
      </c>
      <c r="X98" s="11">
        <v>0</v>
      </c>
      <c r="Y98" s="11">
        <v>0</v>
      </c>
      <c r="Z98" s="11">
        <v>0</v>
      </c>
      <c r="AA98" s="11">
        <v>2313</v>
      </c>
      <c r="AB98" s="11">
        <v>1650</v>
      </c>
      <c r="AC98" s="11">
        <v>663</v>
      </c>
      <c r="AD98" s="11">
        <v>58203</v>
      </c>
      <c r="AE98" s="11">
        <v>58203</v>
      </c>
      <c r="AF98" s="11">
        <v>0</v>
      </c>
      <c r="AG98" s="11">
        <v>0</v>
      </c>
      <c r="AH98" s="11">
        <v>0</v>
      </c>
      <c r="AI98" s="11">
        <v>0</v>
      </c>
      <c r="AJ98" s="11">
        <v>652974</v>
      </c>
      <c r="AK98" s="11">
        <v>0</v>
      </c>
      <c r="AL98" s="11">
        <v>652974</v>
      </c>
      <c r="AM98" s="11">
        <v>329784</v>
      </c>
      <c r="AN98" s="11">
        <v>329784</v>
      </c>
      <c r="AO98" s="11">
        <v>0</v>
      </c>
      <c r="AP98" s="11">
        <v>84498</v>
      </c>
      <c r="AQ98" s="11">
        <v>84498</v>
      </c>
      <c r="AR98" s="11">
        <v>0</v>
      </c>
      <c r="AS98" s="11">
        <v>1556</v>
      </c>
      <c r="AT98" s="11">
        <v>0</v>
      </c>
      <c r="AU98" s="11">
        <v>1556</v>
      </c>
      <c r="AV98" s="11">
        <v>9243</v>
      </c>
      <c r="AW98" s="11">
        <v>0</v>
      </c>
      <c r="AX98" s="11">
        <v>9243</v>
      </c>
      <c r="AY98" s="11">
        <v>12121</v>
      </c>
      <c r="AZ98" s="11">
        <v>8641</v>
      </c>
      <c r="BA98" s="11">
        <v>3480</v>
      </c>
      <c r="BB98" s="11">
        <v>7</v>
      </c>
      <c r="BC98" s="11">
        <v>0</v>
      </c>
      <c r="BD98" s="11">
        <v>7</v>
      </c>
      <c r="BE98" s="11">
        <v>0</v>
      </c>
      <c r="BF98" s="11">
        <v>0</v>
      </c>
      <c r="BG98" s="11">
        <v>0</v>
      </c>
      <c r="BH98" s="11">
        <v>34389</v>
      </c>
      <c r="BI98" s="11">
        <v>0</v>
      </c>
      <c r="BJ98" s="11">
        <v>34389</v>
      </c>
      <c r="BK98" s="11">
        <v>344961</v>
      </c>
      <c r="BL98" s="11">
        <v>171386</v>
      </c>
      <c r="BM98" s="11">
        <v>173575</v>
      </c>
      <c r="BN98" s="11">
        <v>5052</v>
      </c>
      <c r="BO98" s="11">
        <v>303</v>
      </c>
      <c r="BP98" s="11">
        <v>4749</v>
      </c>
      <c r="BQ98" s="11">
        <v>144801</v>
      </c>
      <c r="BR98" s="11">
        <v>144801</v>
      </c>
      <c r="BS98" s="11">
        <v>0</v>
      </c>
      <c r="BT98" s="11">
        <v>99083</v>
      </c>
      <c r="BU98" s="11">
        <v>91076</v>
      </c>
      <c r="BV98" s="11">
        <v>8007</v>
      </c>
      <c r="BW98" s="11">
        <v>7176</v>
      </c>
      <c r="BX98" s="11">
        <v>0</v>
      </c>
      <c r="BY98" s="11">
        <v>7176</v>
      </c>
      <c r="BZ98" s="11">
        <v>43017</v>
      </c>
      <c r="CA98" s="11">
        <v>0</v>
      </c>
      <c r="CB98" s="11">
        <v>43017</v>
      </c>
      <c r="CC98" s="11">
        <v>55879</v>
      </c>
      <c r="CD98" s="11">
        <v>21193</v>
      </c>
      <c r="CE98" s="11">
        <v>34686</v>
      </c>
      <c r="CF98" s="11">
        <v>3289</v>
      </c>
      <c r="CG98" s="11">
        <v>0</v>
      </c>
      <c r="CH98" s="11">
        <v>3289</v>
      </c>
      <c r="CI98" s="11">
        <v>1247</v>
      </c>
      <c r="CJ98" s="11">
        <v>0</v>
      </c>
      <c r="CK98" s="11">
        <v>1247</v>
      </c>
      <c r="CL98" s="11">
        <v>0</v>
      </c>
      <c r="CM98" s="11">
        <v>0</v>
      </c>
      <c r="CN98" s="11">
        <v>0</v>
      </c>
      <c r="CO98" s="11">
        <v>0</v>
      </c>
      <c r="CP98" s="11">
        <v>0</v>
      </c>
      <c r="CQ98" s="11">
        <v>0</v>
      </c>
      <c r="CR98" s="11">
        <v>47</v>
      </c>
      <c r="CS98" s="11">
        <v>47</v>
      </c>
      <c r="CT98" s="11">
        <v>0</v>
      </c>
      <c r="CU98" s="11">
        <v>43917</v>
      </c>
      <c r="CV98" s="11">
        <v>43719</v>
      </c>
      <c r="CW98" s="11">
        <v>198</v>
      </c>
      <c r="CX98" s="11">
        <v>0</v>
      </c>
      <c r="CY98" s="11">
        <v>0</v>
      </c>
      <c r="CZ98" s="11">
        <v>0</v>
      </c>
      <c r="DA98" s="11">
        <v>317787</v>
      </c>
      <c r="DB98" s="11">
        <v>40918</v>
      </c>
      <c r="DC98" s="11">
        <v>276869</v>
      </c>
      <c r="DD98" s="11">
        <v>37299</v>
      </c>
      <c r="DE98" s="11">
        <v>37299</v>
      </c>
      <c r="DF98" s="11">
        <v>0</v>
      </c>
      <c r="DG98" s="11">
        <v>0</v>
      </c>
      <c r="DH98" s="11">
        <v>0</v>
      </c>
      <c r="DI98" s="11">
        <v>0</v>
      </c>
      <c r="DJ98" s="11">
        <v>29105</v>
      </c>
      <c r="DK98" s="11">
        <v>0</v>
      </c>
      <c r="DL98" s="11">
        <v>29105</v>
      </c>
      <c r="DM98" s="11">
        <v>14703</v>
      </c>
      <c r="DN98" s="11">
        <v>0</v>
      </c>
      <c r="DO98" s="11">
        <v>14703</v>
      </c>
      <c r="DP98" s="11">
        <v>118807</v>
      </c>
      <c r="DQ98" s="11">
        <v>5085</v>
      </c>
      <c r="DR98" s="11">
        <v>113722</v>
      </c>
      <c r="DS98" s="11">
        <v>78364</v>
      </c>
      <c r="DT98" s="11">
        <v>1733</v>
      </c>
      <c r="DU98" s="11">
        <v>76631</v>
      </c>
      <c r="DV98" s="11">
        <v>3492</v>
      </c>
      <c r="DW98" s="11">
        <v>0</v>
      </c>
      <c r="DX98" s="11">
        <v>3492</v>
      </c>
      <c r="DY98" s="11">
        <v>288211</v>
      </c>
      <c r="DZ98" s="11">
        <v>286998</v>
      </c>
      <c r="EA98" s="11">
        <v>1213</v>
      </c>
      <c r="EB98" s="11">
        <v>0</v>
      </c>
      <c r="EC98" s="11">
        <v>0</v>
      </c>
      <c r="ED98" s="11">
        <v>0</v>
      </c>
      <c r="EE98" s="11">
        <v>2541</v>
      </c>
      <c r="EF98" s="11">
        <v>0</v>
      </c>
      <c r="EG98" s="11">
        <v>2541</v>
      </c>
      <c r="EH98" s="11">
        <v>531681</v>
      </c>
      <c r="EI98" s="11">
        <v>0</v>
      </c>
      <c r="EJ98" s="11">
        <v>531681</v>
      </c>
      <c r="EK98" s="11">
        <v>0</v>
      </c>
      <c r="EL98" s="11">
        <v>0</v>
      </c>
      <c r="EM98" s="11">
        <v>0</v>
      </c>
      <c r="EN98" s="11">
        <v>0</v>
      </c>
      <c r="EO98" s="11">
        <v>0</v>
      </c>
      <c r="EP98" s="11">
        <v>0</v>
      </c>
      <c r="EQ98" s="11">
        <v>451862</v>
      </c>
      <c r="ER98" s="11">
        <v>449979</v>
      </c>
      <c r="ES98" s="11">
        <v>1883</v>
      </c>
      <c r="ET98" s="11">
        <v>488867</v>
      </c>
      <c r="EU98" s="11">
        <v>0</v>
      </c>
      <c r="EV98" s="11">
        <v>488867</v>
      </c>
      <c r="EW98" s="11">
        <v>9388</v>
      </c>
      <c r="EX98" s="11">
        <v>9388</v>
      </c>
      <c r="EY98" s="11">
        <v>0</v>
      </c>
      <c r="EZ98" s="11">
        <v>17084</v>
      </c>
      <c r="FA98" s="11">
        <v>6295</v>
      </c>
      <c r="FB98" s="11">
        <v>10789</v>
      </c>
      <c r="FC98" s="11">
        <v>0</v>
      </c>
      <c r="FD98" s="11">
        <v>0</v>
      </c>
      <c r="FE98" s="11">
        <v>0</v>
      </c>
      <c r="FF98" s="420"/>
      <c r="FG98" s="420"/>
      <c r="FH98" s="417"/>
    </row>
    <row r="99" spans="1:164" ht="15" customHeight="1">
      <c r="A99" s="656" t="s">
        <v>713</v>
      </c>
      <c r="B99" s="656"/>
      <c r="C99" s="656"/>
      <c r="D99" s="532"/>
      <c r="E99" s="532"/>
      <c r="F99" s="532"/>
      <c r="G99" s="532"/>
      <c r="H99" s="532"/>
      <c r="I99" s="532"/>
      <c r="J99" s="532"/>
      <c r="K99" s="532"/>
      <c r="L99" s="532"/>
      <c r="M99" s="532"/>
      <c r="N99" s="532"/>
      <c r="O99" s="532"/>
      <c r="P99" s="532"/>
      <c r="Q99" s="532"/>
      <c r="R99" s="532"/>
      <c r="S99" s="532"/>
      <c r="T99" s="532"/>
      <c r="U99" s="532"/>
      <c r="V99" s="532"/>
      <c r="W99" s="532"/>
      <c r="X99" s="532"/>
      <c r="Y99" s="532"/>
      <c r="Z99" s="532"/>
      <c r="AA99" s="532"/>
      <c r="AB99" s="532"/>
      <c r="AC99" s="532"/>
      <c r="AD99" s="532"/>
      <c r="AE99" s="532"/>
      <c r="AF99" s="532"/>
      <c r="AG99" s="532"/>
      <c r="AH99" s="532"/>
      <c r="AI99" s="532"/>
      <c r="AJ99" s="532"/>
      <c r="AK99" s="532"/>
      <c r="AL99" s="532"/>
      <c r="AM99" s="532"/>
      <c r="AN99" s="532"/>
      <c r="AO99" s="532"/>
      <c r="AP99" s="532"/>
      <c r="AQ99" s="532"/>
      <c r="AR99" s="532"/>
      <c r="AS99" s="532"/>
      <c r="AT99" s="532"/>
      <c r="AU99" s="532"/>
      <c r="AV99" s="532"/>
      <c r="AW99" s="532"/>
      <c r="AX99" s="532"/>
      <c r="AY99" s="532"/>
      <c r="AZ99" s="532"/>
      <c r="BA99" s="532"/>
      <c r="BB99" s="532"/>
      <c r="BC99" s="532"/>
      <c r="BD99" s="532"/>
      <c r="BE99" s="532"/>
      <c r="BF99" s="532"/>
      <c r="BG99" s="532"/>
      <c r="BH99" s="532"/>
      <c r="BI99" s="532"/>
      <c r="BJ99" s="532"/>
      <c r="BK99" s="532"/>
      <c r="BL99" s="532"/>
      <c r="BM99" s="532"/>
      <c r="BN99" s="532"/>
      <c r="BO99" s="532"/>
      <c r="BP99" s="532"/>
      <c r="BQ99" s="532"/>
      <c r="BR99" s="532"/>
      <c r="BS99" s="532"/>
      <c r="BT99" s="532"/>
      <c r="BU99" s="532"/>
      <c r="BV99" s="532"/>
      <c r="BW99" s="532"/>
      <c r="BX99" s="532"/>
      <c r="BY99" s="532"/>
      <c r="BZ99" s="532"/>
      <c r="CA99" s="532"/>
      <c r="CB99" s="532"/>
      <c r="CC99" s="532"/>
      <c r="CD99" s="532"/>
      <c r="CE99" s="532"/>
      <c r="CF99" s="532"/>
      <c r="CG99" s="532"/>
      <c r="CH99" s="532"/>
      <c r="CI99" s="532"/>
      <c r="CJ99" s="532"/>
      <c r="CK99" s="532"/>
      <c r="CL99" s="532"/>
      <c r="CM99" s="532"/>
      <c r="CN99" s="532"/>
      <c r="CO99" s="532"/>
      <c r="CP99" s="532"/>
      <c r="CQ99" s="532"/>
      <c r="CR99" s="532"/>
      <c r="CS99" s="532"/>
      <c r="CT99" s="532"/>
      <c r="CU99" s="532"/>
      <c r="CV99" s="532"/>
      <c r="CW99" s="532"/>
      <c r="CX99" s="532"/>
      <c r="CY99" s="532"/>
      <c r="CZ99" s="532"/>
      <c r="DA99" s="532"/>
      <c r="DB99" s="532"/>
      <c r="DC99" s="532"/>
      <c r="DD99" s="532"/>
      <c r="DE99" s="532"/>
      <c r="DF99" s="532"/>
      <c r="DG99" s="532"/>
      <c r="DH99" s="532"/>
      <c r="DI99" s="532"/>
      <c r="DJ99" s="532"/>
      <c r="DK99" s="532"/>
      <c r="DL99" s="532"/>
      <c r="DM99" s="532"/>
      <c r="DN99" s="532"/>
      <c r="DO99" s="532"/>
      <c r="DP99" s="532"/>
      <c r="DQ99" s="532"/>
      <c r="DR99" s="532"/>
      <c r="DS99" s="532"/>
      <c r="DT99" s="532"/>
      <c r="DU99" s="532"/>
      <c r="DV99" s="532"/>
      <c r="DW99" s="532"/>
      <c r="DX99" s="532"/>
      <c r="DY99" s="532"/>
      <c r="DZ99" s="532"/>
      <c r="EA99" s="532"/>
      <c r="EB99" s="532"/>
      <c r="EC99" s="532"/>
      <c r="ED99" s="532"/>
      <c r="EE99" s="532"/>
      <c r="EF99" s="532"/>
      <c r="EG99" s="532"/>
      <c r="EH99" s="532"/>
      <c r="EI99" s="532"/>
      <c r="EJ99" s="532"/>
      <c r="EK99" s="532"/>
      <c r="EL99" s="532"/>
      <c r="EM99" s="532"/>
      <c r="EN99" s="532"/>
      <c r="EO99" s="532"/>
      <c r="EP99" s="532"/>
      <c r="EQ99" s="532"/>
      <c r="ER99" s="532"/>
      <c r="ES99" s="532"/>
      <c r="ET99" s="532"/>
      <c r="EU99" s="532"/>
      <c r="EV99" s="532"/>
      <c r="EW99" s="532"/>
      <c r="EX99" s="532"/>
      <c r="EY99" s="532"/>
      <c r="EZ99" s="532"/>
      <c r="FA99" s="532"/>
      <c r="FB99" s="532"/>
      <c r="FC99" s="532"/>
      <c r="FD99" s="532"/>
      <c r="FE99" s="532"/>
      <c r="FF99" s="420"/>
      <c r="FG99" s="420"/>
      <c r="FH99" s="417"/>
    </row>
    <row r="100" spans="1:164" ht="25.5" customHeight="1">
      <c r="A100" s="656" t="s">
        <v>714</v>
      </c>
      <c r="B100" s="656"/>
      <c r="C100" s="656"/>
      <c r="D100" s="11">
        <v>109210078</v>
      </c>
      <c r="E100" s="11"/>
      <c r="F100" s="11"/>
      <c r="G100" s="11">
        <v>15003016</v>
      </c>
      <c r="H100" s="11">
        <v>94207062</v>
      </c>
      <c r="I100" s="11">
        <v>1251270</v>
      </c>
      <c r="J100" s="11">
        <v>165168</v>
      </c>
      <c r="K100" s="11">
        <v>1086102</v>
      </c>
      <c r="L100" s="11">
        <v>370209</v>
      </c>
      <c r="M100" s="11">
        <v>117117</v>
      </c>
      <c r="N100" s="11">
        <v>253092</v>
      </c>
      <c r="O100" s="11">
        <v>2261558</v>
      </c>
      <c r="P100" s="11">
        <v>220474</v>
      </c>
      <c r="Q100" s="11">
        <v>2041084</v>
      </c>
      <c r="R100" s="11">
        <v>691059</v>
      </c>
      <c r="S100" s="11">
        <v>118004</v>
      </c>
      <c r="T100" s="11">
        <v>573055</v>
      </c>
      <c r="U100" s="11">
        <v>17570133</v>
      </c>
      <c r="V100" s="11">
        <v>1901708</v>
      </c>
      <c r="W100" s="11">
        <v>15668425</v>
      </c>
      <c r="X100" s="11">
        <v>1873320</v>
      </c>
      <c r="Y100" s="11">
        <v>225799</v>
      </c>
      <c r="Z100" s="11">
        <v>1647521</v>
      </c>
      <c r="AA100" s="11">
        <v>1236997</v>
      </c>
      <c r="AB100" s="11">
        <v>239228</v>
      </c>
      <c r="AC100" s="11">
        <v>997769</v>
      </c>
      <c r="AD100" s="11">
        <v>348027</v>
      </c>
      <c r="AE100" s="11">
        <v>132830</v>
      </c>
      <c r="AF100" s="11">
        <v>215197</v>
      </c>
      <c r="AG100" s="11">
        <v>593345</v>
      </c>
      <c r="AH100" s="11">
        <v>0</v>
      </c>
      <c r="AI100" s="11">
        <v>593345</v>
      </c>
      <c r="AJ100" s="11">
        <v>7848477</v>
      </c>
      <c r="AK100" s="11">
        <v>565858</v>
      </c>
      <c r="AL100" s="11">
        <v>7282619</v>
      </c>
      <c r="AM100" s="11">
        <v>2718545</v>
      </c>
      <c r="AN100" s="11">
        <v>404159</v>
      </c>
      <c r="AO100" s="11">
        <v>2314386</v>
      </c>
      <c r="AP100" s="11">
        <v>459008</v>
      </c>
      <c r="AQ100" s="11">
        <v>38801</v>
      </c>
      <c r="AR100" s="11">
        <v>420207</v>
      </c>
      <c r="AS100" s="11">
        <v>457136</v>
      </c>
      <c r="AT100" s="11">
        <v>63361</v>
      </c>
      <c r="AU100" s="11">
        <v>393775</v>
      </c>
      <c r="AV100" s="11">
        <v>5216114</v>
      </c>
      <c r="AW100" s="11">
        <v>380512</v>
      </c>
      <c r="AX100" s="11">
        <v>4835602</v>
      </c>
      <c r="AY100" s="11">
        <v>1255019</v>
      </c>
      <c r="AZ100" s="11">
        <v>218138</v>
      </c>
      <c r="BA100" s="11">
        <v>1036881</v>
      </c>
      <c r="BB100" s="11">
        <v>778562</v>
      </c>
      <c r="BC100" s="11">
        <v>97931</v>
      </c>
      <c r="BD100" s="11">
        <v>680631</v>
      </c>
      <c r="BE100" s="11">
        <v>798902</v>
      </c>
      <c r="BF100" s="11">
        <v>95670</v>
      </c>
      <c r="BG100" s="11">
        <v>703232</v>
      </c>
      <c r="BH100" s="11">
        <v>711531</v>
      </c>
      <c r="BI100" s="11">
        <v>223529</v>
      </c>
      <c r="BJ100" s="11">
        <v>488002</v>
      </c>
      <c r="BK100" s="11">
        <v>1614313</v>
      </c>
      <c r="BL100" s="11">
        <v>257075</v>
      </c>
      <c r="BM100" s="11">
        <v>1357238</v>
      </c>
      <c r="BN100" s="11">
        <v>294934</v>
      </c>
      <c r="BO100" s="11">
        <v>90087</v>
      </c>
      <c r="BP100" s="11">
        <v>204847</v>
      </c>
      <c r="BQ100" s="11">
        <v>2649094</v>
      </c>
      <c r="BR100" s="11">
        <v>520157</v>
      </c>
      <c r="BS100" s="11">
        <v>2128937</v>
      </c>
      <c r="BT100" s="11">
        <v>2501975</v>
      </c>
      <c r="BU100" s="11">
        <v>826634</v>
      </c>
      <c r="BV100" s="11">
        <v>1675341</v>
      </c>
      <c r="BW100" s="11">
        <v>2508826</v>
      </c>
      <c r="BX100" s="11">
        <v>458132</v>
      </c>
      <c r="BY100" s="11">
        <v>2050694</v>
      </c>
      <c r="BZ100" s="11">
        <v>1922389</v>
      </c>
      <c r="CA100" s="11">
        <v>332699</v>
      </c>
      <c r="CB100" s="11">
        <v>1589690</v>
      </c>
      <c r="CC100" s="11">
        <v>742476</v>
      </c>
      <c r="CD100" s="11">
        <v>120016</v>
      </c>
      <c r="CE100" s="11">
        <v>622460</v>
      </c>
      <c r="CF100" s="11">
        <v>1743596</v>
      </c>
      <c r="CG100" s="11">
        <v>230785</v>
      </c>
      <c r="CH100" s="11">
        <v>1512811</v>
      </c>
      <c r="CI100" s="11">
        <v>290296</v>
      </c>
      <c r="CJ100" s="11">
        <v>37699</v>
      </c>
      <c r="CK100" s="11">
        <v>252597</v>
      </c>
      <c r="CL100" s="11">
        <v>458774</v>
      </c>
      <c r="CM100" s="11">
        <v>75300</v>
      </c>
      <c r="CN100" s="11">
        <v>383474</v>
      </c>
      <c r="CO100" s="11">
        <v>1184344</v>
      </c>
      <c r="CP100" s="11">
        <v>82497</v>
      </c>
      <c r="CQ100" s="11">
        <v>1101847</v>
      </c>
      <c r="CR100" s="11">
        <v>393751</v>
      </c>
      <c r="CS100" s="11">
        <v>62241</v>
      </c>
      <c r="CT100" s="11">
        <v>331510</v>
      </c>
      <c r="CU100" s="11">
        <v>3445147</v>
      </c>
      <c r="CV100" s="11">
        <v>518231</v>
      </c>
      <c r="CW100" s="11">
        <v>2926916</v>
      </c>
      <c r="CX100" s="11">
        <v>700699</v>
      </c>
      <c r="CY100" s="11">
        <v>137954</v>
      </c>
      <c r="CZ100" s="11">
        <v>562745</v>
      </c>
      <c r="DA100" s="11">
        <v>9922163</v>
      </c>
      <c r="DB100" s="11">
        <v>813266</v>
      </c>
      <c r="DC100" s="11">
        <v>9108897</v>
      </c>
      <c r="DD100" s="11">
        <v>3271484</v>
      </c>
      <c r="DE100" s="11">
        <v>713301</v>
      </c>
      <c r="DF100" s="11">
        <v>2558183</v>
      </c>
      <c r="DG100" s="11">
        <v>208038</v>
      </c>
      <c r="DH100" s="11">
        <v>27376</v>
      </c>
      <c r="DI100" s="11">
        <v>180662</v>
      </c>
      <c r="DJ100" s="11">
        <v>3882318</v>
      </c>
      <c r="DK100" s="11">
        <v>322419</v>
      </c>
      <c r="DL100" s="11">
        <v>3559899</v>
      </c>
      <c r="DM100" s="11">
        <v>1064883</v>
      </c>
      <c r="DN100" s="11">
        <v>228577</v>
      </c>
      <c r="DO100" s="11">
        <v>836306</v>
      </c>
      <c r="DP100" s="11">
        <v>1315596</v>
      </c>
      <c r="DQ100" s="11">
        <v>200417</v>
      </c>
      <c r="DR100" s="11">
        <v>1115179</v>
      </c>
      <c r="DS100" s="11">
        <v>3717330</v>
      </c>
      <c r="DT100" s="11">
        <v>1012394</v>
      </c>
      <c r="DU100" s="11">
        <v>2704936</v>
      </c>
      <c r="DV100" s="11">
        <v>435626</v>
      </c>
      <c r="DW100" s="11">
        <v>81277</v>
      </c>
      <c r="DX100" s="11">
        <v>354349</v>
      </c>
      <c r="DY100" s="11">
        <v>1193778</v>
      </c>
      <c r="DZ100" s="11">
        <v>174188</v>
      </c>
      <c r="EA100" s="11">
        <v>1019590</v>
      </c>
      <c r="EB100" s="11">
        <v>201265</v>
      </c>
      <c r="EC100" s="11">
        <v>43879</v>
      </c>
      <c r="ED100" s="11">
        <v>157386</v>
      </c>
      <c r="EE100" s="11">
        <v>1854801</v>
      </c>
      <c r="EF100" s="11">
        <v>253272</v>
      </c>
      <c r="EG100" s="11">
        <v>1601529</v>
      </c>
      <c r="EH100" s="11">
        <v>7615082</v>
      </c>
      <c r="EI100" s="11">
        <v>1038324</v>
      </c>
      <c r="EJ100" s="11">
        <v>6576758</v>
      </c>
      <c r="EK100" s="11">
        <v>655055</v>
      </c>
      <c r="EL100" s="11">
        <v>148321</v>
      </c>
      <c r="EM100" s="11">
        <v>506734</v>
      </c>
      <c r="EN100" s="11">
        <v>188210</v>
      </c>
      <c r="EO100" s="11">
        <v>81455</v>
      </c>
      <c r="EP100" s="11">
        <v>106755</v>
      </c>
      <c r="EQ100" s="11">
        <v>2337834</v>
      </c>
      <c r="ER100" s="11">
        <v>346512</v>
      </c>
      <c r="ES100" s="11">
        <v>1991322</v>
      </c>
      <c r="ET100" s="11">
        <v>1954297</v>
      </c>
      <c r="EU100" s="11">
        <v>286527</v>
      </c>
      <c r="EV100" s="11">
        <v>1667770</v>
      </c>
      <c r="EW100" s="11">
        <v>387218</v>
      </c>
      <c r="EX100" s="11">
        <v>84441</v>
      </c>
      <c r="EY100" s="11">
        <v>302777</v>
      </c>
      <c r="EZ100" s="11">
        <v>1873484</v>
      </c>
      <c r="FA100" s="11">
        <v>141636</v>
      </c>
      <c r="FB100" s="11">
        <v>1731848</v>
      </c>
      <c r="FC100" s="11">
        <v>241790</v>
      </c>
      <c r="FD100" s="11">
        <v>47640</v>
      </c>
      <c r="FE100" s="11">
        <v>194150</v>
      </c>
      <c r="FF100" s="420"/>
      <c r="FG100" s="420"/>
      <c r="FH100" s="417"/>
    </row>
    <row r="101" spans="1:164" ht="15" customHeight="1">
      <c r="A101" s="656" t="s">
        <v>715</v>
      </c>
      <c r="B101" s="656"/>
      <c r="C101" s="656"/>
      <c r="D101" s="11">
        <v>47775703</v>
      </c>
      <c r="E101" s="11"/>
      <c r="F101" s="11"/>
      <c r="G101" s="11">
        <v>0</v>
      </c>
      <c r="H101" s="11">
        <v>47775703</v>
      </c>
      <c r="I101" s="11">
        <v>480715</v>
      </c>
      <c r="J101" s="11">
        <v>0</v>
      </c>
      <c r="K101" s="11">
        <v>480715</v>
      </c>
      <c r="L101" s="11">
        <v>209376</v>
      </c>
      <c r="M101" s="11">
        <v>0</v>
      </c>
      <c r="N101" s="11">
        <v>209376</v>
      </c>
      <c r="O101" s="11">
        <v>1119644</v>
      </c>
      <c r="P101" s="11">
        <v>0</v>
      </c>
      <c r="Q101" s="11">
        <v>1119644</v>
      </c>
      <c r="R101" s="11">
        <v>292607</v>
      </c>
      <c r="S101" s="11">
        <v>0</v>
      </c>
      <c r="T101" s="11">
        <v>292607</v>
      </c>
      <c r="U101" s="11">
        <v>7964715</v>
      </c>
      <c r="V101" s="11">
        <v>0</v>
      </c>
      <c r="W101" s="11">
        <v>7964715</v>
      </c>
      <c r="X101" s="11">
        <v>876779</v>
      </c>
      <c r="Y101" s="11">
        <v>0</v>
      </c>
      <c r="Z101" s="11">
        <v>876779</v>
      </c>
      <c r="AA101" s="11">
        <v>578634</v>
      </c>
      <c r="AB101" s="11">
        <v>0</v>
      </c>
      <c r="AC101" s="11">
        <v>578634</v>
      </c>
      <c r="AD101" s="11">
        <v>34677</v>
      </c>
      <c r="AE101" s="11">
        <v>0</v>
      </c>
      <c r="AF101" s="11">
        <v>34677</v>
      </c>
      <c r="AG101" s="11">
        <v>275695</v>
      </c>
      <c r="AH101" s="11">
        <v>0</v>
      </c>
      <c r="AI101" s="11">
        <v>275695</v>
      </c>
      <c r="AJ101" s="11">
        <v>3816905</v>
      </c>
      <c r="AK101" s="11">
        <v>0</v>
      </c>
      <c r="AL101" s="11">
        <v>3816905</v>
      </c>
      <c r="AM101" s="11">
        <v>1157815</v>
      </c>
      <c r="AN101" s="11">
        <v>0</v>
      </c>
      <c r="AO101" s="11">
        <v>1157815</v>
      </c>
      <c r="AP101" s="11">
        <v>227779</v>
      </c>
      <c r="AQ101" s="11">
        <v>0</v>
      </c>
      <c r="AR101" s="11">
        <v>227779</v>
      </c>
      <c r="AS101" s="11">
        <v>177847</v>
      </c>
      <c r="AT101" s="11">
        <v>0</v>
      </c>
      <c r="AU101" s="11">
        <v>177847</v>
      </c>
      <c r="AV101" s="11">
        <v>2602477</v>
      </c>
      <c r="AW101" s="11">
        <v>0</v>
      </c>
      <c r="AX101" s="11">
        <v>2602477</v>
      </c>
      <c r="AY101" s="11">
        <v>877689</v>
      </c>
      <c r="AZ101" s="11">
        <v>0</v>
      </c>
      <c r="BA101" s="11">
        <v>877689</v>
      </c>
      <c r="BB101" s="11">
        <v>258675</v>
      </c>
      <c r="BC101" s="11">
        <v>0</v>
      </c>
      <c r="BD101" s="11">
        <v>258675</v>
      </c>
      <c r="BE101" s="11">
        <v>347311</v>
      </c>
      <c r="BF101" s="11">
        <v>0</v>
      </c>
      <c r="BG101" s="11">
        <v>347311</v>
      </c>
      <c r="BH101" s="11">
        <v>372713</v>
      </c>
      <c r="BI101" s="11">
        <v>0</v>
      </c>
      <c r="BJ101" s="11">
        <v>372713</v>
      </c>
      <c r="BK101" s="11">
        <v>722391</v>
      </c>
      <c r="BL101" s="11">
        <v>0</v>
      </c>
      <c r="BM101" s="11">
        <v>722391</v>
      </c>
      <c r="BN101" s="11">
        <v>160564</v>
      </c>
      <c r="BO101" s="11">
        <v>0</v>
      </c>
      <c r="BP101" s="11">
        <v>160564</v>
      </c>
      <c r="BQ101" s="11">
        <v>1150979</v>
      </c>
      <c r="BR101" s="11">
        <v>0</v>
      </c>
      <c r="BS101" s="11">
        <v>1150979</v>
      </c>
      <c r="BT101" s="11">
        <v>1256995</v>
      </c>
      <c r="BU101" s="11">
        <v>0</v>
      </c>
      <c r="BV101" s="11">
        <v>1256995</v>
      </c>
      <c r="BW101" s="11">
        <v>928148</v>
      </c>
      <c r="BX101" s="11">
        <v>0</v>
      </c>
      <c r="BY101" s="11">
        <v>928148</v>
      </c>
      <c r="BZ101" s="11">
        <v>487954</v>
      </c>
      <c r="CA101" s="11">
        <v>0</v>
      </c>
      <c r="CB101" s="11">
        <v>487954</v>
      </c>
      <c r="CC101" s="11">
        <v>286963</v>
      </c>
      <c r="CD101" s="11">
        <v>0</v>
      </c>
      <c r="CE101" s="11">
        <v>286963</v>
      </c>
      <c r="CF101" s="11">
        <v>856240</v>
      </c>
      <c r="CG101" s="11">
        <v>0</v>
      </c>
      <c r="CH101" s="11">
        <v>856240</v>
      </c>
      <c r="CI101" s="11">
        <v>98934</v>
      </c>
      <c r="CJ101" s="11">
        <v>0</v>
      </c>
      <c r="CK101" s="11">
        <v>98934</v>
      </c>
      <c r="CL101" s="11">
        <v>230969</v>
      </c>
      <c r="CM101" s="11">
        <v>0</v>
      </c>
      <c r="CN101" s="11">
        <v>230969</v>
      </c>
      <c r="CO101" s="11">
        <v>554647</v>
      </c>
      <c r="CP101" s="11">
        <v>0</v>
      </c>
      <c r="CQ101" s="11">
        <v>554647</v>
      </c>
      <c r="CR101" s="11">
        <v>233596</v>
      </c>
      <c r="CS101" s="11">
        <v>0</v>
      </c>
      <c r="CT101" s="11">
        <v>233596</v>
      </c>
      <c r="CU101" s="11">
        <v>996016</v>
      </c>
      <c r="CV101" s="11">
        <v>0</v>
      </c>
      <c r="CW101" s="11">
        <v>996016</v>
      </c>
      <c r="CX101" s="11">
        <v>307859</v>
      </c>
      <c r="CY101" s="11">
        <v>0</v>
      </c>
      <c r="CZ101" s="11">
        <v>307859</v>
      </c>
      <c r="DA101" s="11">
        <v>3809693</v>
      </c>
      <c r="DB101" s="11">
        <v>0</v>
      </c>
      <c r="DC101" s="11">
        <v>3809693</v>
      </c>
      <c r="DD101" s="11">
        <v>1050481</v>
      </c>
      <c r="DE101" s="11">
        <v>0</v>
      </c>
      <c r="DF101" s="11">
        <v>1050481</v>
      </c>
      <c r="DG101" s="11">
        <v>47753</v>
      </c>
      <c r="DH101" s="11">
        <v>0</v>
      </c>
      <c r="DI101" s="11">
        <v>47753</v>
      </c>
      <c r="DJ101" s="11">
        <v>1991715</v>
      </c>
      <c r="DK101" s="11">
        <v>0</v>
      </c>
      <c r="DL101" s="11">
        <v>1991715</v>
      </c>
      <c r="DM101" s="11">
        <v>526960</v>
      </c>
      <c r="DN101" s="11">
        <v>0</v>
      </c>
      <c r="DO101" s="11">
        <v>526960</v>
      </c>
      <c r="DP101" s="11">
        <v>734058</v>
      </c>
      <c r="DQ101" s="11">
        <v>0</v>
      </c>
      <c r="DR101" s="11">
        <v>734058</v>
      </c>
      <c r="DS101" s="11">
        <v>807109</v>
      </c>
      <c r="DT101" s="11">
        <v>0</v>
      </c>
      <c r="DU101" s="11">
        <v>807109</v>
      </c>
      <c r="DV101" s="11">
        <v>333804</v>
      </c>
      <c r="DW101" s="11">
        <v>0</v>
      </c>
      <c r="DX101" s="11">
        <v>333804</v>
      </c>
      <c r="DY101" s="11">
        <v>538124</v>
      </c>
      <c r="DZ101" s="11">
        <v>0</v>
      </c>
      <c r="EA101" s="11">
        <v>538124</v>
      </c>
      <c r="EB101" s="11">
        <v>66569</v>
      </c>
      <c r="EC101" s="11">
        <v>0</v>
      </c>
      <c r="ED101" s="11">
        <v>66569</v>
      </c>
      <c r="EE101" s="11">
        <v>699144</v>
      </c>
      <c r="EF101" s="11">
        <v>0</v>
      </c>
      <c r="EG101" s="11">
        <v>699144</v>
      </c>
      <c r="EH101" s="11">
        <v>3195749</v>
      </c>
      <c r="EI101" s="11">
        <v>0</v>
      </c>
      <c r="EJ101" s="11">
        <v>3195749</v>
      </c>
      <c r="EK101" s="11">
        <v>286562</v>
      </c>
      <c r="EL101" s="11">
        <v>0</v>
      </c>
      <c r="EM101" s="11">
        <v>286562</v>
      </c>
      <c r="EN101" s="11">
        <v>56035</v>
      </c>
      <c r="EO101" s="11">
        <v>0</v>
      </c>
      <c r="EP101" s="11">
        <v>56035</v>
      </c>
      <c r="EQ101" s="11">
        <v>1263272</v>
      </c>
      <c r="ER101" s="11">
        <v>0</v>
      </c>
      <c r="ES101" s="11">
        <v>1263272</v>
      </c>
      <c r="ET101" s="11">
        <v>1500345</v>
      </c>
      <c r="EU101" s="11">
        <v>0</v>
      </c>
      <c r="EV101" s="11">
        <v>1500345</v>
      </c>
      <c r="EW101" s="11">
        <v>116131</v>
      </c>
      <c r="EX101" s="11">
        <v>0</v>
      </c>
      <c r="EY101" s="11">
        <v>116131</v>
      </c>
      <c r="EZ101" s="11">
        <v>713829</v>
      </c>
      <c r="FA101" s="11">
        <v>0</v>
      </c>
      <c r="FB101" s="11">
        <v>713829</v>
      </c>
      <c r="FC101" s="11">
        <v>94062</v>
      </c>
      <c r="FD101" s="11">
        <v>0</v>
      </c>
      <c r="FE101" s="11">
        <v>94062</v>
      </c>
      <c r="FF101" s="420"/>
      <c r="FG101" s="420"/>
      <c r="FH101" s="417"/>
    </row>
    <row r="102" spans="1:164" ht="15" customHeight="1">
      <c r="A102" s="656" t="s">
        <v>716</v>
      </c>
      <c r="B102" s="656"/>
      <c r="C102" s="656"/>
      <c r="D102" s="11">
        <v>78016725</v>
      </c>
      <c r="E102" s="11"/>
      <c r="F102" s="11"/>
      <c r="G102" s="11">
        <v>49040096</v>
      </c>
      <c r="H102" s="11">
        <v>28976629</v>
      </c>
      <c r="I102" s="11">
        <v>722269</v>
      </c>
      <c r="J102" s="11">
        <v>504743</v>
      </c>
      <c r="K102" s="11">
        <v>217526</v>
      </c>
      <c r="L102" s="11">
        <v>338005</v>
      </c>
      <c r="M102" s="11">
        <v>332238</v>
      </c>
      <c r="N102" s="11">
        <v>5767</v>
      </c>
      <c r="O102" s="11">
        <v>1684710</v>
      </c>
      <c r="P102" s="11">
        <v>1035468</v>
      </c>
      <c r="Q102" s="11">
        <v>649242</v>
      </c>
      <c r="R102" s="11">
        <v>595731</v>
      </c>
      <c r="S102" s="11">
        <v>428673</v>
      </c>
      <c r="T102" s="11">
        <v>167058</v>
      </c>
      <c r="U102" s="11">
        <v>15468283</v>
      </c>
      <c r="V102" s="11">
        <v>9382122</v>
      </c>
      <c r="W102" s="11">
        <v>6086161</v>
      </c>
      <c r="X102" s="11">
        <v>1313103</v>
      </c>
      <c r="Y102" s="11">
        <v>895873</v>
      </c>
      <c r="Z102" s="11">
        <v>417230</v>
      </c>
      <c r="AA102" s="11">
        <v>684159</v>
      </c>
      <c r="AB102" s="11">
        <v>684159</v>
      </c>
      <c r="AC102" s="11">
        <v>0</v>
      </c>
      <c r="AD102" s="11">
        <v>308341</v>
      </c>
      <c r="AE102" s="11">
        <v>308341</v>
      </c>
      <c r="AF102" s="11">
        <v>0</v>
      </c>
      <c r="AG102" s="11">
        <v>144915</v>
      </c>
      <c r="AH102" s="11">
        <v>0</v>
      </c>
      <c r="AI102" s="11">
        <v>144915</v>
      </c>
      <c r="AJ102" s="11">
        <v>4248590</v>
      </c>
      <c r="AK102" s="11">
        <v>2308698</v>
      </c>
      <c r="AL102" s="11">
        <v>1939892</v>
      </c>
      <c r="AM102" s="11">
        <v>1919567</v>
      </c>
      <c r="AN102" s="11">
        <v>1194117</v>
      </c>
      <c r="AO102" s="11">
        <v>725450</v>
      </c>
      <c r="AP102" s="11">
        <v>217459</v>
      </c>
      <c r="AQ102" s="11">
        <v>217459</v>
      </c>
      <c r="AR102" s="11">
        <v>0</v>
      </c>
      <c r="AS102" s="11">
        <v>342718</v>
      </c>
      <c r="AT102" s="11">
        <v>258502</v>
      </c>
      <c r="AU102" s="11">
        <v>84216</v>
      </c>
      <c r="AV102" s="11">
        <v>1852278</v>
      </c>
      <c r="AW102" s="11">
        <v>1056155</v>
      </c>
      <c r="AX102" s="11">
        <v>796123</v>
      </c>
      <c r="AY102" s="11">
        <v>1158724</v>
      </c>
      <c r="AZ102" s="11">
        <v>671698</v>
      </c>
      <c r="BA102" s="11">
        <v>487026</v>
      </c>
      <c r="BB102" s="11">
        <v>444268</v>
      </c>
      <c r="BC102" s="11">
        <v>294006</v>
      </c>
      <c r="BD102" s="11">
        <v>150262</v>
      </c>
      <c r="BE102" s="11">
        <v>515615</v>
      </c>
      <c r="BF102" s="11">
        <v>310182</v>
      </c>
      <c r="BG102" s="11">
        <v>205433</v>
      </c>
      <c r="BH102" s="11">
        <v>903548</v>
      </c>
      <c r="BI102" s="11">
        <v>612957</v>
      </c>
      <c r="BJ102" s="11">
        <v>290591</v>
      </c>
      <c r="BK102" s="11">
        <v>1138415</v>
      </c>
      <c r="BL102" s="11">
        <v>498089</v>
      </c>
      <c r="BM102" s="11">
        <v>640326</v>
      </c>
      <c r="BN102" s="11">
        <v>264125</v>
      </c>
      <c r="BO102" s="11">
        <v>166878</v>
      </c>
      <c r="BP102" s="11">
        <v>97247</v>
      </c>
      <c r="BQ102" s="11">
        <v>1899302</v>
      </c>
      <c r="BR102" s="11">
        <v>1473947</v>
      </c>
      <c r="BS102" s="11">
        <v>425355</v>
      </c>
      <c r="BT102" s="11">
        <v>1119463</v>
      </c>
      <c r="BU102" s="11">
        <v>1119463</v>
      </c>
      <c r="BV102" s="11">
        <v>0</v>
      </c>
      <c r="BW102" s="11">
        <v>2521274</v>
      </c>
      <c r="BX102" s="11">
        <v>1870535</v>
      </c>
      <c r="BY102" s="11">
        <v>650739</v>
      </c>
      <c r="BZ102" s="11">
        <v>1012828</v>
      </c>
      <c r="CA102" s="11">
        <v>548778</v>
      </c>
      <c r="CB102" s="11">
        <v>464050</v>
      </c>
      <c r="CC102" s="11">
        <v>497880</v>
      </c>
      <c r="CD102" s="11">
        <v>294290</v>
      </c>
      <c r="CE102" s="11">
        <v>203590</v>
      </c>
      <c r="CF102" s="11">
        <v>960445</v>
      </c>
      <c r="CG102" s="11">
        <v>774511</v>
      </c>
      <c r="CH102" s="11">
        <v>185934</v>
      </c>
      <c r="CI102" s="11">
        <v>257564</v>
      </c>
      <c r="CJ102" s="11">
        <v>212206</v>
      </c>
      <c r="CK102" s="11">
        <v>45358</v>
      </c>
      <c r="CL102" s="11">
        <v>499504</v>
      </c>
      <c r="CM102" s="11">
        <v>362811</v>
      </c>
      <c r="CN102" s="11">
        <v>136693</v>
      </c>
      <c r="CO102" s="11">
        <v>711775</v>
      </c>
      <c r="CP102" s="11">
        <v>276677</v>
      </c>
      <c r="CQ102" s="11">
        <v>435098</v>
      </c>
      <c r="CR102" s="11">
        <v>198456</v>
      </c>
      <c r="CS102" s="11">
        <v>122052</v>
      </c>
      <c r="CT102" s="11">
        <v>76404</v>
      </c>
      <c r="CU102" s="11">
        <v>2043128</v>
      </c>
      <c r="CV102" s="11">
        <v>1348277</v>
      </c>
      <c r="CW102" s="11">
        <v>694851</v>
      </c>
      <c r="CX102" s="11">
        <v>696223</v>
      </c>
      <c r="CY102" s="11">
        <v>474233</v>
      </c>
      <c r="CZ102" s="11">
        <v>221990</v>
      </c>
      <c r="DA102" s="11">
        <v>6523806</v>
      </c>
      <c r="DB102" s="11">
        <v>3247108</v>
      </c>
      <c r="DC102" s="11">
        <v>3276698</v>
      </c>
      <c r="DD102" s="11">
        <v>1823340</v>
      </c>
      <c r="DE102" s="11">
        <v>1256922</v>
      </c>
      <c r="DF102" s="11">
        <v>566418</v>
      </c>
      <c r="DG102" s="11">
        <v>175123</v>
      </c>
      <c r="DH102" s="11">
        <v>100556</v>
      </c>
      <c r="DI102" s="11">
        <v>74567</v>
      </c>
      <c r="DJ102" s="11">
        <v>2006589</v>
      </c>
      <c r="DK102" s="11">
        <v>1537482</v>
      </c>
      <c r="DL102" s="11">
        <v>469107</v>
      </c>
      <c r="DM102" s="11">
        <v>752145</v>
      </c>
      <c r="DN102" s="11">
        <v>569835</v>
      </c>
      <c r="DO102" s="11">
        <v>182310</v>
      </c>
      <c r="DP102" s="11">
        <v>1216267</v>
      </c>
      <c r="DQ102" s="11">
        <v>711688</v>
      </c>
      <c r="DR102" s="11">
        <v>504579</v>
      </c>
      <c r="DS102" s="11">
        <v>3508983</v>
      </c>
      <c r="DT102" s="11">
        <v>2047717</v>
      </c>
      <c r="DU102" s="11">
        <v>1461266</v>
      </c>
      <c r="DV102" s="11">
        <v>222123</v>
      </c>
      <c r="DW102" s="11">
        <v>201516</v>
      </c>
      <c r="DX102" s="11">
        <v>20607</v>
      </c>
      <c r="DY102" s="11">
        <v>755469</v>
      </c>
      <c r="DZ102" s="11">
        <v>501440</v>
      </c>
      <c r="EA102" s="11">
        <v>254029</v>
      </c>
      <c r="EB102" s="11">
        <v>179646</v>
      </c>
      <c r="EC102" s="11">
        <v>125080</v>
      </c>
      <c r="ED102" s="11">
        <v>54566</v>
      </c>
      <c r="EE102" s="11">
        <v>1175629</v>
      </c>
      <c r="EF102" s="11">
        <v>709434</v>
      </c>
      <c r="EG102" s="11">
        <v>466195</v>
      </c>
      <c r="EH102" s="11">
        <v>5921225</v>
      </c>
      <c r="EI102" s="11">
        <v>3708287</v>
      </c>
      <c r="EJ102" s="11">
        <v>2212938</v>
      </c>
      <c r="EK102" s="11">
        <v>526556</v>
      </c>
      <c r="EL102" s="11">
        <v>342621</v>
      </c>
      <c r="EM102" s="11">
        <v>183935</v>
      </c>
      <c r="EN102" s="11">
        <v>137103</v>
      </c>
      <c r="EO102" s="11">
        <v>136813</v>
      </c>
      <c r="EP102" s="11">
        <v>290</v>
      </c>
      <c r="EQ102" s="11">
        <v>2560724</v>
      </c>
      <c r="ER102" s="11">
        <v>1264435</v>
      </c>
      <c r="ES102" s="11">
        <v>1296289</v>
      </c>
      <c r="ET102" s="11">
        <v>1727579</v>
      </c>
      <c r="EU102" s="11">
        <v>1040326</v>
      </c>
      <c r="EV102" s="11">
        <v>687253</v>
      </c>
      <c r="EW102" s="11">
        <v>352992</v>
      </c>
      <c r="EX102" s="11">
        <v>301038</v>
      </c>
      <c r="EY102" s="11">
        <v>51954</v>
      </c>
      <c r="EZ102" s="11">
        <v>1554197</v>
      </c>
      <c r="FA102" s="11">
        <v>1055470</v>
      </c>
      <c r="FB102" s="11">
        <v>498727</v>
      </c>
      <c r="FC102" s="11">
        <v>214564</v>
      </c>
      <c r="FD102" s="11">
        <v>144190</v>
      </c>
      <c r="FE102" s="11">
        <v>70374</v>
      </c>
      <c r="FF102" s="420"/>
      <c r="FG102" s="420"/>
      <c r="FH102" s="417"/>
    </row>
    <row r="103" spans="1:164" ht="15" customHeight="1">
      <c r="A103" s="656" t="s">
        <v>699</v>
      </c>
      <c r="B103" s="656"/>
      <c r="C103" s="656"/>
      <c r="D103" s="11">
        <v>2625043</v>
      </c>
      <c r="E103" s="11"/>
      <c r="F103" s="11"/>
      <c r="G103" s="11">
        <v>1779571</v>
      </c>
      <c r="H103" s="11">
        <v>845472</v>
      </c>
      <c r="I103" s="11">
        <v>28808</v>
      </c>
      <c r="J103" s="11">
        <v>15822</v>
      </c>
      <c r="K103" s="11">
        <v>12986</v>
      </c>
      <c r="L103" s="11">
        <v>14119</v>
      </c>
      <c r="M103" s="11">
        <v>14119</v>
      </c>
      <c r="N103" s="11">
        <v>0</v>
      </c>
      <c r="O103" s="11">
        <v>21746</v>
      </c>
      <c r="P103" s="11">
        <v>11507</v>
      </c>
      <c r="Q103" s="11">
        <v>10239</v>
      </c>
      <c r="R103" s="11">
        <v>4474</v>
      </c>
      <c r="S103" s="11">
        <v>368</v>
      </c>
      <c r="T103" s="11">
        <v>4106</v>
      </c>
      <c r="U103" s="11">
        <v>865857</v>
      </c>
      <c r="V103" s="11">
        <v>728437</v>
      </c>
      <c r="W103" s="11">
        <v>137420</v>
      </c>
      <c r="X103" s="11">
        <v>23568</v>
      </c>
      <c r="Y103" s="11">
        <v>22312</v>
      </c>
      <c r="Z103" s="11">
        <v>1256</v>
      </c>
      <c r="AA103" s="11">
        <v>4065</v>
      </c>
      <c r="AB103" s="11">
        <v>4065</v>
      </c>
      <c r="AC103" s="11">
        <v>0</v>
      </c>
      <c r="AD103" s="11">
        <v>1688</v>
      </c>
      <c r="AE103" s="11">
        <v>1688</v>
      </c>
      <c r="AF103" s="11">
        <v>0</v>
      </c>
      <c r="AG103" s="11">
        <v>4745</v>
      </c>
      <c r="AH103" s="11">
        <v>0</v>
      </c>
      <c r="AI103" s="11">
        <v>4745</v>
      </c>
      <c r="AJ103" s="11">
        <v>82694</v>
      </c>
      <c r="AK103" s="11">
        <v>22355</v>
      </c>
      <c r="AL103" s="11">
        <v>60339</v>
      </c>
      <c r="AM103" s="11">
        <v>69202</v>
      </c>
      <c r="AN103" s="11">
        <v>41127</v>
      </c>
      <c r="AO103" s="11">
        <v>28075</v>
      </c>
      <c r="AP103" s="11">
        <v>847</v>
      </c>
      <c r="AQ103" s="11">
        <v>847</v>
      </c>
      <c r="AR103" s="11">
        <v>0</v>
      </c>
      <c r="AS103" s="11">
        <v>15384</v>
      </c>
      <c r="AT103" s="11">
        <v>8702</v>
      </c>
      <c r="AU103" s="11">
        <v>6682</v>
      </c>
      <c r="AV103" s="11">
        <v>24142</v>
      </c>
      <c r="AW103" s="11">
        <v>17585</v>
      </c>
      <c r="AX103" s="11">
        <v>6557</v>
      </c>
      <c r="AY103" s="11">
        <v>18025</v>
      </c>
      <c r="AZ103" s="11">
        <v>8854</v>
      </c>
      <c r="BA103" s="11">
        <v>9171</v>
      </c>
      <c r="BB103" s="11">
        <v>11752</v>
      </c>
      <c r="BC103" s="11">
        <v>5814</v>
      </c>
      <c r="BD103" s="11">
        <v>5938</v>
      </c>
      <c r="BE103" s="11">
        <v>17303</v>
      </c>
      <c r="BF103" s="11">
        <v>10278</v>
      </c>
      <c r="BG103" s="11">
        <v>7025</v>
      </c>
      <c r="BH103" s="11">
        <v>17343</v>
      </c>
      <c r="BI103" s="11">
        <v>1237</v>
      </c>
      <c r="BJ103" s="11">
        <v>16106</v>
      </c>
      <c r="BK103" s="11">
        <v>65324</v>
      </c>
      <c r="BL103" s="11">
        <v>11791</v>
      </c>
      <c r="BM103" s="11">
        <v>53533</v>
      </c>
      <c r="BN103" s="11">
        <v>7118</v>
      </c>
      <c r="BO103" s="11">
        <v>6736</v>
      </c>
      <c r="BP103" s="11">
        <v>382</v>
      </c>
      <c r="BQ103" s="11">
        <v>61595</v>
      </c>
      <c r="BR103" s="11">
        <v>60436</v>
      </c>
      <c r="BS103" s="11">
        <v>1159</v>
      </c>
      <c r="BT103" s="11">
        <v>50609</v>
      </c>
      <c r="BU103" s="11">
        <v>50609</v>
      </c>
      <c r="BV103" s="11">
        <v>0</v>
      </c>
      <c r="BW103" s="11">
        <v>34510</v>
      </c>
      <c r="BX103" s="11">
        <v>2730</v>
      </c>
      <c r="BY103" s="11">
        <v>31780</v>
      </c>
      <c r="BZ103" s="11">
        <v>34092</v>
      </c>
      <c r="CA103" s="11">
        <v>26824</v>
      </c>
      <c r="CB103" s="11">
        <v>7268</v>
      </c>
      <c r="CC103" s="11">
        <v>35039</v>
      </c>
      <c r="CD103" s="11">
        <v>2759</v>
      </c>
      <c r="CE103" s="11">
        <v>32280</v>
      </c>
      <c r="CF103" s="11">
        <v>16517</v>
      </c>
      <c r="CG103" s="11">
        <v>13690</v>
      </c>
      <c r="CH103" s="11">
        <v>2827</v>
      </c>
      <c r="CI103" s="11">
        <v>4774</v>
      </c>
      <c r="CJ103" s="11">
        <v>2540</v>
      </c>
      <c r="CK103" s="11">
        <v>2234</v>
      </c>
      <c r="CL103" s="11">
        <v>8451</v>
      </c>
      <c r="CM103" s="11">
        <v>4149</v>
      </c>
      <c r="CN103" s="11">
        <v>4302</v>
      </c>
      <c r="CO103" s="11">
        <v>19523</v>
      </c>
      <c r="CP103" s="11">
        <v>14702</v>
      </c>
      <c r="CQ103" s="11">
        <v>4821</v>
      </c>
      <c r="CR103" s="11">
        <v>5650</v>
      </c>
      <c r="CS103" s="11">
        <v>5650</v>
      </c>
      <c r="CT103" s="11">
        <v>0</v>
      </c>
      <c r="CU103" s="11">
        <v>38012</v>
      </c>
      <c r="CV103" s="11">
        <v>23763</v>
      </c>
      <c r="CW103" s="11">
        <v>14249</v>
      </c>
      <c r="CX103" s="11">
        <v>4361</v>
      </c>
      <c r="CY103" s="11">
        <v>2207</v>
      </c>
      <c r="CZ103" s="11">
        <v>2154</v>
      </c>
      <c r="DA103" s="11">
        <v>396495</v>
      </c>
      <c r="DB103" s="11">
        <v>277010</v>
      </c>
      <c r="DC103" s="11">
        <v>119485</v>
      </c>
      <c r="DD103" s="11">
        <v>44772</v>
      </c>
      <c r="DE103" s="11">
        <v>19740</v>
      </c>
      <c r="DF103" s="11">
        <v>25032</v>
      </c>
      <c r="DG103" s="11">
        <v>25871</v>
      </c>
      <c r="DH103" s="11">
        <v>1268</v>
      </c>
      <c r="DI103" s="11">
        <v>24603</v>
      </c>
      <c r="DJ103" s="11">
        <v>72808</v>
      </c>
      <c r="DK103" s="11">
        <v>71049</v>
      </c>
      <c r="DL103" s="11">
        <v>1759</v>
      </c>
      <c r="DM103" s="11">
        <v>9136</v>
      </c>
      <c r="DN103" s="11">
        <v>6549</v>
      </c>
      <c r="DO103" s="11">
        <v>2587</v>
      </c>
      <c r="DP103" s="11">
        <v>15169</v>
      </c>
      <c r="DQ103" s="11">
        <v>12556</v>
      </c>
      <c r="DR103" s="11">
        <v>2613</v>
      </c>
      <c r="DS103" s="11">
        <v>33908</v>
      </c>
      <c r="DT103" s="11">
        <v>20022</v>
      </c>
      <c r="DU103" s="11">
        <v>13886</v>
      </c>
      <c r="DV103" s="11">
        <v>5137</v>
      </c>
      <c r="DW103" s="11">
        <v>5120</v>
      </c>
      <c r="DX103" s="11">
        <v>17</v>
      </c>
      <c r="DY103" s="11">
        <v>8892</v>
      </c>
      <c r="DZ103" s="11">
        <v>4642</v>
      </c>
      <c r="EA103" s="11">
        <v>4250</v>
      </c>
      <c r="EB103" s="11">
        <v>1386</v>
      </c>
      <c r="EC103" s="11">
        <v>1313</v>
      </c>
      <c r="ED103" s="11">
        <v>73</v>
      </c>
      <c r="EE103" s="11">
        <v>25414</v>
      </c>
      <c r="EF103" s="11">
        <v>11985</v>
      </c>
      <c r="EG103" s="11">
        <v>13429</v>
      </c>
      <c r="EH103" s="11">
        <v>166933</v>
      </c>
      <c r="EI103" s="11">
        <v>77634</v>
      </c>
      <c r="EJ103" s="11">
        <v>89299</v>
      </c>
      <c r="EK103" s="11">
        <v>10730</v>
      </c>
      <c r="EL103" s="11">
        <v>9353</v>
      </c>
      <c r="EM103" s="11">
        <v>1377</v>
      </c>
      <c r="EN103" s="11">
        <v>588</v>
      </c>
      <c r="EO103" s="11">
        <v>588</v>
      </c>
      <c r="EP103" s="11">
        <v>0</v>
      </c>
      <c r="EQ103" s="11">
        <v>52638</v>
      </c>
      <c r="ER103" s="11">
        <v>30303</v>
      </c>
      <c r="ES103" s="11">
        <v>22335</v>
      </c>
      <c r="ET103" s="11">
        <v>83539</v>
      </c>
      <c r="EU103" s="11">
        <v>49689</v>
      </c>
      <c r="EV103" s="11">
        <v>33850</v>
      </c>
      <c r="EW103" s="11">
        <v>7739</v>
      </c>
      <c r="EX103" s="11">
        <v>7739</v>
      </c>
      <c r="EY103" s="11">
        <v>0</v>
      </c>
      <c r="EZ103" s="11">
        <v>51077</v>
      </c>
      <c r="FA103" s="11">
        <v>28769</v>
      </c>
      <c r="FB103" s="11">
        <v>22308</v>
      </c>
      <c r="FC103" s="11">
        <v>1474</v>
      </c>
      <c r="FD103" s="11">
        <v>539</v>
      </c>
      <c r="FE103" s="11">
        <v>935</v>
      </c>
      <c r="FF103" s="420"/>
      <c r="FG103" s="420"/>
      <c r="FH103" s="417"/>
    </row>
    <row r="104" spans="1:164" ht="15" customHeight="1">
      <c r="A104" s="656" t="s">
        <v>717</v>
      </c>
      <c r="B104" s="656"/>
      <c r="C104" s="656"/>
      <c r="D104" s="11">
        <v>14802040</v>
      </c>
      <c r="E104" s="11"/>
      <c r="F104" s="11"/>
      <c r="G104" s="11">
        <v>9106045</v>
      </c>
      <c r="H104" s="11">
        <v>5695995</v>
      </c>
      <c r="I104" s="11">
        <v>146154</v>
      </c>
      <c r="J104" s="11">
        <v>94536</v>
      </c>
      <c r="K104" s="11">
        <v>51618</v>
      </c>
      <c r="L104" s="11">
        <v>39161</v>
      </c>
      <c r="M104" s="11">
        <v>27256</v>
      </c>
      <c r="N104" s="11">
        <v>11905</v>
      </c>
      <c r="O104" s="11">
        <v>195399</v>
      </c>
      <c r="P104" s="11">
        <v>106384</v>
      </c>
      <c r="Q104" s="11">
        <v>89015</v>
      </c>
      <c r="R104" s="11">
        <v>94044</v>
      </c>
      <c r="S104" s="11">
        <v>82200</v>
      </c>
      <c r="T104" s="11">
        <v>11844</v>
      </c>
      <c r="U104" s="11">
        <v>4397912</v>
      </c>
      <c r="V104" s="11">
        <v>2674675</v>
      </c>
      <c r="W104" s="11">
        <v>1723237</v>
      </c>
      <c r="X104" s="11">
        <v>107203</v>
      </c>
      <c r="Y104" s="11">
        <v>70745</v>
      </c>
      <c r="Z104" s="11">
        <v>36458</v>
      </c>
      <c r="AA104" s="11">
        <v>124387</v>
      </c>
      <c r="AB104" s="11">
        <v>97294</v>
      </c>
      <c r="AC104" s="11">
        <v>27093</v>
      </c>
      <c r="AD104" s="11">
        <v>81180</v>
      </c>
      <c r="AE104" s="11">
        <v>61451</v>
      </c>
      <c r="AF104" s="11">
        <v>19729</v>
      </c>
      <c r="AG104" s="11">
        <v>108188</v>
      </c>
      <c r="AH104" s="11">
        <v>0</v>
      </c>
      <c r="AI104" s="11">
        <v>108188</v>
      </c>
      <c r="AJ104" s="11">
        <v>822138</v>
      </c>
      <c r="AK104" s="11">
        <v>314024</v>
      </c>
      <c r="AL104" s="11">
        <v>508114</v>
      </c>
      <c r="AM104" s="11">
        <v>173986</v>
      </c>
      <c r="AN104" s="11">
        <v>63861</v>
      </c>
      <c r="AO104" s="11">
        <v>110125</v>
      </c>
      <c r="AP104" s="11">
        <v>58929</v>
      </c>
      <c r="AQ104" s="11">
        <v>52807</v>
      </c>
      <c r="AR104" s="11">
        <v>6122</v>
      </c>
      <c r="AS104" s="11">
        <v>68577</v>
      </c>
      <c r="AT104" s="11">
        <v>51716</v>
      </c>
      <c r="AU104" s="11">
        <v>16861</v>
      </c>
      <c r="AV104" s="11">
        <v>309108</v>
      </c>
      <c r="AW104" s="11">
        <v>175429</v>
      </c>
      <c r="AX104" s="11">
        <v>133679</v>
      </c>
      <c r="AY104" s="11">
        <v>133966</v>
      </c>
      <c r="AZ104" s="11">
        <v>95238</v>
      </c>
      <c r="BA104" s="11">
        <v>38728</v>
      </c>
      <c r="BB104" s="11">
        <v>98355</v>
      </c>
      <c r="BC104" s="11">
        <v>64360</v>
      </c>
      <c r="BD104" s="11">
        <v>33995</v>
      </c>
      <c r="BE104" s="11">
        <v>72941</v>
      </c>
      <c r="BF104" s="11">
        <v>49212</v>
      </c>
      <c r="BG104" s="11">
        <v>23729</v>
      </c>
      <c r="BH104" s="11">
        <v>100354</v>
      </c>
      <c r="BI104" s="11">
        <v>77716</v>
      </c>
      <c r="BJ104" s="11">
        <v>22638</v>
      </c>
      <c r="BK104" s="11">
        <v>126933</v>
      </c>
      <c r="BL104" s="11">
        <v>55988</v>
      </c>
      <c r="BM104" s="11">
        <v>70945</v>
      </c>
      <c r="BN104" s="11">
        <v>50660</v>
      </c>
      <c r="BO104" s="11">
        <v>39529</v>
      </c>
      <c r="BP104" s="11">
        <v>11131</v>
      </c>
      <c r="BQ104" s="11">
        <v>347811</v>
      </c>
      <c r="BR104" s="11">
        <v>239973</v>
      </c>
      <c r="BS104" s="11">
        <v>107838</v>
      </c>
      <c r="BT104" s="11">
        <v>307039</v>
      </c>
      <c r="BU104" s="11">
        <v>107920</v>
      </c>
      <c r="BV104" s="11">
        <v>199119</v>
      </c>
      <c r="BW104" s="11">
        <v>459209</v>
      </c>
      <c r="BX104" s="11">
        <v>298730</v>
      </c>
      <c r="BY104" s="11">
        <v>160479</v>
      </c>
      <c r="BZ104" s="11">
        <v>236975</v>
      </c>
      <c r="CA104" s="11">
        <v>125572</v>
      </c>
      <c r="CB104" s="11">
        <v>111403</v>
      </c>
      <c r="CC104" s="11">
        <v>101778</v>
      </c>
      <c r="CD104" s="11">
        <v>86994</v>
      </c>
      <c r="CE104" s="11">
        <v>14784</v>
      </c>
      <c r="CF104" s="11">
        <v>108150</v>
      </c>
      <c r="CG104" s="11">
        <v>61856</v>
      </c>
      <c r="CH104" s="11">
        <v>46294</v>
      </c>
      <c r="CI104" s="11">
        <v>37270</v>
      </c>
      <c r="CJ104" s="11">
        <v>27201</v>
      </c>
      <c r="CK104" s="11">
        <v>10069</v>
      </c>
      <c r="CL104" s="11">
        <v>87400</v>
      </c>
      <c r="CM104" s="11">
        <v>68322</v>
      </c>
      <c r="CN104" s="11">
        <v>19078</v>
      </c>
      <c r="CO104" s="11">
        <v>171464</v>
      </c>
      <c r="CP104" s="11">
        <v>96260</v>
      </c>
      <c r="CQ104" s="11">
        <v>75204</v>
      </c>
      <c r="CR104" s="11">
        <v>74828</v>
      </c>
      <c r="CS104" s="11">
        <v>66898</v>
      </c>
      <c r="CT104" s="11">
        <v>7930</v>
      </c>
      <c r="CU104" s="11">
        <v>436039</v>
      </c>
      <c r="CV104" s="11">
        <v>266856</v>
      </c>
      <c r="CW104" s="11">
        <v>169183</v>
      </c>
      <c r="CX104" s="11">
        <v>93546</v>
      </c>
      <c r="CY104" s="11">
        <v>85451</v>
      </c>
      <c r="CZ104" s="11">
        <v>8095</v>
      </c>
      <c r="DA104" s="11">
        <v>1103548</v>
      </c>
      <c r="DB104" s="11">
        <v>584258</v>
      </c>
      <c r="DC104" s="11">
        <v>519290</v>
      </c>
      <c r="DD104" s="11">
        <v>322836</v>
      </c>
      <c r="DE104" s="11">
        <v>215404</v>
      </c>
      <c r="DF104" s="11">
        <v>107432</v>
      </c>
      <c r="DG104" s="11">
        <v>20193</v>
      </c>
      <c r="DH104" s="11">
        <v>11383</v>
      </c>
      <c r="DI104" s="11">
        <v>8810</v>
      </c>
      <c r="DJ104" s="11">
        <v>274166</v>
      </c>
      <c r="DK104" s="11">
        <v>186058</v>
      </c>
      <c r="DL104" s="11">
        <v>88108</v>
      </c>
      <c r="DM104" s="11">
        <v>131926</v>
      </c>
      <c r="DN104" s="11">
        <v>103946</v>
      </c>
      <c r="DO104" s="11">
        <v>27980</v>
      </c>
      <c r="DP104" s="11">
        <v>288672</v>
      </c>
      <c r="DQ104" s="11">
        <v>188846</v>
      </c>
      <c r="DR104" s="11">
        <v>99826</v>
      </c>
      <c r="DS104" s="11">
        <v>346290</v>
      </c>
      <c r="DT104" s="11">
        <v>219611</v>
      </c>
      <c r="DU104" s="11">
        <v>126679</v>
      </c>
      <c r="DV104" s="11">
        <v>30041</v>
      </c>
      <c r="DW104" s="11">
        <v>19473</v>
      </c>
      <c r="DX104" s="11">
        <v>10568</v>
      </c>
      <c r="DY104" s="11">
        <v>135953</v>
      </c>
      <c r="DZ104" s="11">
        <v>109026</v>
      </c>
      <c r="EA104" s="11">
        <v>26927</v>
      </c>
      <c r="EB104" s="11">
        <v>35096</v>
      </c>
      <c r="EC104" s="11">
        <v>32384</v>
      </c>
      <c r="ED104" s="11">
        <v>2712</v>
      </c>
      <c r="EE104" s="11">
        <v>149150</v>
      </c>
      <c r="EF104" s="11">
        <v>97492</v>
      </c>
      <c r="EG104" s="11">
        <v>51658</v>
      </c>
      <c r="EH104" s="11">
        <v>890529</v>
      </c>
      <c r="EI104" s="11">
        <v>567854</v>
      </c>
      <c r="EJ104" s="11">
        <v>322675</v>
      </c>
      <c r="EK104" s="11">
        <v>88066</v>
      </c>
      <c r="EL104" s="11">
        <v>68237</v>
      </c>
      <c r="EM104" s="11">
        <v>19829</v>
      </c>
      <c r="EN104" s="11">
        <v>23350</v>
      </c>
      <c r="EO104" s="11">
        <v>21557</v>
      </c>
      <c r="EP104" s="11">
        <v>1793</v>
      </c>
      <c r="EQ104" s="11">
        <v>326165</v>
      </c>
      <c r="ER104" s="11">
        <v>212962</v>
      </c>
      <c r="ES104" s="11">
        <v>113203</v>
      </c>
      <c r="ET104" s="11">
        <v>620207</v>
      </c>
      <c r="EU104" s="11">
        <v>511243</v>
      </c>
      <c r="EV104" s="11">
        <v>108964</v>
      </c>
      <c r="EW104" s="11">
        <v>88341</v>
      </c>
      <c r="EX104" s="11">
        <v>84458</v>
      </c>
      <c r="EY104" s="11">
        <v>3883</v>
      </c>
      <c r="EZ104" s="11">
        <v>120930</v>
      </c>
      <c r="FA104" s="11">
        <v>57462</v>
      </c>
      <c r="FB104" s="11">
        <v>63468</v>
      </c>
      <c r="FC104" s="11">
        <v>35497</v>
      </c>
      <c r="FD104" s="11">
        <v>27937</v>
      </c>
      <c r="FE104" s="11">
        <v>7560</v>
      </c>
      <c r="FF104" s="420"/>
      <c r="FG104" s="420"/>
      <c r="FH104" s="417"/>
    </row>
    <row r="105" spans="1:164" ht="15" customHeight="1">
      <c r="A105" s="656" t="s">
        <v>718</v>
      </c>
      <c r="B105" s="656"/>
      <c r="C105" s="656"/>
      <c r="D105" s="532"/>
      <c r="E105" s="532"/>
      <c r="F105" s="532"/>
      <c r="G105" s="532"/>
      <c r="H105" s="532"/>
      <c r="I105" s="532"/>
      <c r="J105" s="532"/>
      <c r="K105" s="532"/>
      <c r="L105" s="532"/>
      <c r="M105" s="532"/>
      <c r="N105" s="532"/>
      <c r="O105" s="532"/>
      <c r="P105" s="532"/>
      <c r="Q105" s="532"/>
      <c r="R105" s="532"/>
      <c r="S105" s="532"/>
      <c r="T105" s="532"/>
      <c r="U105" s="532"/>
      <c r="V105" s="532"/>
      <c r="W105" s="532"/>
      <c r="X105" s="532"/>
      <c r="Y105" s="532"/>
      <c r="Z105" s="532"/>
      <c r="AA105" s="532"/>
      <c r="AB105" s="532"/>
      <c r="AC105" s="532"/>
      <c r="AD105" s="532"/>
      <c r="AE105" s="532"/>
      <c r="AF105" s="532"/>
      <c r="AG105" s="532"/>
      <c r="AH105" s="532"/>
      <c r="AI105" s="532"/>
      <c r="AJ105" s="532"/>
      <c r="AK105" s="532"/>
      <c r="AL105" s="532"/>
      <c r="AM105" s="532"/>
      <c r="AN105" s="532"/>
      <c r="AO105" s="532"/>
      <c r="AP105" s="532"/>
      <c r="AQ105" s="532"/>
      <c r="AR105" s="532"/>
      <c r="AS105" s="532"/>
      <c r="AT105" s="532"/>
      <c r="AU105" s="532"/>
      <c r="AV105" s="532"/>
      <c r="AW105" s="532"/>
      <c r="AX105" s="532"/>
      <c r="AY105" s="532"/>
      <c r="AZ105" s="532"/>
      <c r="BA105" s="532"/>
      <c r="BB105" s="532"/>
      <c r="BC105" s="532"/>
      <c r="BD105" s="532"/>
      <c r="BE105" s="532"/>
      <c r="BF105" s="532"/>
      <c r="BG105" s="532"/>
      <c r="BH105" s="532"/>
      <c r="BI105" s="532"/>
      <c r="BJ105" s="532"/>
      <c r="BK105" s="532"/>
      <c r="BL105" s="532"/>
      <c r="BM105" s="532"/>
      <c r="BN105" s="532"/>
      <c r="BO105" s="532"/>
      <c r="BP105" s="532"/>
      <c r="BQ105" s="532"/>
      <c r="BR105" s="532"/>
      <c r="BS105" s="532"/>
      <c r="BT105" s="532"/>
      <c r="BU105" s="532"/>
      <c r="BV105" s="532"/>
      <c r="BW105" s="532"/>
      <c r="BX105" s="532"/>
      <c r="BY105" s="532"/>
      <c r="BZ105" s="532"/>
      <c r="CA105" s="532"/>
      <c r="CB105" s="532"/>
      <c r="CC105" s="532"/>
      <c r="CD105" s="532"/>
      <c r="CE105" s="532"/>
      <c r="CF105" s="532"/>
      <c r="CG105" s="532"/>
      <c r="CH105" s="532"/>
      <c r="CI105" s="532"/>
      <c r="CJ105" s="532"/>
      <c r="CK105" s="532"/>
      <c r="CL105" s="532"/>
      <c r="CM105" s="532"/>
      <c r="CN105" s="532"/>
      <c r="CO105" s="532"/>
      <c r="CP105" s="532"/>
      <c r="CQ105" s="532"/>
      <c r="CR105" s="532"/>
      <c r="CS105" s="532"/>
      <c r="CT105" s="532"/>
      <c r="CU105" s="532"/>
      <c r="CV105" s="532"/>
      <c r="CW105" s="532"/>
      <c r="CX105" s="532"/>
      <c r="CY105" s="532"/>
      <c r="CZ105" s="532"/>
      <c r="DA105" s="532"/>
      <c r="DB105" s="532"/>
      <c r="DC105" s="532"/>
      <c r="DD105" s="532"/>
      <c r="DE105" s="532"/>
      <c r="DF105" s="532"/>
      <c r="DG105" s="532"/>
      <c r="DH105" s="532"/>
      <c r="DI105" s="532"/>
      <c r="DJ105" s="532"/>
      <c r="DK105" s="532"/>
      <c r="DL105" s="532"/>
      <c r="DM105" s="532"/>
      <c r="DN105" s="532"/>
      <c r="DO105" s="532"/>
      <c r="DP105" s="532"/>
      <c r="DQ105" s="532"/>
      <c r="DR105" s="532"/>
      <c r="DS105" s="532"/>
      <c r="DT105" s="532"/>
      <c r="DU105" s="532"/>
      <c r="DV105" s="532"/>
      <c r="DW105" s="532"/>
      <c r="DX105" s="532"/>
      <c r="DY105" s="532"/>
      <c r="DZ105" s="532"/>
      <c r="EA105" s="532"/>
      <c r="EB105" s="532"/>
      <c r="EC105" s="532"/>
      <c r="ED105" s="532"/>
      <c r="EE105" s="532"/>
      <c r="EF105" s="532"/>
      <c r="EG105" s="532"/>
      <c r="EH105" s="532"/>
      <c r="EI105" s="532"/>
      <c r="EJ105" s="532"/>
      <c r="EK105" s="532"/>
      <c r="EL105" s="532"/>
      <c r="EM105" s="532"/>
      <c r="EN105" s="532"/>
      <c r="EO105" s="532"/>
      <c r="EP105" s="532"/>
      <c r="EQ105" s="532"/>
      <c r="ER105" s="532"/>
      <c r="ES105" s="532"/>
      <c r="ET105" s="532"/>
      <c r="EU105" s="532"/>
      <c r="EV105" s="532"/>
      <c r="EW105" s="532"/>
      <c r="EX105" s="532"/>
      <c r="EY105" s="532"/>
      <c r="EZ105" s="532"/>
      <c r="FA105" s="532"/>
      <c r="FB105" s="532"/>
      <c r="FC105" s="532"/>
      <c r="FD105" s="532"/>
      <c r="FE105" s="532"/>
      <c r="FF105" s="420"/>
      <c r="FG105" s="420"/>
      <c r="FH105" s="417"/>
    </row>
    <row r="106" spans="1:164" ht="15" customHeight="1">
      <c r="A106" s="656" t="s">
        <v>662</v>
      </c>
      <c r="B106" s="656"/>
      <c r="C106" s="656"/>
      <c r="D106" s="11">
        <v>30804758</v>
      </c>
      <c r="E106" s="11"/>
      <c r="F106" s="11"/>
      <c r="G106" s="11">
        <v>21507922</v>
      </c>
      <c r="H106" s="11">
        <v>9296836</v>
      </c>
      <c r="I106" s="11">
        <v>233687</v>
      </c>
      <c r="J106" s="11">
        <v>223198</v>
      </c>
      <c r="K106" s="11">
        <v>10489</v>
      </c>
      <c r="L106" s="11">
        <v>427445</v>
      </c>
      <c r="M106" s="11">
        <v>417439</v>
      </c>
      <c r="N106" s="11">
        <v>10006</v>
      </c>
      <c r="O106" s="11">
        <v>496300</v>
      </c>
      <c r="P106" s="11">
        <v>245653</v>
      </c>
      <c r="Q106" s="11">
        <v>250647</v>
      </c>
      <c r="R106" s="11">
        <v>368533</v>
      </c>
      <c r="S106" s="11">
        <v>296199</v>
      </c>
      <c r="T106" s="11">
        <v>72334</v>
      </c>
      <c r="U106" s="11">
        <v>7685496</v>
      </c>
      <c r="V106" s="11">
        <v>5675917</v>
      </c>
      <c r="W106" s="11">
        <v>2009579</v>
      </c>
      <c r="X106" s="11">
        <v>524067</v>
      </c>
      <c r="Y106" s="11">
        <v>336450</v>
      </c>
      <c r="Z106" s="11">
        <v>187617</v>
      </c>
      <c r="AA106" s="11">
        <v>244931</v>
      </c>
      <c r="AB106" s="11">
        <v>228178</v>
      </c>
      <c r="AC106" s="11">
        <v>16753</v>
      </c>
      <c r="AD106" s="11">
        <v>99465</v>
      </c>
      <c r="AE106" s="11">
        <v>95352</v>
      </c>
      <c r="AF106" s="11">
        <v>4113</v>
      </c>
      <c r="AG106" s="11">
        <v>67548</v>
      </c>
      <c r="AH106" s="11">
        <v>0</v>
      </c>
      <c r="AI106" s="11">
        <v>67548</v>
      </c>
      <c r="AJ106" s="11">
        <v>3025460</v>
      </c>
      <c r="AK106" s="11">
        <v>1053101</v>
      </c>
      <c r="AL106" s="11">
        <v>1972359</v>
      </c>
      <c r="AM106" s="11">
        <v>457828</v>
      </c>
      <c r="AN106" s="11">
        <v>436960</v>
      </c>
      <c r="AO106" s="11">
        <v>20868</v>
      </c>
      <c r="AP106" s="11">
        <v>179601</v>
      </c>
      <c r="AQ106" s="11">
        <v>167785</v>
      </c>
      <c r="AR106" s="11">
        <v>11816</v>
      </c>
      <c r="AS106" s="11">
        <v>285789</v>
      </c>
      <c r="AT106" s="11">
        <v>230759</v>
      </c>
      <c r="AU106" s="11">
        <v>55030</v>
      </c>
      <c r="AV106" s="11">
        <v>661883</v>
      </c>
      <c r="AW106" s="11">
        <v>167428</v>
      </c>
      <c r="AX106" s="11">
        <v>494455</v>
      </c>
      <c r="AY106" s="11">
        <v>377120</v>
      </c>
      <c r="AZ106" s="11">
        <v>325769</v>
      </c>
      <c r="BA106" s="11">
        <v>51351</v>
      </c>
      <c r="BB106" s="11">
        <v>407900</v>
      </c>
      <c r="BC106" s="11">
        <v>256731</v>
      </c>
      <c r="BD106" s="11">
        <v>151169</v>
      </c>
      <c r="BE106" s="11">
        <v>270541</v>
      </c>
      <c r="BF106" s="11">
        <v>218771</v>
      </c>
      <c r="BG106" s="11">
        <v>51770</v>
      </c>
      <c r="BH106" s="11">
        <v>432931</v>
      </c>
      <c r="BI106" s="11">
        <v>394018</v>
      </c>
      <c r="BJ106" s="11">
        <v>38913</v>
      </c>
      <c r="BK106" s="11">
        <v>1028540</v>
      </c>
      <c r="BL106" s="11">
        <v>761716</v>
      </c>
      <c r="BM106" s="11">
        <v>266824</v>
      </c>
      <c r="BN106" s="11">
        <v>205442</v>
      </c>
      <c r="BO106" s="11">
        <v>196153</v>
      </c>
      <c r="BP106" s="11">
        <v>9289</v>
      </c>
      <c r="BQ106" s="11">
        <v>518633</v>
      </c>
      <c r="BR106" s="11">
        <v>394642</v>
      </c>
      <c r="BS106" s="11">
        <v>123991</v>
      </c>
      <c r="BT106" s="11">
        <v>338555</v>
      </c>
      <c r="BU106" s="11">
        <v>317719</v>
      </c>
      <c r="BV106" s="11">
        <v>20836</v>
      </c>
      <c r="BW106" s="11">
        <v>425429</v>
      </c>
      <c r="BX106" s="11">
        <v>320481</v>
      </c>
      <c r="BY106" s="11">
        <v>104948</v>
      </c>
      <c r="BZ106" s="11">
        <v>875536</v>
      </c>
      <c r="CA106" s="11">
        <v>619598</v>
      </c>
      <c r="CB106" s="11">
        <v>255938</v>
      </c>
      <c r="CC106" s="11">
        <v>245043</v>
      </c>
      <c r="CD106" s="11">
        <v>220596</v>
      </c>
      <c r="CE106" s="11">
        <v>24447</v>
      </c>
      <c r="CF106" s="11">
        <v>358346</v>
      </c>
      <c r="CG106" s="11">
        <v>292409</v>
      </c>
      <c r="CH106" s="11">
        <v>65937</v>
      </c>
      <c r="CI106" s="11">
        <v>262494</v>
      </c>
      <c r="CJ106" s="11">
        <v>215695</v>
      </c>
      <c r="CK106" s="11">
        <v>46799</v>
      </c>
      <c r="CL106" s="11">
        <v>285020</v>
      </c>
      <c r="CM106" s="11">
        <v>161138</v>
      </c>
      <c r="CN106" s="11">
        <v>123882</v>
      </c>
      <c r="CO106" s="11">
        <v>256664</v>
      </c>
      <c r="CP106" s="11">
        <v>95760</v>
      </c>
      <c r="CQ106" s="11">
        <v>160904</v>
      </c>
      <c r="CR106" s="11">
        <v>72380</v>
      </c>
      <c r="CS106" s="11">
        <v>65018</v>
      </c>
      <c r="CT106" s="11">
        <v>7362</v>
      </c>
      <c r="CU106" s="11">
        <v>414445</v>
      </c>
      <c r="CV106" s="11">
        <v>387095</v>
      </c>
      <c r="CW106" s="11">
        <v>27350</v>
      </c>
      <c r="CX106" s="11">
        <v>295292</v>
      </c>
      <c r="CY106" s="11">
        <v>192264</v>
      </c>
      <c r="CZ106" s="11">
        <v>103028</v>
      </c>
      <c r="DA106" s="11">
        <v>576480</v>
      </c>
      <c r="DB106" s="11">
        <v>375362</v>
      </c>
      <c r="DC106" s="11">
        <v>201118</v>
      </c>
      <c r="DD106" s="11">
        <v>638002</v>
      </c>
      <c r="DE106" s="11">
        <v>480439</v>
      </c>
      <c r="DF106" s="11">
        <v>157563</v>
      </c>
      <c r="DG106" s="11">
        <v>182314</v>
      </c>
      <c r="DH106" s="11">
        <v>101645</v>
      </c>
      <c r="DI106" s="11">
        <v>80669</v>
      </c>
      <c r="DJ106" s="11">
        <v>475656</v>
      </c>
      <c r="DK106" s="11">
        <v>388737</v>
      </c>
      <c r="DL106" s="11">
        <v>86919</v>
      </c>
      <c r="DM106" s="11">
        <v>143207</v>
      </c>
      <c r="DN106" s="11">
        <v>117492</v>
      </c>
      <c r="DO106" s="11">
        <v>25715</v>
      </c>
      <c r="DP106" s="11">
        <v>698815</v>
      </c>
      <c r="DQ106" s="11">
        <v>574690</v>
      </c>
      <c r="DR106" s="11">
        <v>124125</v>
      </c>
      <c r="DS106" s="11">
        <v>706680</v>
      </c>
      <c r="DT106" s="11">
        <v>607392</v>
      </c>
      <c r="DU106" s="11">
        <v>99288</v>
      </c>
      <c r="DV106" s="11">
        <v>68192</v>
      </c>
      <c r="DW106" s="11">
        <v>53330</v>
      </c>
      <c r="DX106" s="11">
        <v>14862</v>
      </c>
      <c r="DY106" s="11">
        <v>244103</v>
      </c>
      <c r="DZ106" s="11">
        <v>200983</v>
      </c>
      <c r="EA106" s="11">
        <v>43120</v>
      </c>
      <c r="EB106" s="11">
        <v>165853</v>
      </c>
      <c r="EC106" s="11">
        <v>145195</v>
      </c>
      <c r="ED106" s="11">
        <v>20658</v>
      </c>
      <c r="EE106" s="11">
        <v>363427</v>
      </c>
      <c r="EF106" s="11">
        <v>324397</v>
      </c>
      <c r="EG106" s="11">
        <v>39030</v>
      </c>
      <c r="EH106" s="11">
        <v>1585316</v>
      </c>
      <c r="EI106" s="11">
        <v>761712</v>
      </c>
      <c r="EJ106" s="11">
        <v>823604</v>
      </c>
      <c r="EK106" s="11">
        <v>252279</v>
      </c>
      <c r="EL106" s="11">
        <v>189211</v>
      </c>
      <c r="EM106" s="11">
        <v>63068</v>
      </c>
      <c r="EN106" s="11">
        <v>103251</v>
      </c>
      <c r="EO106" s="11">
        <v>100195</v>
      </c>
      <c r="EP106" s="11">
        <v>3056</v>
      </c>
      <c r="EQ106" s="11">
        <v>261734</v>
      </c>
      <c r="ER106" s="11">
        <v>212258</v>
      </c>
      <c r="ES106" s="11">
        <v>49476</v>
      </c>
      <c r="ET106" s="11">
        <v>1301395</v>
      </c>
      <c r="EU106" s="11">
        <v>915334</v>
      </c>
      <c r="EV106" s="11">
        <v>386061</v>
      </c>
      <c r="EW106" s="11">
        <v>222024</v>
      </c>
      <c r="EX106" s="11">
        <v>218082</v>
      </c>
      <c r="EY106" s="11">
        <v>3942</v>
      </c>
      <c r="EZ106" s="11">
        <v>651775</v>
      </c>
      <c r="FA106" s="11">
        <v>435798</v>
      </c>
      <c r="FB106" s="11">
        <v>215977</v>
      </c>
      <c r="FC106" s="11">
        <v>335911</v>
      </c>
      <c r="FD106" s="11">
        <v>295678</v>
      </c>
      <c r="FE106" s="11">
        <v>40233</v>
      </c>
      <c r="FF106" s="420"/>
      <c r="FG106" s="420"/>
      <c r="FH106" s="417"/>
    </row>
    <row r="107" spans="1:164" ht="15" customHeight="1">
      <c r="A107" s="656" t="s">
        <v>699</v>
      </c>
      <c r="B107" s="656"/>
      <c r="C107" s="656"/>
      <c r="D107" s="11">
        <v>6044314</v>
      </c>
      <c r="E107" s="11"/>
      <c r="F107" s="11"/>
      <c r="G107" s="11">
        <v>3763666</v>
      </c>
      <c r="H107" s="11">
        <v>2280648</v>
      </c>
      <c r="I107" s="11">
        <v>36375</v>
      </c>
      <c r="J107" s="11">
        <v>35834</v>
      </c>
      <c r="K107" s="11">
        <v>541</v>
      </c>
      <c r="L107" s="11">
        <v>27396</v>
      </c>
      <c r="M107" s="11">
        <v>27297</v>
      </c>
      <c r="N107" s="11">
        <v>99</v>
      </c>
      <c r="O107" s="11">
        <v>84819</v>
      </c>
      <c r="P107" s="11">
        <v>14277</v>
      </c>
      <c r="Q107" s="11">
        <v>70542</v>
      </c>
      <c r="R107" s="11">
        <v>52196</v>
      </c>
      <c r="S107" s="11">
        <v>13521</v>
      </c>
      <c r="T107" s="11">
        <v>38675</v>
      </c>
      <c r="U107" s="11">
        <v>2064355</v>
      </c>
      <c r="V107" s="11">
        <v>1676273</v>
      </c>
      <c r="W107" s="11">
        <v>388082</v>
      </c>
      <c r="X107" s="11">
        <v>58826</v>
      </c>
      <c r="Y107" s="11">
        <v>7501</v>
      </c>
      <c r="Z107" s="11">
        <v>51325</v>
      </c>
      <c r="AA107" s="11">
        <v>81968</v>
      </c>
      <c r="AB107" s="11">
        <v>75807</v>
      </c>
      <c r="AC107" s="11">
        <v>6161</v>
      </c>
      <c r="AD107" s="11">
        <v>11512</v>
      </c>
      <c r="AE107" s="11">
        <v>9045</v>
      </c>
      <c r="AF107" s="11">
        <v>2467</v>
      </c>
      <c r="AG107" s="11">
        <v>6763</v>
      </c>
      <c r="AH107" s="11">
        <v>0</v>
      </c>
      <c r="AI107" s="11">
        <v>6763</v>
      </c>
      <c r="AJ107" s="11">
        <v>514715</v>
      </c>
      <c r="AK107" s="11">
        <v>110516</v>
      </c>
      <c r="AL107" s="11">
        <v>404199</v>
      </c>
      <c r="AM107" s="11">
        <v>109809</v>
      </c>
      <c r="AN107" s="11">
        <v>108618</v>
      </c>
      <c r="AO107" s="11">
        <v>1191</v>
      </c>
      <c r="AP107" s="11">
        <v>69171</v>
      </c>
      <c r="AQ107" s="11">
        <v>59043</v>
      </c>
      <c r="AR107" s="11">
        <v>10128</v>
      </c>
      <c r="AS107" s="11">
        <v>21566</v>
      </c>
      <c r="AT107" s="11">
        <v>12341</v>
      </c>
      <c r="AU107" s="11">
        <v>9225</v>
      </c>
      <c r="AV107" s="11">
        <v>90498</v>
      </c>
      <c r="AW107" s="11">
        <v>2935</v>
      </c>
      <c r="AX107" s="11">
        <v>87563</v>
      </c>
      <c r="AY107" s="11">
        <v>41014</v>
      </c>
      <c r="AZ107" s="11">
        <v>31349</v>
      </c>
      <c r="BA107" s="11">
        <v>9665</v>
      </c>
      <c r="BB107" s="11">
        <v>131742</v>
      </c>
      <c r="BC107" s="11">
        <v>49395</v>
      </c>
      <c r="BD107" s="11">
        <v>82347</v>
      </c>
      <c r="BE107" s="11">
        <v>16086</v>
      </c>
      <c r="BF107" s="11">
        <v>10236</v>
      </c>
      <c r="BG107" s="11">
        <v>5850</v>
      </c>
      <c r="BH107" s="11">
        <v>26433</v>
      </c>
      <c r="BI107" s="11">
        <v>23434</v>
      </c>
      <c r="BJ107" s="11">
        <v>2999</v>
      </c>
      <c r="BK107" s="11">
        <v>525357</v>
      </c>
      <c r="BL107" s="11">
        <v>389599</v>
      </c>
      <c r="BM107" s="11">
        <v>135758</v>
      </c>
      <c r="BN107" s="11">
        <v>17642</v>
      </c>
      <c r="BO107" s="11">
        <v>16700</v>
      </c>
      <c r="BP107" s="11">
        <v>942</v>
      </c>
      <c r="BQ107" s="11">
        <v>40989</v>
      </c>
      <c r="BR107" s="11">
        <v>36392</v>
      </c>
      <c r="BS107" s="11">
        <v>4597</v>
      </c>
      <c r="BT107" s="11">
        <v>65137</v>
      </c>
      <c r="BU107" s="11">
        <v>64489</v>
      </c>
      <c r="BV107" s="11">
        <v>648</v>
      </c>
      <c r="BW107" s="11">
        <v>56991</v>
      </c>
      <c r="BX107" s="11">
        <v>16325</v>
      </c>
      <c r="BY107" s="11">
        <v>40666</v>
      </c>
      <c r="BZ107" s="11">
        <v>112311</v>
      </c>
      <c r="CA107" s="11">
        <v>63040</v>
      </c>
      <c r="CB107" s="11">
        <v>49271</v>
      </c>
      <c r="CC107" s="11">
        <v>33185</v>
      </c>
      <c r="CD107" s="11">
        <v>29681</v>
      </c>
      <c r="CE107" s="11">
        <v>3504</v>
      </c>
      <c r="CF107" s="11">
        <v>46097</v>
      </c>
      <c r="CG107" s="11">
        <v>34181</v>
      </c>
      <c r="CH107" s="11">
        <v>11916</v>
      </c>
      <c r="CI107" s="11">
        <v>15283</v>
      </c>
      <c r="CJ107" s="11">
        <v>8410</v>
      </c>
      <c r="CK107" s="11">
        <v>6873</v>
      </c>
      <c r="CL107" s="11">
        <v>40699</v>
      </c>
      <c r="CM107" s="11">
        <v>11585</v>
      </c>
      <c r="CN107" s="11">
        <v>29114</v>
      </c>
      <c r="CO107" s="11">
        <v>108568</v>
      </c>
      <c r="CP107" s="11">
        <v>6012</v>
      </c>
      <c r="CQ107" s="11">
        <v>102556</v>
      </c>
      <c r="CR107" s="11">
        <v>12428</v>
      </c>
      <c r="CS107" s="11">
        <v>11725</v>
      </c>
      <c r="CT107" s="11">
        <v>703</v>
      </c>
      <c r="CU107" s="11">
        <v>62435</v>
      </c>
      <c r="CV107" s="11">
        <v>55833</v>
      </c>
      <c r="CW107" s="11">
        <v>6602</v>
      </c>
      <c r="CX107" s="11">
        <v>43584</v>
      </c>
      <c r="CY107" s="11">
        <v>13824</v>
      </c>
      <c r="CZ107" s="11">
        <v>29760</v>
      </c>
      <c r="DA107" s="11">
        <v>74442</v>
      </c>
      <c r="DB107" s="11">
        <v>56709</v>
      </c>
      <c r="DC107" s="11">
        <v>17733</v>
      </c>
      <c r="DD107" s="11">
        <v>85050</v>
      </c>
      <c r="DE107" s="11">
        <v>44059</v>
      </c>
      <c r="DF107" s="11">
        <v>40991</v>
      </c>
      <c r="DG107" s="11">
        <v>22087</v>
      </c>
      <c r="DH107" s="11">
        <v>12237</v>
      </c>
      <c r="DI107" s="11">
        <v>9850</v>
      </c>
      <c r="DJ107" s="11">
        <v>94185</v>
      </c>
      <c r="DK107" s="11">
        <v>82315</v>
      </c>
      <c r="DL107" s="11">
        <v>11870</v>
      </c>
      <c r="DM107" s="11">
        <v>18677</v>
      </c>
      <c r="DN107" s="11">
        <v>14108</v>
      </c>
      <c r="DO107" s="11">
        <v>4569</v>
      </c>
      <c r="DP107" s="11">
        <v>45985</v>
      </c>
      <c r="DQ107" s="11">
        <v>20389</v>
      </c>
      <c r="DR107" s="11">
        <v>25596</v>
      </c>
      <c r="DS107" s="11">
        <v>62863</v>
      </c>
      <c r="DT107" s="11">
        <v>49594</v>
      </c>
      <c r="DU107" s="11">
        <v>13269</v>
      </c>
      <c r="DV107" s="11">
        <v>7052</v>
      </c>
      <c r="DW107" s="11">
        <v>5779</v>
      </c>
      <c r="DX107" s="11">
        <v>1273</v>
      </c>
      <c r="DY107" s="11">
        <v>41456</v>
      </c>
      <c r="DZ107" s="11">
        <v>17307</v>
      </c>
      <c r="EA107" s="11">
        <v>24149</v>
      </c>
      <c r="EB107" s="11">
        <v>12095</v>
      </c>
      <c r="EC107" s="11">
        <v>10206</v>
      </c>
      <c r="ED107" s="11">
        <v>1889</v>
      </c>
      <c r="EE107" s="11">
        <v>48966</v>
      </c>
      <c r="EF107" s="11">
        <v>45582</v>
      </c>
      <c r="EG107" s="11">
        <v>3384</v>
      </c>
      <c r="EH107" s="11">
        <v>463262</v>
      </c>
      <c r="EI107" s="11">
        <v>73489</v>
      </c>
      <c r="EJ107" s="11">
        <v>389773</v>
      </c>
      <c r="EK107" s="11">
        <v>25606</v>
      </c>
      <c r="EL107" s="11">
        <v>9838</v>
      </c>
      <c r="EM107" s="11">
        <v>15768</v>
      </c>
      <c r="EN107" s="11">
        <v>3172</v>
      </c>
      <c r="EO107" s="11">
        <v>2561</v>
      </c>
      <c r="EP107" s="11">
        <v>611</v>
      </c>
      <c r="EQ107" s="11">
        <v>10739</v>
      </c>
      <c r="ER107" s="11">
        <v>6628</v>
      </c>
      <c r="ES107" s="11">
        <v>4111</v>
      </c>
      <c r="ET107" s="11">
        <v>253717</v>
      </c>
      <c r="EU107" s="11">
        <v>184024</v>
      </c>
      <c r="EV107" s="11">
        <v>69693</v>
      </c>
      <c r="EW107" s="11">
        <v>39275</v>
      </c>
      <c r="EX107" s="11">
        <v>38223</v>
      </c>
      <c r="EY107" s="11">
        <v>1052</v>
      </c>
      <c r="EZ107" s="11">
        <v>70599</v>
      </c>
      <c r="FA107" s="11">
        <v>36637</v>
      </c>
      <c r="FB107" s="11">
        <v>33962</v>
      </c>
      <c r="FC107" s="11">
        <v>39136</v>
      </c>
      <c r="FD107" s="11">
        <v>28763</v>
      </c>
      <c r="FE107" s="11">
        <v>10373</v>
      </c>
      <c r="FF107" s="420"/>
      <c r="FG107" s="420"/>
      <c r="FH107" s="417"/>
    </row>
    <row r="108" spans="1:164" ht="15" customHeight="1">
      <c r="A108" s="656" t="s">
        <v>663</v>
      </c>
      <c r="B108" s="656"/>
      <c r="C108" s="656"/>
      <c r="D108" s="11">
        <v>42002636</v>
      </c>
      <c r="E108" s="11"/>
      <c r="F108" s="11"/>
      <c r="G108" s="11">
        <v>5539182</v>
      </c>
      <c r="H108" s="11">
        <v>36463454</v>
      </c>
      <c r="I108" s="11">
        <v>388784</v>
      </c>
      <c r="J108" s="11">
        <v>14553</v>
      </c>
      <c r="K108" s="11">
        <v>374231</v>
      </c>
      <c r="L108" s="11">
        <v>117238</v>
      </c>
      <c r="M108" s="11">
        <v>14085</v>
      </c>
      <c r="N108" s="11">
        <v>103153</v>
      </c>
      <c r="O108" s="11">
        <v>659143</v>
      </c>
      <c r="P108" s="11">
        <v>79071</v>
      </c>
      <c r="Q108" s="11">
        <v>580072</v>
      </c>
      <c r="R108" s="11">
        <v>274137</v>
      </c>
      <c r="S108" s="11">
        <v>71060</v>
      </c>
      <c r="T108" s="11">
        <v>203077</v>
      </c>
      <c r="U108" s="11">
        <v>6447740</v>
      </c>
      <c r="V108" s="11">
        <v>519774</v>
      </c>
      <c r="W108" s="11">
        <v>5927966</v>
      </c>
      <c r="X108" s="11">
        <v>1212644</v>
      </c>
      <c r="Y108" s="11">
        <v>94142</v>
      </c>
      <c r="Z108" s="11">
        <v>1118502</v>
      </c>
      <c r="AA108" s="11">
        <v>288600</v>
      </c>
      <c r="AB108" s="11">
        <v>51886</v>
      </c>
      <c r="AC108" s="11">
        <v>236714</v>
      </c>
      <c r="AD108" s="11">
        <v>87607</v>
      </c>
      <c r="AE108" s="11">
        <v>51563</v>
      </c>
      <c r="AF108" s="11">
        <v>36044</v>
      </c>
      <c r="AG108" s="11">
        <v>328468</v>
      </c>
      <c r="AH108" s="11">
        <v>0</v>
      </c>
      <c r="AI108" s="11">
        <v>328468</v>
      </c>
      <c r="AJ108" s="11">
        <v>2981044</v>
      </c>
      <c r="AK108" s="11">
        <v>147043</v>
      </c>
      <c r="AL108" s="11">
        <v>2834001</v>
      </c>
      <c r="AM108" s="11">
        <v>1117578</v>
      </c>
      <c r="AN108" s="11">
        <v>226148</v>
      </c>
      <c r="AO108" s="11">
        <v>891430</v>
      </c>
      <c r="AP108" s="11">
        <v>305562</v>
      </c>
      <c r="AQ108" s="11">
        <v>63280</v>
      </c>
      <c r="AR108" s="11">
        <v>242282</v>
      </c>
      <c r="AS108" s="11">
        <v>151620</v>
      </c>
      <c r="AT108" s="11">
        <v>28960</v>
      </c>
      <c r="AU108" s="11">
        <v>122660</v>
      </c>
      <c r="AV108" s="11">
        <v>2631345</v>
      </c>
      <c r="AW108" s="11">
        <v>73945</v>
      </c>
      <c r="AX108" s="11">
        <v>2557400</v>
      </c>
      <c r="AY108" s="11">
        <v>561357</v>
      </c>
      <c r="AZ108" s="11">
        <v>64570</v>
      </c>
      <c r="BA108" s="11">
        <v>496787</v>
      </c>
      <c r="BB108" s="11">
        <v>329950</v>
      </c>
      <c r="BC108" s="11">
        <v>28265</v>
      </c>
      <c r="BD108" s="11">
        <v>301685</v>
      </c>
      <c r="BE108" s="11">
        <v>330550</v>
      </c>
      <c r="BF108" s="11">
        <v>39097</v>
      </c>
      <c r="BG108" s="11">
        <v>291453</v>
      </c>
      <c r="BH108" s="11">
        <v>346215</v>
      </c>
      <c r="BI108" s="11">
        <v>123099</v>
      </c>
      <c r="BJ108" s="11">
        <v>223116</v>
      </c>
      <c r="BK108" s="11">
        <v>738141</v>
      </c>
      <c r="BL108" s="11">
        <v>292244</v>
      </c>
      <c r="BM108" s="11">
        <v>445897</v>
      </c>
      <c r="BN108" s="11">
        <v>96406</v>
      </c>
      <c r="BO108" s="11">
        <v>8239</v>
      </c>
      <c r="BP108" s="11">
        <v>88167</v>
      </c>
      <c r="BQ108" s="11">
        <v>1176916</v>
      </c>
      <c r="BR108" s="11">
        <v>95721</v>
      </c>
      <c r="BS108" s="11">
        <v>1081195</v>
      </c>
      <c r="BT108" s="11">
        <v>493064</v>
      </c>
      <c r="BU108" s="11">
        <v>186735</v>
      </c>
      <c r="BV108" s="11">
        <v>306329</v>
      </c>
      <c r="BW108" s="11">
        <v>998185</v>
      </c>
      <c r="BX108" s="11">
        <v>125872</v>
      </c>
      <c r="BY108" s="11">
        <v>872313</v>
      </c>
      <c r="BZ108" s="11">
        <v>1111572</v>
      </c>
      <c r="CA108" s="11">
        <v>219673</v>
      </c>
      <c r="CB108" s="11">
        <v>891899</v>
      </c>
      <c r="CC108" s="11">
        <v>216441</v>
      </c>
      <c r="CD108" s="11">
        <v>44307</v>
      </c>
      <c r="CE108" s="11">
        <v>172134</v>
      </c>
      <c r="CF108" s="11">
        <v>742072</v>
      </c>
      <c r="CG108" s="11">
        <v>82539</v>
      </c>
      <c r="CH108" s="11">
        <v>659533</v>
      </c>
      <c r="CI108" s="11">
        <v>94236</v>
      </c>
      <c r="CJ108" s="11">
        <v>17387</v>
      </c>
      <c r="CK108" s="11">
        <v>76849</v>
      </c>
      <c r="CL108" s="11">
        <v>237182</v>
      </c>
      <c r="CM108" s="11">
        <v>49097</v>
      </c>
      <c r="CN108" s="11">
        <v>188085</v>
      </c>
      <c r="CO108" s="11">
        <v>592875</v>
      </c>
      <c r="CP108" s="11">
        <v>18231</v>
      </c>
      <c r="CQ108" s="11">
        <v>574644</v>
      </c>
      <c r="CR108" s="11">
        <v>97332</v>
      </c>
      <c r="CS108" s="11">
        <v>24772</v>
      </c>
      <c r="CT108" s="11">
        <v>72560</v>
      </c>
      <c r="CU108" s="11">
        <v>791926</v>
      </c>
      <c r="CV108" s="11">
        <v>226184</v>
      </c>
      <c r="CW108" s="11">
        <v>565742</v>
      </c>
      <c r="CX108" s="11">
        <v>320836</v>
      </c>
      <c r="CY108" s="11">
        <v>57293</v>
      </c>
      <c r="CZ108" s="11">
        <v>263543</v>
      </c>
      <c r="DA108" s="11">
        <v>3048351</v>
      </c>
      <c r="DB108" s="11">
        <v>628274</v>
      </c>
      <c r="DC108" s="11">
        <v>2420077</v>
      </c>
      <c r="DD108" s="11">
        <v>1089195</v>
      </c>
      <c r="DE108" s="11">
        <v>169384</v>
      </c>
      <c r="DF108" s="11">
        <v>919811</v>
      </c>
      <c r="DG108" s="11">
        <v>248946</v>
      </c>
      <c r="DH108" s="11">
        <v>34926</v>
      </c>
      <c r="DI108" s="11">
        <v>214020</v>
      </c>
      <c r="DJ108" s="11">
        <v>1388034</v>
      </c>
      <c r="DK108" s="11">
        <v>191614</v>
      </c>
      <c r="DL108" s="11">
        <v>1196420</v>
      </c>
      <c r="DM108" s="11">
        <v>494885</v>
      </c>
      <c r="DN108" s="11">
        <v>81401</v>
      </c>
      <c r="DO108" s="11">
        <v>413484</v>
      </c>
      <c r="DP108" s="11">
        <v>651650</v>
      </c>
      <c r="DQ108" s="11">
        <v>68320</v>
      </c>
      <c r="DR108" s="11">
        <v>583330</v>
      </c>
      <c r="DS108" s="11">
        <v>1034945</v>
      </c>
      <c r="DT108" s="11">
        <v>312990</v>
      </c>
      <c r="DU108" s="11">
        <v>721955</v>
      </c>
      <c r="DV108" s="11">
        <v>96943</v>
      </c>
      <c r="DW108" s="11">
        <v>45791</v>
      </c>
      <c r="DX108" s="11">
        <v>51152</v>
      </c>
      <c r="DY108" s="11">
        <v>602083</v>
      </c>
      <c r="DZ108" s="11">
        <v>116592</v>
      </c>
      <c r="EA108" s="11">
        <v>485491</v>
      </c>
      <c r="EB108" s="11">
        <v>160610</v>
      </c>
      <c r="EC108" s="11">
        <v>41375</v>
      </c>
      <c r="ED108" s="11">
        <v>119235</v>
      </c>
      <c r="EE108" s="11">
        <v>594726</v>
      </c>
      <c r="EF108" s="11">
        <v>94783</v>
      </c>
      <c r="EG108" s="11">
        <v>499943</v>
      </c>
      <c r="EH108" s="11">
        <v>2496226</v>
      </c>
      <c r="EI108" s="11">
        <v>207352</v>
      </c>
      <c r="EJ108" s="11">
        <v>2288874</v>
      </c>
      <c r="EK108" s="11">
        <v>479135</v>
      </c>
      <c r="EL108" s="11">
        <v>46727</v>
      </c>
      <c r="EM108" s="11">
        <v>432408</v>
      </c>
      <c r="EN108" s="11">
        <v>59799</v>
      </c>
      <c r="EO108" s="11">
        <v>19309</v>
      </c>
      <c r="EP108" s="11">
        <v>40490</v>
      </c>
      <c r="EQ108" s="11">
        <v>1082468</v>
      </c>
      <c r="ER108" s="11">
        <v>121174</v>
      </c>
      <c r="ES108" s="11">
        <v>961294</v>
      </c>
      <c r="ET108" s="11">
        <v>1153314</v>
      </c>
      <c r="EU108" s="11">
        <v>86235</v>
      </c>
      <c r="EV108" s="11">
        <v>1067079</v>
      </c>
      <c r="EW108" s="11">
        <v>174130</v>
      </c>
      <c r="EX108" s="11">
        <v>51942</v>
      </c>
      <c r="EY108" s="11">
        <v>122188</v>
      </c>
      <c r="EZ108" s="11">
        <v>735290</v>
      </c>
      <c r="FA108" s="11">
        <v>58093</v>
      </c>
      <c r="FB108" s="11">
        <v>677197</v>
      </c>
      <c r="FC108" s="11">
        <v>145140</v>
      </c>
      <c r="FD108" s="11">
        <v>24065</v>
      </c>
      <c r="FE108" s="11">
        <v>121075</v>
      </c>
      <c r="FF108" s="420"/>
      <c r="FG108" s="420"/>
      <c r="FH108" s="417"/>
    </row>
    <row r="109" spans="1:164" ht="15" customHeight="1">
      <c r="A109" s="656" t="s">
        <v>699</v>
      </c>
      <c r="B109" s="656"/>
      <c r="C109" s="656"/>
      <c r="D109" s="11">
        <v>9306451</v>
      </c>
      <c r="E109" s="11"/>
      <c r="F109" s="11"/>
      <c r="G109" s="11">
        <v>927952</v>
      </c>
      <c r="H109" s="11">
        <v>8378499</v>
      </c>
      <c r="I109" s="11">
        <v>58711</v>
      </c>
      <c r="J109" s="11">
        <v>1918</v>
      </c>
      <c r="K109" s="11">
        <v>56793</v>
      </c>
      <c r="L109" s="11">
        <v>25410</v>
      </c>
      <c r="M109" s="11">
        <v>236</v>
      </c>
      <c r="N109" s="11">
        <v>25174</v>
      </c>
      <c r="O109" s="11">
        <v>40212</v>
      </c>
      <c r="P109" s="11">
        <v>4223</v>
      </c>
      <c r="Q109" s="11">
        <v>35989</v>
      </c>
      <c r="R109" s="11">
        <v>76997</v>
      </c>
      <c r="S109" s="11">
        <v>3146</v>
      </c>
      <c r="T109" s="11">
        <v>73851</v>
      </c>
      <c r="U109" s="11">
        <v>1374975</v>
      </c>
      <c r="V109" s="11">
        <v>48500</v>
      </c>
      <c r="W109" s="11">
        <v>1326475</v>
      </c>
      <c r="X109" s="11">
        <v>225969</v>
      </c>
      <c r="Y109" s="11">
        <v>18039</v>
      </c>
      <c r="Z109" s="11">
        <v>207930</v>
      </c>
      <c r="AA109" s="11">
        <v>44104</v>
      </c>
      <c r="AB109" s="11">
        <v>19466</v>
      </c>
      <c r="AC109" s="11">
        <v>24638</v>
      </c>
      <c r="AD109" s="11">
        <v>18110</v>
      </c>
      <c r="AE109" s="11">
        <v>7500</v>
      </c>
      <c r="AF109" s="11">
        <v>10610</v>
      </c>
      <c r="AG109" s="11">
        <v>139752</v>
      </c>
      <c r="AH109" s="11">
        <v>0</v>
      </c>
      <c r="AI109" s="11">
        <v>139752</v>
      </c>
      <c r="AJ109" s="11">
        <v>491238</v>
      </c>
      <c r="AK109" s="11">
        <v>21571</v>
      </c>
      <c r="AL109" s="11">
        <v>469667</v>
      </c>
      <c r="AM109" s="11">
        <v>435143</v>
      </c>
      <c r="AN109" s="11">
        <v>21604</v>
      </c>
      <c r="AO109" s="11">
        <v>413539</v>
      </c>
      <c r="AP109" s="11">
        <v>100699</v>
      </c>
      <c r="AQ109" s="11">
        <v>27369</v>
      </c>
      <c r="AR109" s="11">
        <v>73330</v>
      </c>
      <c r="AS109" s="11">
        <v>22493</v>
      </c>
      <c r="AT109" s="11">
        <v>3496</v>
      </c>
      <c r="AU109" s="11">
        <v>18997</v>
      </c>
      <c r="AV109" s="11">
        <v>469962</v>
      </c>
      <c r="AW109" s="11">
        <v>13603</v>
      </c>
      <c r="AX109" s="11">
        <v>456359</v>
      </c>
      <c r="AY109" s="11">
        <v>117176</v>
      </c>
      <c r="AZ109" s="11">
        <v>7179</v>
      </c>
      <c r="BA109" s="11">
        <v>109997</v>
      </c>
      <c r="BB109" s="11">
        <v>40011</v>
      </c>
      <c r="BC109" s="11">
        <v>6409</v>
      </c>
      <c r="BD109" s="11">
        <v>33602</v>
      </c>
      <c r="BE109" s="11">
        <v>55801</v>
      </c>
      <c r="BF109" s="11">
        <v>7627</v>
      </c>
      <c r="BG109" s="11">
        <v>48174</v>
      </c>
      <c r="BH109" s="11">
        <v>38299</v>
      </c>
      <c r="BI109" s="11">
        <v>620</v>
      </c>
      <c r="BJ109" s="11">
        <v>37679</v>
      </c>
      <c r="BK109" s="11">
        <v>161200</v>
      </c>
      <c r="BL109" s="11">
        <v>86301</v>
      </c>
      <c r="BM109" s="11">
        <v>74899</v>
      </c>
      <c r="BN109" s="11">
        <v>14295</v>
      </c>
      <c r="BO109" s="11">
        <v>352</v>
      </c>
      <c r="BP109" s="11">
        <v>13943</v>
      </c>
      <c r="BQ109" s="11">
        <v>96844</v>
      </c>
      <c r="BR109" s="11">
        <v>15128</v>
      </c>
      <c r="BS109" s="11">
        <v>81716</v>
      </c>
      <c r="BT109" s="11">
        <v>106871</v>
      </c>
      <c r="BU109" s="11">
        <v>13649</v>
      </c>
      <c r="BV109" s="11">
        <v>93222</v>
      </c>
      <c r="BW109" s="11">
        <v>304382</v>
      </c>
      <c r="BX109" s="11">
        <v>23643</v>
      </c>
      <c r="BY109" s="11">
        <v>280739</v>
      </c>
      <c r="BZ109" s="11">
        <v>184570</v>
      </c>
      <c r="CA109" s="11">
        <v>22399</v>
      </c>
      <c r="CB109" s="11">
        <v>162171</v>
      </c>
      <c r="CC109" s="11">
        <v>21927</v>
      </c>
      <c r="CD109" s="11">
        <v>1402</v>
      </c>
      <c r="CE109" s="11">
        <v>20525</v>
      </c>
      <c r="CF109" s="11">
        <v>140519</v>
      </c>
      <c r="CG109" s="11">
        <v>34557</v>
      </c>
      <c r="CH109" s="11">
        <v>105962</v>
      </c>
      <c r="CI109" s="11">
        <v>19701</v>
      </c>
      <c r="CJ109" s="11">
        <v>446</v>
      </c>
      <c r="CK109" s="11">
        <v>19255</v>
      </c>
      <c r="CL109" s="11">
        <v>54797</v>
      </c>
      <c r="CM109" s="11">
        <v>11056</v>
      </c>
      <c r="CN109" s="11">
        <v>43741</v>
      </c>
      <c r="CO109" s="11">
        <v>94802</v>
      </c>
      <c r="CP109" s="11">
        <v>985</v>
      </c>
      <c r="CQ109" s="11">
        <v>93817</v>
      </c>
      <c r="CR109" s="11">
        <v>7347</v>
      </c>
      <c r="CS109" s="11">
        <v>1279</v>
      </c>
      <c r="CT109" s="11">
        <v>6068</v>
      </c>
      <c r="CU109" s="11">
        <v>192958</v>
      </c>
      <c r="CV109" s="11">
        <v>40000</v>
      </c>
      <c r="CW109" s="11">
        <v>152958</v>
      </c>
      <c r="CX109" s="11">
        <v>56654</v>
      </c>
      <c r="CY109" s="11">
        <v>4071</v>
      </c>
      <c r="CZ109" s="11">
        <v>52583</v>
      </c>
      <c r="DA109" s="11">
        <v>1030023</v>
      </c>
      <c r="DB109" s="11">
        <v>160523</v>
      </c>
      <c r="DC109" s="11">
        <v>869500</v>
      </c>
      <c r="DD109" s="11">
        <v>309802</v>
      </c>
      <c r="DE109" s="11">
        <v>28991</v>
      </c>
      <c r="DF109" s="11">
        <v>280811</v>
      </c>
      <c r="DG109" s="11">
        <v>67219</v>
      </c>
      <c r="DH109" s="11">
        <v>2363</v>
      </c>
      <c r="DI109" s="11">
        <v>64856</v>
      </c>
      <c r="DJ109" s="11">
        <v>313467</v>
      </c>
      <c r="DK109" s="11">
        <v>86773</v>
      </c>
      <c r="DL109" s="11">
        <v>226694</v>
      </c>
      <c r="DM109" s="11">
        <v>171432</v>
      </c>
      <c r="DN109" s="11">
        <v>17825</v>
      </c>
      <c r="DO109" s="11">
        <v>153607</v>
      </c>
      <c r="DP109" s="11">
        <v>103691</v>
      </c>
      <c r="DQ109" s="11">
        <v>6516</v>
      </c>
      <c r="DR109" s="11">
        <v>97175</v>
      </c>
      <c r="DS109" s="11">
        <v>282805</v>
      </c>
      <c r="DT109" s="11">
        <v>71548</v>
      </c>
      <c r="DU109" s="11">
        <v>211257</v>
      </c>
      <c r="DV109" s="11">
        <v>9489</v>
      </c>
      <c r="DW109" s="11">
        <v>1574</v>
      </c>
      <c r="DX109" s="11">
        <v>7915</v>
      </c>
      <c r="DY109" s="11">
        <v>132666</v>
      </c>
      <c r="DZ109" s="11">
        <v>8585</v>
      </c>
      <c r="EA109" s="11">
        <v>124081</v>
      </c>
      <c r="EB109" s="11">
        <v>36551</v>
      </c>
      <c r="EC109" s="11">
        <v>13031</v>
      </c>
      <c r="ED109" s="11">
        <v>23520</v>
      </c>
      <c r="EE109" s="11">
        <v>117274</v>
      </c>
      <c r="EF109" s="11">
        <v>4739</v>
      </c>
      <c r="EG109" s="11">
        <v>112535</v>
      </c>
      <c r="EH109" s="11">
        <v>660946</v>
      </c>
      <c r="EI109" s="11">
        <v>28210</v>
      </c>
      <c r="EJ109" s="11">
        <v>632736</v>
      </c>
      <c r="EK109" s="11">
        <v>99987</v>
      </c>
      <c r="EL109" s="11">
        <v>5362</v>
      </c>
      <c r="EM109" s="11">
        <v>94625</v>
      </c>
      <c r="EN109" s="11">
        <v>11565</v>
      </c>
      <c r="EO109" s="11">
        <v>5170</v>
      </c>
      <c r="EP109" s="11">
        <v>6395</v>
      </c>
      <c r="EQ109" s="11">
        <v>205138</v>
      </c>
      <c r="ER109" s="11">
        <v>4881</v>
      </c>
      <c r="ES109" s="11">
        <v>200257</v>
      </c>
      <c r="ET109" s="11">
        <v>307160</v>
      </c>
      <c r="EU109" s="11">
        <v>5455</v>
      </c>
      <c r="EV109" s="11">
        <v>301705</v>
      </c>
      <c r="EW109" s="11">
        <v>9281</v>
      </c>
      <c r="EX109" s="11">
        <v>5699</v>
      </c>
      <c r="EY109" s="11">
        <v>3582</v>
      </c>
      <c r="EZ109" s="11">
        <v>170261</v>
      </c>
      <c r="FA109" s="11">
        <v>2623</v>
      </c>
      <c r="FB109" s="11">
        <v>167638</v>
      </c>
      <c r="FC109" s="11">
        <v>35765</v>
      </c>
      <c r="FD109" s="11">
        <v>310</v>
      </c>
      <c r="FE109" s="11">
        <v>35455</v>
      </c>
      <c r="FF109" s="420"/>
      <c r="FG109" s="420"/>
      <c r="FH109" s="417"/>
    </row>
    <row r="110" spans="1:164" ht="15" customHeight="1">
      <c r="A110" s="656" t="s">
        <v>664</v>
      </c>
      <c r="B110" s="656"/>
      <c r="C110" s="656"/>
      <c r="D110" s="11">
        <v>50172861</v>
      </c>
      <c r="E110" s="11"/>
      <c r="F110" s="11"/>
      <c r="G110" s="11">
        <v>8675791</v>
      </c>
      <c r="H110" s="11">
        <v>41497070</v>
      </c>
      <c r="I110" s="11">
        <v>501056</v>
      </c>
      <c r="J110" s="11">
        <v>29147</v>
      </c>
      <c r="K110" s="11">
        <v>471909</v>
      </c>
      <c r="L110" s="11">
        <v>346095</v>
      </c>
      <c r="M110" s="11">
        <v>163558</v>
      </c>
      <c r="N110" s="11">
        <v>182537</v>
      </c>
      <c r="O110" s="11">
        <v>447925</v>
      </c>
      <c r="P110" s="11">
        <v>68544</v>
      </c>
      <c r="Q110" s="11">
        <v>379381</v>
      </c>
      <c r="R110" s="11">
        <v>186139</v>
      </c>
      <c r="S110" s="11">
        <v>13785</v>
      </c>
      <c r="T110" s="11">
        <v>172354</v>
      </c>
      <c r="U110" s="11">
        <v>8162757</v>
      </c>
      <c r="V110" s="11">
        <v>261889</v>
      </c>
      <c r="W110" s="11">
        <v>7900868</v>
      </c>
      <c r="X110" s="11">
        <v>892783</v>
      </c>
      <c r="Y110" s="11">
        <v>168594</v>
      </c>
      <c r="Z110" s="11">
        <v>724189</v>
      </c>
      <c r="AA110" s="11">
        <v>970427</v>
      </c>
      <c r="AB110" s="11">
        <v>249002</v>
      </c>
      <c r="AC110" s="11">
        <v>721425</v>
      </c>
      <c r="AD110" s="11">
        <v>147749</v>
      </c>
      <c r="AE110" s="11">
        <v>76123</v>
      </c>
      <c r="AF110" s="11">
        <v>71626</v>
      </c>
      <c r="AG110" s="11">
        <v>678972</v>
      </c>
      <c r="AH110" s="11">
        <v>0</v>
      </c>
      <c r="AI110" s="11">
        <v>678972</v>
      </c>
      <c r="AJ110" s="11">
        <v>2273269</v>
      </c>
      <c r="AK110" s="11">
        <v>233673</v>
      </c>
      <c r="AL110" s="11">
        <v>2039596</v>
      </c>
      <c r="AM110" s="11">
        <v>1234564</v>
      </c>
      <c r="AN110" s="11">
        <v>289423</v>
      </c>
      <c r="AO110" s="11">
        <v>945141</v>
      </c>
      <c r="AP110" s="11">
        <v>247168</v>
      </c>
      <c r="AQ110" s="11">
        <v>159649</v>
      </c>
      <c r="AR110" s="11">
        <v>87519</v>
      </c>
      <c r="AS110" s="11">
        <v>147049</v>
      </c>
      <c r="AT110" s="11">
        <v>100886</v>
      </c>
      <c r="AU110" s="11">
        <v>46163</v>
      </c>
      <c r="AV110" s="11">
        <v>1968791</v>
      </c>
      <c r="AW110" s="11">
        <v>203318</v>
      </c>
      <c r="AX110" s="11">
        <v>1765473</v>
      </c>
      <c r="AY110" s="11">
        <v>877838</v>
      </c>
      <c r="AZ110" s="11">
        <v>398472</v>
      </c>
      <c r="BA110" s="11">
        <v>479366</v>
      </c>
      <c r="BB110" s="11">
        <v>165043</v>
      </c>
      <c r="BC110" s="11">
        <v>26165</v>
      </c>
      <c r="BD110" s="11">
        <v>138878</v>
      </c>
      <c r="BE110" s="11">
        <v>293502</v>
      </c>
      <c r="BF110" s="11">
        <v>95558</v>
      </c>
      <c r="BG110" s="11">
        <v>197944</v>
      </c>
      <c r="BH110" s="11">
        <v>452186</v>
      </c>
      <c r="BI110" s="11">
        <v>287014</v>
      </c>
      <c r="BJ110" s="11">
        <v>165172</v>
      </c>
      <c r="BK110" s="11">
        <v>754482</v>
      </c>
      <c r="BL110" s="11">
        <v>116636</v>
      </c>
      <c r="BM110" s="11">
        <v>637846</v>
      </c>
      <c r="BN110" s="11">
        <v>284032</v>
      </c>
      <c r="BO110" s="11">
        <v>166956</v>
      </c>
      <c r="BP110" s="11">
        <v>117076</v>
      </c>
      <c r="BQ110" s="11">
        <v>1450301</v>
      </c>
      <c r="BR110" s="11">
        <v>372461</v>
      </c>
      <c r="BS110" s="11">
        <v>1077840</v>
      </c>
      <c r="BT110" s="11">
        <v>2761487</v>
      </c>
      <c r="BU110" s="11">
        <v>1208456</v>
      </c>
      <c r="BV110" s="11">
        <v>1553031</v>
      </c>
      <c r="BW110" s="11">
        <v>1137670</v>
      </c>
      <c r="BX110" s="11">
        <v>636589</v>
      </c>
      <c r="BY110" s="11">
        <v>501081</v>
      </c>
      <c r="BZ110" s="11">
        <v>1021298</v>
      </c>
      <c r="CA110" s="11">
        <v>115999</v>
      </c>
      <c r="CB110" s="11">
        <v>905299</v>
      </c>
      <c r="CC110" s="11">
        <v>273178</v>
      </c>
      <c r="CD110" s="11">
        <v>35525</v>
      </c>
      <c r="CE110" s="11">
        <v>237653</v>
      </c>
      <c r="CF110" s="11">
        <v>637837</v>
      </c>
      <c r="CG110" s="11">
        <v>214196</v>
      </c>
      <c r="CH110" s="11">
        <v>423641</v>
      </c>
      <c r="CI110" s="11">
        <v>82730</v>
      </c>
      <c r="CJ110" s="11">
        <v>25822</v>
      </c>
      <c r="CK110" s="11">
        <v>56908</v>
      </c>
      <c r="CL110" s="11">
        <v>216815</v>
      </c>
      <c r="CM110" s="11">
        <v>1532</v>
      </c>
      <c r="CN110" s="11">
        <v>215283</v>
      </c>
      <c r="CO110" s="11">
        <v>292543</v>
      </c>
      <c r="CP110" s="11">
        <v>20647</v>
      </c>
      <c r="CQ110" s="11">
        <v>271896</v>
      </c>
      <c r="CR110" s="11">
        <v>212811</v>
      </c>
      <c r="CS110" s="11">
        <v>112787</v>
      </c>
      <c r="CT110" s="11">
        <v>100024</v>
      </c>
      <c r="CU110" s="11">
        <v>1365900</v>
      </c>
      <c r="CV110" s="11">
        <v>441198</v>
      </c>
      <c r="CW110" s="11">
        <v>924702</v>
      </c>
      <c r="CX110" s="11">
        <v>144697</v>
      </c>
      <c r="CY110" s="11">
        <v>52090</v>
      </c>
      <c r="CZ110" s="11">
        <v>92607</v>
      </c>
      <c r="DA110" s="11">
        <v>5901424</v>
      </c>
      <c r="DB110" s="11">
        <v>349795</v>
      </c>
      <c r="DC110" s="11">
        <v>5551629</v>
      </c>
      <c r="DD110" s="11">
        <v>1465543</v>
      </c>
      <c r="DE110" s="11">
        <v>295009</v>
      </c>
      <c r="DF110" s="11">
        <v>1170534</v>
      </c>
      <c r="DG110" s="11">
        <v>92555</v>
      </c>
      <c r="DH110" s="11">
        <v>34047</v>
      </c>
      <c r="DI110" s="11">
        <v>58508</v>
      </c>
      <c r="DJ110" s="11">
        <v>2134667</v>
      </c>
      <c r="DK110" s="11">
        <v>249385</v>
      </c>
      <c r="DL110" s="11">
        <v>1885282</v>
      </c>
      <c r="DM110" s="11">
        <v>444995</v>
      </c>
      <c r="DN110" s="11">
        <v>165002</v>
      </c>
      <c r="DO110" s="11">
        <v>279993</v>
      </c>
      <c r="DP110" s="11">
        <v>650397</v>
      </c>
      <c r="DQ110" s="11">
        <v>105855</v>
      </c>
      <c r="DR110" s="11">
        <v>544542</v>
      </c>
      <c r="DS110" s="11">
        <v>1839406</v>
      </c>
      <c r="DT110" s="11">
        <v>76985</v>
      </c>
      <c r="DU110" s="11">
        <v>1762421</v>
      </c>
      <c r="DV110" s="11">
        <v>291758</v>
      </c>
      <c r="DW110" s="11">
        <v>91801</v>
      </c>
      <c r="DX110" s="11">
        <v>199957</v>
      </c>
      <c r="DY110" s="11">
        <v>493741</v>
      </c>
      <c r="DZ110" s="11">
        <v>152659</v>
      </c>
      <c r="EA110" s="11">
        <v>341082</v>
      </c>
      <c r="EB110" s="11">
        <v>100514</v>
      </c>
      <c r="EC110" s="11">
        <v>41982</v>
      </c>
      <c r="ED110" s="11">
        <v>58532</v>
      </c>
      <c r="EE110" s="11">
        <v>805081</v>
      </c>
      <c r="EF110" s="11">
        <v>254193</v>
      </c>
      <c r="EG110" s="11">
        <v>550888</v>
      </c>
      <c r="EH110" s="11">
        <v>1987036</v>
      </c>
      <c r="EI110" s="11">
        <v>39247</v>
      </c>
      <c r="EJ110" s="11">
        <v>1947789</v>
      </c>
      <c r="EK110" s="11">
        <v>338034</v>
      </c>
      <c r="EL110" s="11">
        <v>90817</v>
      </c>
      <c r="EM110" s="11">
        <v>247217</v>
      </c>
      <c r="EN110" s="11">
        <v>149831</v>
      </c>
      <c r="EO110" s="11">
        <v>88588</v>
      </c>
      <c r="EP110" s="11">
        <v>61243</v>
      </c>
      <c r="EQ110" s="11">
        <v>1032236</v>
      </c>
      <c r="ER110" s="11">
        <v>160553</v>
      </c>
      <c r="ES110" s="11">
        <v>871683</v>
      </c>
      <c r="ET110" s="11">
        <v>1355913</v>
      </c>
      <c r="EU110" s="11">
        <v>86869</v>
      </c>
      <c r="EV110" s="11">
        <v>1269044</v>
      </c>
      <c r="EW110" s="11">
        <v>138779</v>
      </c>
      <c r="EX110" s="11">
        <v>19524</v>
      </c>
      <c r="EY110" s="11">
        <v>119255</v>
      </c>
      <c r="EZ110" s="11">
        <v>306706</v>
      </c>
      <c r="FA110" s="11">
        <v>19501</v>
      </c>
      <c r="FB110" s="11">
        <v>287205</v>
      </c>
      <c r="FC110" s="11">
        <v>15151</v>
      </c>
      <c r="FD110" s="11">
        <v>8285</v>
      </c>
      <c r="FE110" s="11">
        <v>6866</v>
      </c>
      <c r="FF110" s="420"/>
      <c r="FG110" s="420"/>
      <c r="FH110" s="417"/>
    </row>
    <row r="111" spans="1:164" ht="15" customHeight="1">
      <c r="A111" s="656" t="s">
        <v>665</v>
      </c>
      <c r="B111" s="656"/>
      <c r="C111" s="656"/>
      <c r="D111" s="11">
        <v>55612830</v>
      </c>
      <c r="E111" s="11"/>
      <c r="F111" s="11"/>
      <c r="G111" s="11">
        <v>1246219</v>
      </c>
      <c r="H111" s="11">
        <v>54366611</v>
      </c>
      <c r="I111" s="11">
        <v>386892</v>
      </c>
      <c r="J111" s="11">
        <v>0</v>
      </c>
      <c r="K111" s="11">
        <v>386892</v>
      </c>
      <c r="L111" s="11">
        <v>107061</v>
      </c>
      <c r="M111" s="11">
        <v>0</v>
      </c>
      <c r="N111" s="11">
        <v>107061</v>
      </c>
      <c r="O111" s="11">
        <v>725586</v>
      </c>
      <c r="P111" s="11">
        <v>0</v>
      </c>
      <c r="Q111" s="11">
        <v>725586</v>
      </c>
      <c r="R111" s="11">
        <v>316985</v>
      </c>
      <c r="S111" s="11">
        <v>246</v>
      </c>
      <c r="T111" s="11">
        <v>316739</v>
      </c>
      <c r="U111" s="11">
        <v>8737309</v>
      </c>
      <c r="V111" s="11">
        <v>483700</v>
      </c>
      <c r="W111" s="11">
        <v>8253609</v>
      </c>
      <c r="X111" s="11">
        <v>955123</v>
      </c>
      <c r="Y111" s="11">
        <v>2913</v>
      </c>
      <c r="Z111" s="11">
        <v>952210</v>
      </c>
      <c r="AA111" s="11">
        <v>642347</v>
      </c>
      <c r="AB111" s="11">
        <v>0</v>
      </c>
      <c r="AC111" s="11">
        <v>642347</v>
      </c>
      <c r="AD111" s="11">
        <v>177810</v>
      </c>
      <c r="AE111" s="11">
        <v>0</v>
      </c>
      <c r="AF111" s="11">
        <v>177810</v>
      </c>
      <c r="AG111" s="11">
        <v>592945</v>
      </c>
      <c r="AH111" s="11">
        <v>0</v>
      </c>
      <c r="AI111" s="11">
        <v>592945</v>
      </c>
      <c r="AJ111" s="11">
        <v>3501673</v>
      </c>
      <c r="AK111" s="11">
        <v>0</v>
      </c>
      <c r="AL111" s="11">
        <v>3501673</v>
      </c>
      <c r="AM111" s="11">
        <v>1192275</v>
      </c>
      <c r="AN111" s="11">
        <v>8604</v>
      </c>
      <c r="AO111" s="11">
        <v>1183671</v>
      </c>
      <c r="AP111" s="11">
        <v>409445</v>
      </c>
      <c r="AQ111" s="11">
        <v>0</v>
      </c>
      <c r="AR111" s="11">
        <v>409445</v>
      </c>
      <c r="AS111" s="11">
        <v>216459</v>
      </c>
      <c r="AT111" s="11">
        <v>0</v>
      </c>
      <c r="AU111" s="11">
        <v>216459</v>
      </c>
      <c r="AV111" s="11">
        <v>2131254</v>
      </c>
      <c r="AW111" s="11">
        <v>10941</v>
      </c>
      <c r="AX111" s="11">
        <v>2120313</v>
      </c>
      <c r="AY111" s="11">
        <v>991782</v>
      </c>
      <c r="AZ111" s="11">
        <v>1301</v>
      </c>
      <c r="BA111" s="11">
        <v>990481</v>
      </c>
      <c r="BB111" s="11">
        <v>508694</v>
      </c>
      <c r="BC111" s="11">
        <v>770</v>
      </c>
      <c r="BD111" s="11">
        <v>507924</v>
      </c>
      <c r="BE111" s="11">
        <v>364206</v>
      </c>
      <c r="BF111" s="11">
        <v>0</v>
      </c>
      <c r="BG111" s="11">
        <v>364206</v>
      </c>
      <c r="BH111" s="11">
        <v>677710</v>
      </c>
      <c r="BI111" s="11">
        <v>0</v>
      </c>
      <c r="BJ111" s="11">
        <v>677710</v>
      </c>
      <c r="BK111" s="11">
        <v>778306</v>
      </c>
      <c r="BL111" s="11">
        <v>0</v>
      </c>
      <c r="BM111" s="11">
        <v>778306</v>
      </c>
      <c r="BN111" s="11">
        <v>190563</v>
      </c>
      <c r="BO111" s="11">
        <v>0</v>
      </c>
      <c r="BP111" s="11">
        <v>190563</v>
      </c>
      <c r="BQ111" s="11">
        <v>1340418</v>
      </c>
      <c r="BR111" s="11">
        <v>160129</v>
      </c>
      <c r="BS111" s="11">
        <v>1180289</v>
      </c>
      <c r="BT111" s="11">
        <v>1226716</v>
      </c>
      <c r="BU111" s="11">
        <v>245652</v>
      </c>
      <c r="BV111" s="11">
        <v>981064</v>
      </c>
      <c r="BW111" s="11">
        <v>2353799</v>
      </c>
      <c r="BX111" s="11">
        <v>0</v>
      </c>
      <c r="BY111" s="11">
        <v>2353799</v>
      </c>
      <c r="BZ111" s="11">
        <v>958438</v>
      </c>
      <c r="CA111" s="11">
        <v>161308</v>
      </c>
      <c r="CB111" s="11">
        <v>797130</v>
      </c>
      <c r="CC111" s="11">
        <v>377242</v>
      </c>
      <c r="CD111" s="11">
        <v>0</v>
      </c>
      <c r="CE111" s="11">
        <v>377242</v>
      </c>
      <c r="CF111" s="11">
        <v>1166705</v>
      </c>
      <c r="CG111" s="11">
        <v>0</v>
      </c>
      <c r="CH111" s="11">
        <v>1166705</v>
      </c>
      <c r="CI111" s="11">
        <v>152429</v>
      </c>
      <c r="CJ111" s="11">
        <v>0</v>
      </c>
      <c r="CK111" s="11">
        <v>152429</v>
      </c>
      <c r="CL111" s="11">
        <v>324574</v>
      </c>
      <c r="CM111" s="11">
        <v>4257</v>
      </c>
      <c r="CN111" s="11">
        <v>320317</v>
      </c>
      <c r="CO111" s="11">
        <v>600151</v>
      </c>
      <c r="CP111" s="11">
        <v>0</v>
      </c>
      <c r="CQ111" s="11">
        <v>600151</v>
      </c>
      <c r="CR111" s="11">
        <v>163678</v>
      </c>
      <c r="CS111" s="11">
        <v>18204</v>
      </c>
      <c r="CT111" s="11">
        <v>145474</v>
      </c>
      <c r="CU111" s="11">
        <v>1580773</v>
      </c>
      <c r="CV111" s="11">
        <v>2612</v>
      </c>
      <c r="CW111" s="11">
        <v>1578161</v>
      </c>
      <c r="CX111" s="11">
        <v>203738</v>
      </c>
      <c r="CY111" s="11">
        <v>0</v>
      </c>
      <c r="CZ111" s="11">
        <v>203738</v>
      </c>
      <c r="DA111" s="11">
        <v>3406516</v>
      </c>
      <c r="DB111" s="11">
        <v>0</v>
      </c>
      <c r="DC111" s="11">
        <v>3406516</v>
      </c>
      <c r="DD111" s="11">
        <v>1043471</v>
      </c>
      <c r="DE111" s="11">
        <v>1000</v>
      </c>
      <c r="DF111" s="11">
        <v>1042471</v>
      </c>
      <c r="DG111" s="11">
        <v>131483</v>
      </c>
      <c r="DH111" s="11">
        <v>0</v>
      </c>
      <c r="DI111" s="11">
        <v>131483</v>
      </c>
      <c r="DJ111" s="11">
        <v>2175389</v>
      </c>
      <c r="DK111" s="11">
        <v>0</v>
      </c>
      <c r="DL111" s="11">
        <v>2175389</v>
      </c>
      <c r="DM111" s="11">
        <v>336865</v>
      </c>
      <c r="DN111" s="11">
        <v>0</v>
      </c>
      <c r="DO111" s="11">
        <v>336865</v>
      </c>
      <c r="DP111" s="11">
        <v>887756</v>
      </c>
      <c r="DQ111" s="11">
        <v>1664</v>
      </c>
      <c r="DR111" s="11">
        <v>886092</v>
      </c>
      <c r="DS111" s="11">
        <v>2315766</v>
      </c>
      <c r="DT111" s="11">
        <v>17817</v>
      </c>
      <c r="DU111" s="11">
        <v>2297949</v>
      </c>
      <c r="DV111" s="11">
        <v>183547</v>
      </c>
      <c r="DW111" s="11">
        <v>52205</v>
      </c>
      <c r="DX111" s="11">
        <v>131342</v>
      </c>
      <c r="DY111" s="11">
        <v>532871</v>
      </c>
      <c r="DZ111" s="11">
        <v>0</v>
      </c>
      <c r="EA111" s="11">
        <v>532871</v>
      </c>
      <c r="EB111" s="11">
        <v>108236</v>
      </c>
      <c r="EC111" s="11">
        <v>0</v>
      </c>
      <c r="ED111" s="11">
        <v>108236</v>
      </c>
      <c r="EE111" s="11">
        <v>881948</v>
      </c>
      <c r="EF111" s="11">
        <v>606</v>
      </c>
      <c r="EG111" s="11">
        <v>881342</v>
      </c>
      <c r="EH111" s="11">
        <v>4148233</v>
      </c>
      <c r="EI111" s="11">
        <v>20339</v>
      </c>
      <c r="EJ111" s="11">
        <v>4127894</v>
      </c>
      <c r="EK111" s="11">
        <v>271824</v>
      </c>
      <c r="EL111" s="11">
        <v>0</v>
      </c>
      <c r="EM111" s="11">
        <v>271824</v>
      </c>
      <c r="EN111" s="11">
        <v>86165</v>
      </c>
      <c r="EO111" s="11">
        <v>1965</v>
      </c>
      <c r="EP111" s="11">
        <v>84200</v>
      </c>
      <c r="EQ111" s="11">
        <v>1686279</v>
      </c>
      <c r="ER111" s="11">
        <v>41667</v>
      </c>
      <c r="ES111" s="11">
        <v>1644612</v>
      </c>
      <c r="ET111" s="11">
        <v>1942983</v>
      </c>
      <c r="EU111" s="11">
        <v>0</v>
      </c>
      <c r="EV111" s="11">
        <v>1942983</v>
      </c>
      <c r="EW111" s="11">
        <v>318001</v>
      </c>
      <c r="EX111" s="11">
        <v>0</v>
      </c>
      <c r="EY111" s="11">
        <v>318001</v>
      </c>
      <c r="EZ111" s="11">
        <v>1022942</v>
      </c>
      <c r="FA111" s="11">
        <v>8319</v>
      </c>
      <c r="FB111" s="11">
        <v>1014623</v>
      </c>
      <c r="FC111" s="11">
        <v>79469</v>
      </c>
      <c r="FD111" s="11">
        <v>0</v>
      </c>
      <c r="FE111" s="11">
        <v>79469</v>
      </c>
      <c r="FF111" s="420"/>
      <c r="FG111" s="420"/>
      <c r="FH111" s="417"/>
    </row>
    <row r="112" spans="1:164" ht="15" customHeight="1">
      <c r="A112" s="656" t="s">
        <v>699</v>
      </c>
      <c r="B112" s="656"/>
      <c r="C112" s="656"/>
      <c r="D112" s="11">
        <v>20106048</v>
      </c>
      <c r="E112" s="11"/>
      <c r="F112" s="11"/>
      <c r="G112" s="11">
        <v>95378</v>
      </c>
      <c r="H112" s="11">
        <v>20010670</v>
      </c>
      <c r="I112" s="11">
        <v>114993</v>
      </c>
      <c r="J112" s="11">
        <v>0</v>
      </c>
      <c r="K112" s="11">
        <v>114993</v>
      </c>
      <c r="L112" s="11">
        <v>23127</v>
      </c>
      <c r="M112" s="11">
        <v>0</v>
      </c>
      <c r="N112" s="11">
        <v>23127</v>
      </c>
      <c r="O112" s="11">
        <v>223964</v>
      </c>
      <c r="P112" s="11">
        <v>0</v>
      </c>
      <c r="Q112" s="11">
        <v>223964</v>
      </c>
      <c r="R112" s="11">
        <v>126571</v>
      </c>
      <c r="S112" s="11">
        <v>0</v>
      </c>
      <c r="T112" s="11">
        <v>126571</v>
      </c>
      <c r="U112" s="11">
        <v>3406795</v>
      </c>
      <c r="V112" s="11">
        <v>0</v>
      </c>
      <c r="W112" s="11">
        <v>3406795</v>
      </c>
      <c r="X112" s="11">
        <v>375270</v>
      </c>
      <c r="Y112" s="11">
        <v>0</v>
      </c>
      <c r="Z112" s="11">
        <v>375270</v>
      </c>
      <c r="AA112" s="11">
        <v>289781</v>
      </c>
      <c r="AB112" s="11">
        <v>0</v>
      </c>
      <c r="AC112" s="11">
        <v>289781</v>
      </c>
      <c r="AD112" s="11">
        <v>64634</v>
      </c>
      <c r="AE112" s="11">
        <v>0</v>
      </c>
      <c r="AF112" s="11">
        <v>64634</v>
      </c>
      <c r="AG112" s="11">
        <v>426293</v>
      </c>
      <c r="AH112" s="11">
        <v>0</v>
      </c>
      <c r="AI112" s="11">
        <v>426293</v>
      </c>
      <c r="AJ112" s="11">
        <v>948127</v>
      </c>
      <c r="AK112" s="11">
        <v>0</v>
      </c>
      <c r="AL112" s="11">
        <v>948127</v>
      </c>
      <c r="AM112" s="11">
        <v>262720</v>
      </c>
      <c r="AN112" s="11">
        <v>0</v>
      </c>
      <c r="AO112" s="11">
        <v>262720</v>
      </c>
      <c r="AP112" s="11">
        <v>254739</v>
      </c>
      <c r="AQ112" s="11">
        <v>0</v>
      </c>
      <c r="AR112" s="11">
        <v>254739</v>
      </c>
      <c r="AS112" s="11">
        <v>76224</v>
      </c>
      <c r="AT112" s="11">
        <v>0</v>
      </c>
      <c r="AU112" s="11">
        <v>76224</v>
      </c>
      <c r="AV112" s="11">
        <v>889920</v>
      </c>
      <c r="AW112" s="11">
        <v>0</v>
      </c>
      <c r="AX112" s="11">
        <v>889920</v>
      </c>
      <c r="AY112" s="11">
        <v>314930</v>
      </c>
      <c r="AZ112" s="11">
        <v>0</v>
      </c>
      <c r="BA112" s="11">
        <v>314930</v>
      </c>
      <c r="BB112" s="11">
        <v>148474</v>
      </c>
      <c r="BC112" s="11">
        <v>0</v>
      </c>
      <c r="BD112" s="11">
        <v>148474</v>
      </c>
      <c r="BE112" s="11">
        <v>92650</v>
      </c>
      <c r="BF112" s="11">
        <v>0</v>
      </c>
      <c r="BG112" s="11">
        <v>92650</v>
      </c>
      <c r="BH112" s="11">
        <v>321017</v>
      </c>
      <c r="BI112" s="11">
        <v>0</v>
      </c>
      <c r="BJ112" s="11">
        <v>321017</v>
      </c>
      <c r="BK112" s="11">
        <v>408434</v>
      </c>
      <c r="BL112" s="11">
        <v>0</v>
      </c>
      <c r="BM112" s="11">
        <v>408434</v>
      </c>
      <c r="BN112" s="11">
        <v>48050</v>
      </c>
      <c r="BO112" s="11">
        <v>0</v>
      </c>
      <c r="BP112" s="11">
        <v>48050</v>
      </c>
      <c r="BQ112" s="11">
        <v>307314</v>
      </c>
      <c r="BR112" s="11">
        <v>0</v>
      </c>
      <c r="BS112" s="11">
        <v>307314</v>
      </c>
      <c r="BT112" s="11">
        <v>450064</v>
      </c>
      <c r="BU112" s="11">
        <v>81862</v>
      </c>
      <c r="BV112" s="11">
        <v>368202</v>
      </c>
      <c r="BW112" s="11">
        <v>490675</v>
      </c>
      <c r="BX112" s="11">
        <v>0</v>
      </c>
      <c r="BY112" s="11">
        <v>490675</v>
      </c>
      <c r="BZ112" s="11">
        <v>142026</v>
      </c>
      <c r="CA112" s="11">
        <v>10878</v>
      </c>
      <c r="CB112" s="11">
        <v>131148</v>
      </c>
      <c r="CC112" s="11">
        <v>212647</v>
      </c>
      <c r="CD112" s="11">
        <v>0</v>
      </c>
      <c r="CE112" s="11">
        <v>212647</v>
      </c>
      <c r="CF112" s="11">
        <v>542079</v>
      </c>
      <c r="CG112" s="11">
        <v>0</v>
      </c>
      <c r="CH112" s="11">
        <v>542079</v>
      </c>
      <c r="CI112" s="11">
        <v>82341</v>
      </c>
      <c r="CJ112" s="11">
        <v>0</v>
      </c>
      <c r="CK112" s="11">
        <v>82341</v>
      </c>
      <c r="CL112" s="11">
        <v>185376</v>
      </c>
      <c r="CM112" s="11">
        <v>6</v>
      </c>
      <c r="CN112" s="11">
        <v>185370</v>
      </c>
      <c r="CO112" s="11">
        <v>323151</v>
      </c>
      <c r="CP112" s="11">
        <v>0</v>
      </c>
      <c r="CQ112" s="11">
        <v>323151</v>
      </c>
      <c r="CR112" s="11">
        <v>55648</v>
      </c>
      <c r="CS112" s="11">
        <v>1234</v>
      </c>
      <c r="CT112" s="11">
        <v>54414</v>
      </c>
      <c r="CU112" s="11">
        <v>409224</v>
      </c>
      <c r="CV112" s="11">
        <v>0</v>
      </c>
      <c r="CW112" s="11">
        <v>409224</v>
      </c>
      <c r="CX112" s="11">
        <v>71473</v>
      </c>
      <c r="CY112" s="11">
        <v>0</v>
      </c>
      <c r="CZ112" s="11">
        <v>71473</v>
      </c>
      <c r="DA112" s="11">
        <v>1904618</v>
      </c>
      <c r="DB112" s="11">
        <v>0</v>
      </c>
      <c r="DC112" s="11">
        <v>1904618</v>
      </c>
      <c r="DD112" s="11">
        <v>352398</v>
      </c>
      <c r="DE112" s="11">
        <v>429</v>
      </c>
      <c r="DF112" s="11">
        <v>351969</v>
      </c>
      <c r="DG112" s="11">
        <v>81258</v>
      </c>
      <c r="DH112" s="11">
        <v>0</v>
      </c>
      <c r="DI112" s="11">
        <v>81258</v>
      </c>
      <c r="DJ112" s="11">
        <v>658049</v>
      </c>
      <c r="DK112" s="11">
        <v>0</v>
      </c>
      <c r="DL112" s="11">
        <v>658049</v>
      </c>
      <c r="DM112" s="11">
        <v>118288</v>
      </c>
      <c r="DN112" s="11">
        <v>0</v>
      </c>
      <c r="DO112" s="11">
        <v>118288</v>
      </c>
      <c r="DP112" s="11">
        <v>302717</v>
      </c>
      <c r="DQ112" s="11">
        <v>2</v>
      </c>
      <c r="DR112" s="11">
        <v>302715</v>
      </c>
      <c r="DS112" s="11">
        <v>488111</v>
      </c>
      <c r="DT112" s="11">
        <v>694</v>
      </c>
      <c r="DU112" s="11">
        <v>487417</v>
      </c>
      <c r="DV112" s="11">
        <v>50330</v>
      </c>
      <c r="DW112" s="11">
        <v>0</v>
      </c>
      <c r="DX112" s="11">
        <v>50330</v>
      </c>
      <c r="DY112" s="11">
        <v>146351</v>
      </c>
      <c r="DZ112" s="11">
        <v>0</v>
      </c>
      <c r="EA112" s="11">
        <v>146351</v>
      </c>
      <c r="EB112" s="11">
        <v>38240</v>
      </c>
      <c r="EC112" s="11">
        <v>0</v>
      </c>
      <c r="ED112" s="11">
        <v>38240</v>
      </c>
      <c r="EE112" s="11">
        <v>352665</v>
      </c>
      <c r="EF112" s="11">
        <v>38</v>
      </c>
      <c r="EG112" s="11">
        <v>352627</v>
      </c>
      <c r="EH112" s="11">
        <v>1709740</v>
      </c>
      <c r="EI112" s="11">
        <v>0</v>
      </c>
      <c r="EJ112" s="11">
        <v>1709740</v>
      </c>
      <c r="EK112" s="11">
        <v>33543</v>
      </c>
      <c r="EL112" s="11">
        <v>0</v>
      </c>
      <c r="EM112" s="11">
        <v>33543</v>
      </c>
      <c r="EN112" s="11">
        <v>22709</v>
      </c>
      <c r="EO112" s="11">
        <v>6</v>
      </c>
      <c r="EP112" s="11">
        <v>22703</v>
      </c>
      <c r="EQ112" s="11">
        <v>684980</v>
      </c>
      <c r="ER112" s="11">
        <v>229</v>
      </c>
      <c r="ES112" s="11">
        <v>684751</v>
      </c>
      <c r="ET112" s="11">
        <v>768511</v>
      </c>
      <c r="EU112" s="11">
        <v>0</v>
      </c>
      <c r="EV112" s="11">
        <v>768511</v>
      </c>
      <c r="EW112" s="11">
        <v>121952</v>
      </c>
      <c r="EX112" s="11">
        <v>0</v>
      </c>
      <c r="EY112" s="11">
        <v>121952</v>
      </c>
      <c r="EZ112" s="11">
        <v>155370</v>
      </c>
      <c r="FA112" s="11">
        <v>0</v>
      </c>
      <c r="FB112" s="11">
        <v>155370</v>
      </c>
      <c r="FC112" s="11">
        <v>27487</v>
      </c>
      <c r="FD112" s="11">
        <v>0</v>
      </c>
      <c r="FE112" s="11">
        <v>27487</v>
      </c>
      <c r="FF112" s="420"/>
      <c r="FG112" s="420"/>
      <c r="FH112" s="417"/>
    </row>
    <row r="113" spans="1:164" ht="15" customHeight="1">
      <c r="A113" s="656" t="s">
        <v>666</v>
      </c>
      <c r="B113" s="656"/>
      <c r="C113" s="656"/>
      <c r="D113" s="11">
        <v>24604323</v>
      </c>
      <c r="E113" s="11"/>
      <c r="F113" s="11"/>
      <c r="G113" s="11">
        <v>1348068</v>
      </c>
      <c r="H113" s="11">
        <v>23256255</v>
      </c>
      <c r="I113" s="11">
        <v>279743</v>
      </c>
      <c r="J113" s="11">
        <v>0</v>
      </c>
      <c r="K113" s="11">
        <v>279743</v>
      </c>
      <c r="L113" s="11">
        <v>157787</v>
      </c>
      <c r="M113" s="11">
        <v>0</v>
      </c>
      <c r="N113" s="11">
        <v>157787</v>
      </c>
      <c r="O113" s="11">
        <v>423842</v>
      </c>
      <c r="P113" s="11">
        <v>1079</v>
      </c>
      <c r="Q113" s="11">
        <v>422763</v>
      </c>
      <c r="R113" s="11">
        <v>223327</v>
      </c>
      <c r="S113" s="11">
        <v>9313</v>
      </c>
      <c r="T113" s="11">
        <v>214014</v>
      </c>
      <c r="U113" s="11">
        <v>3180500</v>
      </c>
      <c r="V113" s="11">
        <v>560662</v>
      </c>
      <c r="W113" s="11">
        <v>2619838</v>
      </c>
      <c r="X113" s="11">
        <v>145775</v>
      </c>
      <c r="Y113" s="11">
        <v>16543</v>
      </c>
      <c r="Z113" s="11">
        <v>129232</v>
      </c>
      <c r="AA113" s="11">
        <v>298985</v>
      </c>
      <c r="AB113" s="11">
        <v>97724</v>
      </c>
      <c r="AC113" s="11">
        <v>201261</v>
      </c>
      <c r="AD113" s="11">
        <v>68424</v>
      </c>
      <c r="AE113" s="11">
        <v>42518</v>
      </c>
      <c r="AF113" s="11">
        <v>25906</v>
      </c>
      <c r="AG113" s="11">
        <v>118357</v>
      </c>
      <c r="AH113" s="11">
        <v>0</v>
      </c>
      <c r="AI113" s="11">
        <v>118357</v>
      </c>
      <c r="AJ113" s="11">
        <v>2537684</v>
      </c>
      <c r="AK113" s="11">
        <v>148194</v>
      </c>
      <c r="AL113" s="11">
        <v>2389490</v>
      </c>
      <c r="AM113" s="11">
        <v>653653</v>
      </c>
      <c r="AN113" s="11">
        <v>11698</v>
      </c>
      <c r="AO113" s="11">
        <v>641955</v>
      </c>
      <c r="AP113" s="11">
        <v>226798</v>
      </c>
      <c r="AQ113" s="11">
        <v>0</v>
      </c>
      <c r="AR113" s="11">
        <v>226798</v>
      </c>
      <c r="AS113" s="11">
        <v>163138</v>
      </c>
      <c r="AT113" s="11">
        <v>0</v>
      </c>
      <c r="AU113" s="11">
        <v>163138</v>
      </c>
      <c r="AV113" s="11">
        <v>593609</v>
      </c>
      <c r="AW113" s="11">
        <v>22224</v>
      </c>
      <c r="AX113" s="11">
        <v>571385</v>
      </c>
      <c r="AY113" s="11">
        <v>290806</v>
      </c>
      <c r="AZ113" s="11">
        <v>5927</v>
      </c>
      <c r="BA113" s="11">
        <v>284879</v>
      </c>
      <c r="BB113" s="11">
        <v>285177</v>
      </c>
      <c r="BC113" s="11">
        <v>3173</v>
      </c>
      <c r="BD113" s="11">
        <v>282004</v>
      </c>
      <c r="BE113" s="11">
        <v>165893</v>
      </c>
      <c r="BF113" s="11">
        <v>0</v>
      </c>
      <c r="BG113" s="11">
        <v>165893</v>
      </c>
      <c r="BH113" s="11">
        <v>226007</v>
      </c>
      <c r="BI113" s="11">
        <v>28625</v>
      </c>
      <c r="BJ113" s="11">
        <v>197382</v>
      </c>
      <c r="BK113" s="11">
        <v>352488</v>
      </c>
      <c r="BL113" s="11">
        <v>0</v>
      </c>
      <c r="BM113" s="11">
        <v>352488</v>
      </c>
      <c r="BN113" s="11">
        <v>117280</v>
      </c>
      <c r="BO113" s="11">
        <v>0</v>
      </c>
      <c r="BP113" s="11">
        <v>117280</v>
      </c>
      <c r="BQ113" s="11">
        <v>1002664</v>
      </c>
      <c r="BR113" s="11">
        <v>25383</v>
      </c>
      <c r="BS113" s="11">
        <v>977281</v>
      </c>
      <c r="BT113" s="11">
        <v>417330</v>
      </c>
      <c r="BU113" s="11">
        <v>9565</v>
      </c>
      <c r="BV113" s="11">
        <v>407765</v>
      </c>
      <c r="BW113" s="11">
        <v>498360</v>
      </c>
      <c r="BX113" s="11">
        <v>4867</v>
      </c>
      <c r="BY113" s="11">
        <v>493493</v>
      </c>
      <c r="BZ113" s="11">
        <v>358187</v>
      </c>
      <c r="CA113" s="11">
        <v>15251</v>
      </c>
      <c r="CB113" s="11">
        <v>342936</v>
      </c>
      <c r="CC113" s="11">
        <v>193370</v>
      </c>
      <c r="CD113" s="11">
        <v>0</v>
      </c>
      <c r="CE113" s="11">
        <v>193370</v>
      </c>
      <c r="CF113" s="11">
        <v>170227</v>
      </c>
      <c r="CG113" s="11">
        <v>2311</v>
      </c>
      <c r="CH113" s="11">
        <v>167916</v>
      </c>
      <c r="CI113" s="11">
        <v>78712</v>
      </c>
      <c r="CJ113" s="11">
        <v>0</v>
      </c>
      <c r="CK113" s="11">
        <v>78712</v>
      </c>
      <c r="CL113" s="11">
        <v>109113</v>
      </c>
      <c r="CM113" s="11">
        <v>10632</v>
      </c>
      <c r="CN113" s="11">
        <v>98481</v>
      </c>
      <c r="CO113" s="11">
        <v>29143</v>
      </c>
      <c r="CP113" s="11">
        <v>4920</v>
      </c>
      <c r="CQ113" s="11">
        <v>24223</v>
      </c>
      <c r="CR113" s="11">
        <v>136623</v>
      </c>
      <c r="CS113" s="11">
        <v>29570</v>
      </c>
      <c r="CT113" s="11">
        <v>107053</v>
      </c>
      <c r="CU113" s="11">
        <v>987913</v>
      </c>
      <c r="CV113" s="11">
        <v>4986</v>
      </c>
      <c r="CW113" s="11">
        <v>982927</v>
      </c>
      <c r="CX113" s="11">
        <v>230604</v>
      </c>
      <c r="CY113" s="11">
        <v>95</v>
      </c>
      <c r="CZ113" s="11">
        <v>230509</v>
      </c>
      <c r="DA113" s="11">
        <v>2847362</v>
      </c>
      <c r="DB113" s="11">
        <v>41437</v>
      </c>
      <c r="DC113" s="11">
        <v>2805925</v>
      </c>
      <c r="DD113" s="11">
        <v>784263</v>
      </c>
      <c r="DE113" s="11">
        <v>10600</v>
      </c>
      <c r="DF113" s="11">
        <v>773663</v>
      </c>
      <c r="DG113" s="11">
        <v>71444</v>
      </c>
      <c r="DH113" s="11">
        <v>3194</v>
      </c>
      <c r="DI113" s="11">
        <v>68250</v>
      </c>
      <c r="DJ113" s="11">
        <v>493148</v>
      </c>
      <c r="DK113" s="11">
        <v>28891</v>
      </c>
      <c r="DL113" s="11">
        <v>464257</v>
      </c>
      <c r="DM113" s="11">
        <v>218073</v>
      </c>
      <c r="DN113" s="11">
        <v>454</v>
      </c>
      <c r="DO113" s="11">
        <v>217619</v>
      </c>
      <c r="DP113" s="11">
        <v>146267</v>
      </c>
      <c r="DQ113" s="11">
        <v>6887</v>
      </c>
      <c r="DR113" s="11">
        <v>139380</v>
      </c>
      <c r="DS113" s="11">
        <v>869169</v>
      </c>
      <c r="DT113" s="11">
        <v>43077</v>
      </c>
      <c r="DU113" s="11">
        <v>826092</v>
      </c>
      <c r="DV113" s="11">
        <v>104028</v>
      </c>
      <c r="DW113" s="11">
        <v>49865</v>
      </c>
      <c r="DX113" s="11">
        <v>54163</v>
      </c>
      <c r="DY113" s="11">
        <v>358534</v>
      </c>
      <c r="DZ113" s="11">
        <v>0</v>
      </c>
      <c r="EA113" s="11">
        <v>358534</v>
      </c>
      <c r="EB113" s="11">
        <v>49248</v>
      </c>
      <c r="EC113" s="11">
        <v>0</v>
      </c>
      <c r="ED113" s="11">
        <v>49248</v>
      </c>
      <c r="EE113" s="11">
        <v>379317</v>
      </c>
      <c r="EF113" s="11">
        <v>6560</v>
      </c>
      <c r="EG113" s="11">
        <v>372757</v>
      </c>
      <c r="EH113" s="11">
        <v>1425022</v>
      </c>
      <c r="EI113" s="11">
        <v>65377</v>
      </c>
      <c r="EJ113" s="11">
        <v>1359645</v>
      </c>
      <c r="EK113" s="11">
        <v>148583</v>
      </c>
      <c r="EL113" s="11">
        <v>93</v>
      </c>
      <c r="EM113" s="11">
        <v>148490</v>
      </c>
      <c r="EN113" s="11">
        <v>36817</v>
      </c>
      <c r="EO113" s="11">
        <v>5150</v>
      </c>
      <c r="EP113" s="11">
        <v>31667</v>
      </c>
      <c r="EQ113" s="11">
        <v>601130</v>
      </c>
      <c r="ER113" s="11">
        <v>1254</v>
      </c>
      <c r="ES113" s="11">
        <v>599876</v>
      </c>
      <c r="ET113" s="11">
        <v>765474</v>
      </c>
      <c r="EU113" s="11">
        <v>10454</v>
      </c>
      <c r="EV113" s="11">
        <v>755020</v>
      </c>
      <c r="EW113" s="11">
        <v>77279</v>
      </c>
      <c r="EX113" s="11">
        <v>9412</v>
      </c>
      <c r="EY113" s="11">
        <v>67867</v>
      </c>
      <c r="EZ113" s="11">
        <v>394474</v>
      </c>
      <c r="FA113" s="11">
        <v>5633</v>
      </c>
      <c r="FB113" s="11">
        <v>388841</v>
      </c>
      <c r="FC113" s="11">
        <v>113172</v>
      </c>
      <c r="FD113" s="11">
        <v>4470</v>
      </c>
      <c r="FE113" s="11">
        <v>108702</v>
      </c>
      <c r="FF113" s="420"/>
      <c r="FG113" s="420"/>
      <c r="FH113" s="417"/>
    </row>
    <row r="114" spans="1:164" ht="15" customHeight="1">
      <c r="A114" s="656" t="s">
        <v>699</v>
      </c>
      <c r="B114" s="656"/>
      <c r="C114" s="656"/>
      <c r="D114" s="11">
        <v>2270122</v>
      </c>
      <c r="E114" s="11"/>
      <c r="F114" s="11"/>
      <c r="G114" s="11">
        <v>49595</v>
      </c>
      <c r="H114" s="11">
        <v>2220527</v>
      </c>
      <c r="I114" s="11">
        <v>27768</v>
      </c>
      <c r="J114" s="11">
        <v>0</v>
      </c>
      <c r="K114" s="11">
        <v>27768</v>
      </c>
      <c r="L114" s="11">
        <v>49712</v>
      </c>
      <c r="M114" s="11">
        <v>0</v>
      </c>
      <c r="N114" s="11">
        <v>49712</v>
      </c>
      <c r="O114" s="11">
        <v>41726</v>
      </c>
      <c r="P114" s="11">
        <v>0</v>
      </c>
      <c r="Q114" s="11">
        <v>41726</v>
      </c>
      <c r="R114" s="11">
        <v>14130</v>
      </c>
      <c r="S114" s="11">
        <v>0</v>
      </c>
      <c r="T114" s="11">
        <v>14130</v>
      </c>
      <c r="U114" s="11">
        <v>167275</v>
      </c>
      <c r="V114" s="11">
        <v>0</v>
      </c>
      <c r="W114" s="11">
        <v>167275</v>
      </c>
      <c r="X114" s="11">
        <v>19050</v>
      </c>
      <c r="Y114" s="11">
        <v>69</v>
      </c>
      <c r="Z114" s="11">
        <v>18981</v>
      </c>
      <c r="AA114" s="11">
        <v>18183</v>
      </c>
      <c r="AB114" s="11">
        <v>13592</v>
      </c>
      <c r="AC114" s="11">
        <v>4591</v>
      </c>
      <c r="AD114" s="11">
        <v>6844</v>
      </c>
      <c r="AE114" s="11">
        <v>4216</v>
      </c>
      <c r="AF114" s="11">
        <v>2628</v>
      </c>
      <c r="AG114" s="11">
        <v>2302</v>
      </c>
      <c r="AH114" s="11">
        <v>0</v>
      </c>
      <c r="AI114" s="11">
        <v>2302</v>
      </c>
      <c r="AJ114" s="11">
        <v>123376</v>
      </c>
      <c r="AK114" s="11">
        <v>12244</v>
      </c>
      <c r="AL114" s="11">
        <v>111132</v>
      </c>
      <c r="AM114" s="11">
        <v>38787</v>
      </c>
      <c r="AN114" s="11">
        <v>10196</v>
      </c>
      <c r="AO114" s="11">
        <v>28591</v>
      </c>
      <c r="AP114" s="11">
        <v>22160</v>
      </c>
      <c r="AQ114" s="11">
        <v>0</v>
      </c>
      <c r="AR114" s="11">
        <v>22160</v>
      </c>
      <c r="AS114" s="11">
        <v>11712</v>
      </c>
      <c r="AT114" s="11">
        <v>0</v>
      </c>
      <c r="AU114" s="11">
        <v>11712</v>
      </c>
      <c r="AV114" s="11">
        <v>67502</v>
      </c>
      <c r="AW114" s="11">
        <v>6</v>
      </c>
      <c r="AX114" s="11">
        <v>67496</v>
      </c>
      <c r="AY114" s="11">
        <v>10250</v>
      </c>
      <c r="AZ114" s="11">
        <v>54</v>
      </c>
      <c r="BA114" s="11">
        <v>10196</v>
      </c>
      <c r="BB114" s="11">
        <v>36384</v>
      </c>
      <c r="BC114" s="11">
        <v>32</v>
      </c>
      <c r="BD114" s="11">
        <v>36352</v>
      </c>
      <c r="BE114" s="11">
        <v>10213</v>
      </c>
      <c r="BF114" s="11">
        <v>0</v>
      </c>
      <c r="BG114" s="11">
        <v>10213</v>
      </c>
      <c r="BH114" s="11">
        <v>17024</v>
      </c>
      <c r="BI114" s="11">
        <v>112</v>
      </c>
      <c r="BJ114" s="11">
        <v>16912</v>
      </c>
      <c r="BK114" s="11">
        <v>21381</v>
      </c>
      <c r="BL114" s="11">
        <v>0</v>
      </c>
      <c r="BM114" s="11">
        <v>21381</v>
      </c>
      <c r="BN114" s="11">
        <v>3384</v>
      </c>
      <c r="BO114" s="11">
        <v>0</v>
      </c>
      <c r="BP114" s="11">
        <v>3384</v>
      </c>
      <c r="BQ114" s="11">
        <v>372411</v>
      </c>
      <c r="BR114" s="11">
        <v>89</v>
      </c>
      <c r="BS114" s="11">
        <v>372322</v>
      </c>
      <c r="BT114" s="11">
        <v>24070</v>
      </c>
      <c r="BU114" s="11">
        <v>30</v>
      </c>
      <c r="BV114" s="11">
        <v>24040</v>
      </c>
      <c r="BW114" s="11">
        <v>13551</v>
      </c>
      <c r="BX114" s="11">
        <v>0</v>
      </c>
      <c r="BY114" s="11">
        <v>13551</v>
      </c>
      <c r="BZ114" s="11">
        <v>21099</v>
      </c>
      <c r="CA114" s="11">
        <v>387</v>
      </c>
      <c r="CB114" s="11">
        <v>20712</v>
      </c>
      <c r="CC114" s="11">
        <v>12711</v>
      </c>
      <c r="CD114" s="11">
        <v>0</v>
      </c>
      <c r="CE114" s="11">
        <v>12711</v>
      </c>
      <c r="CF114" s="11">
        <v>8117</v>
      </c>
      <c r="CG114" s="11">
        <v>30</v>
      </c>
      <c r="CH114" s="11">
        <v>8087</v>
      </c>
      <c r="CI114" s="11">
        <v>9385</v>
      </c>
      <c r="CJ114" s="11">
        <v>0</v>
      </c>
      <c r="CK114" s="11">
        <v>9385</v>
      </c>
      <c r="CL114" s="11">
        <v>14121</v>
      </c>
      <c r="CM114" s="11">
        <v>4</v>
      </c>
      <c r="CN114" s="11">
        <v>14117</v>
      </c>
      <c r="CO114" s="11">
        <v>1687</v>
      </c>
      <c r="CP114" s="11">
        <v>102</v>
      </c>
      <c r="CQ114" s="11">
        <v>1585</v>
      </c>
      <c r="CR114" s="11">
        <v>16081</v>
      </c>
      <c r="CS114" s="11">
        <v>289</v>
      </c>
      <c r="CT114" s="11">
        <v>15792</v>
      </c>
      <c r="CU114" s="11">
        <v>63424</v>
      </c>
      <c r="CV114" s="11">
        <v>87</v>
      </c>
      <c r="CW114" s="11">
        <v>63337</v>
      </c>
      <c r="CX114" s="11">
        <v>31677</v>
      </c>
      <c r="CY114" s="11">
        <v>0</v>
      </c>
      <c r="CZ114" s="11">
        <v>31677</v>
      </c>
      <c r="DA114" s="11">
        <v>441709</v>
      </c>
      <c r="DB114" s="11">
        <v>585</v>
      </c>
      <c r="DC114" s="11">
        <v>441124</v>
      </c>
      <c r="DD114" s="11">
        <v>57708</v>
      </c>
      <c r="DE114" s="11">
        <v>91</v>
      </c>
      <c r="DF114" s="11">
        <v>57617</v>
      </c>
      <c r="DG114" s="11">
        <v>6151</v>
      </c>
      <c r="DH114" s="11">
        <v>134</v>
      </c>
      <c r="DI114" s="11">
        <v>6017</v>
      </c>
      <c r="DJ114" s="11">
        <v>32372</v>
      </c>
      <c r="DK114" s="11">
        <v>66</v>
      </c>
      <c r="DL114" s="11">
        <v>32306</v>
      </c>
      <c r="DM114" s="11">
        <v>18367</v>
      </c>
      <c r="DN114" s="11">
        <v>0</v>
      </c>
      <c r="DO114" s="11">
        <v>18367</v>
      </c>
      <c r="DP114" s="11">
        <v>9762</v>
      </c>
      <c r="DQ114" s="11">
        <v>5</v>
      </c>
      <c r="DR114" s="11">
        <v>9757</v>
      </c>
      <c r="DS114" s="11">
        <v>68420</v>
      </c>
      <c r="DT114" s="11">
        <v>872</v>
      </c>
      <c r="DU114" s="11">
        <v>67548</v>
      </c>
      <c r="DV114" s="11">
        <v>5550</v>
      </c>
      <c r="DW114" s="11">
        <v>3935</v>
      </c>
      <c r="DX114" s="11">
        <v>1615</v>
      </c>
      <c r="DY114" s="11">
        <v>31554</v>
      </c>
      <c r="DZ114" s="11">
        <v>0</v>
      </c>
      <c r="EA114" s="11">
        <v>31554</v>
      </c>
      <c r="EB114" s="11">
        <v>6856</v>
      </c>
      <c r="EC114" s="11">
        <v>0</v>
      </c>
      <c r="ED114" s="11">
        <v>6856</v>
      </c>
      <c r="EE114" s="11">
        <v>16093</v>
      </c>
      <c r="EF114" s="11">
        <v>44</v>
      </c>
      <c r="EG114" s="11">
        <v>16049</v>
      </c>
      <c r="EH114" s="11">
        <v>114479</v>
      </c>
      <c r="EI114" s="11">
        <v>1669</v>
      </c>
      <c r="EJ114" s="11">
        <v>112810</v>
      </c>
      <c r="EK114" s="11">
        <v>2866</v>
      </c>
      <c r="EL114" s="11">
        <v>0</v>
      </c>
      <c r="EM114" s="11">
        <v>2866</v>
      </c>
      <c r="EN114" s="11">
        <v>1722</v>
      </c>
      <c r="EO114" s="11">
        <v>4</v>
      </c>
      <c r="EP114" s="11">
        <v>1718</v>
      </c>
      <c r="EQ114" s="11">
        <v>28898</v>
      </c>
      <c r="ER114" s="11">
        <v>0</v>
      </c>
      <c r="ES114" s="11">
        <v>28898</v>
      </c>
      <c r="ET114" s="11">
        <v>90334</v>
      </c>
      <c r="EU114" s="11">
        <v>603</v>
      </c>
      <c r="EV114" s="11">
        <v>89731</v>
      </c>
      <c r="EW114" s="11">
        <v>7434</v>
      </c>
      <c r="EX114" s="11">
        <v>43</v>
      </c>
      <c r="EY114" s="11">
        <v>7391</v>
      </c>
      <c r="EZ114" s="11">
        <v>10669</v>
      </c>
      <c r="FA114" s="11">
        <v>0</v>
      </c>
      <c r="FB114" s="11">
        <v>10669</v>
      </c>
      <c r="FC114" s="11">
        <v>21681</v>
      </c>
      <c r="FD114" s="11">
        <v>5</v>
      </c>
      <c r="FE114" s="11">
        <v>21676</v>
      </c>
      <c r="FF114" s="420"/>
      <c r="FG114" s="420"/>
      <c r="FH114" s="417"/>
    </row>
    <row r="115" spans="1:164" ht="15" customHeight="1">
      <c r="A115" s="656" t="s">
        <v>719</v>
      </c>
      <c r="B115" s="656"/>
      <c r="C115" s="656"/>
      <c r="D115" s="532"/>
      <c r="E115" s="532"/>
      <c r="F115" s="532"/>
      <c r="G115" s="532"/>
      <c r="H115" s="532"/>
      <c r="I115" s="532"/>
      <c r="J115" s="532"/>
      <c r="K115" s="532"/>
      <c r="L115" s="532"/>
      <c r="M115" s="532"/>
      <c r="N115" s="532"/>
      <c r="O115" s="532"/>
      <c r="P115" s="532"/>
      <c r="Q115" s="532"/>
      <c r="R115" s="532"/>
      <c r="S115" s="532"/>
      <c r="T115" s="532"/>
      <c r="U115" s="532"/>
      <c r="V115" s="532"/>
      <c r="W115" s="532"/>
      <c r="X115" s="532"/>
      <c r="Y115" s="532"/>
      <c r="Z115" s="532"/>
      <c r="AA115" s="532"/>
      <c r="AB115" s="532"/>
      <c r="AC115" s="532"/>
      <c r="AD115" s="532"/>
      <c r="AE115" s="532"/>
      <c r="AF115" s="532"/>
      <c r="AG115" s="532"/>
      <c r="AH115" s="532"/>
      <c r="AI115" s="532"/>
      <c r="AJ115" s="532"/>
      <c r="AK115" s="532"/>
      <c r="AL115" s="532"/>
      <c r="AM115" s="532"/>
      <c r="AN115" s="532"/>
      <c r="AO115" s="532"/>
      <c r="AP115" s="532"/>
      <c r="AQ115" s="532"/>
      <c r="AR115" s="532"/>
      <c r="AS115" s="532"/>
      <c r="AT115" s="532"/>
      <c r="AU115" s="532"/>
      <c r="AV115" s="532"/>
      <c r="AW115" s="532"/>
      <c r="AX115" s="532"/>
      <c r="AY115" s="532"/>
      <c r="AZ115" s="532"/>
      <c r="BA115" s="532"/>
      <c r="BB115" s="532"/>
      <c r="BC115" s="532"/>
      <c r="BD115" s="532"/>
      <c r="BE115" s="532"/>
      <c r="BF115" s="532"/>
      <c r="BG115" s="532"/>
      <c r="BH115" s="532"/>
      <c r="BI115" s="532"/>
      <c r="BJ115" s="532"/>
      <c r="BK115" s="532"/>
      <c r="BL115" s="532"/>
      <c r="BM115" s="532"/>
      <c r="BN115" s="532"/>
      <c r="BO115" s="532"/>
      <c r="BP115" s="532"/>
      <c r="BQ115" s="532"/>
      <c r="BR115" s="532"/>
      <c r="BS115" s="532"/>
      <c r="BT115" s="532"/>
      <c r="BU115" s="532"/>
      <c r="BV115" s="532"/>
      <c r="BW115" s="532"/>
      <c r="BX115" s="532"/>
      <c r="BY115" s="532"/>
      <c r="BZ115" s="532"/>
      <c r="CA115" s="532"/>
      <c r="CB115" s="532"/>
      <c r="CC115" s="532"/>
      <c r="CD115" s="532"/>
      <c r="CE115" s="532"/>
      <c r="CF115" s="532"/>
      <c r="CG115" s="532"/>
      <c r="CH115" s="532"/>
      <c r="CI115" s="532"/>
      <c r="CJ115" s="532"/>
      <c r="CK115" s="532"/>
      <c r="CL115" s="532"/>
      <c r="CM115" s="532"/>
      <c r="CN115" s="532"/>
      <c r="CO115" s="532"/>
      <c r="CP115" s="532"/>
      <c r="CQ115" s="532"/>
      <c r="CR115" s="532"/>
      <c r="CS115" s="532"/>
      <c r="CT115" s="532"/>
      <c r="CU115" s="532"/>
      <c r="CV115" s="532"/>
      <c r="CW115" s="532"/>
      <c r="CX115" s="532"/>
      <c r="CY115" s="532"/>
      <c r="CZ115" s="532"/>
      <c r="DA115" s="532"/>
      <c r="DB115" s="532"/>
      <c r="DC115" s="532"/>
      <c r="DD115" s="532"/>
      <c r="DE115" s="532"/>
      <c r="DF115" s="532"/>
      <c r="DG115" s="532"/>
      <c r="DH115" s="532"/>
      <c r="DI115" s="532"/>
      <c r="DJ115" s="532"/>
      <c r="DK115" s="532"/>
      <c r="DL115" s="532"/>
      <c r="DM115" s="532"/>
      <c r="DN115" s="532"/>
      <c r="DO115" s="532"/>
      <c r="DP115" s="532"/>
      <c r="DQ115" s="532"/>
      <c r="DR115" s="532"/>
      <c r="DS115" s="532"/>
      <c r="DT115" s="532"/>
      <c r="DU115" s="532"/>
      <c r="DV115" s="532"/>
      <c r="DW115" s="532"/>
      <c r="DX115" s="532"/>
      <c r="DY115" s="532"/>
      <c r="DZ115" s="532"/>
      <c r="EA115" s="532"/>
      <c r="EB115" s="532"/>
      <c r="EC115" s="532"/>
      <c r="ED115" s="532"/>
      <c r="EE115" s="532"/>
      <c r="EF115" s="532"/>
      <c r="EG115" s="532"/>
      <c r="EH115" s="532"/>
      <c r="EI115" s="532"/>
      <c r="EJ115" s="532"/>
      <c r="EK115" s="532"/>
      <c r="EL115" s="532"/>
      <c r="EM115" s="532"/>
      <c r="EN115" s="532"/>
      <c r="EO115" s="532"/>
      <c r="EP115" s="532"/>
      <c r="EQ115" s="532"/>
      <c r="ER115" s="532"/>
      <c r="ES115" s="532"/>
      <c r="ET115" s="532"/>
      <c r="EU115" s="532"/>
      <c r="EV115" s="532"/>
      <c r="EW115" s="532"/>
      <c r="EX115" s="532"/>
      <c r="EY115" s="532"/>
      <c r="EZ115" s="532"/>
      <c r="FA115" s="532"/>
      <c r="FB115" s="532"/>
      <c r="FC115" s="532"/>
      <c r="FD115" s="532"/>
      <c r="FE115" s="532"/>
      <c r="FF115" s="420"/>
      <c r="FG115" s="420"/>
      <c r="FH115" s="417"/>
    </row>
    <row r="116" spans="1:164" ht="15" customHeight="1">
      <c r="A116" s="656" t="s">
        <v>720</v>
      </c>
      <c r="B116" s="656"/>
      <c r="C116" s="656"/>
      <c r="D116" s="11">
        <v>43009904</v>
      </c>
      <c r="E116" s="11"/>
      <c r="F116" s="11"/>
      <c r="G116" s="11">
        <v>23904777</v>
      </c>
      <c r="H116" s="11">
        <v>19105127</v>
      </c>
      <c r="I116" s="11">
        <v>613500</v>
      </c>
      <c r="J116" s="11">
        <v>315942</v>
      </c>
      <c r="K116" s="11">
        <v>297558</v>
      </c>
      <c r="L116" s="11">
        <v>356136</v>
      </c>
      <c r="M116" s="11">
        <v>239620</v>
      </c>
      <c r="N116" s="11">
        <v>116516</v>
      </c>
      <c r="O116" s="11">
        <v>555382</v>
      </c>
      <c r="P116" s="11">
        <v>272630</v>
      </c>
      <c r="Q116" s="11">
        <v>282752</v>
      </c>
      <c r="R116" s="11">
        <v>613228</v>
      </c>
      <c r="S116" s="11">
        <v>458515</v>
      </c>
      <c r="T116" s="11">
        <v>154713</v>
      </c>
      <c r="U116" s="11">
        <v>5408322</v>
      </c>
      <c r="V116" s="11">
        <v>3335330</v>
      </c>
      <c r="W116" s="11">
        <v>2072992</v>
      </c>
      <c r="X116" s="11">
        <v>861458</v>
      </c>
      <c r="Y116" s="11">
        <v>395663</v>
      </c>
      <c r="Z116" s="11">
        <v>465795</v>
      </c>
      <c r="AA116" s="11">
        <v>753438</v>
      </c>
      <c r="AB116" s="11">
        <v>525484</v>
      </c>
      <c r="AC116" s="11">
        <v>227954</v>
      </c>
      <c r="AD116" s="11">
        <v>276176</v>
      </c>
      <c r="AE116" s="11">
        <v>228452</v>
      </c>
      <c r="AF116" s="11">
        <v>47724</v>
      </c>
      <c r="AG116" s="11">
        <v>280169</v>
      </c>
      <c r="AH116" s="11">
        <v>0</v>
      </c>
      <c r="AI116" s="11">
        <v>280169</v>
      </c>
      <c r="AJ116" s="11">
        <v>3117913</v>
      </c>
      <c r="AK116" s="11">
        <v>666565</v>
      </c>
      <c r="AL116" s="11">
        <v>2451348</v>
      </c>
      <c r="AM116" s="11">
        <v>1015539</v>
      </c>
      <c r="AN116" s="11">
        <v>452580</v>
      </c>
      <c r="AO116" s="11">
        <v>562959</v>
      </c>
      <c r="AP116" s="11">
        <v>272236</v>
      </c>
      <c r="AQ116" s="11">
        <v>206977</v>
      </c>
      <c r="AR116" s="11">
        <v>65259</v>
      </c>
      <c r="AS116" s="11">
        <v>349683</v>
      </c>
      <c r="AT116" s="11">
        <v>279652</v>
      </c>
      <c r="AU116" s="11">
        <v>70031</v>
      </c>
      <c r="AV116" s="11">
        <v>1524763</v>
      </c>
      <c r="AW116" s="11">
        <v>595092</v>
      </c>
      <c r="AX116" s="11">
        <v>929671</v>
      </c>
      <c r="AY116" s="11">
        <v>583710</v>
      </c>
      <c r="AZ116" s="11">
        <v>390006</v>
      </c>
      <c r="BA116" s="11">
        <v>193704</v>
      </c>
      <c r="BB116" s="11">
        <v>431246</v>
      </c>
      <c r="BC116" s="11">
        <v>229032</v>
      </c>
      <c r="BD116" s="11">
        <v>202214</v>
      </c>
      <c r="BE116" s="11">
        <v>387199</v>
      </c>
      <c r="BF116" s="11">
        <v>200265</v>
      </c>
      <c r="BG116" s="11">
        <v>186934</v>
      </c>
      <c r="BH116" s="11">
        <v>489451</v>
      </c>
      <c r="BI116" s="11">
        <v>371378</v>
      </c>
      <c r="BJ116" s="11">
        <v>118073</v>
      </c>
      <c r="BK116" s="11">
        <v>766725</v>
      </c>
      <c r="BL116" s="11">
        <v>336469</v>
      </c>
      <c r="BM116" s="11">
        <v>430256</v>
      </c>
      <c r="BN116" s="11">
        <v>259753</v>
      </c>
      <c r="BO116" s="11">
        <v>211418</v>
      </c>
      <c r="BP116" s="11">
        <v>48335</v>
      </c>
      <c r="BQ116" s="11">
        <v>988457</v>
      </c>
      <c r="BR116" s="11">
        <v>703567</v>
      </c>
      <c r="BS116" s="11">
        <v>284890</v>
      </c>
      <c r="BT116" s="11">
        <v>945604</v>
      </c>
      <c r="BU116" s="11">
        <v>581515</v>
      </c>
      <c r="BV116" s="11">
        <v>364089</v>
      </c>
      <c r="BW116" s="11">
        <v>1085533</v>
      </c>
      <c r="BX116" s="11">
        <v>506477</v>
      </c>
      <c r="BY116" s="11">
        <v>579056</v>
      </c>
      <c r="BZ116" s="11">
        <v>856611</v>
      </c>
      <c r="CA116" s="11">
        <v>403660</v>
      </c>
      <c r="CB116" s="11">
        <v>452951</v>
      </c>
      <c r="CC116" s="11">
        <v>347256</v>
      </c>
      <c r="CD116" s="11">
        <v>151485</v>
      </c>
      <c r="CE116" s="11">
        <v>195771</v>
      </c>
      <c r="CF116" s="11">
        <v>422922</v>
      </c>
      <c r="CG116" s="11">
        <v>208737</v>
      </c>
      <c r="CH116" s="11">
        <v>214185</v>
      </c>
      <c r="CI116" s="11">
        <v>226155</v>
      </c>
      <c r="CJ116" s="11">
        <v>183883</v>
      </c>
      <c r="CK116" s="11">
        <v>42272</v>
      </c>
      <c r="CL116" s="11">
        <v>268709</v>
      </c>
      <c r="CM116" s="11">
        <v>116159</v>
      </c>
      <c r="CN116" s="11">
        <v>152550</v>
      </c>
      <c r="CO116" s="11">
        <v>248596</v>
      </c>
      <c r="CP116" s="11">
        <v>128174</v>
      </c>
      <c r="CQ116" s="11">
        <v>120422</v>
      </c>
      <c r="CR116" s="11">
        <v>172851</v>
      </c>
      <c r="CS116" s="11">
        <v>88101</v>
      </c>
      <c r="CT116" s="11">
        <v>84750</v>
      </c>
      <c r="CU116" s="11">
        <v>1098892</v>
      </c>
      <c r="CV116" s="11">
        <v>689194</v>
      </c>
      <c r="CW116" s="11">
        <v>409698</v>
      </c>
      <c r="CX116" s="11">
        <v>384049</v>
      </c>
      <c r="CY116" s="11">
        <v>218358</v>
      </c>
      <c r="CZ116" s="11">
        <v>165691</v>
      </c>
      <c r="DA116" s="11">
        <v>3016395</v>
      </c>
      <c r="DB116" s="11">
        <v>1888022</v>
      </c>
      <c r="DC116" s="11">
        <v>1128373</v>
      </c>
      <c r="DD116" s="11">
        <v>1223059</v>
      </c>
      <c r="DE116" s="11">
        <v>747183</v>
      </c>
      <c r="DF116" s="11">
        <v>475876</v>
      </c>
      <c r="DG116" s="11">
        <v>121547</v>
      </c>
      <c r="DH116" s="11">
        <v>63418</v>
      </c>
      <c r="DI116" s="11">
        <v>58129</v>
      </c>
      <c r="DJ116" s="11">
        <v>1934526</v>
      </c>
      <c r="DK116" s="11">
        <v>1253868</v>
      </c>
      <c r="DL116" s="11">
        <v>680658</v>
      </c>
      <c r="DM116" s="11">
        <v>570262</v>
      </c>
      <c r="DN116" s="11">
        <v>364129</v>
      </c>
      <c r="DO116" s="11">
        <v>206133</v>
      </c>
      <c r="DP116" s="11">
        <v>926431</v>
      </c>
      <c r="DQ116" s="11">
        <v>637498</v>
      </c>
      <c r="DR116" s="11">
        <v>288933</v>
      </c>
      <c r="DS116" s="11">
        <v>1753981</v>
      </c>
      <c r="DT116" s="11">
        <v>1277233</v>
      </c>
      <c r="DU116" s="11">
        <v>476748</v>
      </c>
      <c r="DV116" s="11">
        <v>216598</v>
      </c>
      <c r="DW116" s="11">
        <v>167622</v>
      </c>
      <c r="DX116" s="11">
        <v>48976</v>
      </c>
      <c r="DY116" s="11">
        <v>583024</v>
      </c>
      <c r="DZ116" s="11">
        <v>321968</v>
      </c>
      <c r="EA116" s="11">
        <v>261056</v>
      </c>
      <c r="EB116" s="11">
        <v>188536</v>
      </c>
      <c r="EC116" s="11">
        <v>124545</v>
      </c>
      <c r="ED116" s="11">
        <v>63991</v>
      </c>
      <c r="EE116" s="11">
        <v>645497</v>
      </c>
      <c r="EF116" s="11">
        <v>307829</v>
      </c>
      <c r="EG116" s="11">
        <v>337668</v>
      </c>
      <c r="EH116" s="11">
        <v>2240260</v>
      </c>
      <c r="EI116" s="11">
        <v>1022559</v>
      </c>
      <c r="EJ116" s="11">
        <v>1217701</v>
      </c>
      <c r="EK116" s="11">
        <v>385255</v>
      </c>
      <c r="EL116" s="11">
        <v>280520</v>
      </c>
      <c r="EM116" s="11">
        <v>104735</v>
      </c>
      <c r="EN116" s="11">
        <v>90953</v>
      </c>
      <c r="EO116" s="11">
        <v>62719</v>
      </c>
      <c r="EP116" s="11">
        <v>28234</v>
      </c>
      <c r="EQ116" s="11">
        <v>1177766</v>
      </c>
      <c r="ER116" s="11">
        <v>616690</v>
      </c>
      <c r="ES116" s="11">
        <v>561076</v>
      </c>
      <c r="ET116" s="11">
        <v>909294</v>
      </c>
      <c r="EU116" s="11">
        <v>465051</v>
      </c>
      <c r="EV116" s="11">
        <v>444243</v>
      </c>
      <c r="EW116" s="11">
        <v>294104</v>
      </c>
      <c r="EX116" s="11">
        <v>189468</v>
      </c>
      <c r="EY116" s="11">
        <v>104636</v>
      </c>
      <c r="EZ116" s="11">
        <v>543553</v>
      </c>
      <c r="FA116" s="11">
        <v>269482</v>
      </c>
      <c r="FB116" s="11">
        <v>274071</v>
      </c>
      <c r="FC116" s="11">
        <v>227201</v>
      </c>
      <c r="FD116" s="11">
        <v>154593</v>
      </c>
      <c r="FE116" s="11">
        <v>72608</v>
      </c>
      <c r="FF116" s="420"/>
      <c r="FG116" s="420"/>
      <c r="FH116" s="417"/>
    </row>
    <row r="117" spans="1:164" ht="15" customHeight="1">
      <c r="A117" s="656" t="s">
        <v>721</v>
      </c>
      <c r="B117" s="656"/>
      <c r="C117" s="656"/>
      <c r="D117" s="11">
        <v>46256957</v>
      </c>
      <c r="E117" s="11"/>
      <c r="F117" s="11"/>
      <c r="G117" s="11">
        <v>22825679</v>
      </c>
      <c r="H117" s="11">
        <v>23431278</v>
      </c>
      <c r="I117" s="11">
        <v>362060</v>
      </c>
      <c r="J117" s="11">
        <v>200146</v>
      </c>
      <c r="K117" s="11">
        <v>161914</v>
      </c>
      <c r="L117" s="11">
        <v>254000</v>
      </c>
      <c r="M117" s="11">
        <v>225002</v>
      </c>
      <c r="N117" s="11">
        <v>28998</v>
      </c>
      <c r="O117" s="11">
        <v>983419</v>
      </c>
      <c r="P117" s="11">
        <v>127402</v>
      </c>
      <c r="Q117" s="11">
        <v>856017</v>
      </c>
      <c r="R117" s="11">
        <v>220343</v>
      </c>
      <c r="S117" s="11">
        <v>125787</v>
      </c>
      <c r="T117" s="11">
        <v>94556</v>
      </c>
      <c r="U117" s="11">
        <v>8675761</v>
      </c>
      <c r="V117" s="11">
        <v>4181175</v>
      </c>
      <c r="W117" s="11">
        <v>4494586</v>
      </c>
      <c r="X117" s="11">
        <v>754162</v>
      </c>
      <c r="Y117" s="11">
        <v>474261</v>
      </c>
      <c r="Z117" s="11">
        <v>279901</v>
      </c>
      <c r="AA117" s="11">
        <v>826903</v>
      </c>
      <c r="AB117" s="11">
        <v>786724</v>
      </c>
      <c r="AC117" s="11">
        <v>40179</v>
      </c>
      <c r="AD117" s="11">
        <v>207990</v>
      </c>
      <c r="AE117" s="11">
        <v>192667</v>
      </c>
      <c r="AF117" s="11">
        <v>15323</v>
      </c>
      <c r="AG117" s="11">
        <v>132515</v>
      </c>
      <c r="AH117" s="11">
        <v>0</v>
      </c>
      <c r="AI117" s="11">
        <v>132515</v>
      </c>
      <c r="AJ117" s="11">
        <v>2366274</v>
      </c>
      <c r="AK117" s="11">
        <v>1380866</v>
      </c>
      <c r="AL117" s="11">
        <v>985408</v>
      </c>
      <c r="AM117" s="11">
        <v>1215230</v>
      </c>
      <c r="AN117" s="11">
        <v>325398</v>
      </c>
      <c r="AO117" s="11">
        <v>889832</v>
      </c>
      <c r="AP117" s="11">
        <v>294487</v>
      </c>
      <c r="AQ117" s="11">
        <v>240917</v>
      </c>
      <c r="AR117" s="11">
        <v>53570</v>
      </c>
      <c r="AS117" s="11">
        <v>199720</v>
      </c>
      <c r="AT117" s="11">
        <v>75901</v>
      </c>
      <c r="AU117" s="11">
        <v>123819</v>
      </c>
      <c r="AV117" s="11">
        <v>1549243</v>
      </c>
      <c r="AW117" s="11">
        <v>483244</v>
      </c>
      <c r="AX117" s="11">
        <v>1065999</v>
      </c>
      <c r="AY117" s="11">
        <v>571764</v>
      </c>
      <c r="AZ117" s="11">
        <v>180676</v>
      </c>
      <c r="BA117" s="11">
        <v>391088</v>
      </c>
      <c r="BB117" s="11">
        <v>358451</v>
      </c>
      <c r="BC117" s="11">
        <v>254469</v>
      </c>
      <c r="BD117" s="11">
        <v>103982</v>
      </c>
      <c r="BE117" s="11">
        <v>330250</v>
      </c>
      <c r="BF117" s="11">
        <v>171567</v>
      </c>
      <c r="BG117" s="11">
        <v>158683</v>
      </c>
      <c r="BH117" s="11">
        <v>629504</v>
      </c>
      <c r="BI117" s="11">
        <v>590183</v>
      </c>
      <c r="BJ117" s="11">
        <v>39321</v>
      </c>
      <c r="BK117" s="11">
        <v>717800</v>
      </c>
      <c r="BL117" s="11">
        <v>316933</v>
      </c>
      <c r="BM117" s="11">
        <v>400867</v>
      </c>
      <c r="BN117" s="11">
        <v>112490</v>
      </c>
      <c r="BO117" s="11">
        <v>91219</v>
      </c>
      <c r="BP117" s="11">
        <v>21271</v>
      </c>
      <c r="BQ117" s="11">
        <v>932931</v>
      </c>
      <c r="BR117" s="11">
        <v>610803</v>
      </c>
      <c r="BS117" s="11">
        <v>322128</v>
      </c>
      <c r="BT117" s="11">
        <v>1087928</v>
      </c>
      <c r="BU117" s="11">
        <v>1022713</v>
      </c>
      <c r="BV117" s="11">
        <v>65215</v>
      </c>
      <c r="BW117" s="11">
        <v>1144867</v>
      </c>
      <c r="BX117" s="11">
        <v>176443</v>
      </c>
      <c r="BY117" s="11">
        <v>968424</v>
      </c>
      <c r="BZ117" s="11">
        <v>731454</v>
      </c>
      <c r="CA117" s="11">
        <v>451309</v>
      </c>
      <c r="CB117" s="11">
        <v>280145</v>
      </c>
      <c r="CC117" s="11">
        <v>274914</v>
      </c>
      <c r="CD117" s="11">
        <v>125887</v>
      </c>
      <c r="CE117" s="11">
        <v>149027</v>
      </c>
      <c r="CF117" s="11">
        <v>561483</v>
      </c>
      <c r="CG117" s="11">
        <v>257973</v>
      </c>
      <c r="CH117" s="11">
        <v>303510</v>
      </c>
      <c r="CI117" s="11">
        <v>211354</v>
      </c>
      <c r="CJ117" s="11">
        <v>147487</v>
      </c>
      <c r="CK117" s="11">
        <v>63867</v>
      </c>
      <c r="CL117" s="11">
        <v>185796</v>
      </c>
      <c r="CM117" s="11">
        <v>78134</v>
      </c>
      <c r="CN117" s="11">
        <v>107662</v>
      </c>
      <c r="CO117" s="11">
        <v>475658</v>
      </c>
      <c r="CP117" s="11">
        <v>75532</v>
      </c>
      <c r="CQ117" s="11">
        <v>400126</v>
      </c>
      <c r="CR117" s="11">
        <v>140763</v>
      </c>
      <c r="CS117" s="11">
        <v>111103</v>
      </c>
      <c r="CT117" s="11">
        <v>29660</v>
      </c>
      <c r="CU117" s="11">
        <v>1532487</v>
      </c>
      <c r="CV117" s="11">
        <v>946363</v>
      </c>
      <c r="CW117" s="11">
        <v>586124</v>
      </c>
      <c r="CX117" s="11">
        <v>329352</v>
      </c>
      <c r="CY117" s="11">
        <v>292328</v>
      </c>
      <c r="CZ117" s="11">
        <v>37024</v>
      </c>
      <c r="DA117" s="11">
        <v>4157154</v>
      </c>
      <c r="DB117" s="11">
        <v>2626230</v>
      </c>
      <c r="DC117" s="11">
        <v>1530924</v>
      </c>
      <c r="DD117" s="11">
        <v>764090</v>
      </c>
      <c r="DE117" s="11">
        <v>655175</v>
      </c>
      <c r="DF117" s="11">
        <v>108915</v>
      </c>
      <c r="DG117" s="11">
        <v>126297</v>
      </c>
      <c r="DH117" s="11">
        <v>105361</v>
      </c>
      <c r="DI117" s="11">
        <v>20936</v>
      </c>
      <c r="DJ117" s="11">
        <v>1746255</v>
      </c>
      <c r="DK117" s="11">
        <v>349836</v>
      </c>
      <c r="DL117" s="11">
        <v>1396419</v>
      </c>
      <c r="DM117" s="11">
        <v>375235</v>
      </c>
      <c r="DN117" s="11">
        <v>265898</v>
      </c>
      <c r="DO117" s="11">
        <v>109337</v>
      </c>
      <c r="DP117" s="11">
        <v>775337</v>
      </c>
      <c r="DQ117" s="11">
        <v>558782</v>
      </c>
      <c r="DR117" s="11">
        <v>216555</v>
      </c>
      <c r="DS117" s="11">
        <v>1902991</v>
      </c>
      <c r="DT117" s="11">
        <v>543894</v>
      </c>
      <c r="DU117" s="11">
        <v>1359097</v>
      </c>
      <c r="DV117" s="11">
        <v>146613</v>
      </c>
      <c r="DW117" s="11">
        <v>123996</v>
      </c>
      <c r="DX117" s="11">
        <v>22617</v>
      </c>
      <c r="DY117" s="11">
        <v>358707</v>
      </c>
      <c r="DZ117" s="11">
        <v>98727</v>
      </c>
      <c r="EA117" s="11">
        <v>259980</v>
      </c>
      <c r="EB117" s="11">
        <v>91267</v>
      </c>
      <c r="EC117" s="11">
        <v>54037</v>
      </c>
      <c r="ED117" s="11">
        <v>37230</v>
      </c>
      <c r="EE117" s="11">
        <v>765403</v>
      </c>
      <c r="EF117" s="11">
        <v>300757</v>
      </c>
      <c r="EG117" s="11">
        <v>464646</v>
      </c>
      <c r="EH117" s="11">
        <v>3007867</v>
      </c>
      <c r="EI117" s="11">
        <v>734178</v>
      </c>
      <c r="EJ117" s="11">
        <v>2273689</v>
      </c>
      <c r="EK117" s="11">
        <v>350748</v>
      </c>
      <c r="EL117" s="11">
        <v>188053</v>
      </c>
      <c r="EM117" s="11">
        <v>162695</v>
      </c>
      <c r="EN117" s="11">
        <v>80521</v>
      </c>
      <c r="EO117" s="11">
        <v>74094</v>
      </c>
      <c r="EP117" s="11">
        <v>6427</v>
      </c>
      <c r="EQ117" s="11">
        <v>1035532</v>
      </c>
      <c r="ER117" s="11">
        <v>534311</v>
      </c>
      <c r="ES117" s="11">
        <v>501221</v>
      </c>
      <c r="ET117" s="11">
        <v>1135006</v>
      </c>
      <c r="EU117" s="11">
        <v>284520</v>
      </c>
      <c r="EV117" s="11">
        <v>850486</v>
      </c>
      <c r="EW117" s="11">
        <v>277410</v>
      </c>
      <c r="EX117" s="11">
        <v>215023</v>
      </c>
      <c r="EY117" s="11">
        <v>62387</v>
      </c>
      <c r="EZ117" s="11">
        <v>662909</v>
      </c>
      <c r="FA117" s="11">
        <v>313275</v>
      </c>
      <c r="FB117" s="11">
        <v>349634</v>
      </c>
      <c r="FC117" s="11">
        <v>126262</v>
      </c>
      <c r="FD117" s="11">
        <v>78920</v>
      </c>
      <c r="FE117" s="11">
        <v>47342</v>
      </c>
      <c r="FF117" s="420"/>
      <c r="FG117" s="420"/>
      <c r="FH117" s="417"/>
    </row>
    <row r="118" spans="1:164" ht="15" customHeight="1">
      <c r="A118" s="656" t="s">
        <v>722</v>
      </c>
      <c r="B118" s="656"/>
      <c r="C118" s="656"/>
      <c r="D118" s="11">
        <v>14035967</v>
      </c>
      <c r="E118" s="11"/>
      <c r="F118" s="11"/>
      <c r="G118" s="11">
        <v>3191887</v>
      </c>
      <c r="H118" s="11">
        <v>10844080</v>
      </c>
      <c r="I118" s="11">
        <v>109998</v>
      </c>
      <c r="J118" s="11">
        <v>2096</v>
      </c>
      <c r="K118" s="11">
        <v>107902</v>
      </c>
      <c r="L118" s="11">
        <v>78532</v>
      </c>
      <c r="M118" s="11">
        <v>66188</v>
      </c>
      <c r="N118" s="11">
        <v>12344</v>
      </c>
      <c r="O118" s="11">
        <v>189743</v>
      </c>
      <c r="P118" s="11">
        <v>31865</v>
      </c>
      <c r="Q118" s="11">
        <v>157878</v>
      </c>
      <c r="R118" s="11">
        <v>30513</v>
      </c>
      <c r="S118" s="11">
        <v>1220</v>
      </c>
      <c r="T118" s="11">
        <v>29293</v>
      </c>
      <c r="U118" s="11">
        <v>812259</v>
      </c>
      <c r="V118" s="11">
        <v>11189</v>
      </c>
      <c r="W118" s="11">
        <v>801070</v>
      </c>
      <c r="X118" s="11">
        <v>312158</v>
      </c>
      <c r="Y118" s="11">
        <v>10656</v>
      </c>
      <c r="Z118" s="11">
        <v>301502</v>
      </c>
      <c r="AA118" s="11">
        <v>145122</v>
      </c>
      <c r="AB118" s="11">
        <v>25182</v>
      </c>
      <c r="AC118" s="11">
        <v>119940</v>
      </c>
      <c r="AD118" s="11">
        <v>97701</v>
      </c>
      <c r="AE118" s="11">
        <v>64246</v>
      </c>
      <c r="AF118" s="11">
        <v>33455</v>
      </c>
      <c r="AG118" s="11">
        <v>206826</v>
      </c>
      <c r="AH118" s="11">
        <v>0</v>
      </c>
      <c r="AI118" s="11">
        <v>206826</v>
      </c>
      <c r="AJ118" s="11">
        <v>328678</v>
      </c>
      <c r="AK118" s="11">
        <v>34302</v>
      </c>
      <c r="AL118" s="11">
        <v>294376</v>
      </c>
      <c r="AM118" s="11">
        <v>368298</v>
      </c>
      <c r="AN118" s="11">
        <v>5512</v>
      </c>
      <c r="AO118" s="11">
        <v>362786</v>
      </c>
      <c r="AP118" s="11">
        <v>145021</v>
      </c>
      <c r="AQ118" s="11">
        <v>68668</v>
      </c>
      <c r="AR118" s="11">
        <v>76353</v>
      </c>
      <c r="AS118" s="11">
        <v>37223</v>
      </c>
      <c r="AT118" s="11">
        <v>344</v>
      </c>
      <c r="AU118" s="11">
        <v>36879</v>
      </c>
      <c r="AV118" s="11">
        <v>543835</v>
      </c>
      <c r="AW118" s="11">
        <v>9845</v>
      </c>
      <c r="AX118" s="11">
        <v>533990</v>
      </c>
      <c r="AY118" s="11">
        <v>123573</v>
      </c>
      <c r="AZ118" s="11">
        <v>39711</v>
      </c>
      <c r="BA118" s="11">
        <v>83862</v>
      </c>
      <c r="BB118" s="11">
        <v>151285</v>
      </c>
      <c r="BC118" s="11">
        <v>26802</v>
      </c>
      <c r="BD118" s="11">
        <v>124483</v>
      </c>
      <c r="BE118" s="11">
        <v>120309</v>
      </c>
      <c r="BF118" s="11">
        <v>3607</v>
      </c>
      <c r="BG118" s="11">
        <v>116702</v>
      </c>
      <c r="BH118" s="11">
        <v>96895</v>
      </c>
      <c r="BI118" s="11">
        <v>38603</v>
      </c>
      <c r="BJ118" s="11">
        <v>58292</v>
      </c>
      <c r="BK118" s="11">
        <v>121767</v>
      </c>
      <c r="BL118" s="11">
        <v>19741</v>
      </c>
      <c r="BM118" s="11">
        <v>102026</v>
      </c>
      <c r="BN118" s="11">
        <v>80596</v>
      </c>
      <c r="BO118" s="11">
        <v>39371</v>
      </c>
      <c r="BP118" s="11">
        <v>41225</v>
      </c>
      <c r="BQ118" s="11">
        <v>342096</v>
      </c>
      <c r="BR118" s="11">
        <v>74551</v>
      </c>
      <c r="BS118" s="11">
        <v>267545</v>
      </c>
      <c r="BT118" s="11">
        <v>615005</v>
      </c>
      <c r="BU118" s="11">
        <v>152847</v>
      </c>
      <c r="BV118" s="11">
        <v>462158</v>
      </c>
      <c r="BW118" s="11">
        <v>210761</v>
      </c>
      <c r="BX118" s="11">
        <v>6181</v>
      </c>
      <c r="BY118" s="11">
        <v>204580</v>
      </c>
      <c r="BZ118" s="11">
        <v>297399</v>
      </c>
      <c r="CA118" s="11">
        <v>60957</v>
      </c>
      <c r="CB118" s="11">
        <v>236442</v>
      </c>
      <c r="CC118" s="11">
        <v>144595</v>
      </c>
      <c r="CD118" s="11">
        <v>55903</v>
      </c>
      <c r="CE118" s="11">
        <v>88692</v>
      </c>
      <c r="CF118" s="11">
        <v>178779</v>
      </c>
      <c r="CG118" s="11">
        <v>21658</v>
      </c>
      <c r="CH118" s="11">
        <v>157121</v>
      </c>
      <c r="CI118" s="11">
        <v>66494</v>
      </c>
      <c r="CJ118" s="11">
        <v>30607</v>
      </c>
      <c r="CK118" s="11">
        <v>35887</v>
      </c>
      <c r="CL118" s="11">
        <v>51674</v>
      </c>
      <c r="CM118" s="11">
        <v>6102</v>
      </c>
      <c r="CN118" s="11">
        <v>45572</v>
      </c>
      <c r="CO118" s="11">
        <v>173358</v>
      </c>
      <c r="CP118" s="11">
        <v>33102</v>
      </c>
      <c r="CQ118" s="11">
        <v>140256</v>
      </c>
      <c r="CR118" s="11">
        <v>91249</v>
      </c>
      <c r="CS118" s="11">
        <v>38983</v>
      </c>
      <c r="CT118" s="11">
        <v>52266</v>
      </c>
      <c r="CU118" s="11">
        <v>365182</v>
      </c>
      <c r="CV118" s="11">
        <v>33777</v>
      </c>
      <c r="CW118" s="11">
        <v>331405</v>
      </c>
      <c r="CX118" s="11">
        <v>153622</v>
      </c>
      <c r="CY118" s="11">
        <v>45285</v>
      </c>
      <c r="CZ118" s="11">
        <v>108337</v>
      </c>
      <c r="DA118" s="11">
        <v>1458870</v>
      </c>
      <c r="DB118" s="11">
        <v>261353</v>
      </c>
      <c r="DC118" s="11">
        <v>1197517</v>
      </c>
      <c r="DD118" s="11">
        <v>492141</v>
      </c>
      <c r="DE118" s="11">
        <v>59392</v>
      </c>
      <c r="DF118" s="11">
        <v>432749</v>
      </c>
      <c r="DG118" s="11">
        <v>41867</v>
      </c>
      <c r="DH118" s="11">
        <v>8800</v>
      </c>
      <c r="DI118" s="11">
        <v>33067</v>
      </c>
      <c r="DJ118" s="11">
        <v>552400</v>
      </c>
      <c r="DK118" s="11">
        <v>208777</v>
      </c>
      <c r="DL118" s="11">
        <v>343623</v>
      </c>
      <c r="DM118" s="11">
        <v>51124</v>
      </c>
      <c r="DN118" s="11">
        <v>24508</v>
      </c>
      <c r="DO118" s="11">
        <v>26616</v>
      </c>
      <c r="DP118" s="11">
        <v>185614</v>
      </c>
      <c r="DQ118" s="11">
        <v>7426</v>
      </c>
      <c r="DR118" s="11">
        <v>178188</v>
      </c>
      <c r="DS118" s="11">
        <v>1179184</v>
      </c>
      <c r="DT118" s="11">
        <v>551420</v>
      </c>
      <c r="DU118" s="11">
        <v>627764</v>
      </c>
      <c r="DV118" s="11">
        <v>62256</v>
      </c>
      <c r="DW118" s="11">
        <v>38353</v>
      </c>
      <c r="DX118" s="11">
        <v>23903</v>
      </c>
      <c r="DY118" s="11">
        <v>215098</v>
      </c>
      <c r="DZ118" s="11">
        <v>476</v>
      </c>
      <c r="EA118" s="11">
        <v>214622</v>
      </c>
      <c r="EB118" s="11">
        <v>54485</v>
      </c>
      <c r="EC118" s="11">
        <v>11924</v>
      </c>
      <c r="ED118" s="11">
        <v>42561</v>
      </c>
      <c r="EE118" s="11">
        <v>330326</v>
      </c>
      <c r="EF118" s="11">
        <v>180396</v>
      </c>
      <c r="EG118" s="11">
        <v>149930</v>
      </c>
      <c r="EH118" s="11">
        <v>867922</v>
      </c>
      <c r="EI118" s="11">
        <v>110083</v>
      </c>
      <c r="EJ118" s="11">
        <v>757839</v>
      </c>
      <c r="EK118" s="11">
        <v>141407</v>
      </c>
      <c r="EL118" s="11">
        <v>58945</v>
      </c>
      <c r="EM118" s="11">
        <v>82462</v>
      </c>
      <c r="EN118" s="11">
        <v>33237</v>
      </c>
      <c r="EO118" s="11">
        <v>5517</v>
      </c>
      <c r="EP118" s="11">
        <v>27720</v>
      </c>
      <c r="EQ118" s="11">
        <v>683524</v>
      </c>
      <c r="ER118" s="11">
        <v>166082</v>
      </c>
      <c r="ES118" s="11">
        <v>517442</v>
      </c>
      <c r="ET118" s="11">
        <v>368453</v>
      </c>
      <c r="EU118" s="11">
        <v>287518</v>
      </c>
      <c r="EV118" s="11">
        <v>80935</v>
      </c>
      <c r="EW118" s="11">
        <v>106298</v>
      </c>
      <c r="EX118" s="11">
        <v>34223</v>
      </c>
      <c r="EY118" s="11">
        <v>72075</v>
      </c>
      <c r="EZ118" s="11">
        <v>291450</v>
      </c>
      <c r="FA118" s="11">
        <v>47221</v>
      </c>
      <c r="FB118" s="11">
        <v>244229</v>
      </c>
      <c r="FC118" s="11">
        <v>129765</v>
      </c>
      <c r="FD118" s="11">
        <v>70372</v>
      </c>
      <c r="FE118" s="11">
        <v>59393</v>
      </c>
      <c r="FF118" s="420"/>
      <c r="FG118" s="420"/>
      <c r="FH118" s="417"/>
    </row>
    <row r="119" spans="1:164" ht="15" customHeight="1">
      <c r="A119" s="656" t="s">
        <v>723</v>
      </c>
      <c r="B119" s="656"/>
      <c r="C119" s="656"/>
      <c r="D119" s="11">
        <v>31797340</v>
      </c>
      <c r="E119" s="11"/>
      <c r="F119" s="11"/>
      <c r="G119" s="11">
        <v>5438766</v>
      </c>
      <c r="H119" s="11">
        <v>26358574</v>
      </c>
      <c r="I119" s="11">
        <v>459212</v>
      </c>
      <c r="J119" s="11">
        <v>55242</v>
      </c>
      <c r="K119" s="11">
        <v>403970</v>
      </c>
      <c r="L119" s="11">
        <v>303232</v>
      </c>
      <c r="M119" s="11">
        <v>164219</v>
      </c>
      <c r="N119" s="11">
        <v>139013</v>
      </c>
      <c r="O119" s="11">
        <v>668226</v>
      </c>
      <c r="P119" s="11">
        <v>295474</v>
      </c>
      <c r="Q119" s="11">
        <v>372752</v>
      </c>
      <c r="R119" s="11">
        <v>223598</v>
      </c>
      <c r="S119" s="11">
        <v>72200</v>
      </c>
      <c r="T119" s="11">
        <v>151398</v>
      </c>
      <c r="U119" s="11">
        <v>6079979</v>
      </c>
      <c r="V119" s="11">
        <v>441173</v>
      </c>
      <c r="W119" s="11">
        <v>5638806</v>
      </c>
      <c r="X119" s="11">
        <v>788303</v>
      </c>
      <c r="Y119" s="11">
        <v>67428</v>
      </c>
      <c r="Z119" s="11">
        <v>720875</v>
      </c>
      <c r="AA119" s="11">
        <v>430122</v>
      </c>
      <c r="AB119" s="11">
        <v>180874</v>
      </c>
      <c r="AC119" s="11">
        <v>249248</v>
      </c>
      <c r="AD119" s="11">
        <v>80619</v>
      </c>
      <c r="AE119" s="11">
        <v>28749</v>
      </c>
      <c r="AF119" s="11">
        <v>51870</v>
      </c>
      <c r="AG119" s="11">
        <v>79166</v>
      </c>
      <c r="AH119" s="11">
        <v>0</v>
      </c>
      <c r="AI119" s="11">
        <v>79166</v>
      </c>
      <c r="AJ119" s="11">
        <v>1174796</v>
      </c>
      <c r="AK119" s="11">
        <v>217816</v>
      </c>
      <c r="AL119" s="11">
        <v>956980</v>
      </c>
      <c r="AM119" s="11">
        <v>1091102</v>
      </c>
      <c r="AN119" s="11">
        <v>125271</v>
      </c>
      <c r="AO119" s="11">
        <v>965831</v>
      </c>
      <c r="AP119" s="11">
        <v>144236</v>
      </c>
      <c r="AQ119" s="11">
        <v>38606</v>
      </c>
      <c r="AR119" s="11">
        <v>105630</v>
      </c>
      <c r="AS119" s="11">
        <v>125472</v>
      </c>
      <c r="AT119" s="11">
        <v>21832</v>
      </c>
      <c r="AU119" s="11">
        <v>103640</v>
      </c>
      <c r="AV119" s="11">
        <v>1696687</v>
      </c>
      <c r="AW119" s="11">
        <v>99418</v>
      </c>
      <c r="AX119" s="11">
        <v>1597269</v>
      </c>
      <c r="AY119" s="11">
        <v>721876</v>
      </c>
      <c r="AZ119" s="11">
        <v>90516</v>
      </c>
      <c r="BA119" s="11">
        <v>631360</v>
      </c>
      <c r="BB119" s="11">
        <v>194859</v>
      </c>
      <c r="BC119" s="11">
        <v>41793</v>
      </c>
      <c r="BD119" s="11">
        <v>153066</v>
      </c>
      <c r="BE119" s="11">
        <v>270838</v>
      </c>
      <c r="BF119" s="11">
        <v>61541</v>
      </c>
      <c r="BG119" s="11">
        <v>209297</v>
      </c>
      <c r="BH119" s="11">
        <v>482869</v>
      </c>
      <c r="BI119" s="11">
        <v>111079</v>
      </c>
      <c r="BJ119" s="11">
        <v>371790</v>
      </c>
      <c r="BK119" s="11">
        <v>562331</v>
      </c>
      <c r="BL119" s="11">
        <v>245321</v>
      </c>
      <c r="BM119" s="11">
        <v>317010</v>
      </c>
      <c r="BN119" s="11">
        <v>154003</v>
      </c>
      <c r="BO119" s="11">
        <v>34472</v>
      </c>
      <c r="BP119" s="11">
        <v>119531</v>
      </c>
      <c r="BQ119" s="11">
        <v>657468</v>
      </c>
      <c r="BR119" s="11">
        <v>116057</v>
      </c>
      <c r="BS119" s="11">
        <v>541411</v>
      </c>
      <c r="BT119" s="11">
        <v>337450</v>
      </c>
      <c r="BU119" s="11">
        <v>119482</v>
      </c>
      <c r="BV119" s="11">
        <v>217968</v>
      </c>
      <c r="BW119" s="11">
        <v>714503</v>
      </c>
      <c r="BX119" s="11">
        <v>194237</v>
      </c>
      <c r="BY119" s="11">
        <v>520266</v>
      </c>
      <c r="BZ119" s="11">
        <v>641919</v>
      </c>
      <c r="CA119" s="11">
        <v>190027</v>
      </c>
      <c r="CB119" s="11">
        <v>451892</v>
      </c>
      <c r="CC119" s="11">
        <v>254254</v>
      </c>
      <c r="CD119" s="11">
        <v>45800</v>
      </c>
      <c r="CE119" s="11">
        <v>208454</v>
      </c>
      <c r="CF119" s="11">
        <v>525762</v>
      </c>
      <c r="CG119" s="11">
        <v>60153</v>
      </c>
      <c r="CH119" s="11">
        <v>465609</v>
      </c>
      <c r="CI119" s="11">
        <v>160583</v>
      </c>
      <c r="CJ119" s="11">
        <v>61530</v>
      </c>
      <c r="CK119" s="11">
        <v>99053</v>
      </c>
      <c r="CL119" s="11">
        <v>179799</v>
      </c>
      <c r="CM119" s="11">
        <v>32269</v>
      </c>
      <c r="CN119" s="11">
        <v>147530</v>
      </c>
      <c r="CO119" s="11">
        <v>290840</v>
      </c>
      <c r="CP119" s="11">
        <v>62225</v>
      </c>
      <c r="CQ119" s="11">
        <v>228615</v>
      </c>
      <c r="CR119" s="11">
        <v>171696</v>
      </c>
      <c r="CS119" s="11">
        <v>36012</v>
      </c>
      <c r="CT119" s="11">
        <v>135684</v>
      </c>
      <c r="CU119" s="11">
        <v>515954</v>
      </c>
      <c r="CV119" s="11">
        <v>88405</v>
      </c>
      <c r="CW119" s="11">
        <v>427549</v>
      </c>
      <c r="CX119" s="11">
        <v>259275</v>
      </c>
      <c r="CY119" s="11">
        <v>49311</v>
      </c>
      <c r="CZ119" s="11">
        <v>209964</v>
      </c>
      <c r="DA119" s="11">
        <v>1307798</v>
      </c>
      <c r="DB119" s="11">
        <v>265698</v>
      </c>
      <c r="DC119" s="11">
        <v>1042100</v>
      </c>
      <c r="DD119" s="11">
        <v>791715</v>
      </c>
      <c r="DE119" s="11">
        <v>145098</v>
      </c>
      <c r="DF119" s="11">
        <v>646617</v>
      </c>
      <c r="DG119" s="11">
        <v>96912</v>
      </c>
      <c r="DH119" s="11">
        <v>18948</v>
      </c>
      <c r="DI119" s="11">
        <v>77964</v>
      </c>
      <c r="DJ119" s="11">
        <v>1128920</v>
      </c>
      <c r="DK119" s="11">
        <v>87565</v>
      </c>
      <c r="DL119" s="11">
        <v>1041355</v>
      </c>
      <c r="DM119" s="11">
        <v>416616</v>
      </c>
      <c r="DN119" s="11">
        <v>39066</v>
      </c>
      <c r="DO119" s="11">
        <v>377550</v>
      </c>
      <c r="DP119" s="11">
        <v>537639</v>
      </c>
      <c r="DQ119" s="11">
        <v>185680</v>
      </c>
      <c r="DR119" s="11">
        <v>351959</v>
      </c>
      <c r="DS119" s="11">
        <v>1386805</v>
      </c>
      <c r="DT119" s="11">
        <v>349332</v>
      </c>
      <c r="DU119" s="11">
        <v>1037473</v>
      </c>
      <c r="DV119" s="11">
        <v>124252</v>
      </c>
      <c r="DW119" s="11">
        <v>59332</v>
      </c>
      <c r="DX119" s="11">
        <v>64920</v>
      </c>
      <c r="DY119" s="11">
        <v>456137</v>
      </c>
      <c r="DZ119" s="11">
        <v>116202</v>
      </c>
      <c r="EA119" s="11">
        <v>339935</v>
      </c>
      <c r="EB119" s="11">
        <v>65864</v>
      </c>
      <c r="EC119" s="11">
        <v>17504</v>
      </c>
      <c r="ED119" s="11">
        <v>48360</v>
      </c>
      <c r="EE119" s="11">
        <v>522546</v>
      </c>
      <c r="EF119" s="11">
        <v>67408</v>
      </c>
      <c r="EG119" s="11">
        <v>455138</v>
      </c>
      <c r="EH119" s="11">
        <v>1899112</v>
      </c>
      <c r="EI119" s="11">
        <v>185774</v>
      </c>
      <c r="EJ119" s="11">
        <v>1713338</v>
      </c>
      <c r="EK119" s="11">
        <v>344586</v>
      </c>
      <c r="EL119" s="11">
        <v>76522</v>
      </c>
      <c r="EM119" s="11">
        <v>268064</v>
      </c>
      <c r="EN119" s="11">
        <v>80577</v>
      </c>
      <c r="EO119" s="11">
        <v>25647</v>
      </c>
      <c r="EP119" s="11">
        <v>54930</v>
      </c>
      <c r="EQ119" s="11">
        <v>679513</v>
      </c>
      <c r="ER119" s="11">
        <v>74844</v>
      </c>
      <c r="ES119" s="11">
        <v>604669</v>
      </c>
      <c r="ET119" s="11">
        <v>561918</v>
      </c>
      <c r="EU119" s="11">
        <v>127303</v>
      </c>
      <c r="EV119" s="11">
        <v>434615</v>
      </c>
      <c r="EW119" s="11">
        <v>255097</v>
      </c>
      <c r="EX119" s="11">
        <v>43360</v>
      </c>
      <c r="EY119" s="11">
        <v>211737</v>
      </c>
      <c r="EZ119" s="11">
        <v>540171</v>
      </c>
      <c r="FA119" s="11">
        <v>86536</v>
      </c>
      <c r="FB119" s="11">
        <v>453635</v>
      </c>
      <c r="FC119" s="11">
        <v>160133</v>
      </c>
      <c r="FD119" s="11">
        <v>18415</v>
      </c>
      <c r="FE119" s="11">
        <v>141718</v>
      </c>
      <c r="FF119" s="420"/>
      <c r="FG119" s="420"/>
      <c r="FH119" s="417"/>
    </row>
    <row r="120" spans="1:164" ht="25.5" customHeight="1">
      <c r="A120" s="656" t="s">
        <v>724</v>
      </c>
      <c r="B120" s="656"/>
      <c r="C120" s="656"/>
      <c r="D120" s="11">
        <v>104571970</v>
      </c>
      <c r="E120" s="11"/>
      <c r="F120" s="11"/>
      <c r="G120" s="11">
        <v>44623911</v>
      </c>
      <c r="H120" s="11">
        <v>59948059</v>
      </c>
      <c r="I120" s="11">
        <v>980977</v>
      </c>
      <c r="J120" s="11">
        <v>338355</v>
      </c>
      <c r="K120" s="11">
        <v>642622</v>
      </c>
      <c r="L120" s="11">
        <v>282669</v>
      </c>
      <c r="M120" s="11">
        <v>181709</v>
      </c>
      <c r="N120" s="11">
        <v>100960</v>
      </c>
      <c r="O120" s="11">
        <v>1590817</v>
      </c>
      <c r="P120" s="11">
        <v>637325</v>
      </c>
      <c r="Q120" s="11">
        <v>953492</v>
      </c>
      <c r="R120" s="11">
        <v>479003</v>
      </c>
      <c r="S120" s="11">
        <v>130905</v>
      </c>
      <c r="T120" s="11">
        <v>348098</v>
      </c>
      <c r="U120" s="11">
        <v>16763417</v>
      </c>
      <c r="V120" s="11">
        <v>6993920</v>
      </c>
      <c r="W120" s="11">
        <v>9769497</v>
      </c>
      <c r="X120" s="11">
        <v>2119127</v>
      </c>
      <c r="Y120" s="11">
        <v>847767</v>
      </c>
      <c r="Z120" s="11">
        <v>1271360</v>
      </c>
      <c r="AA120" s="11">
        <v>1881610</v>
      </c>
      <c r="AB120" s="11">
        <v>1492118</v>
      </c>
      <c r="AC120" s="11">
        <v>389492</v>
      </c>
      <c r="AD120" s="11">
        <v>268762</v>
      </c>
      <c r="AE120" s="11">
        <v>198061</v>
      </c>
      <c r="AF120" s="11">
        <v>70701</v>
      </c>
      <c r="AG120" s="11">
        <v>561678</v>
      </c>
      <c r="AH120" s="11">
        <v>0</v>
      </c>
      <c r="AI120" s="11">
        <v>561678</v>
      </c>
      <c r="AJ120" s="11">
        <v>4035720</v>
      </c>
      <c r="AK120" s="11">
        <v>994814</v>
      </c>
      <c r="AL120" s="11">
        <v>3040906</v>
      </c>
      <c r="AM120" s="11">
        <v>1421533</v>
      </c>
      <c r="AN120" s="11">
        <v>634872</v>
      </c>
      <c r="AO120" s="11">
        <v>786661</v>
      </c>
      <c r="AP120" s="11">
        <v>321326</v>
      </c>
      <c r="AQ120" s="11">
        <v>120750</v>
      </c>
      <c r="AR120" s="11">
        <v>200576</v>
      </c>
      <c r="AS120" s="11">
        <v>240290</v>
      </c>
      <c r="AT120" s="11">
        <v>154770</v>
      </c>
      <c r="AU120" s="11">
        <v>85520</v>
      </c>
      <c r="AV120" s="11">
        <v>6705188</v>
      </c>
      <c r="AW120" s="11">
        <v>3235590</v>
      </c>
      <c r="AX120" s="11">
        <v>3469598</v>
      </c>
      <c r="AY120" s="11">
        <v>1888497</v>
      </c>
      <c r="AZ120" s="11">
        <v>978943</v>
      </c>
      <c r="BA120" s="11">
        <v>909554</v>
      </c>
      <c r="BB120" s="11">
        <v>613081</v>
      </c>
      <c r="BC120" s="11">
        <v>206491</v>
      </c>
      <c r="BD120" s="11">
        <v>406590</v>
      </c>
      <c r="BE120" s="11">
        <v>748865</v>
      </c>
      <c r="BF120" s="11">
        <v>174113</v>
      </c>
      <c r="BG120" s="11">
        <v>574752</v>
      </c>
      <c r="BH120" s="11">
        <v>1402030</v>
      </c>
      <c r="BI120" s="11">
        <v>653834</v>
      </c>
      <c r="BJ120" s="11">
        <v>748196</v>
      </c>
      <c r="BK120" s="11">
        <v>1523799</v>
      </c>
      <c r="BL120" s="11">
        <v>879812</v>
      </c>
      <c r="BM120" s="11">
        <v>643987</v>
      </c>
      <c r="BN120" s="11">
        <v>292792</v>
      </c>
      <c r="BO120" s="11">
        <v>182648</v>
      </c>
      <c r="BP120" s="11">
        <v>110144</v>
      </c>
      <c r="BQ120" s="11">
        <v>2026288</v>
      </c>
      <c r="BR120" s="11">
        <v>1146990</v>
      </c>
      <c r="BS120" s="11">
        <v>879298</v>
      </c>
      <c r="BT120" s="11">
        <v>3405932</v>
      </c>
      <c r="BU120" s="11">
        <v>2885213</v>
      </c>
      <c r="BV120" s="11">
        <v>520719</v>
      </c>
      <c r="BW120" s="11">
        <v>3140656</v>
      </c>
      <c r="BX120" s="11">
        <v>1666990</v>
      </c>
      <c r="BY120" s="11">
        <v>1473666</v>
      </c>
      <c r="BZ120" s="11">
        <v>1610830</v>
      </c>
      <c r="CA120" s="11">
        <v>591658</v>
      </c>
      <c r="CB120" s="11">
        <v>1019172</v>
      </c>
      <c r="CC120" s="11">
        <v>482497</v>
      </c>
      <c r="CD120" s="11">
        <v>262717</v>
      </c>
      <c r="CE120" s="11">
        <v>219780</v>
      </c>
      <c r="CF120" s="11">
        <v>1591650</v>
      </c>
      <c r="CG120" s="11">
        <v>769557</v>
      </c>
      <c r="CH120" s="11">
        <v>822093</v>
      </c>
      <c r="CI120" s="11">
        <v>172813</v>
      </c>
      <c r="CJ120" s="11">
        <v>111002</v>
      </c>
      <c r="CK120" s="11">
        <v>61811</v>
      </c>
      <c r="CL120" s="11">
        <v>320497</v>
      </c>
      <c r="CM120" s="11">
        <v>59894</v>
      </c>
      <c r="CN120" s="11">
        <v>260603</v>
      </c>
      <c r="CO120" s="11">
        <v>778843</v>
      </c>
      <c r="CP120" s="11">
        <v>127114</v>
      </c>
      <c r="CQ120" s="11">
        <v>651729</v>
      </c>
      <c r="CR120" s="11">
        <v>434768</v>
      </c>
      <c r="CS120" s="11">
        <v>328956</v>
      </c>
      <c r="CT120" s="11">
        <v>105812</v>
      </c>
      <c r="CU120" s="11">
        <v>3330237</v>
      </c>
      <c r="CV120" s="11">
        <v>2178788</v>
      </c>
      <c r="CW120" s="11">
        <v>1151449</v>
      </c>
      <c r="CX120" s="11">
        <v>496223</v>
      </c>
      <c r="CY120" s="11">
        <v>298232</v>
      </c>
      <c r="CZ120" s="11">
        <v>197991</v>
      </c>
      <c r="DA120" s="11">
        <v>11882448</v>
      </c>
      <c r="DB120" s="11">
        <v>4069002</v>
      </c>
      <c r="DC120" s="11">
        <v>7813446</v>
      </c>
      <c r="DD120" s="11">
        <v>1825335</v>
      </c>
      <c r="DE120" s="11">
        <v>578245</v>
      </c>
      <c r="DF120" s="11">
        <v>1247090</v>
      </c>
      <c r="DG120" s="11">
        <v>175251</v>
      </c>
      <c r="DH120" s="11">
        <v>78608</v>
      </c>
      <c r="DI120" s="11">
        <v>96643</v>
      </c>
      <c r="DJ120" s="11">
        <v>2786345</v>
      </c>
      <c r="DK120" s="11">
        <v>1282153</v>
      </c>
      <c r="DL120" s="11">
        <v>1504192</v>
      </c>
      <c r="DM120" s="11">
        <v>561842</v>
      </c>
      <c r="DN120" s="11">
        <v>345179</v>
      </c>
      <c r="DO120" s="11">
        <v>216663</v>
      </c>
      <c r="DP120" s="11">
        <v>1280650</v>
      </c>
      <c r="DQ120" s="11">
        <v>461496</v>
      </c>
      <c r="DR120" s="11">
        <v>819154</v>
      </c>
      <c r="DS120" s="11">
        <v>4349864</v>
      </c>
      <c r="DT120" s="11">
        <v>1506071</v>
      </c>
      <c r="DU120" s="11">
        <v>2843793</v>
      </c>
      <c r="DV120" s="11">
        <v>541151</v>
      </c>
      <c r="DW120" s="11">
        <v>439149</v>
      </c>
      <c r="DX120" s="11">
        <v>102002</v>
      </c>
      <c r="DY120" s="11">
        <v>985117</v>
      </c>
      <c r="DZ120" s="11">
        <v>369191</v>
      </c>
      <c r="EA120" s="11">
        <v>615926</v>
      </c>
      <c r="EB120" s="11">
        <v>185726</v>
      </c>
      <c r="EC120" s="11">
        <v>111568</v>
      </c>
      <c r="ED120" s="11">
        <v>74158</v>
      </c>
      <c r="EE120" s="11">
        <v>1149791</v>
      </c>
      <c r="EF120" s="11">
        <v>266131</v>
      </c>
      <c r="EG120" s="11">
        <v>883660</v>
      </c>
      <c r="EH120" s="11">
        <v>9231551</v>
      </c>
      <c r="EI120" s="11">
        <v>1515845</v>
      </c>
      <c r="EJ120" s="11">
        <v>7715706</v>
      </c>
      <c r="EK120" s="11">
        <v>432703</v>
      </c>
      <c r="EL120" s="11">
        <v>240062</v>
      </c>
      <c r="EM120" s="11">
        <v>192641</v>
      </c>
      <c r="EN120" s="11">
        <v>133834</v>
      </c>
      <c r="EO120" s="11">
        <v>102703</v>
      </c>
      <c r="EP120" s="11">
        <v>31131</v>
      </c>
      <c r="EQ120" s="11">
        <v>2360012</v>
      </c>
      <c r="ER120" s="11">
        <v>1105114</v>
      </c>
      <c r="ES120" s="11">
        <v>1254898</v>
      </c>
      <c r="ET120" s="11">
        <v>2711579</v>
      </c>
      <c r="EU120" s="11">
        <v>1439738</v>
      </c>
      <c r="EV120" s="11">
        <v>1271841</v>
      </c>
      <c r="EW120" s="11">
        <v>382248</v>
      </c>
      <c r="EX120" s="11">
        <v>285678</v>
      </c>
      <c r="EY120" s="11">
        <v>96570</v>
      </c>
      <c r="EZ120" s="11">
        <v>1626343</v>
      </c>
      <c r="FA120" s="11">
        <v>928802</v>
      </c>
      <c r="FB120" s="11">
        <v>697541</v>
      </c>
      <c r="FC120" s="11">
        <v>57765</v>
      </c>
      <c r="FD120" s="11">
        <v>35268</v>
      </c>
      <c r="FE120" s="11">
        <v>22497</v>
      </c>
      <c r="FF120" s="420"/>
      <c r="FG120" s="420"/>
      <c r="FH120" s="417"/>
    </row>
    <row r="121" spans="1:164" ht="15" customHeight="1">
      <c r="A121" s="656" t="s">
        <v>725</v>
      </c>
      <c r="B121" s="656"/>
      <c r="C121" s="656"/>
      <c r="D121" s="532"/>
      <c r="E121" s="532"/>
      <c r="F121" s="532"/>
      <c r="G121" s="532"/>
      <c r="H121" s="532"/>
      <c r="I121" s="532"/>
      <c r="J121" s="532"/>
      <c r="K121" s="532"/>
      <c r="L121" s="532"/>
      <c r="M121" s="532"/>
      <c r="N121" s="532"/>
      <c r="O121" s="532"/>
      <c r="P121" s="532"/>
      <c r="Q121" s="532"/>
      <c r="R121" s="532"/>
      <c r="S121" s="532"/>
      <c r="T121" s="532"/>
      <c r="U121" s="532"/>
      <c r="V121" s="532"/>
      <c r="W121" s="532"/>
      <c r="X121" s="532"/>
      <c r="Y121" s="532"/>
      <c r="Z121" s="532"/>
      <c r="AA121" s="532"/>
      <c r="AB121" s="532"/>
      <c r="AC121" s="532"/>
      <c r="AD121" s="532"/>
      <c r="AE121" s="532"/>
      <c r="AF121" s="532"/>
      <c r="AG121" s="532"/>
      <c r="AH121" s="532"/>
      <c r="AI121" s="532"/>
      <c r="AJ121" s="532"/>
      <c r="AK121" s="532"/>
      <c r="AL121" s="532"/>
      <c r="AM121" s="532"/>
      <c r="AN121" s="532"/>
      <c r="AO121" s="532"/>
      <c r="AP121" s="532"/>
      <c r="AQ121" s="532"/>
      <c r="AR121" s="532"/>
      <c r="AS121" s="532"/>
      <c r="AT121" s="532"/>
      <c r="AU121" s="532"/>
      <c r="AV121" s="532"/>
      <c r="AW121" s="532"/>
      <c r="AX121" s="532"/>
      <c r="AY121" s="532"/>
      <c r="AZ121" s="532"/>
      <c r="BA121" s="532"/>
      <c r="BB121" s="532"/>
      <c r="BC121" s="532"/>
      <c r="BD121" s="532"/>
      <c r="BE121" s="532"/>
      <c r="BF121" s="532"/>
      <c r="BG121" s="532"/>
      <c r="BH121" s="532"/>
      <c r="BI121" s="532"/>
      <c r="BJ121" s="532"/>
      <c r="BK121" s="532"/>
      <c r="BL121" s="532"/>
      <c r="BM121" s="532"/>
      <c r="BN121" s="532"/>
      <c r="BO121" s="532"/>
      <c r="BP121" s="532"/>
      <c r="BQ121" s="532"/>
      <c r="BR121" s="532"/>
      <c r="BS121" s="532"/>
      <c r="BT121" s="532"/>
      <c r="BU121" s="532"/>
      <c r="BV121" s="532"/>
      <c r="BW121" s="532"/>
      <c r="BX121" s="532"/>
      <c r="BY121" s="532"/>
      <c r="BZ121" s="532"/>
      <c r="CA121" s="532"/>
      <c r="CB121" s="532"/>
      <c r="CC121" s="532"/>
      <c r="CD121" s="532"/>
      <c r="CE121" s="532"/>
      <c r="CF121" s="532"/>
      <c r="CG121" s="532"/>
      <c r="CH121" s="532"/>
      <c r="CI121" s="532"/>
      <c r="CJ121" s="532"/>
      <c r="CK121" s="532"/>
      <c r="CL121" s="532"/>
      <c r="CM121" s="532"/>
      <c r="CN121" s="532"/>
      <c r="CO121" s="532"/>
      <c r="CP121" s="532"/>
      <c r="CQ121" s="532"/>
      <c r="CR121" s="532"/>
      <c r="CS121" s="532"/>
      <c r="CT121" s="532"/>
      <c r="CU121" s="532"/>
      <c r="CV121" s="532"/>
      <c r="CW121" s="532"/>
      <c r="CX121" s="532"/>
      <c r="CY121" s="532"/>
      <c r="CZ121" s="532"/>
      <c r="DA121" s="532"/>
      <c r="DB121" s="532"/>
      <c r="DC121" s="532"/>
      <c r="DD121" s="532"/>
      <c r="DE121" s="532"/>
      <c r="DF121" s="532"/>
      <c r="DG121" s="532"/>
      <c r="DH121" s="532"/>
      <c r="DI121" s="532"/>
      <c r="DJ121" s="532"/>
      <c r="DK121" s="532"/>
      <c r="DL121" s="532"/>
      <c r="DM121" s="532"/>
      <c r="DN121" s="532"/>
      <c r="DO121" s="532"/>
      <c r="DP121" s="532"/>
      <c r="DQ121" s="532"/>
      <c r="DR121" s="532"/>
      <c r="DS121" s="532"/>
      <c r="DT121" s="532"/>
      <c r="DU121" s="532"/>
      <c r="DV121" s="532"/>
      <c r="DW121" s="532"/>
      <c r="DX121" s="532"/>
      <c r="DY121" s="532"/>
      <c r="DZ121" s="532"/>
      <c r="EA121" s="532"/>
      <c r="EB121" s="532"/>
      <c r="EC121" s="532"/>
      <c r="ED121" s="532"/>
      <c r="EE121" s="532"/>
      <c r="EF121" s="532"/>
      <c r="EG121" s="532"/>
      <c r="EH121" s="532"/>
      <c r="EI121" s="532"/>
      <c r="EJ121" s="532"/>
      <c r="EK121" s="532"/>
      <c r="EL121" s="532"/>
      <c r="EM121" s="532"/>
      <c r="EN121" s="532"/>
      <c r="EO121" s="532"/>
      <c r="EP121" s="532"/>
      <c r="EQ121" s="532"/>
      <c r="ER121" s="532"/>
      <c r="ES121" s="532"/>
      <c r="ET121" s="532"/>
      <c r="EU121" s="532"/>
      <c r="EV121" s="532"/>
      <c r="EW121" s="532"/>
      <c r="EX121" s="532"/>
      <c r="EY121" s="532"/>
      <c r="EZ121" s="532"/>
      <c r="FA121" s="532"/>
      <c r="FB121" s="532"/>
      <c r="FC121" s="532"/>
      <c r="FD121" s="532"/>
      <c r="FE121" s="532"/>
      <c r="FF121" s="420"/>
      <c r="FG121" s="420"/>
      <c r="FH121" s="417"/>
    </row>
    <row r="122" spans="1:164" ht="15" customHeight="1">
      <c r="A122" s="656" t="s">
        <v>726</v>
      </c>
      <c r="B122" s="656"/>
      <c r="C122" s="656"/>
      <c r="D122" s="11">
        <v>7304203</v>
      </c>
      <c r="E122" s="11"/>
      <c r="F122" s="11"/>
      <c r="G122" s="11">
        <v>1350834</v>
      </c>
      <c r="H122" s="11">
        <v>5953369</v>
      </c>
      <c r="I122" s="11">
        <v>20273</v>
      </c>
      <c r="J122" s="11">
        <v>0</v>
      </c>
      <c r="K122" s="11">
        <v>20273</v>
      </c>
      <c r="L122" s="11">
        <v>280824</v>
      </c>
      <c r="M122" s="11">
        <v>253893</v>
      </c>
      <c r="N122" s="11">
        <v>26931</v>
      </c>
      <c r="O122" s="11">
        <v>2159</v>
      </c>
      <c r="P122" s="11">
        <v>0</v>
      </c>
      <c r="Q122" s="11">
        <v>2159</v>
      </c>
      <c r="R122" s="11">
        <v>45591</v>
      </c>
      <c r="S122" s="11">
        <v>0</v>
      </c>
      <c r="T122" s="11">
        <v>45591</v>
      </c>
      <c r="U122" s="11">
        <v>4591934</v>
      </c>
      <c r="V122" s="11">
        <v>8869</v>
      </c>
      <c r="W122" s="11">
        <v>4583065</v>
      </c>
      <c r="X122" s="11">
        <v>107924</v>
      </c>
      <c r="Y122" s="11">
        <v>0</v>
      </c>
      <c r="Z122" s="11">
        <v>107924</v>
      </c>
      <c r="AA122" s="11">
        <v>4705</v>
      </c>
      <c r="AB122" s="11">
        <v>832</v>
      </c>
      <c r="AC122" s="11">
        <v>3873</v>
      </c>
      <c r="AD122" s="11">
        <v>9</v>
      </c>
      <c r="AE122" s="11">
        <v>0</v>
      </c>
      <c r="AF122" s="11">
        <v>9</v>
      </c>
      <c r="AG122" s="11">
        <v>0</v>
      </c>
      <c r="AH122" s="11">
        <v>0</v>
      </c>
      <c r="AI122" s="11">
        <v>0</v>
      </c>
      <c r="AJ122" s="11">
        <v>786525</v>
      </c>
      <c r="AK122" s="11">
        <v>773121</v>
      </c>
      <c r="AL122" s="11">
        <v>13404</v>
      </c>
      <c r="AM122" s="11">
        <v>53225</v>
      </c>
      <c r="AN122" s="11">
        <v>0</v>
      </c>
      <c r="AO122" s="11">
        <v>53225</v>
      </c>
      <c r="AP122" s="11">
        <v>394</v>
      </c>
      <c r="AQ122" s="11">
        <v>0</v>
      </c>
      <c r="AR122" s="11">
        <v>394</v>
      </c>
      <c r="AS122" s="11">
        <v>9348</v>
      </c>
      <c r="AT122" s="11">
        <v>0</v>
      </c>
      <c r="AU122" s="11">
        <v>9348</v>
      </c>
      <c r="AV122" s="11">
        <v>21842</v>
      </c>
      <c r="AW122" s="11">
        <v>0</v>
      </c>
      <c r="AX122" s="11">
        <v>21842</v>
      </c>
      <c r="AY122" s="11">
        <v>17586</v>
      </c>
      <c r="AZ122" s="11">
        <v>0</v>
      </c>
      <c r="BA122" s="11">
        <v>17586</v>
      </c>
      <c r="BB122" s="11">
        <v>55820</v>
      </c>
      <c r="BC122" s="11">
        <v>0</v>
      </c>
      <c r="BD122" s="11">
        <v>55820</v>
      </c>
      <c r="BE122" s="11">
        <v>16440</v>
      </c>
      <c r="BF122" s="11">
        <v>0</v>
      </c>
      <c r="BG122" s="11">
        <v>16440</v>
      </c>
      <c r="BH122" s="11">
        <v>65772</v>
      </c>
      <c r="BI122" s="11">
        <v>0</v>
      </c>
      <c r="BJ122" s="11">
        <v>65772</v>
      </c>
      <c r="BK122" s="11">
        <v>63554</v>
      </c>
      <c r="BL122" s="11">
        <v>0</v>
      </c>
      <c r="BM122" s="11">
        <v>63554</v>
      </c>
      <c r="BN122" s="11">
        <v>7064</v>
      </c>
      <c r="BO122" s="11">
        <v>0</v>
      </c>
      <c r="BP122" s="11">
        <v>7064</v>
      </c>
      <c r="BQ122" s="11">
        <v>28265</v>
      </c>
      <c r="BR122" s="11">
        <v>8413</v>
      </c>
      <c r="BS122" s="11">
        <v>19852</v>
      </c>
      <c r="BT122" s="11">
        <v>20675</v>
      </c>
      <c r="BU122" s="11">
        <v>0</v>
      </c>
      <c r="BV122" s="11">
        <v>20675</v>
      </c>
      <c r="BW122" s="11">
        <v>106975</v>
      </c>
      <c r="BX122" s="11">
        <v>346</v>
      </c>
      <c r="BY122" s="11">
        <v>106629</v>
      </c>
      <c r="BZ122" s="11">
        <v>34791</v>
      </c>
      <c r="CA122" s="11">
        <v>0</v>
      </c>
      <c r="CB122" s="11">
        <v>34791</v>
      </c>
      <c r="CC122" s="11">
        <v>5699</v>
      </c>
      <c r="CD122" s="11">
        <v>0</v>
      </c>
      <c r="CE122" s="11">
        <v>5699</v>
      </c>
      <c r="CF122" s="11">
        <v>27920</v>
      </c>
      <c r="CG122" s="11">
        <v>0</v>
      </c>
      <c r="CH122" s="11">
        <v>27920</v>
      </c>
      <c r="CI122" s="11">
        <v>63493</v>
      </c>
      <c r="CJ122" s="11">
        <v>0</v>
      </c>
      <c r="CK122" s="11">
        <v>63493</v>
      </c>
      <c r="CL122" s="11">
        <v>8882</v>
      </c>
      <c r="CM122" s="11">
        <v>1445</v>
      </c>
      <c r="CN122" s="11">
        <v>7437</v>
      </c>
      <c r="CO122" s="11">
        <v>17073</v>
      </c>
      <c r="CP122" s="11">
        <v>0</v>
      </c>
      <c r="CQ122" s="11">
        <v>17073</v>
      </c>
      <c r="CR122" s="11">
        <v>7972</v>
      </c>
      <c r="CS122" s="11">
        <v>0</v>
      </c>
      <c r="CT122" s="11">
        <v>7972</v>
      </c>
      <c r="CU122" s="11">
        <v>252</v>
      </c>
      <c r="CV122" s="11">
        <v>0</v>
      </c>
      <c r="CW122" s="11">
        <v>252</v>
      </c>
      <c r="CX122" s="11">
        <v>5104</v>
      </c>
      <c r="CY122" s="11">
        <v>0</v>
      </c>
      <c r="CZ122" s="11">
        <v>5104</v>
      </c>
      <c r="DA122" s="11">
        <v>31159</v>
      </c>
      <c r="DB122" s="11">
        <v>0</v>
      </c>
      <c r="DC122" s="11">
        <v>31159</v>
      </c>
      <c r="DD122" s="11">
        <v>38923</v>
      </c>
      <c r="DE122" s="11">
        <v>0</v>
      </c>
      <c r="DF122" s="11">
        <v>38923</v>
      </c>
      <c r="DG122" s="11">
        <v>230788</v>
      </c>
      <c r="DH122" s="11">
        <v>229405</v>
      </c>
      <c r="DI122" s="11">
        <v>1383</v>
      </c>
      <c r="DJ122" s="11">
        <v>59518</v>
      </c>
      <c r="DK122" s="11">
        <v>0</v>
      </c>
      <c r="DL122" s="11">
        <v>59518</v>
      </c>
      <c r="DM122" s="11">
        <v>27448</v>
      </c>
      <c r="DN122" s="11">
        <v>5318</v>
      </c>
      <c r="DO122" s="11">
        <v>22130</v>
      </c>
      <c r="DP122" s="11">
        <v>29358</v>
      </c>
      <c r="DQ122" s="11">
        <v>0</v>
      </c>
      <c r="DR122" s="11">
        <v>29358</v>
      </c>
      <c r="DS122" s="11">
        <v>8239</v>
      </c>
      <c r="DT122" s="11">
        <v>0</v>
      </c>
      <c r="DU122" s="11">
        <v>8239</v>
      </c>
      <c r="DV122" s="11">
        <v>4959</v>
      </c>
      <c r="DW122" s="11">
        <v>3923</v>
      </c>
      <c r="DX122" s="11">
        <v>1036</v>
      </c>
      <c r="DY122" s="11">
        <v>5973</v>
      </c>
      <c r="DZ122" s="11">
        <v>0</v>
      </c>
      <c r="EA122" s="11">
        <v>5973</v>
      </c>
      <c r="EB122" s="11">
        <v>31376</v>
      </c>
      <c r="EC122" s="11">
        <v>0</v>
      </c>
      <c r="ED122" s="11">
        <v>31376</v>
      </c>
      <c r="EE122" s="11">
        <v>83132</v>
      </c>
      <c r="EF122" s="11">
        <v>0</v>
      </c>
      <c r="EG122" s="11">
        <v>83132</v>
      </c>
      <c r="EH122" s="11">
        <v>30440</v>
      </c>
      <c r="EI122" s="11">
        <v>0</v>
      </c>
      <c r="EJ122" s="11">
        <v>30440</v>
      </c>
      <c r="EK122" s="11">
        <v>20980</v>
      </c>
      <c r="EL122" s="11">
        <v>0</v>
      </c>
      <c r="EM122" s="11">
        <v>20980</v>
      </c>
      <c r="EN122" s="11">
        <v>33722</v>
      </c>
      <c r="EO122" s="11">
        <v>23152</v>
      </c>
      <c r="EP122" s="11">
        <v>10570</v>
      </c>
      <c r="EQ122" s="11">
        <v>13600</v>
      </c>
      <c r="ER122" s="11">
        <v>0</v>
      </c>
      <c r="ES122" s="11">
        <v>13600</v>
      </c>
      <c r="ET122" s="11">
        <v>91875</v>
      </c>
      <c r="EU122" s="11">
        <v>0</v>
      </c>
      <c r="EV122" s="11">
        <v>91875</v>
      </c>
      <c r="EW122" s="11">
        <v>2738</v>
      </c>
      <c r="EX122" s="11">
        <v>0</v>
      </c>
      <c r="EY122" s="11">
        <v>2738</v>
      </c>
      <c r="EZ122" s="11">
        <v>53147</v>
      </c>
      <c r="FA122" s="11">
        <v>42117</v>
      </c>
      <c r="FB122" s="11">
        <v>11030</v>
      </c>
      <c r="FC122" s="11">
        <v>28738</v>
      </c>
      <c r="FD122" s="11">
        <v>0</v>
      </c>
      <c r="FE122" s="11">
        <v>28738</v>
      </c>
      <c r="FF122" s="420"/>
      <c r="FG122" s="420"/>
      <c r="FH122" s="417"/>
    </row>
    <row r="123" spans="1:164" ht="25.5" customHeight="1">
      <c r="A123" s="656" t="s">
        <v>727</v>
      </c>
      <c r="B123" s="656"/>
      <c r="C123" s="656"/>
      <c r="D123" s="11">
        <v>130244087</v>
      </c>
      <c r="E123" s="11"/>
      <c r="F123" s="11"/>
      <c r="G123" s="11">
        <v>36493223</v>
      </c>
      <c r="H123" s="11">
        <v>93750864</v>
      </c>
      <c r="I123" s="11">
        <v>1101588</v>
      </c>
      <c r="J123" s="11">
        <v>149947</v>
      </c>
      <c r="K123" s="11">
        <v>951641</v>
      </c>
      <c r="L123" s="11">
        <v>1336439</v>
      </c>
      <c r="M123" s="11">
        <v>921526</v>
      </c>
      <c r="N123" s="11">
        <v>414913</v>
      </c>
      <c r="O123" s="11">
        <v>1214248</v>
      </c>
      <c r="P123" s="11">
        <v>100834</v>
      </c>
      <c r="Q123" s="11">
        <v>1113414</v>
      </c>
      <c r="R123" s="11">
        <v>619357</v>
      </c>
      <c r="S123" s="11">
        <v>346552</v>
      </c>
      <c r="T123" s="11">
        <v>272805</v>
      </c>
      <c r="U123" s="11">
        <v>12281070</v>
      </c>
      <c r="V123" s="11">
        <v>1862251</v>
      </c>
      <c r="W123" s="11">
        <v>10418819</v>
      </c>
      <c r="X123" s="11">
        <v>2294842</v>
      </c>
      <c r="Y123" s="11">
        <v>840732</v>
      </c>
      <c r="Z123" s="11">
        <v>1454110</v>
      </c>
      <c r="AA123" s="11">
        <v>3459128</v>
      </c>
      <c r="AB123" s="11">
        <v>1335317</v>
      </c>
      <c r="AC123" s="11">
        <v>2123811</v>
      </c>
      <c r="AD123" s="11">
        <v>275487</v>
      </c>
      <c r="AE123" s="11">
        <v>247937</v>
      </c>
      <c r="AF123" s="11">
        <v>27550</v>
      </c>
      <c r="AG123" s="11">
        <v>824792</v>
      </c>
      <c r="AH123" s="11">
        <v>0</v>
      </c>
      <c r="AI123" s="11">
        <v>824792</v>
      </c>
      <c r="AJ123" s="11">
        <v>6163018</v>
      </c>
      <c r="AK123" s="11">
        <v>1003079</v>
      </c>
      <c r="AL123" s="11">
        <v>5159939</v>
      </c>
      <c r="AM123" s="11">
        <v>1991032</v>
      </c>
      <c r="AN123" s="11">
        <v>376229</v>
      </c>
      <c r="AO123" s="11">
        <v>1614803</v>
      </c>
      <c r="AP123" s="11">
        <v>1409477</v>
      </c>
      <c r="AQ123" s="11">
        <v>1032257</v>
      </c>
      <c r="AR123" s="11">
        <v>377220</v>
      </c>
      <c r="AS123" s="11">
        <v>295816</v>
      </c>
      <c r="AT123" s="11">
        <v>109646</v>
      </c>
      <c r="AU123" s="11">
        <v>186170</v>
      </c>
      <c r="AV123" s="11">
        <v>5441875</v>
      </c>
      <c r="AW123" s="11">
        <v>1734020</v>
      </c>
      <c r="AX123" s="11">
        <v>3707855</v>
      </c>
      <c r="AY123" s="11">
        <v>1864329</v>
      </c>
      <c r="AZ123" s="11">
        <v>446003</v>
      </c>
      <c r="BA123" s="11">
        <v>1418326</v>
      </c>
      <c r="BB123" s="11">
        <v>1445040</v>
      </c>
      <c r="BC123" s="11">
        <v>340078</v>
      </c>
      <c r="BD123" s="11">
        <v>1104962</v>
      </c>
      <c r="BE123" s="11">
        <v>988253</v>
      </c>
      <c r="BF123" s="11">
        <v>155292</v>
      </c>
      <c r="BG123" s="11">
        <v>832961</v>
      </c>
      <c r="BH123" s="11">
        <v>1060422</v>
      </c>
      <c r="BI123" s="11">
        <v>445488</v>
      </c>
      <c r="BJ123" s="11">
        <v>614934</v>
      </c>
      <c r="BK123" s="11">
        <v>1452855</v>
      </c>
      <c r="BL123" s="11">
        <v>655833</v>
      </c>
      <c r="BM123" s="11">
        <v>797022</v>
      </c>
      <c r="BN123" s="11">
        <v>712025</v>
      </c>
      <c r="BO123" s="11">
        <v>325929</v>
      </c>
      <c r="BP123" s="11">
        <v>386096</v>
      </c>
      <c r="BQ123" s="11">
        <v>3348198</v>
      </c>
      <c r="BR123" s="11">
        <v>547848</v>
      </c>
      <c r="BS123" s="11">
        <v>2800350</v>
      </c>
      <c r="BT123" s="11">
        <v>7060782</v>
      </c>
      <c r="BU123" s="11">
        <v>2751203</v>
      </c>
      <c r="BV123" s="11">
        <v>4309579</v>
      </c>
      <c r="BW123" s="11">
        <v>3701438</v>
      </c>
      <c r="BX123" s="11">
        <v>655752</v>
      </c>
      <c r="BY123" s="11">
        <v>3045686</v>
      </c>
      <c r="BZ123" s="11">
        <v>1748310</v>
      </c>
      <c r="CA123" s="11">
        <v>608600</v>
      </c>
      <c r="CB123" s="11">
        <v>1139710</v>
      </c>
      <c r="CC123" s="11">
        <v>789433</v>
      </c>
      <c r="CD123" s="11">
        <v>357094</v>
      </c>
      <c r="CE123" s="11">
        <v>432339</v>
      </c>
      <c r="CF123" s="11">
        <v>2383750</v>
      </c>
      <c r="CG123" s="11">
        <v>878033</v>
      </c>
      <c r="CH123" s="11">
        <v>1505717</v>
      </c>
      <c r="CI123" s="11">
        <v>338072</v>
      </c>
      <c r="CJ123" s="11">
        <v>193874</v>
      </c>
      <c r="CK123" s="11">
        <v>144198</v>
      </c>
      <c r="CL123" s="11">
        <v>749023</v>
      </c>
      <c r="CM123" s="11">
        <v>204572</v>
      </c>
      <c r="CN123" s="11">
        <v>544451</v>
      </c>
      <c r="CO123" s="11">
        <v>465424</v>
      </c>
      <c r="CP123" s="11">
        <v>177667</v>
      </c>
      <c r="CQ123" s="11">
        <v>287757</v>
      </c>
      <c r="CR123" s="11">
        <v>752390</v>
      </c>
      <c r="CS123" s="11">
        <v>548745</v>
      </c>
      <c r="CT123" s="11">
        <v>203645</v>
      </c>
      <c r="CU123" s="11">
        <v>10058991</v>
      </c>
      <c r="CV123" s="11">
        <v>2856876</v>
      </c>
      <c r="CW123" s="11">
        <v>7202115</v>
      </c>
      <c r="CX123" s="11">
        <v>496186</v>
      </c>
      <c r="CY123" s="11">
        <v>238589</v>
      </c>
      <c r="CZ123" s="11">
        <v>257597</v>
      </c>
      <c r="DA123" s="11">
        <v>21949481</v>
      </c>
      <c r="DB123" s="11">
        <v>2336885</v>
      </c>
      <c r="DC123" s="11">
        <v>19612596</v>
      </c>
      <c r="DD123" s="11">
        <v>1723245</v>
      </c>
      <c r="DE123" s="11">
        <v>898305</v>
      </c>
      <c r="DF123" s="11">
        <v>824940</v>
      </c>
      <c r="DG123" s="11">
        <v>547796</v>
      </c>
      <c r="DH123" s="11">
        <v>212267</v>
      </c>
      <c r="DI123" s="11">
        <v>335529</v>
      </c>
      <c r="DJ123" s="11">
        <v>3158705</v>
      </c>
      <c r="DK123" s="11">
        <v>581244</v>
      </c>
      <c r="DL123" s="11">
        <v>2577461</v>
      </c>
      <c r="DM123" s="11">
        <v>617769</v>
      </c>
      <c r="DN123" s="11">
        <v>129624</v>
      </c>
      <c r="DO123" s="11">
        <v>488145</v>
      </c>
      <c r="DP123" s="11">
        <v>1115272</v>
      </c>
      <c r="DQ123" s="11">
        <v>395565</v>
      </c>
      <c r="DR123" s="11">
        <v>719707</v>
      </c>
      <c r="DS123" s="11">
        <v>3427776</v>
      </c>
      <c r="DT123" s="11">
        <v>1024977</v>
      </c>
      <c r="DU123" s="11">
        <v>2402799</v>
      </c>
      <c r="DV123" s="11">
        <v>508389</v>
      </c>
      <c r="DW123" s="11">
        <v>168576</v>
      </c>
      <c r="DX123" s="11">
        <v>339813</v>
      </c>
      <c r="DY123" s="11">
        <v>1053925</v>
      </c>
      <c r="DZ123" s="11">
        <v>276932</v>
      </c>
      <c r="EA123" s="11">
        <v>776993</v>
      </c>
      <c r="EB123" s="11">
        <v>324474</v>
      </c>
      <c r="EC123" s="11">
        <v>188155</v>
      </c>
      <c r="ED123" s="11">
        <v>136319</v>
      </c>
      <c r="EE123" s="11">
        <v>1547764</v>
      </c>
      <c r="EF123" s="11">
        <v>553595</v>
      </c>
      <c r="EG123" s="11">
        <v>994169</v>
      </c>
      <c r="EH123" s="11">
        <v>7011388</v>
      </c>
      <c r="EI123" s="11">
        <v>3263430</v>
      </c>
      <c r="EJ123" s="11">
        <v>3747958</v>
      </c>
      <c r="EK123" s="11">
        <v>1404058</v>
      </c>
      <c r="EL123" s="11">
        <v>853483</v>
      </c>
      <c r="EM123" s="11">
        <v>550575</v>
      </c>
      <c r="EN123" s="11">
        <v>167866</v>
      </c>
      <c r="EO123" s="11">
        <v>97325</v>
      </c>
      <c r="EP123" s="11">
        <v>70541</v>
      </c>
      <c r="EQ123" s="11">
        <v>2846287</v>
      </c>
      <c r="ER123" s="11">
        <v>673820</v>
      </c>
      <c r="ES123" s="11">
        <v>2172467</v>
      </c>
      <c r="ET123" s="11">
        <v>1898261</v>
      </c>
      <c r="EU123" s="11">
        <v>607754</v>
      </c>
      <c r="EV123" s="11">
        <v>1290507</v>
      </c>
      <c r="EW123" s="11">
        <v>741911</v>
      </c>
      <c r="EX123" s="11">
        <v>571933</v>
      </c>
      <c r="EY123" s="11">
        <v>169978</v>
      </c>
      <c r="EZ123" s="11">
        <v>1660672</v>
      </c>
      <c r="FA123" s="11">
        <v>939347</v>
      </c>
      <c r="FB123" s="11">
        <v>721325</v>
      </c>
      <c r="FC123" s="11">
        <v>415958</v>
      </c>
      <c r="FD123" s="11">
        <v>272203</v>
      </c>
      <c r="FE123" s="11">
        <v>143755</v>
      </c>
      <c r="FF123" s="420"/>
      <c r="FG123" s="420"/>
      <c r="FH123" s="417"/>
    </row>
    <row r="124" spans="1:164" ht="25.5" customHeight="1">
      <c r="A124" s="656" t="s">
        <v>728</v>
      </c>
      <c r="B124" s="656"/>
      <c r="C124" s="656"/>
      <c r="D124" s="11">
        <v>224246608</v>
      </c>
      <c r="E124" s="11"/>
      <c r="F124" s="11"/>
      <c r="G124" s="11">
        <v>27246160</v>
      </c>
      <c r="H124" s="11">
        <v>197000448</v>
      </c>
      <c r="I124" s="11">
        <v>2977297</v>
      </c>
      <c r="J124" s="11">
        <v>75</v>
      </c>
      <c r="K124" s="11">
        <v>2977222</v>
      </c>
      <c r="L124" s="11">
        <v>777686</v>
      </c>
      <c r="M124" s="11">
        <v>232749</v>
      </c>
      <c r="N124" s="11">
        <v>544937</v>
      </c>
      <c r="O124" s="11">
        <v>5537918</v>
      </c>
      <c r="P124" s="11">
        <v>29618</v>
      </c>
      <c r="Q124" s="11">
        <v>5508300</v>
      </c>
      <c r="R124" s="11">
        <v>986482</v>
      </c>
      <c r="S124" s="11">
        <v>0</v>
      </c>
      <c r="T124" s="11">
        <v>986482</v>
      </c>
      <c r="U124" s="11">
        <v>42066597</v>
      </c>
      <c r="V124" s="11">
        <v>1352794</v>
      </c>
      <c r="W124" s="11">
        <v>40713803</v>
      </c>
      <c r="X124" s="11">
        <v>4403820</v>
      </c>
      <c r="Y124" s="11">
        <v>13303</v>
      </c>
      <c r="Z124" s="11">
        <v>4390517</v>
      </c>
      <c r="AA124" s="11">
        <v>1728032</v>
      </c>
      <c r="AB124" s="11">
        <v>758915</v>
      </c>
      <c r="AC124" s="11">
        <v>969117</v>
      </c>
      <c r="AD124" s="11">
        <v>539822</v>
      </c>
      <c r="AE124" s="11">
        <v>136988</v>
      </c>
      <c r="AF124" s="11">
        <v>402834</v>
      </c>
      <c r="AG124" s="11">
        <v>3314303</v>
      </c>
      <c r="AH124" s="11">
        <v>0</v>
      </c>
      <c r="AI124" s="11">
        <v>3314303</v>
      </c>
      <c r="AJ124" s="11">
        <v>10942103</v>
      </c>
      <c r="AK124" s="11">
        <v>261919</v>
      </c>
      <c r="AL124" s="11">
        <v>10680184</v>
      </c>
      <c r="AM124" s="11">
        <v>6055781</v>
      </c>
      <c r="AN124" s="11">
        <v>85871</v>
      </c>
      <c r="AO124" s="11">
        <v>5969910</v>
      </c>
      <c r="AP124" s="11">
        <v>1204954</v>
      </c>
      <c r="AQ124" s="11">
        <v>0</v>
      </c>
      <c r="AR124" s="11">
        <v>1204954</v>
      </c>
      <c r="AS124" s="11">
        <v>251133</v>
      </c>
      <c r="AT124" s="11">
        <v>0</v>
      </c>
      <c r="AU124" s="11">
        <v>251133</v>
      </c>
      <c r="AV124" s="11">
        <v>8514607</v>
      </c>
      <c r="AW124" s="11">
        <v>0</v>
      </c>
      <c r="AX124" s="11">
        <v>8514607</v>
      </c>
      <c r="AY124" s="11">
        <v>2883348</v>
      </c>
      <c r="AZ124" s="11">
        <v>374</v>
      </c>
      <c r="BA124" s="11">
        <v>2882974</v>
      </c>
      <c r="BB124" s="11">
        <v>1297737</v>
      </c>
      <c r="BC124" s="11">
        <v>0</v>
      </c>
      <c r="BD124" s="11">
        <v>1297737</v>
      </c>
      <c r="BE124" s="11">
        <v>1591378</v>
      </c>
      <c r="BF124" s="11">
        <v>0</v>
      </c>
      <c r="BG124" s="11">
        <v>1591378</v>
      </c>
      <c r="BH124" s="11">
        <v>2101726</v>
      </c>
      <c r="BI124" s="11">
        <v>25738</v>
      </c>
      <c r="BJ124" s="11">
        <v>2075988</v>
      </c>
      <c r="BK124" s="11">
        <v>1500055</v>
      </c>
      <c r="BL124" s="11">
        <v>9310</v>
      </c>
      <c r="BM124" s="11">
        <v>1490745</v>
      </c>
      <c r="BN124" s="11">
        <v>205440</v>
      </c>
      <c r="BO124" s="11">
        <v>23564</v>
      </c>
      <c r="BP124" s="11">
        <v>181876</v>
      </c>
      <c r="BQ124" s="11">
        <v>2695498</v>
      </c>
      <c r="BR124" s="11">
        <v>989764</v>
      </c>
      <c r="BS124" s="11">
        <v>1705734</v>
      </c>
      <c r="BT124" s="11">
        <v>6050436</v>
      </c>
      <c r="BU124" s="11">
        <v>3255927</v>
      </c>
      <c r="BV124" s="11">
        <v>2794509</v>
      </c>
      <c r="BW124" s="11">
        <v>3428068</v>
      </c>
      <c r="BX124" s="11">
        <v>0</v>
      </c>
      <c r="BY124" s="11">
        <v>3428068</v>
      </c>
      <c r="BZ124" s="11">
        <v>2886280</v>
      </c>
      <c r="CA124" s="11">
        <v>471240</v>
      </c>
      <c r="CB124" s="11">
        <v>2415040</v>
      </c>
      <c r="CC124" s="11">
        <v>900040</v>
      </c>
      <c r="CD124" s="11">
        <v>0</v>
      </c>
      <c r="CE124" s="11">
        <v>900040</v>
      </c>
      <c r="CF124" s="11">
        <v>2795339</v>
      </c>
      <c r="CG124" s="11">
        <v>0</v>
      </c>
      <c r="CH124" s="11">
        <v>2795339</v>
      </c>
      <c r="CI124" s="11">
        <v>205490</v>
      </c>
      <c r="CJ124" s="11">
        <v>18201</v>
      </c>
      <c r="CK124" s="11">
        <v>187289</v>
      </c>
      <c r="CL124" s="11">
        <v>4487733</v>
      </c>
      <c r="CM124" s="11">
        <v>0</v>
      </c>
      <c r="CN124" s="11">
        <v>4487733</v>
      </c>
      <c r="CO124" s="11">
        <v>1456907</v>
      </c>
      <c r="CP124" s="11">
        <v>50519</v>
      </c>
      <c r="CQ124" s="11">
        <v>1406388</v>
      </c>
      <c r="CR124" s="11">
        <v>148965</v>
      </c>
      <c r="CS124" s="11">
        <v>6780</v>
      </c>
      <c r="CT124" s="11">
        <v>142185</v>
      </c>
      <c r="CU124" s="11">
        <v>4157797</v>
      </c>
      <c r="CV124" s="11">
        <v>2991566</v>
      </c>
      <c r="CW124" s="11">
        <v>1166231</v>
      </c>
      <c r="CX124" s="11">
        <v>760526</v>
      </c>
      <c r="CY124" s="11">
        <v>0</v>
      </c>
      <c r="CZ124" s="11">
        <v>760526</v>
      </c>
      <c r="DA124" s="11">
        <v>28996878</v>
      </c>
      <c r="DB124" s="11">
        <v>13116805</v>
      </c>
      <c r="DC124" s="11">
        <v>15880073</v>
      </c>
      <c r="DD124" s="11">
        <v>5099813</v>
      </c>
      <c r="DE124" s="11">
        <v>181463</v>
      </c>
      <c r="DF124" s="11">
        <v>4918350</v>
      </c>
      <c r="DG124" s="11">
        <v>437780</v>
      </c>
      <c r="DH124" s="11">
        <v>90263</v>
      </c>
      <c r="DI124" s="11">
        <v>347517</v>
      </c>
      <c r="DJ124" s="11">
        <v>3783263</v>
      </c>
      <c r="DK124" s="11">
        <v>0</v>
      </c>
      <c r="DL124" s="11">
        <v>3783263</v>
      </c>
      <c r="DM124" s="11">
        <v>2392700</v>
      </c>
      <c r="DN124" s="11">
        <v>903137</v>
      </c>
      <c r="DO124" s="11">
        <v>1489563</v>
      </c>
      <c r="DP124" s="11">
        <v>2335475</v>
      </c>
      <c r="DQ124" s="11">
        <v>31805</v>
      </c>
      <c r="DR124" s="11">
        <v>2303670</v>
      </c>
      <c r="DS124" s="11">
        <v>4556506</v>
      </c>
      <c r="DT124" s="11">
        <v>1602</v>
      </c>
      <c r="DU124" s="11">
        <v>4554904</v>
      </c>
      <c r="DV124" s="11">
        <v>411031</v>
      </c>
      <c r="DW124" s="11">
        <v>163065</v>
      </c>
      <c r="DX124" s="11">
        <v>247966</v>
      </c>
      <c r="DY124" s="11">
        <v>3205902</v>
      </c>
      <c r="DZ124" s="11">
        <v>1567508</v>
      </c>
      <c r="EA124" s="11">
        <v>1638394</v>
      </c>
      <c r="EB124" s="11">
        <v>375259</v>
      </c>
      <c r="EC124" s="11">
        <v>0</v>
      </c>
      <c r="ED124" s="11">
        <v>375259</v>
      </c>
      <c r="EE124" s="11">
        <v>9376758</v>
      </c>
      <c r="EF124" s="11">
        <v>1429</v>
      </c>
      <c r="EG124" s="11">
        <v>9375329</v>
      </c>
      <c r="EH124" s="11">
        <v>17316983</v>
      </c>
      <c r="EI124" s="11">
        <v>10073</v>
      </c>
      <c r="EJ124" s="11">
        <v>17306910</v>
      </c>
      <c r="EK124" s="11">
        <v>1981058</v>
      </c>
      <c r="EL124" s="11">
        <v>0</v>
      </c>
      <c r="EM124" s="11">
        <v>1981058</v>
      </c>
      <c r="EN124" s="11">
        <v>283282</v>
      </c>
      <c r="EO124" s="11">
        <v>1159</v>
      </c>
      <c r="EP124" s="11">
        <v>282123</v>
      </c>
      <c r="EQ124" s="11">
        <v>2669754</v>
      </c>
      <c r="ER124" s="11">
        <v>119165</v>
      </c>
      <c r="ES124" s="11">
        <v>2550589</v>
      </c>
      <c r="ET124" s="11">
        <v>9006895</v>
      </c>
      <c r="EU124" s="11">
        <v>238521</v>
      </c>
      <c r="EV124" s="11">
        <v>8768374</v>
      </c>
      <c r="EW124" s="11">
        <v>337825</v>
      </c>
      <c r="EX124" s="11">
        <v>11832</v>
      </c>
      <c r="EY124" s="11">
        <v>325993</v>
      </c>
      <c r="EZ124" s="11">
        <v>2467150</v>
      </c>
      <c r="FA124" s="11">
        <v>40470</v>
      </c>
      <c r="FB124" s="11">
        <v>2426680</v>
      </c>
      <c r="FC124" s="11">
        <v>358998</v>
      </c>
      <c r="FD124" s="11">
        <v>52648</v>
      </c>
      <c r="FE124" s="11">
        <v>306350</v>
      </c>
      <c r="FF124" s="420"/>
      <c r="FG124" s="420"/>
      <c r="FH124" s="417"/>
    </row>
    <row r="125" spans="1:164" ht="15" customHeight="1">
      <c r="A125" s="656" t="s">
        <v>729</v>
      </c>
      <c r="B125" s="656"/>
      <c r="C125" s="656"/>
      <c r="D125" s="11">
        <v>51451894</v>
      </c>
      <c r="E125" s="11"/>
      <c r="F125" s="11"/>
      <c r="G125" s="11">
        <v>7440771</v>
      </c>
      <c r="H125" s="11">
        <v>44011123</v>
      </c>
      <c r="I125" s="11">
        <v>340833</v>
      </c>
      <c r="J125" s="11">
        <v>0</v>
      </c>
      <c r="K125" s="11">
        <v>340833</v>
      </c>
      <c r="L125" s="11">
        <v>203163</v>
      </c>
      <c r="M125" s="11">
        <v>14252</v>
      </c>
      <c r="N125" s="11">
        <v>188911</v>
      </c>
      <c r="O125" s="11">
        <v>1345148</v>
      </c>
      <c r="P125" s="11">
        <v>3</v>
      </c>
      <c r="Q125" s="11">
        <v>1345145</v>
      </c>
      <c r="R125" s="11">
        <v>160353</v>
      </c>
      <c r="S125" s="11">
        <v>0</v>
      </c>
      <c r="T125" s="11">
        <v>160353</v>
      </c>
      <c r="U125" s="11">
        <v>11969664</v>
      </c>
      <c r="V125" s="11">
        <v>855934</v>
      </c>
      <c r="W125" s="11">
        <v>11113730</v>
      </c>
      <c r="X125" s="11">
        <v>1561326</v>
      </c>
      <c r="Y125" s="11">
        <v>0</v>
      </c>
      <c r="Z125" s="11">
        <v>1561326</v>
      </c>
      <c r="AA125" s="11">
        <v>496793</v>
      </c>
      <c r="AB125" s="11">
        <v>322011</v>
      </c>
      <c r="AC125" s="11">
        <v>174782</v>
      </c>
      <c r="AD125" s="11">
        <v>43104</v>
      </c>
      <c r="AE125" s="11">
        <v>16287</v>
      </c>
      <c r="AF125" s="11">
        <v>26817</v>
      </c>
      <c r="AG125" s="11">
        <v>1365005</v>
      </c>
      <c r="AH125" s="11">
        <v>0</v>
      </c>
      <c r="AI125" s="11">
        <v>1365005</v>
      </c>
      <c r="AJ125" s="11">
        <v>1658076</v>
      </c>
      <c r="AK125" s="11">
        <v>43147</v>
      </c>
      <c r="AL125" s="11">
        <v>1614929</v>
      </c>
      <c r="AM125" s="11">
        <v>959394</v>
      </c>
      <c r="AN125" s="11">
        <v>7011</v>
      </c>
      <c r="AO125" s="11">
        <v>952383</v>
      </c>
      <c r="AP125" s="11">
        <v>671586</v>
      </c>
      <c r="AQ125" s="11">
        <v>0</v>
      </c>
      <c r="AR125" s="11">
        <v>671586</v>
      </c>
      <c r="AS125" s="11">
        <v>66166</v>
      </c>
      <c r="AT125" s="11">
        <v>0</v>
      </c>
      <c r="AU125" s="11">
        <v>66166</v>
      </c>
      <c r="AV125" s="11">
        <v>1914158</v>
      </c>
      <c r="AW125" s="11">
        <v>0</v>
      </c>
      <c r="AX125" s="11">
        <v>1914158</v>
      </c>
      <c r="AY125" s="11">
        <v>633092</v>
      </c>
      <c r="AZ125" s="11">
        <v>374</v>
      </c>
      <c r="BA125" s="11">
        <v>632718</v>
      </c>
      <c r="BB125" s="11">
        <v>270849</v>
      </c>
      <c r="BC125" s="11">
        <v>0</v>
      </c>
      <c r="BD125" s="11">
        <v>270849</v>
      </c>
      <c r="BE125" s="11">
        <v>307705</v>
      </c>
      <c r="BF125" s="11">
        <v>0</v>
      </c>
      <c r="BG125" s="11">
        <v>307705</v>
      </c>
      <c r="BH125" s="11">
        <v>411438</v>
      </c>
      <c r="BI125" s="11">
        <v>1</v>
      </c>
      <c r="BJ125" s="11">
        <v>411437</v>
      </c>
      <c r="BK125" s="11">
        <v>322746</v>
      </c>
      <c r="BL125" s="11">
        <v>3404</v>
      </c>
      <c r="BM125" s="11">
        <v>319342</v>
      </c>
      <c r="BN125" s="11">
        <v>65101</v>
      </c>
      <c r="BO125" s="11">
        <v>0</v>
      </c>
      <c r="BP125" s="11">
        <v>65101</v>
      </c>
      <c r="BQ125" s="11">
        <v>747476</v>
      </c>
      <c r="BR125" s="11">
        <v>336331</v>
      </c>
      <c r="BS125" s="11">
        <v>411145</v>
      </c>
      <c r="BT125" s="11">
        <v>1639781</v>
      </c>
      <c r="BU125" s="11">
        <v>1240077</v>
      </c>
      <c r="BV125" s="11">
        <v>399704</v>
      </c>
      <c r="BW125" s="11">
        <v>725778</v>
      </c>
      <c r="BX125" s="11">
        <v>0</v>
      </c>
      <c r="BY125" s="11">
        <v>725778</v>
      </c>
      <c r="BZ125" s="11">
        <v>526173</v>
      </c>
      <c r="CA125" s="11">
        <v>99959</v>
      </c>
      <c r="CB125" s="11">
        <v>426214</v>
      </c>
      <c r="CC125" s="11">
        <v>142532</v>
      </c>
      <c r="CD125" s="11">
        <v>0</v>
      </c>
      <c r="CE125" s="11">
        <v>142532</v>
      </c>
      <c r="CF125" s="11">
        <v>302221</v>
      </c>
      <c r="CG125" s="11">
        <v>0</v>
      </c>
      <c r="CH125" s="11">
        <v>302221</v>
      </c>
      <c r="CI125" s="11">
        <v>79306</v>
      </c>
      <c r="CJ125" s="11">
        <v>89</v>
      </c>
      <c r="CK125" s="11">
        <v>79217</v>
      </c>
      <c r="CL125" s="11">
        <v>797015</v>
      </c>
      <c r="CM125" s="11">
        <v>0</v>
      </c>
      <c r="CN125" s="11">
        <v>797015</v>
      </c>
      <c r="CO125" s="11">
        <v>318141</v>
      </c>
      <c r="CP125" s="11">
        <v>17</v>
      </c>
      <c r="CQ125" s="11">
        <v>318124</v>
      </c>
      <c r="CR125" s="11">
        <v>34748</v>
      </c>
      <c r="CS125" s="11">
        <v>130</v>
      </c>
      <c r="CT125" s="11">
        <v>34618</v>
      </c>
      <c r="CU125" s="11">
        <v>836862</v>
      </c>
      <c r="CV125" s="11">
        <v>536967</v>
      </c>
      <c r="CW125" s="11">
        <v>299895</v>
      </c>
      <c r="CX125" s="11">
        <v>152381</v>
      </c>
      <c r="CY125" s="11">
        <v>0</v>
      </c>
      <c r="CZ125" s="11">
        <v>152381</v>
      </c>
      <c r="DA125" s="11">
        <v>6625140</v>
      </c>
      <c r="DB125" s="11">
        <v>3004018</v>
      </c>
      <c r="DC125" s="11">
        <v>3621122</v>
      </c>
      <c r="DD125" s="11">
        <v>1107943</v>
      </c>
      <c r="DE125" s="11">
        <v>162364</v>
      </c>
      <c r="DF125" s="11">
        <v>945579</v>
      </c>
      <c r="DG125" s="11">
        <v>181640</v>
      </c>
      <c r="DH125" s="11">
        <v>33448</v>
      </c>
      <c r="DI125" s="11">
        <v>148192</v>
      </c>
      <c r="DJ125" s="11">
        <v>735503</v>
      </c>
      <c r="DK125" s="11">
        <v>0</v>
      </c>
      <c r="DL125" s="11">
        <v>735503</v>
      </c>
      <c r="DM125" s="11">
        <v>664027</v>
      </c>
      <c r="DN125" s="11">
        <v>390222</v>
      </c>
      <c r="DO125" s="11">
        <v>273805</v>
      </c>
      <c r="DP125" s="11">
        <v>625049</v>
      </c>
      <c r="DQ125" s="11">
        <v>213</v>
      </c>
      <c r="DR125" s="11">
        <v>624836</v>
      </c>
      <c r="DS125" s="11">
        <v>904610</v>
      </c>
      <c r="DT125" s="11">
        <v>1602</v>
      </c>
      <c r="DU125" s="11">
        <v>903008</v>
      </c>
      <c r="DV125" s="11">
        <v>98156</v>
      </c>
      <c r="DW125" s="11">
        <v>6553</v>
      </c>
      <c r="DX125" s="11">
        <v>91603</v>
      </c>
      <c r="DY125" s="11">
        <v>404036</v>
      </c>
      <c r="DZ125" s="11">
        <v>154421</v>
      </c>
      <c r="EA125" s="11">
        <v>249615</v>
      </c>
      <c r="EB125" s="11">
        <v>71764</v>
      </c>
      <c r="EC125" s="11">
        <v>0</v>
      </c>
      <c r="ED125" s="11">
        <v>71764</v>
      </c>
      <c r="EE125" s="11">
        <v>1002596</v>
      </c>
      <c r="EF125" s="11">
        <v>14</v>
      </c>
      <c r="EG125" s="11">
        <v>1002582</v>
      </c>
      <c r="EH125" s="11">
        <v>4277017</v>
      </c>
      <c r="EI125" s="11">
        <v>2331</v>
      </c>
      <c r="EJ125" s="11">
        <v>4274686</v>
      </c>
      <c r="EK125" s="11">
        <v>141136</v>
      </c>
      <c r="EL125" s="11">
        <v>0</v>
      </c>
      <c r="EM125" s="11">
        <v>141136</v>
      </c>
      <c r="EN125" s="11">
        <v>41186</v>
      </c>
      <c r="EO125" s="11">
        <v>4</v>
      </c>
      <c r="EP125" s="11">
        <v>41182</v>
      </c>
      <c r="EQ125" s="11">
        <v>607686</v>
      </c>
      <c r="ER125" s="11">
        <v>3640</v>
      </c>
      <c r="ES125" s="11">
        <v>604046</v>
      </c>
      <c r="ET125" s="11">
        <v>2560530</v>
      </c>
      <c r="EU125" s="11">
        <v>162427</v>
      </c>
      <c r="EV125" s="11">
        <v>2398103</v>
      </c>
      <c r="EW125" s="11">
        <v>85542</v>
      </c>
      <c r="EX125" s="11">
        <v>6253</v>
      </c>
      <c r="EY125" s="11">
        <v>79289</v>
      </c>
      <c r="EZ125" s="11">
        <v>129083</v>
      </c>
      <c r="FA125" s="11">
        <v>37266</v>
      </c>
      <c r="FB125" s="11">
        <v>91817</v>
      </c>
      <c r="FC125" s="11">
        <v>121136</v>
      </c>
      <c r="FD125" s="11">
        <v>1</v>
      </c>
      <c r="FE125" s="11">
        <v>121135</v>
      </c>
      <c r="FF125" s="420"/>
      <c r="FG125" s="420"/>
      <c r="FH125" s="417"/>
    </row>
    <row r="126" spans="1:164" ht="25.5" customHeight="1">
      <c r="A126" s="656" t="s">
        <v>730</v>
      </c>
      <c r="B126" s="656"/>
      <c r="C126" s="656"/>
      <c r="D126" s="11">
        <v>69754190</v>
      </c>
      <c r="E126" s="11"/>
      <c r="F126" s="11"/>
      <c r="G126" s="11">
        <v>497121</v>
      </c>
      <c r="H126" s="11">
        <v>69257069</v>
      </c>
      <c r="I126" s="11">
        <v>919289</v>
      </c>
      <c r="J126" s="11">
        <v>75</v>
      </c>
      <c r="K126" s="11">
        <v>919214</v>
      </c>
      <c r="L126" s="11">
        <v>147931</v>
      </c>
      <c r="M126" s="11">
        <v>0</v>
      </c>
      <c r="N126" s="11">
        <v>147931</v>
      </c>
      <c r="O126" s="11">
        <v>1336964</v>
      </c>
      <c r="P126" s="11">
        <v>0</v>
      </c>
      <c r="Q126" s="11">
        <v>1336964</v>
      </c>
      <c r="R126" s="11">
        <v>485728</v>
      </c>
      <c r="S126" s="11">
        <v>0</v>
      </c>
      <c r="T126" s="11">
        <v>485728</v>
      </c>
      <c r="U126" s="11">
        <v>17415523</v>
      </c>
      <c r="V126" s="11">
        <v>33808</v>
      </c>
      <c r="W126" s="11">
        <v>17381715</v>
      </c>
      <c r="X126" s="11">
        <v>1601714</v>
      </c>
      <c r="Y126" s="11">
        <v>13303</v>
      </c>
      <c r="Z126" s="11">
        <v>1588411</v>
      </c>
      <c r="AA126" s="11">
        <v>412934</v>
      </c>
      <c r="AB126" s="11">
        <v>500</v>
      </c>
      <c r="AC126" s="11">
        <v>412434</v>
      </c>
      <c r="AD126" s="11">
        <v>84323</v>
      </c>
      <c r="AE126" s="11">
        <v>0</v>
      </c>
      <c r="AF126" s="11">
        <v>84323</v>
      </c>
      <c r="AG126" s="11">
        <v>316763</v>
      </c>
      <c r="AH126" s="11">
        <v>0</v>
      </c>
      <c r="AI126" s="11">
        <v>316763</v>
      </c>
      <c r="AJ126" s="11">
        <v>4225715</v>
      </c>
      <c r="AK126" s="11">
        <v>0</v>
      </c>
      <c r="AL126" s="11">
        <v>4225715</v>
      </c>
      <c r="AM126" s="11">
        <v>2219782</v>
      </c>
      <c r="AN126" s="11">
        <v>0</v>
      </c>
      <c r="AO126" s="11">
        <v>2219782</v>
      </c>
      <c r="AP126" s="11">
        <v>325446</v>
      </c>
      <c r="AQ126" s="11">
        <v>0</v>
      </c>
      <c r="AR126" s="11">
        <v>325446</v>
      </c>
      <c r="AS126" s="11">
        <v>144830</v>
      </c>
      <c r="AT126" s="11">
        <v>0</v>
      </c>
      <c r="AU126" s="11">
        <v>144830</v>
      </c>
      <c r="AV126" s="11">
        <v>2661662</v>
      </c>
      <c r="AW126" s="11">
        <v>0</v>
      </c>
      <c r="AX126" s="11">
        <v>2661662</v>
      </c>
      <c r="AY126" s="11">
        <v>746687</v>
      </c>
      <c r="AZ126" s="11">
        <v>0</v>
      </c>
      <c r="BA126" s="11">
        <v>746687</v>
      </c>
      <c r="BB126" s="11">
        <v>613501</v>
      </c>
      <c r="BC126" s="11">
        <v>0</v>
      </c>
      <c r="BD126" s="11">
        <v>613501</v>
      </c>
      <c r="BE126" s="11">
        <v>689092</v>
      </c>
      <c r="BF126" s="11">
        <v>0</v>
      </c>
      <c r="BG126" s="11">
        <v>689092</v>
      </c>
      <c r="BH126" s="11">
        <v>977761</v>
      </c>
      <c r="BI126" s="11">
        <v>23932</v>
      </c>
      <c r="BJ126" s="11">
        <v>953829</v>
      </c>
      <c r="BK126" s="11">
        <v>609235</v>
      </c>
      <c r="BL126" s="11">
        <v>6726</v>
      </c>
      <c r="BM126" s="11">
        <v>602509</v>
      </c>
      <c r="BN126" s="11">
        <v>153471</v>
      </c>
      <c r="BO126" s="11">
        <v>0</v>
      </c>
      <c r="BP126" s="11">
        <v>153471</v>
      </c>
      <c r="BQ126" s="11">
        <v>1394537</v>
      </c>
      <c r="BR126" s="11">
        <v>0</v>
      </c>
      <c r="BS126" s="11">
        <v>1394537</v>
      </c>
      <c r="BT126" s="11">
        <v>1173952</v>
      </c>
      <c r="BU126" s="11">
        <v>221712</v>
      </c>
      <c r="BV126" s="11">
        <v>952240</v>
      </c>
      <c r="BW126" s="11">
        <v>1628782</v>
      </c>
      <c r="BX126" s="11">
        <v>0</v>
      </c>
      <c r="BY126" s="11">
        <v>1628782</v>
      </c>
      <c r="BZ126" s="11">
        <v>707706</v>
      </c>
      <c r="CA126" s="11">
        <v>0</v>
      </c>
      <c r="CB126" s="11">
        <v>707706</v>
      </c>
      <c r="CC126" s="11">
        <v>326576</v>
      </c>
      <c r="CD126" s="11">
        <v>0</v>
      </c>
      <c r="CE126" s="11">
        <v>326576</v>
      </c>
      <c r="CF126" s="11">
        <v>821280</v>
      </c>
      <c r="CG126" s="11">
        <v>0</v>
      </c>
      <c r="CH126" s="11">
        <v>821280</v>
      </c>
      <c r="CI126" s="11">
        <v>164368</v>
      </c>
      <c r="CJ126" s="11">
        <v>0</v>
      </c>
      <c r="CK126" s="11">
        <v>164368</v>
      </c>
      <c r="CL126" s="11">
        <v>325764</v>
      </c>
      <c r="CM126" s="11">
        <v>0</v>
      </c>
      <c r="CN126" s="11">
        <v>325764</v>
      </c>
      <c r="CO126" s="11">
        <v>1065065</v>
      </c>
      <c r="CP126" s="11">
        <v>1921</v>
      </c>
      <c r="CQ126" s="11">
        <v>1063144</v>
      </c>
      <c r="CR126" s="11">
        <v>110824</v>
      </c>
      <c r="CS126" s="11">
        <v>0</v>
      </c>
      <c r="CT126" s="11">
        <v>110824</v>
      </c>
      <c r="CU126" s="11">
        <v>942337</v>
      </c>
      <c r="CV126" s="11">
        <v>37862</v>
      </c>
      <c r="CW126" s="11">
        <v>904475</v>
      </c>
      <c r="CX126" s="11">
        <v>365732</v>
      </c>
      <c r="CY126" s="11">
        <v>0</v>
      </c>
      <c r="CZ126" s="11">
        <v>365732</v>
      </c>
      <c r="DA126" s="11">
        <v>2859171</v>
      </c>
      <c r="DB126" s="11">
        <v>0</v>
      </c>
      <c r="DC126" s="11">
        <v>2859171</v>
      </c>
      <c r="DD126" s="11">
        <v>1553112</v>
      </c>
      <c r="DE126" s="11">
        <v>0</v>
      </c>
      <c r="DF126" s="11">
        <v>1553112</v>
      </c>
      <c r="DG126" s="11">
        <v>398201</v>
      </c>
      <c r="DH126" s="11">
        <v>90263</v>
      </c>
      <c r="DI126" s="11">
        <v>307938</v>
      </c>
      <c r="DJ126" s="11">
        <v>1829760</v>
      </c>
      <c r="DK126" s="11">
        <v>0</v>
      </c>
      <c r="DL126" s="11">
        <v>1829760</v>
      </c>
      <c r="DM126" s="11">
        <v>1069975</v>
      </c>
      <c r="DN126" s="11">
        <v>5964</v>
      </c>
      <c r="DO126" s="11">
        <v>1064011</v>
      </c>
      <c r="DP126" s="11">
        <v>822132</v>
      </c>
      <c r="DQ126" s="11">
        <v>0</v>
      </c>
      <c r="DR126" s="11">
        <v>822132</v>
      </c>
      <c r="DS126" s="11">
        <v>1255155</v>
      </c>
      <c r="DT126" s="11">
        <v>0</v>
      </c>
      <c r="DU126" s="11">
        <v>1255155</v>
      </c>
      <c r="DV126" s="11">
        <v>240359</v>
      </c>
      <c r="DW126" s="11">
        <v>0</v>
      </c>
      <c r="DX126" s="11">
        <v>240359</v>
      </c>
      <c r="DY126" s="11">
        <v>764080</v>
      </c>
      <c r="DZ126" s="11">
        <v>3774</v>
      </c>
      <c r="EA126" s="11">
        <v>760306</v>
      </c>
      <c r="EB126" s="11">
        <v>156133</v>
      </c>
      <c r="EC126" s="11">
        <v>0</v>
      </c>
      <c r="ED126" s="11">
        <v>156133</v>
      </c>
      <c r="EE126" s="11">
        <v>1395751</v>
      </c>
      <c r="EF126" s="11">
        <v>1429</v>
      </c>
      <c r="EG126" s="11">
        <v>1394322</v>
      </c>
      <c r="EH126" s="11">
        <v>7756196</v>
      </c>
      <c r="EI126" s="11">
        <v>0</v>
      </c>
      <c r="EJ126" s="11">
        <v>7756196</v>
      </c>
      <c r="EK126" s="11">
        <v>579513</v>
      </c>
      <c r="EL126" s="11">
        <v>0</v>
      </c>
      <c r="EM126" s="11">
        <v>579513</v>
      </c>
      <c r="EN126" s="11">
        <v>85199</v>
      </c>
      <c r="EO126" s="11">
        <v>0</v>
      </c>
      <c r="EP126" s="11">
        <v>85199</v>
      </c>
      <c r="EQ126" s="11">
        <v>1269651</v>
      </c>
      <c r="ER126" s="11">
        <v>0</v>
      </c>
      <c r="ES126" s="11">
        <v>1269651</v>
      </c>
      <c r="ET126" s="11">
        <v>1363568</v>
      </c>
      <c r="EU126" s="11">
        <v>0</v>
      </c>
      <c r="EV126" s="11">
        <v>1363568</v>
      </c>
      <c r="EW126" s="11">
        <v>272338</v>
      </c>
      <c r="EX126" s="11">
        <v>0</v>
      </c>
      <c r="EY126" s="11">
        <v>272338</v>
      </c>
      <c r="EZ126" s="11">
        <v>700382</v>
      </c>
      <c r="FA126" s="11">
        <v>3204</v>
      </c>
      <c r="FB126" s="11">
        <v>697178</v>
      </c>
      <c r="FC126" s="11">
        <v>268240</v>
      </c>
      <c r="FD126" s="11">
        <v>52648</v>
      </c>
      <c r="FE126" s="11">
        <v>215592</v>
      </c>
      <c r="FF126" s="420"/>
      <c r="FG126" s="420"/>
      <c r="FH126" s="417"/>
    </row>
    <row r="127" spans="1:164" ht="25.5" customHeight="1">
      <c r="A127" s="656" t="s">
        <v>731</v>
      </c>
      <c r="B127" s="656"/>
      <c r="C127" s="656"/>
      <c r="D127" s="11">
        <v>75521809</v>
      </c>
      <c r="E127" s="11"/>
      <c r="F127" s="11"/>
      <c r="G127" s="11">
        <v>9030321</v>
      </c>
      <c r="H127" s="11">
        <v>66491488</v>
      </c>
      <c r="I127" s="11">
        <v>1645292</v>
      </c>
      <c r="J127" s="11">
        <v>0</v>
      </c>
      <c r="K127" s="11">
        <v>1645292</v>
      </c>
      <c r="L127" s="11">
        <v>420793</v>
      </c>
      <c r="M127" s="11">
        <v>96310</v>
      </c>
      <c r="N127" s="11">
        <v>324483</v>
      </c>
      <c r="O127" s="11">
        <v>3395713</v>
      </c>
      <c r="P127" s="11">
        <v>29618</v>
      </c>
      <c r="Q127" s="11">
        <v>3366095</v>
      </c>
      <c r="R127" s="11">
        <v>455644</v>
      </c>
      <c r="S127" s="11">
        <v>0</v>
      </c>
      <c r="T127" s="11">
        <v>455644</v>
      </c>
      <c r="U127" s="11">
        <v>10968278</v>
      </c>
      <c r="V127" s="11">
        <v>421661</v>
      </c>
      <c r="W127" s="11">
        <v>10546617</v>
      </c>
      <c r="X127" s="11">
        <v>1021285</v>
      </c>
      <c r="Y127" s="11">
        <v>0</v>
      </c>
      <c r="Z127" s="11">
        <v>1021285</v>
      </c>
      <c r="AA127" s="11">
        <v>426739</v>
      </c>
      <c r="AB127" s="11">
        <v>0</v>
      </c>
      <c r="AC127" s="11">
        <v>426739</v>
      </c>
      <c r="AD127" s="11">
        <v>318411</v>
      </c>
      <c r="AE127" s="11">
        <v>0</v>
      </c>
      <c r="AF127" s="11">
        <v>318411</v>
      </c>
      <c r="AG127" s="11">
        <v>0</v>
      </c>
      <c r="AH127" s="11">
        <v>0</v>
      </c>
      <c r="AI127" s="11">
        <v>0</v>
      </c>
      <c r="AJ127" s="11">
        <v>4545855</v>
      </c>
      <c r="AK127" s="11">
        <v>0</v>
      </c>
      <c r="AL127" s="11">
        <v>4545855</v>
      </c>
      <c r="AM127" s="11">
        <v>2235864</v>
      </c>
      <c r="AN127" s="11">
        <v>0</v>
      </c>
      <c r="AO127" s="11">
        <v>2235864</v>
      </c>
      <c r="AP127" s="11">
        <v>0</v>
      </c>
      <c r="AQ127" s="11">
        <v>0</v>
      </c>
      <c r="AR127" s="11">
        <v>0</v>
      </c>
      <c r="AS127" s="11">
        <v>77576</v>
      </c>
      <c r="AT127" s="11">
        <v>0</v>
      </c>
      <c r="AU127" s="11">
        <v>77576</v>
      </c>
      <c r="AV127" s="11">
        <v>1026920</v>
      </c>
      <c r="AW127" s="11">
        <v>0</v>
      </c>
      <c r="AX127" s="11">
        <v>1026920</v>
      </c>
      <c r="AY127" s="11">
        <v>1166118</v>
      </c>
      <c r="AZ127" s="11">
        <v>0</v>
      </c>
      <c r="BA127" s="11">
        <v>1166118</v>
      </c>
      <c r="BB127" s="11">
        <v>530361</v>
      </c>
      <c r="BC127" s="11">
        <v>0</v>
      </c>
      <c r="BD127" s="11">
        <v>530361</v>
      </c>
      <c r="BE127" s="11">
        <v>819209</v>
      </c>
      <c r="BF127" s="11">
        <v>0</v>
      </c>
      <c r="BG127" s="11">
        <v>819209</v>
      </c>
      <c r="BH127" s="11">
        <v>634095</v>
      </c>
      <c r="BI127" s="11">
        <v>0</v>
      </c>
      <c r="BJ127" s="11">
        <v>634095</v>
      </c>
      <c r="BK127" s="11">
        <v>556193</v>
      </c>
      <c r="BL127" s="11">
        <v>2584</v>
      </c>
      <c r="BM127" s="11">
        <v>553609</v>
      </c>
      <c r="BN127" s="11">
        <v>12667</v>
      </c>
      <c r="BO127" s="11">
        <v>0</v>
      </c>
      <c r="BP127" s="11">
        <v>12667</v>
      </c>
      <c r="BQ127" s="11">
        <v>64258</v>
      </c>
      <c r="BR127" s="11">
        <v>0</v>
      </c>
      <c r="BS127" s="11">
        <v>64258</v>
      </c>
      <c r="BT127" s="11">
        <v>1399904</v>
      </c>
      <c r="BU127" s="11">
        <v>12681</v>
      </c>
      <c r="BV127" s="11">
        <v>1387223</v>
      </c>
      <c r="BW127" s="11">
        <v>1128592</v>
      </c>
      <c r="BX127" s="11">
        <v>0</v>
      </c>
      <c r="BY127" s="11">
        <v>1128592</v>
      </c>
      <c r="BZ127" s="11">
        <v>1490318</v>
      </c>
      <c r="CA127" s="11">
        <v>0</v>
      </c>
      <c r="CB127" s="11">
        <v>1490318</v>
      </c>
      <c r="CC127" s="11">
        <v>422698</v>
      </c>
      <c r="CD127" s="11">
        <v>0</v>
      </c>
      <c r="CE127" s="11">
        <v>422698</v>
      </c>
      <c r="CF127" s="11">
        <v>1336950</v>
      </c>
      <c r="CG127" s="11">
        <v>0</v>
      </c>
      <c r="CH127" s="11">
        <v>1336950</v>
      </c>
      <c r="CI127" s="11">
        <v>609</v>
      </c>
      <c r="CJ127" s="11">
        <v>0</v>
      </c>
      <c r="CK127" s="11">
        <v>609</v>
      </c>
      <c r="CL127" s="11">
        <v>3843029</v>
      </c>
      <c r="CM127" s="11">
        <v>0</v>
      </c>
      <c r="CN127" s="11">
        <v>3843029</v>
      </c>
      <c r="CO127" s="11">
        <v>110017</v>
      </c>
      <c r="CP127" s="11">
        <v>48598</v>
      </c>
      <c r="CQ127" s="11">
        <v>61419</v>
      </c>
      <c r="CR127" s="11">
        <v>11844</v>
      </c>
      <c r="CS127" s="11">
        <v>0</v>
      </c>
      <c r="CT127" s="11">
        <v>11844</v>
      </c>
      <c r="CU127" s="11">
        <v>154810</v>
      </c>
      <c r="CV127" s="11">
        <v>0</v>
      </c>
      <c r="CW127" s="11">
        <v>154810</v>
      </c>
      <c r="CX127" s="11">
        <v>185750</v>
      </c>
      <c r="CY127" s="11">
        <v>0</v>
      </c>
      <c r="CZ127" s="11">
        <v>185750</v>
      </c>
      <c r="DA127" s="11">
        <v>6229840</v>
      </c>
      <c r="DB127" s="11">
        <v>5981657</v>
      </c>
      <c r="DC127" s="11">
        <v>248183</v>
      </c>
      <c r="DD127" s="11">
        <v>2490228</v>
      </c>
      <c r="DE127" s="11">
        <v>0</v>
      </c>
      <c r="DF127" s="11">
        <v>2490228</v>
      </c>
      <c r="DG127" s="11">
        <v>23695</v>
      </c>
      <c r="DH127" s="11">
        <v>0</v>
      </c>
      <c r="DI127" s="11">
        <v>23695</v>
      </c>
      <c r="DJ127" s="11">
        <v>1045220</v>
      </c>
      <c r="DK127" s="11">
        <v>0</v>
      </c>
      <c r="DL127" s="11">
        <v>1045220</v>
      </c>
      <c r="DM127" s="11">
        <v>1196155</v>
      </c>
      <c r="DN127" s="11">
        <v>873478</v>
      </c>
      <c r="DO127" s="11">
        <v>322677</v>
      </c>
      <c r="DP127" s="11">
        <v>637924</v>
      </c>
      <c r="DQ127" s="11">
        <v>0</v>
      </c>
      <c r="DR127" s="11">
        <v>637924</v>
      </c>
      <c r="DS127" s="11">
        <v>138935</v>
      </c>
      <c r="DT127" s="11">
        <v>0</v>
      </c>
      <c r="DU127" s="11">
        <v>138935</v>
      </c>
      <c r="DV127" s="11">
        <v>7607</v>
      </c>
      <c r="DW127" s="11">
        <v>0</v>
      </c>
      <c r="DX127" s="11">
        <v>7607</v>
      </c>
      <c r="DY127" s="11">
        <v>2166808</v>
      </c>
      <c r="DZ127" s="11">
        <v>1563734</v>
      </c>
      <c r="EA127" s="11">
        <v>603074</v>
      </c>
      <c r="EB127" s="11">
        <v>193485</v>
      </c>
      <c r="EC127" s="11">
        <v>0</v>
      </c>
      <c r="ED127" s="11">
        <v>193485</v>
      </c>
      <c r="EE127" s="11">
        <v>6635555</v>
      </c>
      <c r="EF127" s="11">
        <v>0</v>
      </c>
      <c r="EG127" s="11">
        <v>6635555</v>
      </c>
      <c r="EH127" s="11">
        <v>6243718</v>
      </c>
      <c r="EI127" s="11">
        <v>0</v>
      </c>
      <c r="EJ127" s="11">
        <v>6243718</v>
      </c>
      <c r="EK127" s="11">
        <v>1027507</v>
      </c>
      <c r="EL127" s="11">
        <v>0</v>
      </c>
      <c r="EM127" s="11">
        <v>1027507</v>
      </c>
      <c r="EN127" s="11">
        <v>165349</v>
      </c>
      <c r="EO127" s="11">
        <v>0</v>
      </c>
      <c r="EP127" s="11">
        <v>165349</v>
      </c>
      <c r="EQ127" s="11">
        <v>352052</v>
      </c>
      <c r="ER127" s="11">
        <v>0</v>
      </c>
      <c r="ES127" s="11">
        <v>352052</v>
      </c>
      <c r="ET127" s="11">
        <v>5055365</v>
      </c>
      <c r="EU127" s="11">
        <v>0</v>
      </c>
      <c r="EV127" s="11">
        <v>5055365</v>
      </c>
      <c r="EW127" s="11">
        <v>7991</v>
      </c>
      <c r="EX127" s="11">
        <v>0</v>
      </c>
      <c r="EY127" s="11">
        <v>7991</v>
      </c>
      <c r="EZ127" s="11">
        <v>1407825</v>
      </c>
      <c r="FA127" s="11">
        <v>0</v>
      </c>
      <c r="FB127" s="11">
        <v>1407825</v>
      </c>
      <c r="FC127" s="11">
        <v>90758</v>
      </c>
      <c r="FD127" s="11">
        <v>0</v>
      </c>
      <c r="FE127" s="11">
        <v>90758</v>
      </c>
      <c r="FF127" s="420"/>
      <c r="FG127" s="420"/>
      <c r="FH127" s="417"/>
    </row>
    <row r="128" spans="1:164" ht="15" customHeight="1">
      <c r="A128" s="656" t="s">
        <v>732</v>
      </c>
      <c r="B128" s="656"/>
      <c r="C128" s="656"/>
      <c r="D128" s="11">
        <v>6918024</v>
      </c>
      <c r="E128" s="11"/>
      <c r="F128" s="11"/>
      <c r="G128" s="11">
        <v>146960</v>
      </c>
      <c r="H128" s="11">
        <v>6771064</v>
      </c>
      <c r="I128" s="11">
        <v>348160</v>
      </c>
      <c r="J128" s="11">
        <v>0</v>
      </c>
      <c r="K128" s="11">
        <v>348160</v>
      </c>
      <c r="L128" s="11">
        <v>155268</v>
      </c>
      <c r="M128" s="11">
        <v>136439</v>
      </c>
      <c r="N128" s="11">
        <v>18829</v>
      </c>
      <c r="O128" s="11">
        <v>52766</v>
      </c>
      <c r="P128" s="11">
        <v>0</v>
      </c>
      <c r="Q128" s="11">
        <v>52766</v>
      </c>
      <c r="R128" s="11">
        <v>3234</v>
      </c>
      <c r="S128" s="11">
        <v>0</v>
      </c>
      <c r="T128" s="11">
        <v>3234</v>
      </c>
      <c r="U128" s="11">
        <v>173494</v>
      </c>
      <c r="V128" s="11">
        <v>0</v>
      </c>
      <c r="W128" s="11">
        <v>173494</v>
      </c>
      <c r="X128" s="11">
        <v>156777</v>
      </c>
      <c r="Y128" s="11">
        <v>0</v>
      </c>
      <c r="Z128" s="11">
        <v>156777</v>
      </c>
      <c r="AA128" s="11">
        <v>21611</v>
      </c>
      <c r="AB128" s="11">
        <v>0</v>
      </c>
      <c r="AC128" s="11">
        <v>21611</v>
      </c>
      <c r="AD128" s="11">
        <v>0</v>
      </c>
      <c r="AE128" s="11">
        <v>0</v>
      </c>
      <c r="AF128" s="11">
        <v>0</v>
      </c>
      <c r="AG128" s="11">
        <v>0</v>
      </c>
      <c r="AH128" s="11">
        <v>0</v>
      </c>
      <c r="AI128" s="11">
        <v>0</v>
      </c>
      <c r="AJ128" s="11">
        <v>215086</v>
      </c>
      <c r="AK128" s="11">
        <v>0</v>
      </c>
      <c r="AL128" s="11">
        <v>215086</v>
      </c>
      <c r="AM128" s="11">
        <v>811183</v>
      </c>
      <c r="AN128" s="11">
        <v>0</v>
      </c>
      <c r="AO128" s="11">
        <v>811183</v>
      </c>
      <c r="AP128" s="11">
        <v>0</v>
      </c>
      <c r="AQ128" s="11">
        <v>0</v>
      </c>
      <c r="AR128" s="11">
        <v>0</v>
      </c>
      <c r="AS128" s="11">
        <v>38</v>
      </c>
      <c r="AT128" s="11">
        <v>0</v>
      </c>
      <c r="AU128" s="11">
        <v>38</v>
      </c>
      <c r="AV128" s="11">
        <v>64099</v>
      </c>
      <c r="AW128" s="11">
        <v>0</v>
      </c>
      <c r="AX128" s="11">
        <v>64099</v>
      </c>
      <c r="AY128" s="11">
        <v>742859</v>
      </c>
      <c r="AZ128" s="11">
        <v>0</v>
      </c>
      <c r="BA128" s="11">
        <v>742859</v>
      </c>
      <c r="BB128" s="11">
        <v>51338</v>
      </c>
      <c r="BC128" s="11">
        <v>0</v>
      </c>
      <c r="BD128" s="11">
        <v>51338</v>
      </c>
      <c r="BE128" s="11">
        <v>33146</v>
      </c>
      <c r="BF128" s="11">
        <v>0</v>
      </c>
      <c r="BG128" s="11">
        <v>33146</v>
      </c>
      <c r="BH128" s="11">
        <v>289036</v>
      </c>
      <c r="BI128" s="11">
        <v>0</v>
      </c>
      <c r="BJ128" s="11">
        <v>289036</v>
      </c>
      <c r="BK128" s="11">
        <v>93409</v>
      </c>
      <c r="BL128" s="11">
        <v>0</v>
      </c>
      <c r="BM128" s="11">
        <v>93409</v>
      </c>
      <c r="BN128" s="11">
        <v>0</v>
      </c>
      <c r="BO128" s="11">
        <v>0</v>
      </c>
      <c r="BP128" s="11">
        <v>0</v>
      </c>
      <c r="BQ128" s="11">
        <v>164</v>
      </c>
      <c r="BR128" s="11">
        <v>0</v>
      </c>
      <c r="BS128" s="11">
        <v>164</v>
      </c>
      <c r="BT128" s="11">
        <v>46791</v>
      </c>
      <c r="BU128" s="11">
        <v>0</v>
      </c>
      <c r="BV128" s="11">
        <v>46791</v>
      </c>
      <c r="BW128" s="11">
        <v>0</v>
      </c>
      <c r="BX128" s="11">
        <v>0</v>
      </c>
      <c r="BY128" s="11">
        <v>0</v>
      </c>
      <c r="BZ128" s="11">
        <v>110204</v>
      </c>
      <c r="CA128" s="11">
        <v>0</v>
      </c>
      <c r="CB128" s="11">
        <v>110204</v>
      </c>
      <c r="CC128" s="11">
        <v>131772</v>
      </c>
      <c r="CD128" s="11">
        <v>0</v>
      </c>
      <c r="CE128" s="11">
        <v>131772</v>
      </c>
      <c r="CF128" s="11">
        <v>134338</v>
      </c>
      <c r="CG128" s="11">
        <v>0</v>
      </c>
      <c r="CH128" s="11">
        <v>134338</v>
      </c>
      <c r="CI128" s="11">
        <v>0</v>
      </c>
      <c r="CJ128" s="11">
        <v>0</v>
      </c>
      <c r="CK128" s="11">
        <v>0</v>
      </c>
      <c r="CL128" s="11">
        <v>270397</v>
      </c>
      <c r="CM128" s="11">
        <v>0</v>
      </c>
      <c r="CN128" s="11">
        <v>270397</v>
      </c>
      <c r="CO128" s="11">
        <v>0</v>
      </c>
      <c r="CP128" s="11">
        <v>0</v>
      </c>
      <c r="CQ128" s="11">
        <v>0</v>
      </c>
      <c r="CR128" s="11">
        <v>0</v>
      </c>
      <c r="CS128" s="11">
        <v>0</v>
      </c>
      <c r="CT128" s="11">
        <v>0</v>
      </c>
      <c r="CU128" s="11">
        <v>0</v>
      </c>
      <c r="CV128" s="11">
        <v>0</v>
      </c>
      <c r="CW128" s="11">
        <v>0</v>
      </c>
      <c r="CX128" s="11">
        <v>82139</v>
      </c>
      <c r="CY128" s="11">
        <v>0</v>
      </c>
      <c r="CZ128" s="11">
        <v>82139</v>
      </c>
      <c r="DA128" s="11">
        <v>12911</v>
      </c>
      <c r="DB128" s="11">
        <v>0</v>
      </c>
      <c r="DC128" s="11">
        <v>12911</v>
      </c>
      <c r="DD128" s="11">
        <v>125596</v>
      </c>
      <c r="DE128" s="11">
        <v>0</v>
      </c>
      <c r="DF128" s="11">
        <v>125596</v>
      </c>
      <c r="DG128" s="11">
        <v>295</v>
      </c>
      <c r="DH128" s="11">
        <v>0</v>
      </c>
      <c r="DI128" s="11">
        <v>295</v>
      </c>
      <c r="DJ128" s="11">
        <v>50296</v>
      </c>
      <c r="DK128" s="11">
        <v>0</v>
      </c>
      <c r="DL128" s="11">
        <v>50296</v>
      </c>
      <c r="DM128" s="11">
        <v>32925</v>
      </c>
      <c r="DN128" s="11">
        <v>10521</v>
      </c>
      <c r="DO128" s="11">
        <v>22404</v>
      </c>
      <c r="DP128" s="11">
        <v>2079</v>
      </c>
      <c r="DQ128" s="11">
        <v>0</v>
      </c>
      <c r="DR128" s="11">
        <v>2079</v>
      </c>
      <c r="DS128" s="11">
        <v>628623</v>
      </c>
      <c r="DT128" s="11">
        <v>0</v>
      </c>
      <c r="DU128" s="11">
        <v>628623</v>
      </c>
      <c r="DV128" s="11">
        <v>0</v>
      </c>
      <c r="DW128" s="11">
        <v>0</v>
      </c>
      <c r="DX128" s="11">
        <v>0</v>
      </c>
      <c r="DY128" s="11">
        <v>207715</v>
      </c>
      <c r="DZ128" s="11">
        <v>0</v>
      </c>
      <c r="EA128" s="11">
        <v>207715</v>
      </c>
      <c r="EB128" s="11">
        <v>12319</v>
      </c>
      <c r="EC128" s="11">
        <v>0</v>
      </c>
      <c r="ED128" s="11">
        <v>12319</v>
      </c>
      <c r="EE128" s="11">
        <v>1125561</v>
      </c>
      <c r="EF128" s="11">
        <v>0</v>
      </c>
      <c r="EG128" s="11">
        <v>1125561</v>
      </c>
      <c r="EH128" s="11">
        <v>546209</v>
      </c>
      <c r="EI128" s="11">
        <v>0</v>
      </c>
      <c r="EJ128" s="11">
        <v>546209</v>
      </c>
      <c r="EK128" s="11">
        <v>5354</v>
      </c>
      <c r="EL128" s="11">
        <v>0</v>
      </c>
      <c r="EM128" s="11">
        <v>5354</v>
      </c>
      <c r="EN128" s="11">
        <v>0</v>
      </c>
      <c r="EO128" s="11">
        <v>0</v>
      </c>
      <c r="EP128" s="11">
        <v>0</v>
      </c>
      <c r="EQ128" s="11">
        <v>170741</v>
      </c>
      <c r="ER128" s="11">
        <v>0</v>
      </c>
      <c r="ES128" s="11">
        <v>170741</v>
      </c>
      <c r="ET128" s="11">
        <v>8477</v>
      </c>
      <c r="EU128" s="11">
        <v>0</v>
      </c>
      <c r="EV128" s="11">
        <v>8477</v>
      </c>
      <c r="EW128" s="11">
        <v>405</v>
      </c>
      <c r="EX128" s="11">
        <v>0</v>
      </c>
      <c r="EY128" s="11">
        <v>405</v>
      </c>
      <c r="EZ128" s="11">
        <v>1209</v>
      </c>
      <c r="FA128" s="11">
        <v>0</v>
      </c>
      <c r="FB128" s="11">
        <v>1209</v>
      </c>
      <c r="FC128" s="11">
        <v>0</v>
      </c>
      <c r="FD128" s="11">
        <v>0</v>
      </c>
      <c r="FE128" s="11">
        <v>0</v>
      </c>
      <c r="FF128" s="420"/>
      <c r="FG128" s="420"/>
      <c r="FH128" s="417"/>
    </row>
    <row r="129" spans="1:164" ht="15" customHeight="1">
      <c r="A129" s="656" t="s">
        <v>733</v>
      </c>
      <c r="B129" s="656"/>
      <c r="C129" s="656"/>
      <c r="D129" s="11">
        <v>72052585</v>
      </c>
      <c r="E129" s="11"/>
      <c r="F129" s="11"/>
      <c r="G129" s="11">
        <v>17571758</v>
      </c>
      <c r="H129" s="11">
        <v>54480827</v>
      </c>
      <c r="I129" s="11">
        <v>64556</v>
      </c>
      <c r="J129" s="11">
        <v>0</v>
      </c>
      <c r="K129" s="11">
        <v>64556</v>
      </c>
      <c r="L129" s="11">
        <v>53694</v>
      </c>
      <c r="M129" s="11">
        <v>0</v>
      </c>
      <c r="N129" s="11">
        <v>53694</v>
      </c>
      <c r="O129" s="11">
        <v>752475</v>
      </c>
      <c r="P129" s="11">
        <v>0</v>
      </c>
      <c r="Q129" s="11">
        <v>752475</v>
      </c>
      <c r="R129" s="11">
        <v>41876</v>
      </c>
      <c r="S129" s="11">
        <v>0</v>
      </c>
      <c r="T129" s="11">
        <v>41876</v>
      </c>
      <c r="U129" s="11">
        <v>13509302</v>
      </c>
      <c r="V129" s="11">
        <v>897325</v>
      </c>
      <c r="W129" s="11">
        <v>12611977</v>
      </c>
      <c r="X129" s="11">
        <v>1624044</v>
      </c>
      <c r="Y129" s="11">
        <v>0</v>
      </c>
      <c r="Z129" s="11">
        <v>1624044</v>
      </c>
      <c r="AA129" s="11">
        <v>866748</v>
      </c>
      <c r="AB129" s="11">
        <v>758415</v>
      </c>
      <c r="AC129" s="11">
        <v>108333</v>
      </c>
      <c r="AD129" s="11">
        <v>137088</v>
      </c>
      <c r="AE129" s="11">
        <v>136988</v>
      </c>
      <c r="AF129" s="11">
        <v>100</v>
      </c>
      <c r="AG129" s="11">
        <v>2997540</v>
      </c>
      <c r="AH129" s="11">
        <v>0</v>
      </c>
      <c r="AI129" s="11">
        <v>2997540</v>
      </c>
      <c r="AJ129" s="11">
        <v>1955447</v>
      </c>
      <c r="AK129" s="11">
        <v>261919</v>
      </c>
      <c r="AL129" s="11">
        <v>1693528</v>
      </c>
      <c r="AM129" s="11">
        <v>788952</v>
      </c>
      <c r="AN129" s="11">
        <v>85871</v>
      </c>
      <c r="AO129" s="11">
        <v>703081</v>
      </c>
      <c r="AP129" s="11">
        <v>879508</v>
      </c>
      <c r="AQ129" s="11">
        <v>0</v>
      </c>
      <c r="AR129" s="11">
        <v>879508</v>
      </c>
      <c r="AS129" s="11">
        <v>28689</v>
      </c>
      <c r="AT129" s="11">
        <v>0</v>
      </c>
      <c r="AU129" s="11">
        <v>28689</v>
      </c>
      <c r="AV129" s="11">
        <v>4761926</v>
      </c>
      <c r="AW129" s="11">
        <v>0</v>
      </c>
      <c r="AX129" s="11">
        <v>4761926</v>
      </c>
      <c r="AY129" s="11">
        <v>227684</v>
      </c>
      <c r="AZ129" s="11">
        <v>374</v>
      </c>
      <c r="BA129" s="11">
        <v>227310</v>
      </c>
      <c r="BB129" s="11">
        <v>102537</v>
      </c>
      <c r="BC129" s="11">
        <v>0</v>
      </c>
      <c r="BD129" s="11">
        <v>102537</v>
      </c>
      <c r="BE129" s="11">
        <v>49931</v>
      </c>
      <c r="BF129" s="11">
        <v>0</v>
      </c>
      <c r="BG129" s="11">
        <v>49931</v>
      </c>
      <c r="BH129" s="11">
        <v>200834</v>
      </c>
      <c r="BI129" s="11">
        <v>1806</v>
      </c>
      <c r="BJ129" s="11">
        <v>199028</v>
      </c>
      <c r="BK129" s="11">
        <v>241218</v>
      </c>
      <c r="BL129" s="11">
        <v>0</v>
      </c>
      <c r="BM129" s="11">
        <v>241218</v>
      </c>
      <c r="BN129" s="11">
        <v>39302</v>
      </c>
      <c r="BO129" s="11">
        <v>23564</v>
      </c>
      <c r="BP129" s="11">
        <v>15738</v>
      </c>
      <c r="BQ129" s="11">
        <v>1236539</v>
      </c>
      <c r="BR129" s="11">
        <v>989764</v>
      </c>
      <c r="BS129" s="11">
        <v>246775</v>
      </c>
      <c r="BT129" s="11">
        <v>3429789</v>
      </c>
      <c r="BU129" s="11">
        <v>3021534</v>
      </c>
      <c r="BV129" s="11">
        <v>408255</v>
      </c>
      <c r="BW129" s="11">
        <v>670694</v>
      </c>
      <c r="BX129" s="11">
        <v>0</v>
      </c>
      <c r="BY129" s="11">
        <v>670694</v>
      </c>
      <c r="BZ129" s="11">
        <v>578052</v>
      </c>
      <c r="CA129" s="11">
        <v>471240</v>
      </c>
      <c r="CB129" s="11">
        <v>106812</v>
      </c>
      <c r="CC129" s="11">
        <v>18994</v>
      </c>
      <c r="CD129" s="11">
        <v>0</v>
      </c>
      <c r="CE129" s="11">
        <v>18994</v>
      </c>
      <c r="CF129" s="11">
        <v>502771</v>
      </c>
      <c r="CG129" s="11">
        <v>0</v>
      </c>
      <c r="CH129" s="11">
        <v>502771</v>
      </c>
      <c r="CI129" s="11">
        <v>40513</v>
      </c>
      <c r="CJ129" s="11">
        <v>18201</v>
      </c>
      <c r="CK129" s="11">
        <v>22312</v>
      </c>
      <c r="CL129" s="11">
        <v>48543</v>
      </c>
      <c r="CM129" s="11">
        <v>0</v>
      </c>
      <c r="CN129" s="11">
        <v>48543</v>
      </c>
      <c r="CO129" s="11">
        <v>281825</v>
      </c>
      <c r="CP129" s="11">
        <v>0</v>
      </c>
      <c r="CQ129" s="11">
        <v>281825</v>
      </c>
      <c r="CR129" s="11">
        <v>26297</v>
      </c>
      <c r="CS129" s="11">
        <v>6780</v>
      </c>
      <c r="CT129" s="11">
        <v>19517</v>
      </c>
      <c r="CU129" s="11">
        <v>3060650</v>
      </c>
      <c r="CV129" s="11">
        <v>2953704</v>
      </c>
      <c r="CW129" s="11">
        <v>106946</v>
      </c>
      <c r="CX129" s="11">
        <v>126905</v>
      </c>
      <c r="CY129" s="11">
        <v>0</v>
      </c>
      <c r="CZ129" s="11">
        <v>126905</v>
      </c>
      <c r="DA129" s="11">
        <v>19894956</v>
      </c>
      <c r="DB129" s="11">
        <v>7135148</v>
      </c>
      <c r="DC129" s="11">
        <v>12759808</v>
      </c>
      <c r="DD129" s="11">
        <v>930877</v>
      </c>
      <c r="DE129" s="11">
        <v>181463</v>
      </c>
      <c r="DF129" s="11">
        <v>749414</v>
      </c>
      <c r="DG129" s="11">
        <v>15589</v>
      </c>
      <c r="DH129" s="11">
        <v>0</v>
      </c>
      <c r="DI129" s="11">
        <v>15589</v>
      </c>
      <c r="DJ129" s="11">
        <v>857987</v>
      </c>
      <c r="DK129" s="11">
        <v>0</v>
      </c>
      <c r="DL129" s="11">
        <v>857987</v>
      </c>
      <c r="DM129" s="11">
        <v>93645</v>
      </c>
      <c r="DN129" s="11">
        <v>13174</v>
      </c>
      <c r="DO129" s="11">
        <v>80471</v>
      </c>
      <c r="DP129" s="11">
        <v>873340</v>
      </c>
      <c r="DQ129" s="11">
        <v>31805</v>
      </c>
      <c r="DR129" s="11">
        <v>841535</v>
      </c>
      <c r="DS129" s="11">
        <v>2533793</v>
      </c>
      <c r="DT129" s="11">
        <v>1602</v>
      </c>
      <c r="DU129" s="11">
        <v>2532191</v>
      </c>
      <c r="DV129" s="11">
        <v>163065</v>
      </c>
      <c r="DW129" s="11">
        <v>163065</v>
      </c>
      <c r="DX129" s="11">
        <v>0</v>
      </c>
      <c r="DY129" s="11">
        <v>67299</v>
      </c>
      <c r="DZ129" s="11">
        <v>0</v>
      </c>
      <c r="EA129" s="11">
        <v>67299</v>
      </c>
      <c r="EB129" s="11">
        <v>13322</v>
      </c>
      <c r="EC129" s="11">
        <v>0</v>
      </c>
      <c r="ED129" s="11">
        <v>13322</v>
      </c>
      <c r="EE129" s="11">
        <v>219891</v>
      </c>
      <c r="EF129" s="11">
        <v>0</v>
      </c>
      <c r="EG129" s="11">
        <v>219891</v>
      </c>
      <c r="EH129" s="11">
        <v>2770860</v>
      </c>
      <c r="EI129" s="11">
        <v>10073</v>
      </c>
      <c r="EJ129" s="11">
        <v>2760787</v>
      </c>
      <c r="EK129" s="11">
        <v>368684</v>
      </c>
      <c r="EL129" s="11">
        <v>0</v>
      </c>
      <c r="EM129" s="11">
        <v>368684</v>
      </c>
      <c r="EN129" s="11">
        <v>32734</v>
      </c>
      <c r="EO129" s="11">
        <v>1159</v>
      </c>
      <c r="EP129" s="11">
        <v>31575</v>
      </c>
      <c r="EQ129" s="11">
        <v>877310</v>
      </c>
      <c r="ER129" s="11">
        <v>119165</v>
      </c>
      <c r="ES129" s="11">
        <v>758145</v>
      </c>
      <c r="ET129" s="11">
        <v>2579485</v>
      </c>
      <c r="EU129" s="11">
        <v>238521</v>
      </c>
      <c r="EV129" s="11">
        <v>2340964</v>
      </c>
      <c r="EW129" s="11">
        <v>57091</v>
      </c>
      <c r="EX129" s="11">
        <v>11832</v>
      </c>
      <c r="EY129" s="11">
        <v>45259</v>
      </c>
      <c r="EZ129" s="11">
        <v>357734</v>
      </c>
      <c r="FA129" s="11">
        <v>37266</v>
      </c>
      <c r="FB129" s="11">
        <v>320468</v>
      </c>
      <c r="FC129" s="11">
        <v>0</v>
      </c>
      <c r="FD129" s="11">
        <v>0</v>
      </c>
      <c r="FE129" s="11">
        <v>0</v>
      </c>
      <c r="FF129" s="420"/>
      <c r="FG129" s="420"/>
      <c r="FH129" s="417"/>
    </row>
    <row r="130" spans="1:164" ht="15" customHeight="1">
      <c r="A130" s="656" t="s">
        <v>734</v>
      </c>
      <c r="B130" s="656"/>
      <c r="C130" s="656"/>
      <c r="D130" s="11">
        <v>7682493</v>
      </c>
      <c r="E130" s="11"/>
      <c r="F130" s="11"/>
      <c r="G130" s="11">
        <v>6447126</v>
      </c>
      <c r="H130" s="11">
        <v>1235367</v>
      </c>
      <c r="I130" s="11">
        <v>321268</v>
      </c>
      <c r="J130" s="11">
        <v>321268</v>
      </c>
      <c r="K130" s="11">
        <v>0</v>
      </c>
      <c r="L130" s="11">
        <v>3041</v>
      </c>
      <c r="M130" s="11">
        <v>0</v>
      </c>
      <c r="N130" s="11">
        <v>3041</v>
      </c>
      <c r="O130" s="11">
        <v>0</v>
      </c>
      <c r="P130" s="11">
        <v>0</v>
      </c>
      <c r="Q130" s="11">
        <v>0</v>
      </c>
      <c r="R130" s="11">
        <v>0</v>
      </c>
      <c r="S130" s="11">
        <v>0</v>
      </c>
      <c r="T130" s="11">
        <v>0</v>
      </c>
      <c r="U130" s="11">
        <v>0</v>
      </c>
      <c r="V130" s="11">
        <v>0</v>
      </c>
      <c r="W130" s="11">
        <v>0</v>
      </c>
      <c r="X130" s="11">
        <v>0</v>
      </c>
      <c r="Y130" s="11">
        <v>0</v>
      </c>
      <c r="Z130" s="11">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120067</v>
      </c>
      <c r="AT130" s="11">
        <v>120067</v>
      </c>
      <c r="AU130" s="11">
        <v>0</v>
      </c>
      <c r="AV130" s="11">
        <v>0</v>
      </c>
      <c r="AW130" s="11">
        <v>0</v>
      </c>
      <c r="AX130" s="11">
        <v>0</v>
      </c>
      <c r="AY130" s="11">
        <v>0</v>
      </c>
      <c r="AZ130" s="11">
        <v>0</v>
      </c>
      <c r="BA130" s="11">
        <v>0</v>
      </c>
      <c r="BB130" s="11">
        <v>200372</v>
      </c>
      <c r="BC130" s="11">
        <v>200372</v>
      </c>
      <c r="BD130" s="11">
        <v>0</v>
      </c>
      <c r="BE130" s="11">
        <v>0</v>
      </c>
      <c r="BF130" s="11">
        <v>0</v>
      </c>
      <c r="BG130" s="11">
        <v>0</v>
      </c>
      <c r="BH130" s="11">
        <v>5710</v>
      </c>
      <c r="BI130" s="11">
        <v>5710</v>
      </c>
      <c r="BJ130" s="11">
        <v>0</v>
      </c>
      <c r="BK130" s="11">
        <v>0</v>
      </c>
      <c r="BL130" s="11">
        <v>0</v>
      </c>
      <c r="BM130" s="11">
        <v>0</v>
      </c>
      <c r="BN130" s="11">
        <v>0</v>
      </c>
      <c r="BO130" s="11">
        <v>0</v>
      </c>
      <c r="BP130" s="11">
        <v>0</v>
      </c>
      <c r="BQ130" s="11">
        <v>264764</v>
      </c>
      <c r="BR130" s="11">
        <v>0</v>
      </c>
      <c r="BS130" s="11">
        <v>264764</v>
      </c>
      <c r="BT130" s="11">
        <v>0</v>
      </c>
      <c r="BU130" s="11">
        <v>0</v>
      </c>
      <c r="BV130" s="11">
        <v>0</v>
      </c>
      <c r="BW130" s="11">
        <v>824929</v>
      </c>
      <c r="BX130" s="11">
        <v>824929</v>
      </c>
      <c r="BY130" s="11">
        <v>0</v>
      </c>
      <c r="BZ130" s="11">
        <v>277746</v>
      </c>
      <c r="CA130" s="11">
        <v>0</v>
      </c>
      <c r="CB130" s="11">
        <v>277746</v>
      </c>
      <c r="CC130" s="11">
        <v>279212</v>
      </c>
      <c r="CD130" s="11">
        <v>279212</v>
      </c>
      <c r="CE130" s="11">
        <v>0</v>
      </c>
      <c r="CF130" s="11">
        <v>0</v>
      </c>
      <c r="CG130" s="11">
        <v>0</v>
      </c>
      <c r="CH130" s="11">
        <v>0</v>
      </c>
      <c r="CI130" s="11">
        <v>81539</v>
      </c>
      <c r="CJ130" s="11">
        <v>81539</v>
      </c>
      <c r="CK130" s="11">
        <v>0</v>
      </c>
      <c r="CL130" s="11">
        <v>0</v>
      </c>
      <c r="CM130" s="11">
        <v>0</v>
      </c>
      <c r="CN130" s="11">
        <v>0</v>
      </c>
      <c r="CO130" s="11">
        <v>0</v>
      </c>
      <c r="CP130" s="11">
        <v>0</v>
      </c>
      <c r="CQ130" s="11">
        <v>0</v>
      </c>
      <c r="CR130" s="11">
        <v>528628</v>
      </c>
      <c r="CS130" s="11">
        <v>528628</v>
      </c>
      <c r="CT130" s="11">
        <v>0</v>
      </c>
      <c r="CU130" s="11">
        <v>0</v>
      </c>
      <c r="CV130" s="11">
        <v>0</v>
      </c>
      <c r="CW130" s="11">
        <v>0</v>
      </c>
      <c r="CX130" s="11">
        <v>0</v>
      </c>
      <c r="CY130" s="11">
        <v>0</v>
      </c>
      <c r="CZ130" s="11">
        <v>0</v>
      </c>
      <c r="DA130" s="11">
        <v>0</v>
      </c>
      <c r="DB130" s="11">
        <v>0</v>
      </c>
      <c r="DC130" s="11">
        <v>0</v>
      </c>
      <c r="DD130" s="11">
        <v>672986</v>
      </c>
      <c r="DE130" s="11">
        <v>0</v>
      </c>
      <c r="DF130" s="11">
        <v>672986</v>
      </c>
      <c r="DG130" s="11">
        <v>0</v>
      </c>
      <c r="DH130" s="11">
        <v>0</v>
      </c>
      <c r="DI130" s="11">
        <v>0</v>
      </c>
      <c r="DJ130" s="11">
        <v>813929</v>
      </c>
      <c r="DK130" s="11">
        <v>813929</v>
      </c>
      <c r="DL130" s="11">
        <v>0</v>
      </c>
      <c r="DM130" s="11">
        <v>0</v>
      </c>
      <c r="DN130" s="11">
        <v>0</v>
      </c>
      <c r="DO130" s="11">
        <v>0</v>
      </c>
      <c r="DP130" s="11">
        <v>368774</v>
      </c>
      <c r="DQ130" s="11">
        <v>368774</v>
      </c>
      <c r="DR130" s="11">
        <v>0</v>
      </c>
      <c r="DS130" s="11">
        <v>1817619</v>
      </c>
      <c r="DT130" s="11">
        <v>1817619</v>
      </c>
      <c r="DU130" s="11">
        <v>0</v>
      </c>
      <c r="DV130" s="11">
        <v>0</v>
      </c>
      <c r="DW130" s="11">
        <v>0</v>
      </c>
      <c r="DX130" s="11">
        <v>0</v>
      </c>
      <c r="DY130" s="11">
        <v>0</v>
      </c>
      <c r="DZ130" s="11">
        <v>0</v>
      </c>
      <c r="EA130" s="11">
        <v>0</v>
      </c>
      <c r="EB130" s="11">
        <v>16830</v>
      </c>
      <c r="EC130" s="11">
        <v>0</v>
      </c>
      <c r="ED130" s="11">
        <v>16830</v>
      </c>
      <c r="EE130" s="11">
        <v>0</v>
      </c>
      <c r="EF130" s="11">
        <v>0</v>
      </c>
      <c r="EG130" s="11">
        <v>0</v>
      </c>
      <c r="EH130" s="11">
        <v>0</v>
      </c>
      <c r="EI130" s="11">
        <v>0</v>
      </c>
      <c r="EJ130" s="11">
        <v>0</v>
      </c>
      <c r="EK130" s="11">
        <v>257660</v>
      </c>
      <c r="EL130" s="11">
        <v>257660</v>
      </c>
      <c r="EM130" s="11">
        <v>0</v>
      </c>
      <c r="EN130" s="11">
        <v>59662</v>
      </c>
      <c r="EO130" s="11">
        <v>59662</v>
      </c>
      <c r="EP130" s="11">
        <v>0</v>
      </c>
      <c r="EQ130" s="11">
        <v>593629</v>
      </c>
      <c r="ER130" s="11">
        <v>593629</v>
      </c>
      <c r="ES130" s="11">
        <v>0</v>
      </c>
      <c r="ET130" s="11">
        <v>0</v>
      </c>
      <c r="EU130" s="11">
        <v>0</v>
      </c>
      <c r="EV130" s="11">
        <v>0</v>
      </c>
      <c r="EW130" s="11">
        <v>75983</v>
      </c>
      <c r="EX130" s="11">
        <v>75983</v>
      </c>
      <c r="EY130" s="11">
        <v>0</v>
      </c>
      <c r="EZ130" s="11">
        <v>0</v>
      </c>
      <c r="FA130" s="11">
        <v>0</v>
      </c>
      <c r="FB130" s="11">
        <v>0</v>
      </c>
      <c r="FC130" s="11">
        <v>98145</v>
      </c>
      <c r="FD130" s="11">
        <v>98145</v>
      </c>
      <c r="FE130" s="11">
        <v>0</v>
      </c>
      <c r="FF130" s="420"/>
      <c r="FG130" s="420"/>
      <c r="FH130" s="417"/>
    </row>
    <row r="131" spans="1:164" ht="25.5" customHeight="1">
      <c r="A131" s="656" t="s">
        <v>735</v>
      </c>
      <c r="B131" s="656"/>
      <c r="C131" s="656"/>
      <c r="D131" s="11">
        <v>338002905</v>
      </c>
      <c r="E131" s="11"/>
      <c r="F131" s="11"/>
      <c r="G131" s="11">
        <v>285547674</v>
      </c>
      <c r="H131" s="11">
        <v>52455231</v>
      </c>
      <c r="I131" s="11">
        <v>3776172</v>
      </c>
      <c r="J131" s="11">
        <v>3541484</v>
      </c>
      <c r="K131" s="11">
        <v>234688</v>
      </c>
      <c r="L131" s="11">
        <v>1362870</v>
      </c>
      <c r="M131" s="11">
        <v>1329941</v>
      </c>
      <c r="N131" s="11">
        <v>32929</v>
      </c>
      <c r="O131" s="11">
        <v>4711062</v>
      </c>
      <c r="P131" s="11">
        <v>4266979</v>
      </c>
      <c r="Q131" s="11">
        <v>444083</v>
      </c>
      <c r="R131" s="11">
        <v>1998244</v>
      </c>
      <c r="S131" s="11">
        <v>1936105</v>
      </c>
      <c r="T131" s="11">
        <v>62139</v>
      </c>
      <c r="U131" s="11">
        <v>61981520</v>
      </c>
      <c r="V131" s="11">
        <v>49297547</v>
      </c>
      <c r="W131" s="11">
        <v>12683973</v>
      </c>
      <c r="X131" s="11">
        <v>5909226</v>
      </c>
      <c r="Y131" s="11">
        <v>5483219</v>
      </c>
      <c r="Z131" s="11">
        <v>426007</v>
      </c>
      <c r="AA131" s="11">
        <v>5496921</v>
      </c>
      <c r="AB131" s="11">
        <v>4514111</v>
      </c>
      <c r="AC131" s="11">
        <v>982810</v>
      </c>
      <c r="AD131" s="11">
        <v>781858</v>
      </c>
      <c r="AE131" s="11">
        <v>701451</v>
      </c>
      <c r="AF131" s="11">
        <v>80407</v>
      </c>
      <c r="AG131" s="11">
        <v>508838</v>
      </c>
      <c r="AH131" s="11">
        <v>0</v>
      </c>
      <c r="AI131" s="11">
        <v>508838</v>
      </c>
      <c r="AJ131" s="11">
        <v>11426529</v>
      </c>
      <c r="AK131" s="11">
        <v>8892649</v>
      </c>
      <c r="AL131" s="11">
        <v>2533880</v>
      </c>
      <c r="AM131" s="11">
        <v>7435773</v>
      </c>
      <c r="AN131" s="11">
        <v>6372959</v>
      </c>
      <c r="AO131" s="11">
        <v>1062814</v>
      </c>
      <c r="AP131" s="11">
        <v>1385193</v>
      </c>
      <c r="AQ131" s="11">
        <v>1385193</v>
      </c>
      <c r="AR131" s="11">
        <v>0</v>
      </c>
      <c r="AS131" s="11">
        <v>1095698</v>
      </c>
      <c r="AT131" s="11">
        <v>1093825</v>
      </c>
      <c r="AU131" s="11">
        <v>1873</v>
      </c>
      <c r="AV131" s="11">
        <v>19884219</v>
      </c>
      <c r="AW131" s="11">
        <v>14375836</v>
      </c>
      <c r="AX131" s="11">
        <v>5508383</v>
      </c>
      <c r="AY131" s="11">
        <v>2961556</v>
      </c>
      <c r="AZ131" s="11">
        <v>2881905</v>
      </c>
      <c r="BA131" s="11">
        <v>79651</v>
      </c>
      <c r="BB131" s="11">
        <v>2524535</v>
      </c>
      <c r="BC131" s="11">
        <v>2520429</v>
      </c>
      <c r="BD131" s="11">
        <v>4106</v>
      </c>
      <c r="BE131" s="11">
        <v>1998912</v>
      </c>
      <c r="BF131" s="11">
        <v>1892458</v>
      </c>
      <c r="BG131" s="11">
        <v>106454</v>
      </c>
      <c r="BH131" s="11">
        <v>4468502</v>
      </c>
      <c r="BI131" s="11">
        <v>4396382</v>
      </c>
      <c r="BJ131" s="11">
        <v>72120</v>
      </c>
      <c r="BK131" s="11">
        <v>4649733</v>
      </c>
      <c r="BL131" s="11">
        <v>4453275</v>
      </c>
      <c r="BM131" s="11">
        <v>196458</v>
      </c>
      <c r="BN131" s="11">
        <v>997403</v>
      </c>
      <c r="BO131" s="11">
        <v>997403</v>
      </c>
      <c r="BP131" s="11">
        <v>0</v>
      </c>
      <c r="BQ131" s="11">
        <v>5868910</v>
      </c>
      <c r="BR131" s="11">
        <v>4343283</v>
      </c>
      <c r="BS131" s="11">
        <v>1525627</v>
      </c>
      <c r="BT131" s="11">
        <v>8525908</v>
      </c>
      <c r="BU131" s="11">
        <v>6664300</v>
      </c>
      <c r="BV131" s="11">
        <v>1861608</v>
      </c>
      <c r="BW131" s="11">
        <v>9575066</v>
      </c>
      <c r="BX131" s="11">
        <v>7769172</v>
      </c>
      <c r="BY131" s="11">
        <v>1805894</v>
      </c>
      <c r="BZ131" s="11">
        <v>5490880</v>
      </c>
      <c r="CA131" s="11">
        <v>5353191</v>
      </c>
      <c r="CB131" s="11">
        <v>137689</v>
      </c>
      <c r="CC131" s="11">
        <v>2645918</v>
      </c>
      <c r="CD131" s="11">
        <v>2645918</v>
      </c>
      <c r="CE131" s="11">
        <v>0</v>
      </c>
      <c r="CF131" s="11">
        <v>5321307</v>
      </c>
      <c r="CG131" s="11">
        <v>4530193</v>
      </c>
      <c r="CH131" s="11">
        <v>791114</v>
      </c>
      <c r="CI131" s="11">
        <v>945571</v>
      </c>
      <c r="CJ131" s="11">
        <v>944516</v>
      </c>
      <c r="CK131" s="11">
        <v>1055</v>
      </c>
      <c r="CL131" s="11">
        <v>1114319</v>
      </c>
      <c r="CM131" s="11">
        <v>740452</v>
      </c>
      <c r="CN131" s="11">
        <v>373867</v>
      </c>
      <c r="CO131" s="11">
        <v>2578586</v>
      </c>
      <c r="CP131" s="11">
        <v>2578586</v>
      </c>
      <c r="CQ131" s="11">
        <v>0</v>
      </c>
      <c r="CR131" s="11">
        <v>781509</v>
      </c>
      <c r="CS131" s="11">
        <v>762071</v>
      </c>
      <c r="CT131" s="11">
        <v>19438</v>
      </c>
      <c r="CU131" s="11">
        <v>13147296</v>
      </c>
      <c r="CV131" s="11">
        <v>13139220</v>
      </c>
      <c r="CW131" s="11">
        <v>8076</v>
      </c>
      <c r="CX131" s="11">
        <v>2309049</v>
      </c>
      <c r="CY131" s="11">
        <v>2309049</v>
      </c>
      <c r="CZ131" s="11">
        <v>0</v>
      </c>
      <c r="DA131" s="11">
        <v>33908584</v>
      </c>
      <c r="DB131" s="11">
        <v>21598629</v>
      </c>
      <c r="DC131" s="11">
        <v>12309955</v>
      </c>
      <c r="DD131" s="11">
        <v>5969025</v>
      </c>
      <c r="DE131" s="11">
        <v>5916490</v>
      </c>
      <c r="DF131" s="11">
        <v>52535</v>
      </c>
      <c r="DG131" s="11">
        <v>778524</v>
      </c>
      <c r="DH131" s="11">
        <v>747049</v>
      </c>
      <c r="DI131" s="11">
        <v>31475</v>
      </c>
      <c r="DJ131" s="11">
        <v>17363699</v>
      </c>
      <c r="DK131" s="11">
        <v>17200066</v>
      </c>
      <c r="DL131" s="11">
        <v>163633</v>
      </c>
      <c r="DM131" s="11">
        <v>2943786</v>
      </c>
      <c r="DN131" s="11">
        <v>2819314</v>
      </c>
      <c r="DO131" s="11">
        <v>124472</v>
      </c>
      <c r="DP131" s="11">
        <v>5577262</v>
      </c>
      <c r="DQ131" s="11">
        <v>5392923</v>
      </c>
      <c r="DR131" s="11">
        <v>184339</v>
      </c>
      <c r="DS131" s="11">
        <v>14872842</v>
      </c>
      <c r="DT131" s="11">
        <v>12163270</v>
      </c>
      <c r="DU131" s="11">
        <v>2709572</v>
      </c>
      <c r="DV131" s="11">
        <v>1534543</v>
      </c>
      <c r="DW131" s="11">
        <v>1272051</v>
      </c>
      <c r="DX131" s="11">
        <v>262492</v>
      </c>
      <c r="DY131" s="11">
        <v>3439704</v>
      </c>
      <c r="DZ131" s="11">
        <v>3423167</v>
      </c>
      <c r="EA131" s="11">
        <v>16537</v>
      </c>
      <c r="EB131" s="11">
        <v>584729</v>
      </c>
      <c r="EC131" s="11">
        <v>538569</v>
      </c>
      <c r="ED131" s="11">
        <v>46160</v>
      </c>
      <c r="EE131" s="11">
        <v>3405763</v>
      </c>
      <c r="EF131" s="11">
        <v>2618534</v>
      </c>
      <c r="EG131" s="11">
        <v>787229</v>
      </c>
      <c r="EH131" s="11">
        <v>20019554</v>
      </c>
      <c r="EI131" s="11">
        <v>17899313</v>
      </c>
      <c r="EJ131" s="11">
        <v>2120241</v>
      </c>
      <c r="EK131" s="11">
        <v>1800618</v>
      </c>
      <c r="EL131" s="11">
        <v>1787517</v>
      </c>
      <c r="EM131" s="11">
        <v>13101</v>
      </c>
      <c r="EN131" s="11">
        <v>400842</v>
      </c>
      <c r="EO131" s="11">
        <v>378097</v>
      </c>
      <c r="EP131" s="11">
        <v>22745</v>
      </c>
      <c r="EQ131" s="11">
        <v>6026015</v>
      </c>
      <c r="ER131" s="11">
        <v>4870598</v>
      </c>
      <c r="ES131" s="11">
        <v>1155417</v>
      </c>
      <c r="ET131" s="11">
        <v>7274936</v>
      </c>
      <c r="EU131" s="11">
        <v>6987148</v>
      </c>
      <c r="EV131" s="11">
        <v>287788</v>
      </c>
      <c r="EW131" s="11">
        <v>1725860</v>
      </c>
      <c r="EX131" s="11">
        <v>1668915</v>
      </c>
      <c r="EY131" s="11">
        <v>56945</v>
      </c>
      <c r="EZ131" s="11">
        <v>5890313</v>
      </c>
      <c r="FA131" s="11">
        <v>5325699</v>
      </c>
      <c r="FB131" s="11">
        <v>564614</v>
      </c>
      <c r="FC131" s="11">
        <v>827223</v>
      </c>
      <c r="FD131" s="11">
        <v>827223</v>
      </c>
      <c r="FE131" s="11">
        <v>0</v>
      </c>
      <c r="FF131" s="420"/>
      <c r="FG131" s="420"/>
      <c r="FH131" s="417"/>
    </row>
    <row r="132" spans="1:164" ht="15" customHeight="1">
      <c r="A132" s="656" t="s">
        <v>736</v>
      </c>
      <c r="B132" s="656"/>
      <c r="C132" s="656"/>
      <c r="D132" s="11">
        <v>32533195</v>
      </c>
      <c r="E132" s="11"/>
      <c r="F132" s="11"/>
      <c r="G132" s="11">
        <v>32418562</v>
      </c>
      <c r="H132" s="11">
        <v>114633</v>
      </c>
      <c r="I132" s="11">
        <v>196704</v>
      </c>
      <c r="J132" s="11">
        <v>196704</v>
      </c>
      <c r="K132" s="11">
        <v>0</v>
      </c>
      <c r="L132" s="11">
        <v>132158</v>
      </c>
      <c r="M132" s="11">
        <v>132158</v>
      </c>
      <c r="N132" s="11">
        <v>0</v>
      </c>
      <c r="O132" s="11">
        <v>278520</v>
      </c>
      <c r="P132" s="11">
        <v>278520</v>
      </c>
      <c r="Q132" s="11">
        <v>0</v>
      </c>
      <c r="R132" s="11">
        <v>204938</v>
      </c>
      <c r="S132" s="11">
        <v>204938</v>
      </c>
      <c r="T132" s="11">
        <v>0</v>
      </c>
      <c r="U132" s="11">
        <v>5397144</v>
      </c>
      <c r="V132" s="11">
        <v>5397144</v>
      </c>
      <c r="W132" s="11">
        <v>0</v>
      </c>
      <c r="X132" s="11">
        <v>547071</v>
      </c>
      <c r="Y132" s="11">
        <v>547071</v>
      </c>
      <c r="Z132" s="11">
        <v>0</v>
      </c>
      <c r="AA132" s="11">
        <v>687975</v>
      </c>
      <c r="AB132" s="11">
        <v>687975</v>
      </c>
      <c r="AC132" s="11">
        <v>0</v>
      </c>
      <c r="AD132" s="11">
        <v>75790</v>
      </c>
      <c r="AE132" s="11">
        <v>75790</v>
      </c>
      <c r="AF132" s="11">
        <v>0</v>
      </c>
      <c r="AG132" s="11">
        <v>114633</v>
      </c>
      <c r="AH132" s="11">
        <v>0</v>
      </c>
      <c r="AI132" s="11">
        <v>114633</v>
      </c>
      <c r="AJ132" s="11">
        <v>452374</v>
      </c>
      <c r="AK132" s="11">
        <v>452374</v>
      </c>
      <c r="AL132" s="11">
        <v>0</v>
      </c>
      <c r="AM132" s="11">
        <v>394407</v>
      </c>
      <c r="AN132" s="11">
        <v>394407</v>
      </c>
      <c r="AO132" s="11">
        <v>0</v>
      </c>
      <c r="AP132" s="11">
        <v>139675</v>
      </c>
      <c r="AQ132" s="11">
        <v>139675</v>
      </c>
      <c r="AR132" s="11">
        <v>0</v>
      </c>
      <c r="AS132" s="11">
        <v>102290</v>
      </c>
      <c r="AT132" s="11">
        <v>102290</v>
      </c>
      <c r="AU132" s="11">
        <v>0</v>
      </c>
      <c r="AV132" s="11">
        <v>1943616</v>
      </c>
      <c r="AW132" s="11">
        <v>1943616</v>
      </c>
      <c r="AX132" s="11">
        <v>0</v>
      </c>
      <c r="AY132" s="11">
        <v>333332</v>
      </c>
      <c r="AZ132" s="11">
        <v>333332</v>
      </c>
      <c r="BA132" s="11">
        <v>0</v>
      </c>
      <c r="BB132" s="11">
        <v>434566</v>
      </c>
      <c r="BC132" s="11">
        <v>434566</v>
      </c>
      <c r="BD132" s="11">
        <v>0</v>
      </c>
      <c r="BE132" s="11">
        <v>229823</v>
      </c>
      <c r="BF132" s="11">
        <v>229823</v>
      </c>
      <c r="BG132" s="11">
        <v>0</v>
      </c>
      <c r="BH132" s="11">
        <v>343923</v>
      </c>
      <c r="BI132" s="11">
        <v>343923</v>
      </c>
      <c r="BJ132" s="11">
        <v>0</v>
      </c>
      <c r="BK132" s="11">
        <v>214794</v>
      </c>
      <c r="BL132" s="11">
        <v>214794</v>
      </c>
      <c r="BM132" s="11">
        <v>0</v>
      </c>
      <c r="BN132" s="11">
        <v>106232</v>
      </c>
      <c r="BO132" s="11">
        <v>106232</v>
      </c>
      <c r="BP132" s="11">
        <v>0</v>
      </c>
      <c r="BQ132" s="11">
        <v>545496</v>
      </c>
      <c r="BR132" s="11">
        <v>545496</v>
      </c>
      <c r="BS132" s="11">
        <v>0</v>
      </c>
      <c r="BT132" s="11">
        <v>1492307</v>
      </c>
      <c r="BU132" s="11">
        <v>1492307</v>
      </c>
      <c r="BV132" s="11">
        <v>0</v>
      </c>
      <c r="BW132" s="11">
        <v>849313</v>
      </c>
      <c r="BX132" s="11">
        <v>849313</v>
      </c>
      <c r="BY132" s="11">
        <v>0</v>
      </c>
      <c r="BZ132" s="11">
        <v>836710</v>
      </c>
      <c r="CA132" s="11">
        <v>836710</v>
      </c>
      <c r="CB132" s="11">
        <v>0</v>
      </c>
      <c r="CC132" s="11">
        <v>99402</v>
      </c>
      <c r="CD132" s="11">
        <v>99402</v>
      </c>
      <c r="CE132" s="11">
        <v>0</v>
      </c>
      <c r="CF132" s="11">
        <v>292884</v>
      </c>
      <c r="CG132" s="11">
        <v>292884</v>
      </c>
      <c r="CH132" s="11">
        <v>0</v>
      </c>
      <c r="CI132" s="11">
        <v>115595</v>
      </c>
      <c r="CJ132" s="11">
        <v>115595</v>
      </c>
      <c r="CK132" s="11">
        <v>0</v>
      </c>
      <c r="CL132" s="11">
        <v>77914</v>
      </c>
      <c r="CM132" s="11">
        <v>77914</v>
      </c>
      <c r="CN132" s="11">
        <v>0</v>
      </c>
      <c r="CO132" s="11">
        <v>342324</v>
      </c>
      <c r="CP132" s="11">
        <v>342324</v>
      </c>
      <c r="CQ132" s="11">
        <v>0</v>
      </c>
      <c r="CR132" s="11">
        <v>61777</v>
      </c>
      <c r="CS132" s="11">
        <v>61777</v>
      </c>
      <c r="CT132" s="11">
        <v>0</v>
      </c>
      <c r="CU132" s="11">
        <v>2042564</v>
      </c>
      <c r="CV132" s="11">
        <v>2042564</v>
      </c>
      <c r="CW132" s="11">
        <v>0</v>
      </c>
      <c r="CX132" s="11">
        <v>194581</v>
      </c>
      <c r="CY132" s="11">
        <v>194581</v>
      </c>
      <c r="CZ132" s="11">
        <v>0</v>
      </c>
      <c r="DA132" s="11">
        <v>2332413</v>
      </c>
      <c r="DB132" s="11">
        <v>2332413</v>
      </c>
      <c r="DC132" s="11">
        <v>0</v>
      </c>
      <c r="DD132" s="11">
        <v>243817</v>
      </c>
      <c r="DE132" s="11">
        <v>243817</v>
      </c>
      <c r="DF132" s="11">
        <v>0</v>
      </c>
      <c r="DG132" s="11">
        <v>205067</v>
      </c>
      <c r="DH132" s="11">
        <v>205067</v>
      </c>
      <c r="DI132" s="11">
        <v>0</v>
      </c>
      <c r="DJ132" s="11">
        <v>981610</v>
      </c>
      <c r="DK132" s="11">
        <v>981610</v>
      </c>
      <c r="DL132" s="11">
        <v>0</v>
      </c>
      <c r="DM132" s="11">
        <v>386652</v>
      </c>
      <c r="DN132" s="11">
        <v>386652</v>
      </c>
      <c r="DO132" s="11">
        <v>0</v>
      </c>
      <c r="DP132" s="11">
        <v>502085</v>
      </c>
      <c r="DQ132" s="11">
        <v>502085</v>
      </c>
      <c r="DR132" s="11">
        <v>0</v>
      </c>
      <c r="DS132" s="11">
        <v>2340879</v>
      </c>
      <c r="DT132" s="11">
        <v>2340879</v>
      </c>
      <c r="DU132" s="11">
        <v>0</v>
      </c>
      <c r="DV132" s="11">
        <v>153322</v>
      </c>
      <c r="DW132" s="11">
        <v>153322</v>
      </c>
      <c r="DX132" s="11">
        <v>0</v>
      </c>
      <c r="DY132" s="11">
        <v>173866</v>
      </c>
      <c r="DZ132" s="11">
        <v>173866</v>
      </c>
      <c r="EA132" s="11">
        <v>0</v>
      </c>
      <c r="EB132" s="11">
        <v>26347</v>
      </c>
      <c r="EC132" s="11">
        <v>26347</v>
      </c>
      <c r="ED132" s="11">
        <v>0</v>
      </c>
      <c r="EE132" s="11">
        <v>260540</v>
      </c>
      <c r="EF132" s="11">
        <v>260540</v>
      </c>
      <c r="EG132" s="11">
        <v>0</v>
      </c>
      <c r="EH132" s="11">
        <v>3090987</v>
      </c>
      <c r="EI132" s="11">
        <v>3090987</v>
      </c>
      <c r="EJ132" s="11">
        <v>0</v>
      </c>
      <c r="EK132" s="11">
        <v>180058</v>
      </c>
      <c r="EL132" s="11">
        <v>180058</v>
      </c>
      <c r="EM132" s="11">
        <v>0</v>
      </c>
      <c r="EN132" s="11">
        <v>70996</v>
      </c>
      <c r="EO132" s="11">
        <v>70996</v>
      </c>
      <c r="EP132" s="11">
        <v>0</v>
      </c>
      <c r="EQ132" s="11">
        <v>404643</v>
      </c>
      <c r="ER132" s="11">
        <v>404643</v>
      </c>
      <c r="ES132" s="11">
        <v>0</v>
      </c>
      <c r="ET132" s="11">
        <v>1005764</v>
      </c>
      <c r="EU132" s="11">
        <v>1005764</v>
      </c>
      <c r="EV132" s="11">
        <v>0</v>
      </c>
      <c r="EW132" s="11">
        <v>256533</v>
      </c>
      <c r="EX132" s="11">
        <v>256533</v>
      </c>
      <c r="EY132" s="11">
        <v>0</v>
      </c>
      <c r="EZ132" s="11">
        <v>519502</v>
      </c>
      <c r="FA132" s="11">
        <v>519502</v>
      </c>
      <c r="FB132" s="11">
        <v>0</v>
      </c>
      <c r="FC132" s="11">
        <v>117282</v>
      </c>
      <c r="FD132" s="11">
        <v>117282</v>
      </c>
      <c r="FE132" s="11">
        <v>0</v>
      </c>
      <c r="FF132" s="420"/>
      <c r="FG132" s="420"/>
      <c r="FH132" s="417"/>
    </row>
    <row r="133" spans="1:164" ht="25.5" customHeight="1">
      <c r="A133" s="656" t="s">
        <v>737</v>
      </c>
      <c r="B133" s="656"/>
      <c r="C133" s="656"/>
      <c r="D133" s="11">
        <v>289473751</v>
      </c>
      <c r="E133" s="11"/>
      <c r="F133" s="11"/>
      <c r="G133" s="11">
        <v>237133153</v>
      </c>
      <c r="H133" s="11">
        <v>52340598</v>
      </c>
      <c r="I133" s="11">
        <v>3579468</v>
      </c>
      <c r="J133" s="11">
        <v>3344780</v>
      </c>
      <c r="K133" s="11">
        <v>234688</v>
      </c>
      <c r="L133" s="11">
        <v>1225837</v>
      </c>
      <c r="M133" s="11">
        <v>1192908</v>
      </c>
      <c r="N133" s="11">
        <v>32929</v>
      </c>
      <c r="O133" s="11">
        <v>4432542</v>
      </c>
      <c r="P133" s="11">
        <v>3988459</v>
      </c>
      <c r="Q133" s="11">
        <v>444083</v>
      </c>
      <c r="R133" s="11">
        <v>1778727</v>
      </c>
      <c r="S133" s="11">
        <v>1716588</v>
      </c>
      <c r="T133" s="11">
        <v>62139</v>
      </c>
      <c r="U133" s="11">
        <v>49501951</v>
      </c>
      <c r="V133" s="11">
        <v>36817978</v>
      </c>
      <c r="W133" s="11">
        <v>12683973</v>
      </c>
      <c r="X133" s="11">
        <v>4937952</v>
      </c>
      <c r="Y133" s="11">
        <v>4511945</v>
      </c>
      <c r="Z133" s="11">
        <v>426007</v>
      </c>
      <c r="AA133" s="11">
        <v>4782400</v>
      </c>
      <c r="AB133" s="11">
        <v>3799590</v>
      </c>
      <c r="AC133" s="11">
        <v>982810</v>
      </c>
      <c r="AD133" s="11">
        <v>700844</v>
      </c>
      <c r="AE133" s="11">
        <v>620437</v>
      </c>
      <c r="AF133" s="11">
        <v>80407</v>
      </c>
      <c r="AG133" s="11">
        <v>394205</v>
      </c>
      <c r="AH133" s="11">
        <v>0</v>
      </c>
      <c r="AI133" s="11">
        <v>394205</v>
      </c>
      <c r="AJ133" s="11">
        <v>10917279</v>
      </c>
      <c r="AK133" s="11">
        <v>8383399</v>
      </c>
      <c r="AL133" s="11">
        <v>2533880</v>
      </c>
      <c r="AM133" s="11">
        <v>6995262</v>
      </c>
      <c r="AN133" s="11">
        <v>5932448</v>
      </c>
      <c r="AO133" s="11">
        <v>1062814</v>
      </c>
      <c r="AP133" s="11">
        <v>1245518</v>
      </c>
      <c r="AQ133" s="11">
        <v>1245518</v>
      </c>
      <c r="AR133" s="11">
        <v>0</v>
      </c>
      <c r="AS133" s="11">
        <v>852336</v>
      </c>
      <c r="AT133" s="11">
        <v>850463</v>
      </c>
      <c r="AU133" s="11">
        <v>1873</v>
      </c>
      <c r="AV133" s="11">
        <v>17927777</v>
      </c>
      <c r="AW133" s="11">
        <v>12419394</v>
      </c>
      <c r="AX133" s="11">
        <v>5508383</v>
      </c>
      <c r="AY133" s="11">
        <v>2621793</v>
      </c>
      <c r="AZ133" s="11">
        <v>2542142</v>
      </c>
      <c r="BA133" s="11">
        <v>79651</v>
      </c>
      <c r="BB133" s="11">
        <v>2083503</v>
      </c>
      <c r="BC133" s="11">
        <v>2079397</v>
      </c>
      <c r="BD133" s="11">
        <v>4106</v>
      </c>
      <c r="BE133" s="11">
        <v>1769089</v>
      </c>
      <c r="BF133" s="11">
        <v>1662635</v>
      </c>
      <c r="BG133" s="11">
        <v>106454</v>
      </c>
      <c r="BH133" s="11">
        <v>3895017</v>
      </c>
      <c r="BI133" s="11">
        <v>3822897</v>
      </c>
      <c r="BJ133" s="11">
        <v>72120</v>
      </c>
      <c r="BK133" s="11">
        <v>4346889</v>
      </c>
      <c r="BL133" s="11">
        <v>4150431</v>
      </c>
      <c r="BM133" s="11">
        <v>196458</v>
      </c>
      <c r="BN133" s="11">
        <v>891171</v>
      </c>
      <c r="BO133" s="11">
        <v>891171</v>
      </c>
      <c r="BP133" s="11">
        <v>0</v>
      </c>
      <c r="BQ133" s="11">
        <v>5088766</v>
      </c>
      <c r="BR133" s="11">
        <v>3563139</v>
      </c>
      <c r="BS133" s="11">
        <v>1525627</v>
      </c>
      <c r="BT133" s="11">
        <v>6976845</v>
      </c>
      <c r="BU133" s="11">
        <v>5115237</v>
      </c>
      <c r="BV133" s="11">
        <v>1861608</v>
      </c>
      <c r="BW133" s="11">
        <v>8710064</v>
      </c>
      <c r="BX133" s="11">
        <v>6904170</v>
      </c>
      <c r="BY133" s="11">
        <v>1805894</v>
      </c>
      <c r="BZ133" s="11">
        <v>4608220</v>
      </c>
      <c r="CA133" s="11">
        <v>4470531</v>
      </c>
      <c r="CB133" s="11">
        <v>137689</v>
      </c>
      <c r="CC133" s="11">
        <v>2546516</v>
      </c>
      <c r="CD133" s="11">
        <v>2546516</v>
      </c>
      <c r="CE133" s="11">
        <v>0</v>
      </c>
      <c r="CF133" s="11">
        <v>4925030</v>
      </c>
      <c r="CG133" s="11">
        <v>4133916</v>
      </c>
      <c r="CH133" s="11">
        <v>791114</v>
      </c>
      <c r="CI133" s="11">
        <v>764982</v>
      </c>
      <c r="CJ133" s="11">
        <v>763927</v>
      </c>
      <c r="CK133" s="11">
        <v>1055</v>
      </c>
      <c r="CL133" s="11">
        <v>1035654</v>
      </c>
      <c r="CM133" s="11">
        <v>661787</v>
      </c>
      <c r="CN133" s="11">
        <v>373867</v>
      </c>
      <c r="CO133" s="11">
        <v>2236262</v>
      </c>
      <c r="CP133" s="11">
        <v>2236262</v>
      </c>
      <c r="CQ133" s="11">
        <v>0</v>
      </c>
      <c r="CR133" s="11">
        <v>719732</v>
      </c>
      <c r="CS133" s="11">
        <v>700294</v>
      </c>
      <c r="CT133" s="11">
        <v>19438</v>
      </c>
      <c r="CU133" s="11">
        <v>10369282</v>
      </c>
      <c r="CV133" s="11">
        <v>10361206</v>
      </c>
      <c r="CW133" s="11">
        <v>8076</v>
      </c>
      <c r="CX133" s="11">
        <v>2098361</v>
      </c>
      <c r="CY133" s="11">
        <v>2098361</v>
      </c>
      <c r="CZ133" s="11">
        <v>0</v>
      </c>
      <c r="DA133" s="11">
        <v>30107694</v>
      </c>
      <c r="DB133" s="11">
        <v>17797739</v>
      </c>
      <c r="DC133" s="11">
        <v>12309955</v>
      </c>
      <c r="DD133" s="11">
        <v>5725208</v>
      </c>
      <c r="DE133" s="11">
        <v>5672673</v>
      </c>
      <c r="DF133" s="11">
        <v>52535</v>
      </c>
      <c r="DG133" s="11">
        <v>375989</v>
      </c>
      <c r="DH133" s="11">
        <v>344514</v>
      </c>
      <c r="DI133" s="11">
        <v>31475</v>
      </c>
      <c r="DJ133" s="11">
        <v>15562356</v>
      </c>
      <c r="DK133" s="11">
        <v>15398723</v>
      </c>
      <c r="DL133" s="11">
        <v>163633</v>
      </c>
      <c r="DM133" s="11">
        <v>2370362</v>
      </c>
      <c r="DN133" s="11">
        <v>2245890</v>
      </c>
      <c r="DO133" s="11">
        <v>124472</v>
      </c>
      <c r="DP133" s="11">
        <v>4740230</v>
      </c>
      <c r="DQ133" s="11">
        <v>4555891</v>
      </c>
      <c r="DR133" s="11">
        <v>184339</v>
      </c>
      <c r="DS133" s="11">
        <v>12249160</v>
      </c>
      <c r="DT133" s="11">
        <v>9539588</v>
      </c>
      <c r="DU133" s="11">
        <v>2709572</v>
      </c>
      <c r="DV133" s="11">
        <v>1195931</v>
      </c>
      <c r="DW133" s="11">
        <v>933439</v>
      </c>
      <c r="DX133" s="11">
        <v>262492</v>
      </c>
      <c r="DY133" s="11">
        <v>3183951</v>
      </c>
      <c r="DZ133" s="11">
        <v>3167414</v>
      </c>
      <c r="EA133" s="11">
        <v>16537</v>
      </c>
      <c r="EB133" s="11">
        <v>556656</v>
      </c>
      <c r="EC133" s="11">
        <v>510496</v>
      </c>
      <c r="ED133" s="11">
        <v>46160</v>
      </c>
      <c r="EE133" s="11">
        <v>3145223</v>
      </c>
      <c r="EF133" s="11">
        <v>2357994</v>
      </c>
      <c r="EG133" s="11">
        <v>787229</v>
      </c>
      <c r="EH133" s="11">
        <v>16559878</v>
      </c>
      <c r="EI133" s="11">
        <v>14439637</v>
      </c>
      <c r="EJ133" s="11">
        <v>2120241</v>
      </c>
      <c r="EK133" s="11">
        <v>1441635</v>
      </c>
      <c r="EL133" s="11">
        <v>1428534</v>
      </c>
      <c r="EM133" s="11">
        <v>13101</v>
      </c>
      <c r="EN133" s="11">
        <v>329846</v>
      </c>
      <c r="EO133" s="11">
        <v>307101</v>
      </c>
      <c r="EP133" s="11">
        <v>22745</v>
      </c>
      <c r="EQ133" s="11">
        <v>5616947</v>
      </c>
      <c r="ER133" s="11">
        <v>4461530</v>
      </c>
      <c r="ES133" s="11">
        <v>1155417</v>
      </c>
      <c r="ET133" s="11">
        <v>4172942</v>
      </c>
      <c r="EU133" s="11">
        <v>3885154</v>
      </c>
      <c r="EV133" s="11">
        <v>287788</v>
      </c>
      <c r="EW133" s="11">
        <v>1277967</v>
      </c>
      <c r="EX133" s="11">
        <v>1221022</v>
      </c>
      <c r="EY133" s="11">
        <v>56945</v>
      </c>
      <c r="EZ133" s="11">
        <v>5368778</v>
      </c>
      <c r="FA133" s="11">
        <v>4804164</v>
      </c>
      <c r="FB133" s="11">
        <v>564614</v>
      </c>
      <c r="FC133" s="11">
        <v>533724</v>
      </c>
      <c r="FD133" s="11">
        <v>533724</v>
      </c>
      <c r="FE133" s="11">
        <v>0</v>
      </c>
      <c r="FF133" s="420"/>
      <c r="FG133" s="420"/>
      <c r="FH133" s="417"/>
    </row>
    <row r="134" spans="1:164" ht="15" customHeight="1">
      <c r="A134" s="656" t="s">
        <v>738</v>
      </c>
      <c r="B134" s="656"/>
      <c r="C134" s="656"/>
      <c r="D134" s="11">
        <v>9570932</v>
      </c>
      <c r="E134" s="11"/>
      <c r="F134" s="11"/>
      <c r="G134" s="11">
        <v>9570932</v>
      </c>
      <c r="H134" s="11">
        <v>0</v>
      </c>
      <c r="I134" s="11">
        <v>0</v>
      </c>
      <c r="J134" s="11">
        <v>0</v>
      </c>
      <c r="K134" s="11">
        <v>0</v>
      </c>
      <c r="L134" s="11">
        <v>4875</v>
      </c>
      <c r="M134" s="11">
        <v>4875</v>
      </c>
      <c r="N134" s="11">
        <v>0</v>
      </c>
      <c r="O134" s="11">
        <v>0</v>
      </c>
      <c r="P134" s="11">
        <v>0</v>
      </c>
      <c r="Q134" s="11">
        <v>0</v>
      </c>
      <c r="R134" s="11">
        <v>14579</v>
      </c>
      <c r="S134" s="11">
        <v>14579</v>
      </c>
      <c r="T134" s="11">
        <v>0</v>
      </c>
      <c r="U134" s="11">
        <v>1511574</v>
      </c>
      <c r="V134" s="11">
        <v>1511574</v>
      </c>
      <c r="W134" s="11">
        <v>0</v>
      </c>
      <c r="X134" s="11">
        <v>409590</v>
      </c>
      <c r="Y134" s="11">
        <v>409590</v>
      </c>
      <c r="Z134" s="11">
        <v>0</v>
      </c>
      <c r="AA134" s="11">
        <v>26546</v>
      </c>
      <c r="AB134" s="11">
        <v>26546</v>
      </c>
      <c r="AC134" s="11">
        <v>0</v>
      </c>
      <c r="AD134" s="11">
        <v>5224</v>
      </c>
      <c r="AE134" s="11">
        <v>5224</v>
      </c>
      <c r="AF134" s="11">
        <v>0</v>
      </c>
      <c r="AG134" s="11">
        <v>0</v>
      </c>
      <c r="AH134" s="11">
        <v>0</v>
      </c>
      <c r="AI134" s="11">
        <v>0</v>
      </c>
      <c r="AJ134" s="11">
        <v>56876</v>
      </c>
      <c r="AK134" s="11">
        <v>56876</v>
      </c>
      <c r="AL134" s="11">
        <v>0</v>
      </c>
      <c r="AM134" s="11">
        <v>0</v>
      </c>
      <c r="AN134" s="11">
        <v>0</v>
      </c>
      <c r="AO134" s="11">
        <v>0</v>
      </c>
      <c r="AP134" s="11">
        <v>0</v>
      </c>
      <c r="AQ134" s="11">
        <v>0</v>
      </c>
      <c r="AR134" s="11">
        <v>0</v>
      </c>
      <c r="AS134" s="11">
        <v>141072</v>
      </c>
      <c r="AT134" s="11">
        <v>141072</v>
      </c>
      <c r="AU134" s="11">
        <v>0</v>
      </c>
      <c r="AV134" s="11">
        <v>12543</v>
      </c>
      <c r="AW134" s="11">
        <v>12543</v>
      </c>
      <c r="AX134" s="11">
        <v>0</v>
      </c>
      <c r="AY134" s="11">
        <v>6431</v>
      </c>
      <c r="AZ134" s="11">
        <v>6431</v>
      </c>
      <c r="BA134" s="11">
        <v>0</v>
      </c>
      <c r="BB134" s="11">
        <v>6466</v>
      </c>
      <c r="BC134" s="11">
        <v>6466</v>
      </c>
      <c r="BD134" s="11">
        <v>0</v>
      </c>
      <c r="BE134" s="11">
        <v>0</v>
      </c>
      <c r="BF134" s="11">
        <v>0</v>
      </c>
      <c r="BG134" s="11">
        <v>0</v>
      </c>
      <c r="BH134" s="11">
        <v>229562</v>
      </c>
      <c r="BI134" s="11">
        <v>229562</v>
      </c>
      <c r="BJ134" s="11">
        <v>0</v>
      </c>
      <c r="BK134" s="11">
        <v>58768</v>
      </c>
      <c r="BL134" s="11">
        <v>58768</v>
      </c>
      <c r="BM134" s="11">
        <v>0</v>
      </c>
      <c r="BN134" s="11">
        <v>0</v>
      </c>
      <c r="BO134" s="11">
        <v>0</v>
      </c>
      <c r="BP134" s="11">
        <v>0</v>
      </c>
      <c r="BQ134" s="11">
        <v>184637</v>
      </c>
      <c r="BR134" s="11">
        <v>184637</v>
      </c>
      <c r="BS134" s="11">
        <v>0</v>
      </c>
      <c r="BT134" s="11">
        <v>53196</v>
      </c>
      <c r="BU134" s="11">
        <v>53196</v>
      </c>
      <c r="BV134" s="11">
        <v>0</v>
      </c>
      <c r="BW134" s="11">
        <v>15689</v>
      </c>
      <c r="BX134" s="11">
        <v>15689</v>
      </c>
      <c r="BY134" s="11">
        <v>0</v>
      </c>
      <c r="BZ134" s="11">
        <v>45950</v>
      </c>
      <c r="CA134" s="11">
        <v>45950</v>
      </c>
      <c r="CB134" s="11">
        <v>0</v>
      </c>
      <c r="CC134" s="11">
        <v>0</v>
      </c>
      <c r="CD134" s="11">
        <v>0</v>
      </c>
      <c r="CE134" s="11">
        <v>0</v>
      </c>
      <c r="CF134" s="11">
        <v>103393</v>
      </c>
      <c r="CG134" s="11">
        <v>103393</v>
      </c>
      <c r="CH134" s="11">
        <v>0</v>
      </c>
      <c r="CI134" s="11">
        <v>64994</v>
      </c>
      <c r="CJ134" s="11">
        <v>64994</v>
      </c>
      <c r="CK134" s="11">
        <v>0</v>
      </c>
      <c r="CL134" s="11">
        <v>751</v>
      </c>
      <c r="CM134" s="11">
        <v>751</v>
      </c>
      <c r="CN134" s="11">
        <v>0</v>
      </c>
      <c r="CO134" s="11">
        <v>0</v>
      </c>
      <c r="CP134" s="11">
        <v>0</v>
      </c>
      <c r="CQ134" s="11">
        <v>0</v>
      </c>
      <c r="CR134" s="11">
        <v>0</v>
      </c>
      <c r="CS134" s="11">
        <v>0</v>
      </c>
      <c r="CT134" s="11">
        <v>0</v>
      </c>
      <c r="CU134" s="11">
        <v>209153</v>
      </c>
      <c r="CV134" s="11">
        <v>209153</v>
      </c>
      <c r="CW134" s="11">
        <v>0</v>
      </c>
      <c r="CX134" s="11">
        <v>16107</v>
      </c>
      <c r="CY134" s="11">
        <v>16107</v>
      </c>
      <c r="CZ134" s="11">
        <v>0</v>
      </c>
      <c r="DA134" s="11">
        <v>1468477</v>
      </c>
      <c r="DB134" s="11">
        <v>1468477</v>
      </c>
      <c r="DC134" s="11">
        <v>0</v>
      </c>
      <c r="DD134" s="11">
        <v>0</v>
      </c>
      <c r="DE134" s="11">
        <v>0</v>
      </c>
      <c r="DF134" s="11">
        <v>0</v>
      </c>
      <c r="DG134" s="11">
        <v>197468</v>
      </c>
      <c r="DH134" s="11">
        <v>197468</v>
      </c>
      <c r="DI134" s="11">
        <v>0</v>
      </c>
      <c r="DJ134" s="11">
        <v>819733</v>
      </c>
      <c r="DK134" s="11">
        <v>819733</v>
      </c>
      <c r="DL134" s="11">
        <v>0</v>
      </c>
      <c r="DM134" s="11">
        <v>186772</v>
      </c>
      <c r="DN134" s="11">
        <v>186772</v>
      </c>
      <c r="DO134" s="11">
        <v>0</v>
      </c>
      <c r="DP134" s="11">
        <v>334947</v>
      </c>
      <c r="DQ134" s="11">
        <v>334947</v>
      </c>
      <c r="DR134" s="11">
        <v>0</v>
      </c>
      <c r="DS134" s="11">
        <v>282803</v>
      </c>
      <c r="DT134" s="11">
        <v>282803</v>
      </c>
      <c r="DU134" s="11">
        <v>0</v>
      </c>
      <c r="DV134" s="11">
        <v>1264</v>
      </c>
      <c r="DW134" s="11">
        <v>1264</v>
      </c>
      <c r="DX134" s="11">
        <v>0</v>
      </c>
      <c r="DY134" s="11">
        <v>81887</v>
      </c>
      <c r="DZ134" s="11">
        <v>81887</v>
      </c>
      <c r="EA134" s="11">
        <v>0</v>
      </c>
      <c r="EB134" s="11">
        <v>1726</v>
      </c>
      <c r="EC134" s="11">
        <v>1726</v>
      </c>
      <c r="ED134" s="11">
        <v>0</v>
      </c>
      <c r="EE134" s="11">
        <v>0</v>
      </c>
      <c r="EF134" s="11">
        <v>0</v>
      </c>
      <c r="EG134" s="11">
        <v>0</v>
      </c>
      <c r="EH134" s="11">
        <v>368689</v>
      </c>
      <c r="EI134" s="11">
        <v>368689</v>
      </c>
      <c r="EJ134" s="11">
        <v>0</v>
      </c>
      <c r="EK134" s="11">
        <v>178925</v>
      </c>
      <c r="EL134" s="11">
        <v>178925</v>
      </c>
      <c r="EM134" s="11">
        <v>0</v>
      </c>
      <c r="EN134" s="11">
        <v>0</v>
      </c>
      <c r="EO134" s="11">
        <v>0</v>
      </c>
      <c r="EP134" s="11">
        <v>0</v>
      </c>
      <c r="EQ134" s="11">
        <v>4425</v>
      </c>
      <c r="ER134" s="11">
        <v>4425</v>
      </c>
      <c r="ES134" s="11">
        <v>0</v>
      </c>
      <c r="ET134" s="11">
        <v>2096230</v>
      </c>
      <c r="EU134" s="11">
        <v>2096230</v>
      </c>
      <c r="EV134" s="11">
        <v>0</v>
      </c>
      <c r="EW134" s="11">
        <v>191360</v>
      </c>
      <c r="EX134" s="11">
        <v>191360</v>
      </c>
      <c r="EY134" s="11">
        <v>0</v>
      </c>
      <c r="EZ134" s="11">
        <v>2033</v>
      </c>
      <c r="FA134" s="11">
        <v>2033</v>
      </c>
      <c r="FB134" s="11">
        <v>0</v>
      </c>
      <c r="FC134" s="11">
        <v>176217</v>
      </c>
      <c r="FD134" s="11">
        <v>176217</v>
      </c>
      <c r="FE134" s="11">
        <v>0</v>
      </c>
      <c r="FF134" s="420"/>
      <c r="FG134" s="420"/>
      <c r="FH134" s="417"/>
    </row>
    <row r="135" spans="1:164" ht="15" customHeight="1">
      <c r="A135" s="656" t="s">
        <v>739</v>
      </c>
      <c r="B135" s="656"/>
      <c r="C135" s="656"/>
      <c r="D135" s="11">
        <v>6425027</v>
      </c>
      <c r="E135" s="11"/>
      <c r="F135" s="11"/>
      <c r="G135" s="11">
        <v>6425027</v>
      </c>
      <c r="H135" s="11">
        <v>0</v>
      </c>
      <c r="I135" s="11">
        <v>0</v>
      </c>
      <c r="J135" s="11">
        <v>0</v>
      </c>
      <c r="K135" s="11">
        <v>0</v>
      </c>
      <c r="L135" s="11">
        <v>0</v>
      </c>
      <c r="M135" s="11">
        <v>0</v>
      </c>
      <c r="N135" s="11">
        <v>0</v>
      </c>
      <c r="O135" s="11">
        <v>0</v>
      </c>
      <c r="P135" s="11">
        <v>0</v>
      </c>
      <c r="Q135" s="11">
        <v>0</v>
      </c>
      <c r="R135" s="11">
        <v>0</v>
      </c>
      <c r="S135" s="11">
        <v>0</v>
      </c>
      <c r="T135" s="11">
        <v>0</v>
      </c>
      <c r="U135" s="11">
        <v>5570851</v>
      </c>
      <c r="V135" s="11">
        <v>5570851</v>
      </c>
      <c r="W135" s="11">
        <v>0</v>
      </c>
      <c r="X135" s="11">
        <v>14613</v>
      </c>
      <c r="Y135" s="11">
        <v>14613</v>
      </c>
      <c r="Z135" s="11">
        <v>0</v>
      </c>
      <c r="AA135" s="11">
        <v>0</v>
      </c>
      <c r="AB135" s="11">
        <v>0</v>
      </c>
      <c r="AC135" s="11">
        <v>0</v>
      </c>
      <c r="AD135" s="11">
        <v>0</v>
      </c>
      <c r="AE135" s="11">
        <v>0</v>
      </c>
      <c r="AF135" s="11">
        <v>0</v>
      </c>
      <c r="AG135" s="11">
        <v>0</v>
      </c>
      <c r="AH135" s="11">
        <v>0</v>
      </c>
      <c r="AI135" s="11">
        <v>0</v>
      </c>
      <c r="AJ135" s="11">
        <v>0</v>
      </c>
      <c r="AK135" s="11">
        <v>0</v>
      </c>
      <c r="AL135" s="11">
        <v>0</v>
      </c>
      <c r="AM135" s="11">
        <v>46104</v>
      </c>
      <c r="AN135" s="11">
        <v>46104</v>
      </c>
      <c r="AO135" s="11">
        <v>0</v>
      </c>
      <c r="AP135" s="11">
        <v>0</v>
      </c>
      <c r="AQ135" s="11">
        <v>0</v>
      </c>
      <c r="AR135" s="11">
        <v>0</v>
      </c>
      <c r="AS135" s="11">
        <v>0</v>
      </c>
      <c r="AT135" s="11">
        <v>0</v>
      </c>
      <c r="AU135" s="11">
        <v>0</v>
      </c>
      <c r="AV135" s="11">
        <v>283</v>
      </c>
      <c r="AW135" s="11">
        <v>283</v>
      </c>
      <c r="AX135" s="11">
        <v>0</v>
      </c>
      <c r="AY135" s="11">
        <v>0</v>
      </c>
      <c r="AZ135" s="11">
        <v>0</v>
      </c>
      <c r="BA135" s="11">
        <v>0</v>
      </c>
      <c r="BB135" s="11">
        <v>0</v>
      </c>
      <c r="BC135" s="11">
        <v>0</v>
      </c>
      <c r="BD135" s="11">
        <v>0</v>
      </c>
      <c r="BE135" s="11">
        <v>0</v>
      </c>
      <c r="BF135" s="11">
        <v>0</v>
      </c>
      <c r="BG135" s="11">
        <v>0</v>
      </c>
      <c r="BH135" s="11">
        <v>0</v>
      </c>
      <c r="BI135" s="11">
        <v>0</v>
      </c>
      <c r="BJ135" s="11">
        <v>0</v>
      </c>
      <c r="BK135" s="11">
        <v>29282</v>
      </c>
      <c r="BL135" s="11">
        <v>29282</v>
      </c>
      <c r="BM135" s="11">
        <v>0</v>
      </c>
      <c r="BN135" s="11">
        <v>0</v>
      </c>
      <c r="BO135" s="11">
        <v>0</v>
      </c>
      <c r="BP135" s="11">
        <v>0</v>
      </c>
      <c r="BQ135" s="11">
        <v>50011</v>
      </c>
      <c r="BR135" s="11">
        <v>50011</v>
      </c>
      <c r="BS135" s="11">
        <v>0</v>
      </c>
      <c r="BT135" s="11">
        <v>3560</v>
      </c>
      <c r="BU135" s="11">
        <v>3560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526297</v>
      </c>
      <c r="CV135" s="11">
        <v>526297</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184026</v>
      </c>
      <c r="DW135" s="11">
        <v>184026</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420"/>
      <c r="FG135" s="420"/>
      <c r="FH135" s="417"/>
    </row>
    <row r="136" spans="1:164" ht="25.5" customHeight="1">
      <c r="A136" s="656" t="s">
        <v>740</v>
      </c>
      <c r="B136" s="656"/>
      <c r="C136" s="656"/>
      <c r="D136" s="11">
        <v>3002061759</v>
      </c>
      <c r="E136" s="11"/>
      <c r="F136" s="11"/>
      <c r="G136" s="11">
        <v>1160488556</v>
      </c>
      <c r="H136" s="11">
        <v>1841573203</v>
      </c>
      <c r="I136" s="11">
        <v>28868246</v>
      </c>
      <c r="J136" s="11">
        <v>8667105</v>
      </c>
      <c r="K136" s="11">
        <v>20201141</v>
      </c>
      <c r="L136" s="11">
        <v>9349996</v>
      </c>
      <c r="M136" s="11">
        <v>5953933</v>
      </c>
      <c r="N136" s="11">
        <v>3396063</v>
      </c>
      <c r="O136" s="11">
        <v>48794673</v>
      </c>
      <c r="P136" s="11">
        <v>14400191</v>
      </c>
      <c r="Q136" s="11">
        <v>34394482</v>
      </c>
      <c r="R136" s="11">
        <v>15886520</v>
      </c>
      <c r="S136" s="11">
        <v>4828756</v>
      </c>
      <c r="T136" s="11">
        <v>11057764</v>
      </c>
      <c r="U136" s="11">
        <v>433916743</v>
      </c>
      <c r="V136" s="11">
        <v>151307658</v>
      </c>
      <c r="W136" s="11">
        <v>282609085</v>
      </c>
      <c r="X136" s="11">
        <v>52924295</v>
      </c>
      <c r="Y136" s="11">
        <v>16686588</v>
      </c>
      <c r="Z136" s="11">
        <v>36237707</v>
      </c>
      <c r="AA136" s="11">
        <v>48338809</v>
      </c>
      <c r="AB136" s="11">
        <v>37024731</v>
      </c>
      <c r="AC136" s="11">
        <v>11314078</v>
      </c>
      <c r="AD136" s="11">
        <v>7587916</v>
      </c>
      <c r="AE136" s="11">
        <v>5045161</v>
      </c>
      <c r="AF136" s="11">
        <v>2542755</v>
      </c>
      <c r="AG136" s="11">
        <v>14520507</v>
      </c>
      <c r="AH136" s="11">
        <v>0</v>
      </c>
      <c r="AI136" s="11">
        <v>14520507</v>
      </c>
      <c r="AJ136" s="11">
        <v>139084205</v>
      </c>
      <c r="AK136" s="11">
        <v>33469117</v>
      </c>
      <c r="AL136" s="11">
        <v>105615088</v>
      </c>
      <c r="AM136" s="11">
        <v>57938369</v>
      </c>
      <c r="AN136" s="11">
        <v>13130551</v>
      </c>
      <c r="AO136" s="11">
        <v>44807818</v>
      </c>
      <c r="AP136" s="11">
        <v>15383314</v>
      </c>
      <c r="AQ136" s="11">
        <v>9216583</v>
      </c>
      <c r="AR136" s="11">
        <v>6166731</v>
      </c>
      <c r="AS136" s="11">
        <v>5973178</v>
      </c>
      <c r="AT136" s="11">
        <v>3542856</v>
      </c>
      <c r="AU136" s="11">
        <v>2430322</v>
      </c>
      <c r="AV136" s="11">
        <v>151665910</v>
      </c>
      <c r="AW136" s="11">
        <v>65791900</v>
      </c>
      <c r="AX136" s="11">
        <v>85874010</v>
      </c>
      <c r="AY136" s="11">
        <v>50845405</v>
      </c>
      <c r="AZ136" s="11">
        <v>22470543</v>
      </c>
      <c r="BA136" s="11">
        <v>28374862</v>
      </c>
      <c r="BB136" s="11">
        <v>18524415</v>
      </c>
      <c r="BC136" s="11">
        <v>5956424</v>
      </c>
      <c r="BD136" s="11">
        <v>12567991</v>
      </c>
      <c r="BE136" s="11">
        <v>29234162</v>
      </c>
      <c r="BF136" s="11">
        <v>9537833</v>
      </c>
      <c r="BG136" s="11">
        <v>19696329</v>
      </c>
      <c r="BH136" s="11">
        <v>38829771</v>
      </c>
      <c r="BI136" s="11">
        <v>14453423</v>
      </c>
      <c r="BJ136" s="11">
        <v>24376348</v>
      </c>
      <c r="BK136" s="11">
        <v>37079855</v>
      </c>
      <c r="BL136" s="11">
        <v>17913229</v>
      </c>
      <c r="BM136" s="11">
        <v>19166626</v>
      </c>
      <c r="BN136" s="11">
        <v>7802612</v>
      </c>
      <c r="BO136" s="11">
        <v>4845408</v>
      </c>
      <c r="BP136" s="11">
        <v>2957204</v>
      </c>
      <c r="BQ136" s="11">
        <v>52893714</v>
      </c>
      <c r="BR136" s="11">
        <v>27871287</v>
      </c>
      <c r="BS136" s="11">
        <v>25022427</v>
      </c>
      <c r="BT136" s="11">
        <v>95033587</v>
      </c>
      <c r="BU136" s="11">
        <v>76861071</v>
      </c>
      <c r="BV136" s="11">
        <v>18172516</v>
      </c>
      <c r="BW136" s="11">
        <v>72506815</v>
      </c>
      <c r="BX136" s="11">
        <v>33744508</v>
      </c>
      <c r="BY136" s="11">
        <v>38762307</v>
      </c>
      <c r="BZ136" s="11">
        <v>50821610</v>
      </c>
      <c r="CA136" s="11">
        <v>16213046</v>
      </c>
      <c r="CB136" s="11">
        <v>34608564</v>
      </c>
      <c r="CC136" s="11">
        <v>14041530</v>
      </c>
      <c r="CD136" s="11">
        <v>7283371</v>
      </c>
      <c r="CE136" s="11">
        <v>6758159</v>
      </c>
      <c r="CF136" s="11">
        <v>45884302</v>
      </c>
      <c r="CG136" s="11">
        <v>19103212</v>
      </c>
      <c r="CH136" s="11">
        <v>26781090</v>
      </c>
      <c r="CI136" s="11">
        <v>5269547</v>
      </c>
      <c r="CJ136" s="11">
        <v>3052423</v>
      </c>
      <c r="CK136" s="11">
        <v>2217124</v>
      </c>
      <c r="CL136" s="11">
        <v>15281470</v>
      </c>
      <c r="CM136" s="11">
        <v>1950506</v>
      </c>
      <c r="CN136" s="11">
        <v>13330964</v>
      </c>
      <c r="CO136" s="11">
        <v>28726202</v>
      </c>
      <c r="CP136" s="11">
        <v>3222367</v>
      </c>
      <c r="CQ136" s="11">
        <v>25503835</v>
      </c>
      <c r="CR136" s="11">
        <v>10436475</v>
      </c>
      <c r="CS136" s="11">
        <v>7869122</v>
      </c>
      <c r="CT136" s="11">
        <v>2567353</v>
      </c>
      <c r="CU136" s="11">
        <v>100132665</v>
      </c>
      <c r="CV136" s="11">
        <v>66721791</v>
      </c>
      <c r="CW136" s="11">
        <v>33410874</v>
      </c>
      <c r="CX136" s="11">
        <v>15316148</v>
      </c>
      <c r="CY136" s="11">
        <v>6951535</v>
      </c>
      <c r="CZ136" s="11">
        <v>8364613</v>
      </c>
      <c r="DA136" s="11">
        <v>356519187</v>
      </c>
      <c r="DB136" s="11">
        <v>137479990</v>
      </c>
      <c r="DC136" s="11">
        <v>219039197</v>
      </c>
      <c r="DD136" s="11">
        <v>47251977</v>
      </c>
      <c r="DE136" s="11">
        <v>16919235</v>
      </c>
      <c r="DF136" s="11">
        <v>30332742</v>
      </c>
      <c r="DG136" s="11">
        <v>6783386</v>
      </c>
      <c r="DH136" s="11">
        <v>2355700</v>
      </c>
      <c r="DI136" s="11">
        <v>4427686</v>
      </c>
      <c r="DJ136" s="11">
        <v>85209881</v>
      </c>
      <c r="DK136" s="11">
        <v>33164507</v>
      </c>
      <c r="DL136" s="11">
        <v>52045374</v>
      </c>
      <c r="DM136" s="11">
        <v>18711149</v>
      </c>
      <c r="DN136" s="11">
        <v>8702914</v>
      </c>
      <c r="DO136" s="11">
        <v>10008235</v>
      </c>
      <c r="DP136" s="11">
        <v>33904603</v>
      </c>
      <c r="DQ136" s="11">
        <v>13355878</v>
      </c>
      <c r="DR136" s="11">
        <v>20548725</v>
      </c>
      <c r="DS136" s="11">
        <v>121863876</v>
      </c>
      <c r="DT136" s="11">
        <v>47099314</v>
      </c>
      <c r="DU136" s="11">
        <v>74764562</v>
      </c>
      <c r="DV136" s="11">
        <v>11730991</v>
      </c>
      <c r="DW136" s="11">
        <v>9052017</v>
      </c>
      <c r="DX136" s="11">
        <v>2678974</v>
      </c>
      <c r="DY136" s="11">
        <v>43613571</v>
      </c>
      <c r="DZ136" s="11">
        <v>16228097</v>
      </c>
      <c r="EA136" s="11">
        <v>27385474</v>
      </c>
      <c r="EB136" s="11">
        <v>5768487</v>
      </c>
      <c r="EC136" s="11">
        <v>3366459</v>
      </c>
      <c r="ED136" s="11">
        <v>2402028</v>
      </c>
      <c r="EE136" s="11">
        <v>42270933</v>
      </c>
      <c r="EF136" s="11">
        <v>6075745</v>
      </c>
      <c r="EG136" s="11">
        <v>36195188</v>
      </c>
      <c r="EH136" s="11">
        <v>279348691</v>
      </c>
      <c r="EI136" s="11">
        <v>49357183</v>
      </c>
      <c r="EJ136" s="11">
        <v>229991508</v>
      </c>
      <c r="EK136" s="11">
        <v>18423457</v>
      </c>
      <c r="EL136" s="11">
        <v>7013698</v>
      </c>
      <c r="EM136" s="11">
        <v>11409759</v>
      </c>
      <c r="EN136" s="11">
        <v>3630283</v>
      </c>
      <c r="EO136" s="11">
        <v>2492083</v>
      </c>
      <c r="EP136" s="11">
        <v>1138200</v>
      </c>
      <c r="EQ136" s="11">
        <v>66095159</v>
      </c>
      <c r="ER136" s="11">
        <v>28628254</v>
      </c>
      <c r="ES136" s="11">
        <v>37466905</v>
      </c>
      <c r="ET136" s="11">
        <v>85085198</v>
      </c>
      <c r="EU136" s="11">
        <v>33059765</v>
      </c>
      <c r="EV136" s="11">
        <v>52025433</v>
      </c>
      <c r="EW136" s="11">
        <v>10702688</v>
      </c>
      <c r="EX136" s="11">
        <v>7223531</v>
      </c>
      <c r="EY136" s="11">
        <v>3479157</v>
      </c>
      <c r="EZ136" s="11">
        <v>44341272</v>
      </c>
      <c r="FA136" s="11">
        <v>23052389</v>
      </c>
      <c r="FB136" s="11">
        <v>21288883</v>
      </c>
      <c r="FC136" s="11">
        <v>1914004</v>
      </c>
      <c r="FD136" s="11">
        <v>775568</v>
      </c>
      <c r="FE136" s="11">
        <v>1138436</v>
      </c>
      <c r="FF136" s="420"/>
      <c r="FG136" s="420"/>
      <c r="FH136" s="417"/>
    </row>
    <row r="137" spans="1:164" ht="15" customHeight="1">
      <c r="A137" s="656" t="s">
        <v>741</v>
      </c>
      <c r="B137" s="656"/>
      <c r="C137" s="656"/>
      <c r="D137" s="11">
        <v>37533240</v>
      </c>
      <c r="E137" s="11"/>
      <c r="F137" s="11"/>
      <c r="G137" s="11">
        <v>8986230</v>
      </c>
      <c r="H137" s="11">
        <v>28547010</v>
      </c>
      <c r="I137" s="11">
        <v>327597</v>
      </c>
      <c r="J137" s="11">
        <v>54307</v>
      </c>
      <c r="K137" s="11">
        <v>273290</v>
      </c>
      <c r="L137" s="11">
        <v>190432</v>
      </c>
      <c r="M137" s="11">
        <v>71589</v>
      </c>
      <c r="N137" s="11">
        <v>118843</v>
      </c>
      <c r="O137" s="11">
        <v>277831</v>
      </c>
      <c r="P137" s="11">
        <v>69422</v>
      </c>
      <c r="Q137" s="11">
        <v>208409</v>
      </c>
      <c r="R137" s="11">
        <v>6901</v>
      </c>
      <c r="S137" s="11">
        <v>0</v>
      </c>
      <c r="T137" s="11">
        <v>6901</v>
      </c>
      <c r="U137" s="11">
        <v>972611</v>
      </c>
      <c r="V137" s="11">
        <v>0</v>
      </c>
      <c r="W137" s="11">
        <v>972611</v>
      </c>
      <c r="X137" s="11">
        <v>135882</v>
      </c>
      <c r="Y137" s="11">
        <v>21021</v>
      </c>
      <c r="Z137" s="11">
        <v>114861</v>
      </c>
      <c r="AA137" s="11">
        <v>553720</v>
      </c>
      <c r="AB137" s="11">
        <v>0</v>
      </c>
      <c r="AC137" s="11">
        <v>553720</v>
      </c>
      <c r="AD137" s="11">
        <v>4</v>
      </c>
      <c r="AE137" s="11">
        <v>0</v>
      </c>
      <c r="AF137" s="11">
        <v>4</v>
      </c>
      <c r="AG137" s="11">
        <v>91200</v>
      </c>
      <c r="AH137" s="11">
        <v>0</v>
      </c>
      <c r="AI137" s="11">
        <v>91200</v>
      </c>
      <c r="AJ137" s="11">
        <v>101679</v>
      </c>
      <c r="AK137" s="11">
        <v>42610</v>
      </c>
      <c r="AL137" s="11">
        <v>59069</v>
      </c>
      <c r="AM137" s="11">
        <v>633186</v>
      </c>
      <c r="AN137" s="11">
        <v>130234</v>
      </c>
      <c r="AO137" s="11">
        <v>502952</v>
      </c>
      <c r="AP137" s="11">
        <v>90649</v>
      </c>
      <c r="AQ137" s="11">
        <v>0</v>
      </c>
      <c r="AR137" s="11">
        <v>90649</v>
      </c>
      <c r="AS137" s="11">
        <v>14118</v>
      </c>
      <c r="AT137" s="11">
        <v>10281</v>
      </c>
      <c r="AU137" s="11">
        <v>3837</v>
      </c>
      <c r="AV137" s="11">
        <v>1181506</v>
      </c>
      <c r="AW137" s="11">
        <v>7789</v>
      </c>
      <c r="AX137" s="11">
        <v>1173717</v>
      </c>
      <c r="AY137" s="11">
        <v>469194</v>
      </c>
      <c r="AZ137" s="11">
        <v>158999</v>
      </c>
      <c r="BA137" s="11">
        <v>310195</v>
      </c>
      <c r="BB137" s="11">
        <v>49045</v>
      </c>
      <c r="BC137" s="11">
        <v>0</v>
      </c>
      <c r="BD137" s="11">
        <v>49045</v>
      </c>
      <c r="BE137" s="11">
        <v>216557</v>
      </c>
      <c r="BF137" s="11">
        <v>0</v>
      </c>
      <c r="BG137" s="11">
        <v>216557</v>
      </c>
      <c r="BH137" s="11">
        <v>96547</v>
      </c>
      <c r="BI137" s="11">
        <v>47018</v>
      </c>
      <c r="BJ137" s="11">
        <v>49529</v>
      </c>
      <c r="BK137" s="11">
        <v>48421</v>
      </c>
      <c r="BL137" s="11">
        <v>19352</v>
      </c>
      <c r="BM137" s="11">
        <v>29069</v>
      </c>
      <c r="BN137" s="11">
        <v>13659</v>
      </c>
      <c r="BO137" s="11">
        <v>0</v>
      </c>
      <c r="BP137" s="11">
        <v>13659</v>
      </c>
      <c r="BQ137" s="11">
        <v>797002</v>
      </c>
      <c r="BR137" s="11">
        <v>86421</v>
      </c>
      <c r="BS137" s="11">
        <v>710581</v>
      </c>
      <c r="BT137" s="11">
        <v>1710101</v>
      </c>
      <c r="BU137" s="11">
        <v>163040</v>
      </c>
      <c r="BV137" s="11">
        <v>1547061</v>
      </c>
      <c r="BW137" s="11">
        <v>1338739</v>
      </c>
      <c r="BX137" s="11">
        <v>422580</v>
      </c>
      <c r="BY137" s="11">
        <v>916159</v>
      </c>
      <c r="BZ137" s="11">
        <v>48725</v>
      </c>
      <c r="CA137" s="11">
        <v>5639</v>
      </c>
      <c r="CB137" s="11">
        <v>43086</v>
      </c>
      <c r="CC137" s="11">
        <v>30991</v>
      </c>
      <c r="CD137" s="11">
        <v>22150</v>
      </c>
      <c r="CE137" s="11">
        <v>8841</v>
      </c>
      <c r="CF137" s="11">
        <v>162293</v>
      </c>
      <c r="CG137" s="11">
        <v>69859</v>
      </c>
      <c r="CH137" s="11">
        <v>92434</v>
      </c>
      <c r="CI137" s="11">
        <v>4563</v>
      </c>
      <c r="CJ137" s="11">
        <v>570</v>
      </c>
      <c r="CK137" s="11">
        <v>3993</v>
      </c>
      <c r="CL137" s="11">
        <v>229400</v>
      </c>
      <c r="CM137" s="11">
        <v>1462</v>
      </c>
      <c r="CN137" s="11">
        <v>227938</v>
      </c>
      <c r="CO137" s="11">
        <v>907655</v>
      </c>
      <c r="CP137" s="11">
        <v>0</v>
      </c>
      <c r="CQ137" s="11">
        <v>907655</v>
      </c>
      <c r="CR137" s="11">
        <v>20870</v>
      </c>
      <c r="CS137" s="11">
        <v>0</v>
      </c>
      <c r="CT137" s="11">
        <v>20870</v>
      </c>
      <c r="CU137" s="11">
        <v>4092446</v>
      </c>
      <c r="CV137" s="11">
        <v>282154</v>
      </c>
      <c r="CW137" s="11">
        <v>3810292</v>
      </c>
      <c r="CX137" s="11">
        <v>40333</v>
      </c>
      <c r="CY137" s="11">
        <v>23628</v>
      </c>
      <c r="CZ137" s="11">
        <v>16705</v>
      </c>
      <c r="DA137" s="11">
        <v>8551297</v>
      </c>
      <c r="DB137" s="11">
        <v>882298</v>
      </c>
      <c r="DC137" s="11">
        <v>7668999</v>
      </c>
      <c r="DD137" s="11">
        <v>130154</v>
      </c>
      <c r="DE137" s="11">
        <v>111826</v>
      </c>
      <c r="DF137" s="11">
        <v>18328</v>
      </c>
      <c r="DG137" s="11">
        <v>6896</v>
      </c>
      <c r="DH137" s="11">
        <v>424</v>
      </c>
      <c r="DI137" s="11">
        <v>6472</v>
      </c>
      <c r="DJ137" s="11">
        <v>1474449</v>
      </c>
      <c r="DK137" s="11">
        <v>640742</v>
      </c>
      <c r="DL137" s="11">
        <v>833707</v>
      </c>
      <c r="DM137" s="11">
        <v>84649</v>
      </c>
      <c r="DN137" s="11">
        <v>29748</v>
      </c>
      <c r="DO137" s="11">
        <v>54901</v>
      </c>
      <c r="DP137" s="11">
        <v>621000</v>
      </c>
      <c r="DQ137" s="11">
        <v>600000</v>
      </c>
      <c r="DR137" s="11">
        <v>21000</v>
      </c>
      <c r="DS137" s="11">
        <v>346464</v>
      </c>
      <c r="DT137" s="11">
        <v>200087</v>
      </c>
      <c r="DU137" s="11">
        <v>146377</v>
      </c>
      <c r="DV137" s="11">
        <v>123527</v>
      </c>
      <c r="DW137" s="11">
        <v>76245</v>
      </c>
      <c r="DX137" s="11">
        <v>47282</v>
      </c>
      <c r="DY137" s="11">
        <v>668091</v>
      </c>
      <c r="DZ137" s="11">
        <v>597520</v>
      </c>
      <c r="EA137" s="11">
        <v>70571</v>
      </c>
      <c r="EB137" s="11">
        <v>8795</v>
      </c>
      <c r="EC137" s="11">
        <v>6462</v>
      </c>
      <c r="ED137" s="11">
        <v>2333</v>
      </c>
      <c r="EE137" s="11">
        <v>961874</v>
      </c>
      <c r="EF137" s="11">
        <v>358096</v>
      </c>
      <c r="EG137" s="11">
        <v>603778</v>
      </c>
      <c r="EH137" s="11">
        <v>7967654</v>
      </c>
      <c r="EI137" s="11">
        <v>3240260</v>
      </c>
      <c r="EJ137" s="11">
        <v>4727394</v>
      </c>
      <c r="EK137" s="11">
        <v>128766</v>
      </c>
      <c r="EL137" s="11">
        <v>128225</v>
      </c>
      <c r="EM137" s="11">
        <v>541</v>
      </c>
      <c r="EN137" s="11">
        <v>230033</v>
      </c>
      <c r="EO137" s="11">
        <v>211267</v>
      </c>
      <c r="EP137" s="11">
        <v>18766</v>
      </c>
      <c r="EQ137" s="11">
        <v>299593</v>
      </c>
      <c r="ER137" s="11">
        <v>192905</v>
      </c>
      <c r="ES137" s="11">
        <v>106688</v>
      </c>
      <c r="ET137" s="11">
        <v>363262</v>
      </c>
      <c r="EU137" s="11">
        <v>0</v>
      </c>
      <c r="EV137" s="11">
        <v>363262</v>
      </c>
      <c r="EW137" s="11">
        <v>29329</v>
      </c>
      <c r="EX137" s="11">
        <v>0</v>
      </c>
      <c r="EY137" s="11">
        <v>29329</v>
      </c>
      <c r="EZ137" s="11">
        <v>678834</v>
      </c>
      <c r="FA137" s="11">
        <v>0</v>
      </c>
      <c r="FB137" s="11">
        <v>678834</v>
      </c>
      <c r="FC137" s="11">
        <v>4716</v>
      </c>
      <c r="FD137" s="11">
        <v>0</v>
      </c>
      <c r="FE137" s="11">
        <v>4716</v>
      </c>
      <c r="FF137" s="420"/>
      <c r="FG137" s="420"/>
      <c r="FH137" s="417"/>
    </row>
    <row r="138" spans="1:164" ht="25.5" customHeight="1">
      <c r="A138" s="656" t="s">
        <v>742</v>
      </c>
      <c r="B138" s="656"/>
      <c r="C138" s="656"/>
      <c r="D138" s="11">
        <v>2964528519</v>
      </c>
      <c r="E138" s="11"/>
      <c r="F138" s="11"/>
      <c r="G138" s="11">
        <v>1151502326</v>
      </c>
      <c r="H138" s="11">
        <v>1813026193</v>
      </c>
      <c r="I138" s="11">
        <v>28540649</v>
      </c>
      <c r="J138" s="11">
        <v>8612798</v>
      </c>
      <c r="K138" s="11">
        <v>19927851</v>
      </c>
      <c r="L138" s="11">
        <v>9159564</v>
      </c>
      <c r="M138" s="11">
        <v>5882344</v>
      </c>
      <c r="N138" s="11">
        <v>3277220</v>
      </c>
      <c r="O138" s="11">
        <v>48516842</v>
      </c>
      <c r="P138" s="11">
        <v>14330769</v>
      </c>
      <c r="Q138" s="11">
        <v>34186073</v>
      </c>
      <c r="R138" s="11">
        <v>15879619</v>
      </c>
      <c r="S138" s="11">
        <v>4828756</v>
      </c>
      <c r="T138" s="11">
        <v>11050863</v>
      </c>
      <c r="U138" s="11">
        <v>432944132</v>
      </c>
      <c r="V138" s="11">
        <v>151307658</v>
      </c>
      <c r="W138" s="11">
        <v>281636474</v>
      </c>
      <c r="X138" s="11">
        <v>52788413</v>
      </c>
      <c r="Y138" s="11">
        <v>16665567</v>
      </c>
      <c r="Z138" s="11">
        <v>36122846</v>
      </c>
      <c r="AA138" s="11">
        <v>47785089</v>
      </c>
      <c r="AB138" s="11">
        <v>37024731</v>
      </c>
      <c r="AC138" s="11">
        <v>10760358</v>
      </c>
      <c r="AD138" s="11">
        <v>7587912</v>
      </c>
      <c r="AE138" s="11">
        <v>5045161</v>
      </c>
      <c r="AF138" s="11">
        <v>2542751</v>
      </c>
      <c r="AG138" s="11">
        <v>14429307</v>
      </c>
      <c r="AH138" s="11">
        <v>0</v>
      </c>
      <c r="AI138" s="11">
        <v>14429307</v>
      </c>
      <c r="AJ138" s="11">
        <v>138982526</v>
      </c>
      <c r="AK138" s="11">
        <v>33426507</v>
      </c>
      <c r="AL138" s="11">
        <v>105556019</v>
      </c>
      <c r="AM138" s="11">
        <v>57305183</v>
      </c>
      <c r="AN138" s="11">
        <v>13000317</v>
      </c>
      <c r="AO138" s="11">
        <v>44304866</v>
      </c>
      <c r="AP138" s="11">
        <v>15292665</v>
      </c>
      <c r="AQ138" s="11">
        <v>9216583</v>
      </c>
      <c r="AR138" s="11">
        <v>6076082</v>
      </c>
      <c r="AS138" s="11">
        <v>5959060</v>
      </c>
      <c r="AT138" s="11">
        <v>3532575</v>
      </c>
      <c r="AU138" s="11">
        <v>2426485</v>
      </c>
      <c r="AV138" s="11">
        <v>150484404</v>
      </c>
      <c r="AW138" s="11">
        <v>65784111</v>
      </c>
      <c r="AX138" s="11">
        <v>84700293</v>
      </c>
      <c r="AY138" s="11">
        <v>50376211</v>
      </c>
      <c r="AZ138" s="11">
        <v>22311544</v>
      </c>
      <c r="BA138" s="11">
        <v>28064667</v>
      </c>
      <c r="BB138" s="11">
        <v>18475370</v>
      </c>
      <c r="BC138" s="11">
        <v>5956424</v>
      </c>
      <c r="BD138" s="11">
        <v>12518946</v>
      </c>
      <c r="BE138" s="11">
        <v>29017605</v>
      </c>
      <c r="BF138" s="11">
        <v>9537833</v>
      </c>
      <c r="BG138" s="11">
        <v>19479772</v>
      </c>
      <c r="BH138" s="11">
        <v>38733224</v>
      </c>
      <c r="BI138" s="11">
        <v>14406405</v>
      </c>
      <c r="BJ138" s="11">
        <v>24326819</v>
      </c>
      <c r="BK138" s="11">
        <v>37031434</v>
      </c>
      <c r="BL138" s="11">
        <v>17893877</v>
      </c>
      <c r="BM138" s="11">
        <v>19137557</v>
      </c>
      <c r="BN138" s="11">
        <v>7788953</v>
      </c>
      <c r="BO138" s="11">
        <v>4845408</v>
      </c>
      <c r="BP138" s="11">
        <v>2943545</v>
      </c>
      <c r="BQ138" s="11">
        <v>52096712</v>
      </c>
      <c r="BR138" s="11">
        <v>27784866</v>
      </c>
      <c r="BS138" s="11">
        <v>24311846</v>
      </c>
      <c r="BT138" s="11">
        <v>93323486</v>
      </c>
      <c r="BU138" s="11">
        <v>76698031</v>
      </c>
      <c r="BV138" s="11">
        <v>16625455</v>
      </c>
      <c r="BW138" s="11">
        <v>71168076</v>
      </c>
      <c r="BX138" s="11">
        <v>33321928</v>
      </c>
      <c r="BY138" s="11">
        <v>37846148</v>
      </c>
      <c r="BZ138" s="11">
        <v>50772885</v>
      </c>
      <c r="CA138" s="11">
        <v>16207407</v>
      </c>
      <c r="CB138" s="11">
        <v>34565478</v>
      </c>
      <c r="CC138" s="11">
        <v>14010539</v>
      </c>
      <c r="CD138" s="11">
        <v>7261221</v>
      </c>
      <c r="CE138" s="11">
        <v>6749318</v>
      </c>
      <c r="CF138" s="11">
        <v>45722009</v>
      </c>
      <c r="CG138" s="11">
        <v>19033353</v>
      </c>
      <c r="CH138" s="11">
        <v>26688656</v>
      </c>
      <c r="CI138" s="11">
        <v>5264984</v>
      </c>
      <c r="CJ138" s="11">
        <v>3051853</v>
      </c>
      <c r="CK138" s="11">
        <v>2213131</v>
      </c>
      <c r="CL138" s="11">
        <v>15052070</v>
      </c>
      <c r="CM138" s="11">
        <v>1949044</v>
      </c>
      <c r="CN138" s="11">
        <v>13103026</v>
      </c>
      <c r="CO138" s="11">
        <v>27818547</v>
      </c>
      <c r="CP138" s="11">
        <v>3222367</v>
      </c>
      <c r="CQ138" s="11">
        <v>24596180</v>
      </c>
      <c r="CR138" s="11">
        <v>10415605</v>
      </c>
      <c r="CS138" s="11">
        <v>7869122</v>
      </c>
      <c r="CT138" s="11">
        <v>2546483</v>
      </c>
      <c r="CU138" s="11">
        <v>96040219</v>
      </c>
      <c r="CV138" s="11">
        <v>66439637</v>
      </c>
      <c r="CW138" s="11">
        <v>29600582</v>
      </c>
      <c r="CX138" s="11">
        <v>15275815</v>
      </c>
      <c r="CY138" s="11">
        <v>6927907</v>
      </c>
      <c r="CZ138" s="11">
        <v>8347908</v>
      </c>
      <c r="DA138" s="11">
        <v>347967890</v>
      </c>
      <c r="DB138" s="11">
        <v>136597692</v>
      </c>
      <c r="DC138" s="11">
        <v>211370198</v>
      </c>
      <c r="DD138" s="11">
        <v>47121823</v>
      </c>
      <c r="DE138" s="11">
        <v>16807409</v>
      </c>
      <c r="DF138" s="11">
        <v>30314414</v>
      </c>
      <c r="DG138" s="11">
        <v>6776490</v>
      </c>
      <c r="DH138" s="11">
        <v>2355276</v>
      </c>
      <c r="DI138" s="11">
        <v>4421214</v>
      </c>
      <c r="DJ138" s="11">
        <v>83735432</v>
      </c>
      <c r="DK138" s="11">
        <v>32523765</v>
      </c>
      <c r="DL138" s="11">
        <v>51211667</v>
      </c>
      <c r="DM138" s="11">
        <v>18626500</v>
      </c>
      <c r="DN138" s="11">
        <v>8673166</v>
      </c>
      <c r="DO138" s="11">
        <v>9953334</v>
      </c>
      <c r="DP138" s="11">
        <v>33283603</v>
      </c>
      <c r="DQ138" s="11">
        <v>12755878</v>
      </c>
      <c r="DR138" s="11">
        <v>20527725</v>
      </c>
      <c r="DS138" s="11">
        <v>121517412</v>
      </c>
      <c r="DT138" s="11">
        <v>46899227</v>
      </c>
      <c r="DU138" s="11">
        <v>74618185</v>
      </c>
      <c r="DV138" s="11">
        <v>11607464</v>
      </c>
      <c r="DW138" s="11">
        <v>8975772</v>
      </c>
      <c r="DX138" s="11">
        <v>2631692</v>
      </c>
      <c r="DY138" s="11">
        <v>42945480</v>
      </c>
      <c r="DZ138" s="11">
        <v>15630577</v>
      </c>
      <c r="EA138" s="11">
        <v>27314903</v>
      </c>
      <c r="EB138" s="11">
        <v>5759692</v>
      </c>
      <c r="EC138" s="11">
        <v>3359997</v>
      </c>
      <c r="ED138" s="11">
        <v>2399695</v>
      </c>
      <c r="EE138" s="11">
        <v>41309059</v>
      </c>
      <c r="EF138" s="11">
        <v>5717649</v>
      </c>
      <c r="EG138" s="11">
        <v>35591410</v>
      </c>
      <c r="EH138" s="11">
        <v>271381037</v>
      </c>
      <c r="EI138" s="11">
        <v>46116923</v>
      </c>
      <c r="EJ138" s="11">
        <v>225264114</v>
      </c>
      <c r="EK138" s="11">
        <v>18294691</v>
      </c>
      <c r="EL138" s="11">
        <v>6885473</v>
      </c>
      <c r="EM138" s="11">
        <v>11409218</v>
      </c>
      <c r="EN138" s="11">
        <v>3400250</v>
      </c>
      <c r="EO138" s="11">
        <v>2280816</v>
      </c>
      <c r="EP138" s="11">
        <v>1119434</v>
      </c>
      <c r="EQ138" s="11">
        <v>65795566</v>
      </c>
      <c r="ER138" s="11">
        <v>28435349</v>
      </c>
      <c r="ES138" s="11">
        <v>37360217</v>
      </c>
      <c r="ET138" s="11">
        <v>84721936</v>
      </c>
      <c r="EU138" s="11">
        <v>33059765</v>
      </c>
      <c r="EV138" s="11">
        <v>51662171</v>
      </c>
      <c r="EW138" s="11">
        <v>10673359</v>
      </c>
      <c r="EX138" s="11">
        <v>7223531</v>
      </c>
      <c r="EY138" s="11">
        <v>3449828</v>
      </c>
      <c r="EZ138" s="11">
        <v>43662438</v>
      </c>
      <c r="FA138" s="11">
        <v>23052389</v>
      </c>
      <c r="FB138" s="11">
        <v>20610049</v>
      </c>
      <c r="FC138" s="11">
        <v>1909288</v>
      </c>
      <c r="FD138" s="11">
        <v>775568</v>
      </c>
      <c r="FE138" s="11">
        <v>1133720</v>
      </c>
      <c r="FF138" s="420"/>
      <c r="FG138" s="420"/>
      <c r="FH138" s="417"/>
    </row>
    <row r="139" spans="1:164" ht="25.5" customHeight="1">
      <c r="A139" s="656" t="s">
        <v>743</v>
      </c>
      <c r="B139" s="656"/>
      <c r="C139" s="656"/>
      <c r="D139" s="11">
        <v>536124835</v>
      </c>
      <c r="E139" s="11"/>
      <c r="F139" s="11"/>
      <c r="G139" s="11">
        <v>338262751</v>
      </c>
      <c r="H139" s="11">
        <v>197862084</v>
      </c>
      <c r="I139" s="11">
        <v>977553</v>
      </c>
      <c r="J139" s="11">
        <v>465299</v>
      </c>
      <c r="K139" s="11">
        <v>512254</v>
      </c>
      <c r="L139" s="11">
        <v>3346060</v>
      </c>
      <c r="M139" s="11">
        <v>3314445</v>
      </c>
      <c r="N139" s="11">
        <v>31615</v>
      </c>
      <c r="O139" s="11">
        <v>10134878</v>
      </c>
      <c r="P139" s="11">
        <v>4697145</v>
      </c>
      <c r="Q139" s="11">
        <v>5437733</v>
      </c>
      <c r="R139" s="11">
        <v>4204041</v>
      </c>
      <c r="S139" s="11">
        <v>1098595</v>
      </c>
      <c r="T139" s="11">
        <v>3105446</v>
      </c>
      <c r="U139" s="11">
        <v>39884961</v>
      </c>
      <c r="V139" s="11">
        <v>29952607</v>
      </c>
      <c r="W139" s="11">
        <v>9932354</v>
      </c>
      <c r="X139" s="11">
        <v>11923004</v>
      </c>
      <c r="Y139" s="11">
        <v>10519499</v>
      </c>
      <c r="Z139" s="11">
        <v>1403505</v>
      </c>
      <c r="AA139" s="11">
        <v>12781488</v>
      </c>
      <c r="AB139" s="11">
        <v>12748812</v>
      </c>
      <c r="AC139" s="11">
        <v>32676</v>
      </c>
      <c r="AD139" s="11">
        <v>1830876</v>
      </c>
      <c r="AE139" s="11">
        <v>1508698</v>
      </c>
      <c r="AF139" s="11">
        <v>322178</v>
      </c>
      <c r="AG139" s="11">
        <v>1117596</v>
      </c>
      <c r="AH139" s="11">
        <v>0</v>
      </c>
      <c r="AI139" s="11">
        <v>1117596</v>
      </c>
      <c r="AJ139" s="11">
        <v>17636304</v>
      </c>
      <c r="AK139" s="11">
        <v>2265142</v>
      </c>
      <c r="AL139" s="11">
        <v>15371162</v>
      </c>
      <c r="AM139" s="11">
        <v>7900486</v>
      </c>
      <c r="AN139" s="11">
        <v>3023442</v>
      </c>
      <c r="AO139" s="11">
        <v>4877044</v>
      </c>
      <c r="AP139" s="11">
        <v>388990</v>
      </c>
      <c r="AQ139" s="11">
        <v>339445</v>
      </c>
      <c r="AR139" s="11">
        <v>49545</v>
      </c>
      <c r="AS139" s="11">
        <v>2609675</v>
      </c>
      <c r="AT139" s="11">
        <v>2600570</v>
      </c>
      <c r="AU139" s="11">
        <v>9105</v>
      </c>
      <c r="AV139" s="11">
        <v>29613404</v>
      </c>
      <c r="AW139" s="11">
        <v>28304308</v>
      </c>
      <c r="AX139" s="11">
        <v>1309096</v>
      </c>
      <c r="AY139" s="11">
        <v>15109191</v>
      </c>
      <c r="AZ139" s="11">
        <v>13865131</v>
      </c>
      <c r="BA139" s="11">
        <v>1244060</v>
      </c>
      <c r="BB139" s="11">
        <v>1848053</v>
      </c>
      <c r="BC139" s="11">
        <v>1384568</v>
      </c>
      <c r="BD139" s="11">
        <v>463485</v>
      </c>
      <c r="BE139" s="11">
        <v>7876591</v>
      </c>
      <c r="BF139" s="11">
        <v>1669231</v>
      </c>
      <c r="BG139" s="11">
        <v>6207360</v>
      </c>
      <c r="BH139" s="11">
        <v>14277401</v>
      </c>
      <c r="BI139" s="11">
        <v>5345356</v>
      </c>
      <c r="BJ139" s="11">
        <v>8932045</v>
      </c>
      <c r="BK139" s="11">
        <v>12620995</v>
      </c>
      <c r="BL139" s="11">
        <v>6721874</v>
      </c>
      <c r="BM139" s="11">
        <v>5899121</v>
      </c>
      <c r="BN139" s="11">
        <v>2140699</v>
      </c>
      <c r="BO139" s="11">
        <v>2120560</v>
      </c>
      <c r="BP139" s="11">
        <v>20139</v>
      </c>
      <c r="BQ139" s="11">
        <v>12419660</v>
      </c>
      <c r="BR139" s="11">
        <v>10187047</v>
      </c>
      <c r="BS139" s="11">
        <v>2232613</v>
      </c>
      <c r="BT139" s="11">
        <v>22579074</v>
      </c>
      <c r="BU139" s="11">
        <v>22541959</v>
      </c>
      <c r="BV139" s="11">
        <v>37115</v>
      </c>
      <c r="BW139" s="11">
        <v>16335117</v>
      </c>
      <c r="BX139" s="11">
        <v>13937659</v>
      </c>
      <c r="BY139" s="11">
        <v>2397458</v>
      </c>
      <c r="BZ139" s="11">
        <v>9997927</v>
      </c>
      <c r="CA139" s="11">
        <v>2269724</v>
      </c>
      <c r="CB139" s="11">
        <v>7728203</v>
      </c>
      <c r="CC139" s="11">
        <v>1391385</v>
      </c>
      <c r="CD139" s="11">
        <v>855674</v>
      </c>
      <c r="CE139" s="11">
        <v>535711</v>
      </c>
      <c r="CF139" s="11">
        <v>16775961</v>
      </c>
      <c r="CG139" s="11">
        <v>13454044</v>
      </c>
      <c r="CH139" s="11">
        <v>3321917</v>
      </c>
      <c r="CI139" s="11">
        <v>2724159</v>
      </c>
      <c r="CJ139" s="11">
        <v>2414844</v>
      </c>
      <c r="CK139" s="11">
        <v>309315</v>
      </c>
      <c r="CL139" s="11">
        <v>1311625</v>
      </c>
      <c r="CM139" s="11">
        <v>1033529</v>
      </c>
      <c r="CN139" s="11">
        <v>278096</v>
      </c>
      <c r="CO139" s="11">
        <v>3124941</v>
      </c>
      <c r="CP139" s="11">
        <v>544822</v>
      </c>
      <c r="CQ139" s="11">
        <v>2580119</v>
      </c>
      <c r="CR139" s="11">
        <v>3906022</v>
      </c>
      <c r="CS139" s="11">
        <v>3906022</v>
      </c>
      <c r="CT139" s="11">
        <v>0</v>
      </c>
      <c r="CU139" s="11">
        <v>15281863</v>
      </c>
      <c r="CV139" s="11">
        <v>14199340</v>
      </c>
      <c r="CW139" s="11">
        <v>1082523</v>
      </c>
      <c r="CX139" s="11">
        <v>4098124</v>
      </c>
      <c r="CY139" s="11">
        <v>2296372</v>
      </c>
      <c r="CZ139" s="11">
        <v>1801752</v>
      </c>
      <c r="DA139" s="11">
        <v>50781904</v>
      </c>
      <c r="DB139" s="11">
        <v>26000423</v>
      </c>
      <c r="DC139" s="11">
        <v>24781481</v>
      </c>
      <c r="DD139" s="11">
        <v>10641893</v>
      </c>
      <c r="DE139" s="11">
        <v>9422803</v>
      </c>
      <c r="DF139" s="11">
        <v>1219090</v>
      </c>
      <c r="DG139" s="11">
        <v>1581681</v>
      </c>
      <c r="DH139" s="11">
        <v>775470</v>
      </c>
      <c r="DI139" s="11">
        <v>806211</v>
      </c>
      <c r="DJ139" s="11">
        <v>27247459</v>
      </c>
      <c r="DK139" s="11">
        <v>11187731</v>
      </c>
      <c r="DL139" s="11">
        <v>16059728</v>
      </c>
      <c r="DM139" s="11">
        <v>2096835</v>
      </c>
      <c r="DN139" s="11">
        <v>774541</v>
      </c>
      <c r="DO139" s="11">
        <v>1322294</v>
      </c>
      <c r="DP139" s="11">
        <v>5670807</v>
      </c>
      <c r="DQ139" s="11">
        <v>3646480</v>
      </c>
      <c r="DR139" s="11">
        <v>2024327</v>
      </c>
      <c r="DS139" s="11">
        <v>34455807</v>
      </c>
      <c r="DT139" s="11">
        <v>17156802</v>
      </c>
      <c r="DU139" s="11">
        <v>17299005</v>
      </c>
      <c r="DV139" s="11">
        <v>4943269</v>
      </c>
      <c r="DW139" s="11">
        <v>4943269</v>
      </c>
      <c r="DX139" s="11">
        <v>0</v>
      </c>
      <c r="DY139" s="11">
        <v>6192394</v>
      </c>
      <c r="DZ139" s="11">
        <v>2406236</v>
      </c>
      <c r="EA139" s="11">
        <v>3786158</v>
      </c>
      <c r="EB139" s="11">
        <v>2541540</v>
      </c>
      <c r="EC139" s="11">
        <v>2339437</v>
      </c>
      <c r="ED139" s="11">
        <v>202103</v>
      </c>
      <c r="EE139" s="11">
        <v>13133692</v>
      </c>
      <c r="EF139" s="11">
        <v>1906494</v>
      </c>
      <c r="EG139" s="11">
        <v>11227198</v>
      </c>
      <c r="EH139" s="11">
        <v>27851351</v>
      </c>
      <c r="EI139" s="11">
        <v>2791071</v>
      </c>
      <c r="EJ139" s="11">
        <v>25060280</v>
      </c>
      <c r="EK139" s="11">
        <v>3222846</v>
      </c>
      <c r="EL139" s="11">
        <v>2661847</v>
      </c>
      <c r="EM139" s="11">
        <v>560999</v>
      </c>
      <c r="EN139" s="11">
        <v>507330</v>
      </c>
      <c r="EO139" s="11">
        <v>505956</v>
      </c>
      <c r="EP139" s="11">
        <v>1374</v>
      </c>
      <c r="EQ139" s="11">
        <v>8734463</v>
      </c>
      <c r="ER139" s="11">
        <v>5582953</v>
      </c>
      <c r="ES139" s="11">
        <v>3151510</v>
      </c>
      <c r="ET139" s="11">
        <v>10836127</v>
      </c>
      <c r="EU139" s="11">
        <v>10149899</v>
      </c>
      <c r="EV139" s="11">
        <v>686228</v>
      </c>
      <c r="EW139" s="11">
        <v>4718860</v>
      </c>
      <c r="EX139" s="11">
        <v>4129975</v>
      </c>
      <c r="EY139" s="11">
        <v>588885</v>
      </c>
      <c r="EZ139" s="11">
        <v>12107084</v>
      </c>
      <c r="FA139" s="11">
        <v>11640123</v>
      </c>
      <c r="FB139" s="11">
        <v>466961</v>
      </c>
      <c r="FC139" s="11">
        <v>691389</v>
      </c>
      <c r="FD139" s="11">
        <v>655478</v>
      </c>
      <c r="FE139" s="11">
        <v>35911</v>
      </c>
      <c r="FF139" s="420"/>
      <c r="FG139" s="420"/>
      <c r="FH139" s="417"/>
    </row>
    <row r="140" spans="1:164" ht="25.5" customHeight="1">
      <c r="A140" s="656" t="s">
        <v>744</v>
      </c>
      <c r="B140" s="656"/>
      <c r="C140" s="656"/>
      <c r="D140" s="11">
        <v>386775918</v>
      </c>
      <c r="E140" s="11"/>
      <c r="F140" s="11"/>
      <c r="G140" s="11">
        <v>143981706</v>
      </c>
      <c r="H140" s="11">
        <v>242794212</v>
      </c>
      <c r="I140" s="11">
        <v>2969973</v>
      </c>
      <c r="J140" s="11">
        <v>529577</v>
      </c>
      <c r="K140" s="11">
        <v>2440396</v>
      </c>
      <c r="L140" s="11">
        <v>1400612</v>
      </c>
      <c r="M140" s="11">
        <v>844897</v>
      </c>
      <c r="N140" s="11">
        <v>555715</v>
      </c>
      <c r="O140" s="11">
        <v>5121757</v>
      </c>
      <c r="P140" s="11">
        <v>1590937</v>
      </c>
      <c r="Q140" s="11">
        <v>3530820</v>
      </c>
      <c r="R140" s="11">
        <v>2154713</v>
      </c>
      <c r="S140" s="11">
        <v>345800</v>
      </c>
      <c r="T140" s="11">
        <v>1808913</v>
      </c>
      <c r="U140" s="11">
        <v>55353144</v>
      </c>
      <c r="V140" s="11">
        <v>17103220</v>
      </c>
      <c r="W140" s="11">
        <v>38249924</v>
      </c>
      <c r="X140" s="11">
        <v>7789306</v>
      </c>
      <c r="Y140" s="11">
        <v>3911626</v>
      </c>
      <c r="Z140" s="11">
        <v>3877680</v>
      </c>
      <c r="AA140" s="11">
        <v>6913135</v>
      </c>
      <c r="AB140" s="11">
        <v>5463623</v>
      </c>
      <c r="AC140" s="11">
        <v>1449512</v>
      </c>
      <c r="AD140" s="11">
        <v>731738</v>
      </c>
      <c r="AE140" s="11">
        <v>619279</v>
      </c>
      <c r="AF140" s="11">
        <v>112459</v>
      </c>
      <c r="AG140" s="11">
        <v>1499372</v>
      </c>
      <c r="AH140" s="11">
        <v>0</v>
      </c>
      <c r="AI140" s="11">
        <v>1499372</v>
      </c>
      <c r="AJ140" s="11">
        <v>19286433</v>
      </c>
      <c r="AK140" s="11">
        <v>5105120</v>
      </c>
      <c r="AL140" s="11">
        <v>14181313</v>
      </c>
      <c r="AM140" s="11">
        <v>8985645</v>
      </c>
      <c r="AN140" s="11">
        <v>1611537</v>
      </c>
      <c r="AO140" s="11">
        <v>7374108</v>
      </c>
      <c r="AP140" s="11">
        <v>3136450</v>
      </c>
      <c r="AQ140" s="11">
        <v>2045877</v>
      </c>
      <c r="AR140" s="11">
        <v>1090573</v>
      </c>
      <c r="AS140" s="11">
        <v>892926</v>
      </c>
      <c r="AT140" s="11">
        <v>633155</v>
      </c>
      <c r="AU140" s="11">
        <v>259771</v>
      </c>
      <c r="AV140" s="11">
        <v>17897210</v>
      </c>
      <c r="AW140" s="11">
        <v>6536441</v>
      </c>
      <c r="AX140" s="11">
        <v>11360769</v>
      </c>
      <c r="AY140" s="11">
        <v>3546571</v>
      </c>
      <c r="AZ140" s="11">
        <v>1036661</v>
      </c>
      <c r="BA140" s="11">
        <v>2509910</v>
      </c>
      <c r="BB140" s="11">
        <v>2557489</v>
      </c>
      <c r="BC140" s="11">
        <v>506163</v>
      </c>
      <c r="BD140" s="11">
        <v>2051326</v>
      </c>
      <c r="BE140" s="11">
        <v>4188030</v>
      </c>
      <c r="BF140" s="11">
        <v>2611532</v>
      </c>
      <c r="BG140" s="11">
        <v>1576498</v>
      </c>
      <c r="BH140" s="11">
        <v>4998820</v>
      </c>
      <c r="BI140" s="11">
        <v>2755196</v>
      </c>
      <c r="BJ140" s="11">
        <v>2243624</v>
      </c>
      <c r="BK140" s="11">
        <v>4635391</v>
      </c>
      <c r="BL140" s="11">
        <v>2451812</v>
      </c>
      <c r="BM140" s="11">
        <v>2183579</v>
      </c>
      <c r="BN140" s="11">
        <v>1272810</v>
      </c>
      <c r="BO140" s="11">
        <v>985609</v>
      </c>
      <c r="BP140" s="11">
        <v>287201</v>
      </c>
      <c r="BQ140" s="11">
        <v>7656673</v>
      </c>
      <c r="BR140" s="11">
        <v>3743924</v>
      </c>
      <c r="BS140" s="11">
        <v>3912749</v>
      </c>
      <c r="BT140" s="11">
        <v>9923373</v>
      </c>
      <c r="BU140" s="11">
        <v>7599949</v>
      </c>
      <c r="BV140" s="11">
        <v>2323424</v>
      </c>
      <c r="BW140" s="11">
        <v>13775832</v>
      </c>
      <c r="BX140" s="11">
        <v>5608570</v>
      </c>
      <c r="BY140" s="11">
        <v>8167262</v>
      </c>
      <c r="BZ140" s="11">
        <v>6730112</v>
      </c>
      <c r="CA140" s="11">
        <v>2548109</v>
      </c>
      <c r="CB140" s="11">
        <v>4182003</v>
      </c>
      <c r="CC140" s="11">
        <v>1656513</v>
      </c>
      <c r="CD140" s="11">
        <v>690811</v>
      </c>
      <c r="CE140" s="11">
        <v>965702</v>
      </c>
      <c r="CF140" s="11">
        <v>7470378</v>
      </c>
      <c r="CG140" s="11">
        <v>3564489</v>
      </c>
      <c r="CH140" s="11">
        <v>3905889</v>
      </c>
      <c r="CI140" s="11">
        <v>564867</v>
      </c>
      <c r="CJ140" s="11">
        <v>159540</v>
      </c>
      <c r="CK140" s="11">
        <v>405327</v>
      </c>
      <c r="CL140" s="11">
        <v>2212011</v>
      </c>
      <c r="CM140" s="11">
        <v>327392</v>
      </c>
      <c r="CN140" s="11">
        <v>1884619</v>
      </c>
      <c r="CO140" s="11">
        <v>4530487</v>
      </c>
      <c r="CP140" s="11">
        <v>873997</v>
      </c>
      <c r="CQ140" s="11">
        <v>3656490</v>
      </c>
      <c r="CR140" s="11">
        <v>1640850</v>
      </c>
      <c r="CS140" s="11">
        <v>1211981</v>
      </c>
      <c r="CT140" s="11">
        <v>428869</v>
      </c>
      <c r="CU140" s="11">
        <v>6535572</v>
      </c>
      <c r="CV140" s="11">
        <v>3860250</v>
      </c>
      <c r="CW140" s="11">
        <v>2675322</v>
      </c>
      <c r="CX140" s="11">
        <v>1596581</v>
      </c>
      <c r="CY140" s="11">
        <v>931034</v>
      </c>
      <c r="CZ140" s="11">
        <v>665547</v>
      </c>
      <c r="DA140" s="11">
        <v>41829060</v>
      </c>
      <c r="DB140" s="11">
        <v>19329116</v>
      </c>
      <c r="DC140" s="11">
        <v>22499944</v>
      </c>
      <c r="DD140" s="11">
        <v>7029738</v>
      </c>
      <c r="DE140" s="11">
        <v>2376550</v>
      </c>
      <c r="DF140" s="11">
        <v>4653188</v>
      </c>
      <c r="DG140" s="11">
        <v>2040622</v>
      </c>
      <c r="DH140" s="11">
        <v>1113490</v>
      </c>
      <c r="DI140" s="11">
        <v>927132</v>
      </c>
      <c r="DJ140" s="11">
        <v>8624194</v>
      </c>
      <c r="DK140" s="11">
        <v>3656795</v>
      </c>
      <c r="DL140" s="11">
        <v>4967399</v>
      </c>
      <c r="DM140" s="11">
        <v>2127930</v>
      </c>
      <c r="DN140" s="11">
        <v>606691</v>
      </c>
      <c r="DO140" s="11">
        <v>1521239</v>
      </c>
      <c r="DP140" s="11">
        <v>2722651</v>
      </c>
      <c r="DQ140" s="11">
        <v>1349023</v>
      </c>
      <c r="DR140" s="11">
        <v>1373628</v>
      </c>
      <c r="DS140" s="11">
        <v>12083724</v>
      </c>
      <c r="DT140" s="11">
        <v>3351752</v>
      </c>
      <c r="DU140" s="11">
        <v>8731972</v>
      </c>
      <c r="DV140" s="11">
        <v>1549307</v>
      </c>
      <c r="DW140" s="11">
        <v>1281262</v>
      </c>
      <c r="DX140" s="11">
        <v>268045</v>
      </c>
      <c r="DY140" s="11">
        <v>5620207</v>
      </c>
      <c r="DZ140" s="11">
        <v>2605098</v>
      </c>
      <c r="EA140" s="11">
        <v>3015109</v>
      </c>
      <c r="EB140" s="11">
        <v>576778</v>
      </c>
      <c r="EC140" s="11">
        <v>412513</v>
      </c>
      <c r="ED140" s="11">
        <v>164265</v>
      </c>
      <c r="EE140" s="11">
        <v>4929015</v>
      </c>
      <c r="EF140" s="11">
        <v>690662</v>
      </c>
      <c r="EG140" s="11">
        <v>4238353</v>
      </c>
      <c r="EH140" s="11">
        <v>43541757</v>
      </c>
      <c r="EI140" s="11">
        <v>6523191</v>
      </c>
      <c r="EJ140" s="11">
        <v>37018566</v>
      </c>
      <c r="EK140" s="11">
        <v>1878862</v>
      </c>
      <c r="EL140" s="11">
        <v>740349</v>
      </c>
      <c r="EM140" s="11">
        <v>1138513</v>
      </c>
      <c r="EN140" s="11">
        <v>417502</v>
      </c>
      <c r="EO140" s="11">
        <v>337878</v>
      </c>
      <c r="EP140" s="11">
        <v>79624</v>
      </c>
      <c r="EQ140" s="11">
        <v>9191243</v>
      </c>
      <c r="ER140" s="11">
        <v>3410717</v>
      </c>
      <c r="ES140" s="11">
        <v>5780526</v>
      </c>
      <c r="ET140" s="11">
        <v>14277271</v>
      </c>
      <c r="EU140" s="11">
        <v>3689047</v>
      </c>
      <c r="EV140" s="11">
        <v>10588224</v>
      </c>
      <c r="EW140" s="11">
        <v>826053</v>
      </c>
      <c r="EX140" s="11">
        <v>396900</v>
      </c>
      <c r="EY140" s="11">
        <v>429153</v>
      </c>
      <c r="EZ140" s="11">
        <v>7654966</v>
      </c>
      <c r="FA140" s="11">
        <v>4164189</v>
      </c>
      <c r="FB140" s="11">
        <v>3490777</v>
      </c>
      <c r="FC140" s="11">
        <v>230264</v>
      </c>
      <c r="FD140" s="11">
        <v>138375</v>
      </c>
      <c r="FE140" s="11">
        <v>91889</v>
      </c>
      <c r="FF140" s="420"/>
      <c r="FG140" s="420"/>
      <c r="FH140" s="417"/>
    </row>
    <row r="141" spans="1:164" ht="25.5" customHeight="1">
      <c r="A141" s="656" t="s">
        <v>745</v>
      </c>
      <c r="B141" s="656"/>
      <c r="C141" s="656"/>
      <c r="D141" s="11">
        <v>369814059</v>
      </c>
      <c r="E141" s="11"/>
      <c r="F141" s="11"/>
      <c r="G141" s="11">
        <v>134505031</v>
      </c>
      <c r="H141" s="11">
        <v>235309028</v>
      </c>
      <c r="I141" s="11">
        <v>3313886</v>
      </c>
      <c r="J141" s="11">
        <v>994094</v>
      </c>
      <c r="K141" s="11">
        <v>2319792</v>
      </c>
      <c r="L141" s="11">
        <v>1171522</v>
      </c>
      <c r="M141" s="11">
        <v>518330</v>
      </c>
      <c r="N141" s="11">
        <v>653192</v>
      </c>
      <c r="O141" s="11">
        <v>5120167</v>
      </c>
      <c r="P141" s="11">
        <v>1448013</v>
      </c>
      <c r="Q141" s="11">
        <v>3672154</v>
      </c>
      <c r="R141" s="11">
        <v>2042910</v>
      </c>
      <c r="S141" s="11">
        <v>502184</v>
      </c>
      <c r="T141" s="11">
        <v>1540726</v>
      </c>
      <c r="U141" s="11">
        <v>49920282</v>
      </c>
      <c r="V141" s="11">
        <v>17510569</v>
      </c>
      <c r="W141" s="11">
        <v>32409713</v>
      </c>
      <c r="X141" s="11">
        <v>7447500</v>
      </c>
      <c r="Y141" s="11">
        <v>4256292</v>
      </c>
      <c r="Z141" s="11">
        <v>3191208</v>
      </c>
      <c r="AA141" s="11">
        <v>5238203</v>
      </c>
      <c r="AB141" s="11">
        <v>3790418</v>
      </c>
      <c r="AC141" s="11">
        <v>1447785</v>
      </c>
      <c r="AD141" s="11">
        <v>709524</v>
      </c>
      <c r="AE141" s="11">
        <v>539033</v>
      </c>
      <c r="AF141" s="11">
        <v>170491</v>
      </c>
      <c r="AG141" s="11">
        <v>1007547</v>
      </c>
      <c r="AH141" s="11">
        <v>0</v>
      </c>
      <c r="AI141" s="11">
        <v>1007547</v>
      </c>
      <c r="AJ141" s="11">
        <v>20037679</v>
      </c>
      <c r="AK141" s="11">
        <v>5000135</v>
      </c>
      <c r="AL141" s="11">
        <v>15037544</v>
      </c>
      <c r="AM141" s="11">
        <v>6346705</v>
      </c>
      <c r="AN141" s="11">
        <v>1727566</v>
      </c>
      <c r="AO141" s="11">
        <v>4619139</v>
      </c>
      <c r="AP141" s="11">
        <v>2582626</v>
      </c>
      <c r="AQ141" s="11">
        <v>1587024</v>
      </c>
      <c r="AR141" s="11">
        <v>995602</v>
      </c>
      <c r="AS141" s="11">
        <v>1057054</v>
      </c>
      <c r="AT141" s="11">
        <v>775798</v>
      </c>
      <c r="AU141" s="11">
        <v>281256</v>
      </c>
      <c r="AV141" s="11">
        <v>14229656</v>
      </c>
      <c r="AW141" s="11">
        <v>4964413</v>
      </c>
      <c r="AX141" s="11">
        <v>9265243</v>
      </c>
      <c r="AY141" s="11">
        <v>4014401</v>
      </c>
      <c r="AZ141" s="11">
        <v>1311013</v>
      </c>
      <c r="BA141" s="11">
        <v>2703388</v>
      </c>
      <c r="BB141" s="11">
        <v>2680939</v>
      </c>
      <c r="BC141" s="11">
        <v>772747</v>
      </c>
      <c r="BD141" s="11">
        <v>1908192</v>
      </c>
      <c r="BE141" s="11">
        <v>2574756</v>
      </c>
      <c r="BF141" s="11">
        <v>655161</v>
      </c>
      <c r="BG141" s="11">
        <v>1919595</v>
      </c>
      <c r="BH141" s="11">
        <v>3945350</v>
      </c>
      <c r="BI141" s="11">
        <v>2090842</v>
      </c>
      <c r="BJ141" s="11">
        <v>1854508</v>
      </c>
      <c r="BK141" s="11">
        <v>5513260</v>
      </c>
      <c r="BL141" s="11">
        <v>2156159</v>
      </c>
      <c r="BM141" s="11">
        <v>3357101</v>
      </c>
      <c r="BN141" s="11">
        <v>1488009</v>
      </c>
      <c r="BO141" s="11">
        <v>1151872</v>
      </c>
      <c r="BP141" s="11">
        <v>336137</v>
      </c>
      <c r="BQ141" s="11">
        <v>5497863</v>
      </c>
      <c r="BR141" s="11">
        <v>2468413</v>
      </c>
      <c r="BS141" s="11">
        <v>3029450</v>
      </c>
      <c r="BT141" s="11">
        <v>8120452</v>
      </c>
      <c r="BU141" s="11">
        <v>6038526</v>
      </c>
      <c r="BV141" s="11">
        <v>2081926</v>
      </c>
      <c r="BW141" s="11">
        <v>17711327</v>
      </c>
      <c r="BX141" s="11">
        <v>5220593</v>
      </c>
      <c r="BY141" s="11">
        <v>12490734</v>
      </c>
      <c r="BZ141" s="11">
        <v>5474437</v>
      </c>
      <c r="CA141" s="11">
        <v>2282404</v>
      </c>
      <c r="CB141" s="11">
        <v>3192033</v>
      </c>
      <c r="CC141" s="11">
        <v>1880077</v>
      </c>
      <c r="CD141" s="11">
        <v>830373</v>
      </c>
      <c r="CE141" s="11">
        <v>1049704</v>
      </c>
      <c r="CF141" s="11">
        <v>7160812</v>
      </c>
      <c r="CG141" s="11">
        <v>3876864</v>
      </c>
      <c r="CH141" s="11">
        <v>3283948</v>
      </c>
      <c r="CI141" s="11">
        <v>494025</v>
      </c>
      <c r="CJ141" s="11">
        <v>313826</v>
      </c>
      <c r="CK141" s="11">
        <v>180199</v>
      </c>
      <c r="CL141" s="11">
        <v>2244043</v>
      </c>
      <c r="CM141" s="11">
        <v>186217</v>
      </c>
      <c r="CN141" s="11">
        <v>2057826</v>
      </c>
      <c r="CO141" s="11">
        <v>3977308</v>
      </c>
      <c r="CP141" s="11">
        <v>1003602</v>
      </c>
      <c r="CQ141" s="11">
        <v>2973706</v>
      </c>
      <c r="CR141" s="11">
        <v>1850851</v>
      </c>
      <c r="CS141" s="11">
        <v>1554037</v>
      </c>
      <c r="CT141" s="11">
        <v>296814</v>
      </c>
      <c r="CU141" s="11">
        <v>8395711</v>
      </c>
      <c r="CV141" s="11">
        <v>4413523</v>
      </c>
      <c r="CW141" s="11">
        <v>3982188</v>
      </c>
      <c r="CX141" s="11">
        <v>1596151</v>
      </c>
      <c r="CY141" s="11">
        <v>703714</v>
      </c>
      <c r="CZ141" s="11">
        <v>892437</v>
      </c>
      <c r="DA141" s="11">
        <v>40536489</v>
      </c>
      <c r="DB141" s="11">
        <v>19351115</v>
      </c>
      <c r="DC141" s="11">
        <v>21185374</v>
      </c>
      <c r="DD141" s="11">
        <v>8533149</v>
      </c>
      <c r="DE141" s="11">
        <v>3004928</v>
      </c>
      <c r="DF141" s="11">
        <v>5528221</v>
      </c>
      <c r="DG141" s="11">
        <v>1176767</v>
      </c>
      <c r="DH141" s="11">
        <v>781744</v>
      </c>
      <c r="DI141" s="11">
        <v>395023</v>
      </c>
      <c r="DJ141" s="11">
        <v>9580191</v>
      </c>
      <c r="DK141" s="11">
        <v>3511343</v>
      </c>
      <c r="DL141" s="11">
        <v>6068848</v>
      </c>
      <c r="DM141" s="11">
        <v>2147429</v>
      </c>
      <c r="DN141" s="11">
        <v>841273</v>
      </c>
      <c r="DO141" s="11">
        <v>1306156</v>
      </c>
      <c r="DP141" s="11">
        <v>3968856</v>
      </c>
      <c r="DQ141" s="11">
        <v>1620202</v>
      </c>
      <c r="DR141" s="11">
        <v>2348654</v>
      </c>
      <c r="DS141" s="11">
        <v>14448196</v>
      </c>
      <c r="DT141" s="11">
        <v>4052736</v>
      </c>
      <c r="DU141" s="11">
        <v>10395460</v>
      </c>
      <c r="DV141" s="11">
        <v>1494840</v>
      </c>
      <c r="DW141" s="11">
        <v>1251261</v>
      </c>
      <c r="DX141" s="11">
        <v>243579</v>
      </c>
      <c r="DY141" s="11">
        <v>4268472</v>
      </c>
      <c r="DZ141" s="11">
        <v>1660148</v>
      </c>
      <c r="EA141" s="11">
        <v>2608324</v>
      </c>
      <c r="EB141" s="11">
        <v>686803</v>
      </c>
      <c r="EC141" s="11">
        <v>397622</v>
      </c>
      <c r="ED141" s="11">
        <v>289181</v>
      </c>
      <c r="EE141" s="11">
        <v>6762401</v>
      </c>
      <c r="EF141" s="11">
        <v>708648</v>
      </c>
      <c r="EG141" s="11">
        <v>6053753</v>
      </c>
      <c r="EH141" s="11">
        <v>40799981</v>
      </c>
      <c r="EI141" s="11">
        <v>4627544</v>
      </c>
      <c r="EJ141" s="11">
        <v>36172437</v>
      </c>
      <c r="EK141" s="11">
        <v>2665862</v>
      </c>
      <c r="EL141" s="11">
        <v>1216937</v>
      </c>
      <c r="EM141" s="11">
        <v>1448925</v>
      </c>
      <c r="EN141" s="11">
        <v>1395845</v>
      </c>
      <c r="EO141" s="11">
        <v>1265237</v>
      </c>
      <c r="EP141" s="11">
        <v>130608</v>
      </c>
      <c r="EQ141" s="11">
        <v>8851511</v>
      </c>
      <c r="ER141" s="11">
        <v>3091387</v>
      </c>
      <c r="ES141" s="11">
        <v>5760124</v>
      </c>
      <c r="ET141" s="11">
        <v>10258324</v>
      </c>
      <c r="EU141" s="11">
        <v>2861249</v>
      </c>
      <c r="EV141" s="11">
        <v>7397075</v>
      </c>
      <c r="EW141" s="11">
        <v>599241</v>
      </c>
      <c r="EX141" s="11">
        <v>219990</v>
      </c>
      <c r="EY141" s="11">
        <v>379251</v>
      </c>
      <c r="EZ141" s="11">
        <v>6489197</v>
      </c>
      <c r="FA141" s="11">
        <v>3198415</v>
      </c>
      <c r="FB141" s="11">
        <v>3290782</v>
      </c>
      <c r="FC141" s="11">
        <v>305472</v>
      </c>
      <c r="FD141" s="11">
        <v>199497</v>
      </c>
      <c r="FE141" s="11">
        <v>105975</v>
      </c>
      <c r="FF141" s="420"/>
      <c r="FG141" s="420"/>
      <c r="FH141" s="417"/>
    </row>
    <row r="142" spans="1:164" ht="25.5" customHeight="1">
      <c r="A142" s="656" t="s">
        <v>746</v>
      </c>
      <c r="B142" s="656"/>
      <c r="C142" s="656"/>
      <c r="D142" s="11">
        <v>6229492703</v>
      </c>
      <c r="E142" s="11"/>
      <c r="F142" s="11"/>
      <c r="G142" s="11">
        <v>4341958870</v>
      </c>
      <c r="H142" s="11">
        <v>1887533833</v>
      </c>
      <c r="I142" s="11">
        <v>59105448</v>
      </c>
      <c r="J142" s="11">
        <v>45075774</v>
      </c>
      <c r="K142" s="11">
        <v>14029674</v>
      </c>
      <c r="L142" s="11">
        <v>79335943</v>
      </c>
      <c r="M142" s="11">
        <v>74150332</v>
      </c>
      <c r="N142" s="11">
        <v>5185611</v>
      </c>
      <c r="O142" s="11">
        <v>87820926</v>
      </c>
      <c r="P142" s="11">
        <v>58741092</v>
      </c>
      <c r="Q142" s="11">
        <v>29079834</v>
      </c>
      <c r="R142" s="11">
        <v>43087372</v>
      </c>
      <c r="S142" s="11">
        <v>34073139</v>
      </c>
      <c r="T142" s="11">
        <v>9014233</v>
      </c>
      <c r="U142" s="11">
        <v>1076257742</v>
      </c>
      <c r="V142" s="11">
        <v>654910679</v>
      </c>
      <c r="W142" s="11">
        <v>421347063</v>
      </c>
      <c r="X142" s="11">
        <v>99900842</v>
      </c>
      <c r="Y142" s="11">
        <v>73261423</v>
      </c>
      <c r="Z142" s="11">
        <v>26639419</v>
      </c>
      <c r="AA142" s="11">
        <v>64408860</v>
      </c>
      <c r="AB142" s="11">
        <v>46950322</v>
      </c>
      <c r="AC142" s="11">
        <v>17458538</v>
      </c>
      <c r="AD142" s="11">
        <v>17721448</v>
      </c>
      <c r="AE142" s="11">
        <v>15267339</v>
      </c>
      <c r="AF142" s="11">
        <v>2454109</v>
      </c>
      <c r="AG142" s="11">
        <v>15454008</v>
      </c>
      <c r="AH142" s="11">
        <v>0</v>
      </c>
      <c r="AI142" s="11">
        <v>15454008</v>
      </c>
      <c r="AJ142" s="11">
        <v>332111663</v>
      </c>
      <c r="AK142" s="11">
        <v>215699124</v>
      </c>
      <c r="AL142" s="11">
        <v>116412539</v>
      </c>
      <c r="AM142" s="11">
        <v>143423611</v>
      </c>
      <c r="AN142" s="11">
        <v>95924303</v>
      </c>
      <c r="AO142" s="11">
        <v>47499308</v>
      </c>
      <c r="AP142" s="11">
        <v>25313016</v>
      </c>
      <c r="AQ142" s="11">
        <v>22382636</v>
      </c>
      <c r="AR142" s="11">
        <v>2930380</v>
      </c>
      <c r="AS142" s="11">
        <v>27193457</v>
      </c>
      <c r="AT142" s="11">
        <v>23793309</v>
      </c>
      <c r="AU142" s="11">
        <v>3400148</v>
      </c>
      <c r="AV142" s="11">
        <v>245978329</v>
      </c>
      <c r="AW142" s="11">
        <v>156686201</v>
      </c>
      <c r="AX142" s="11">
        <v>89292128</v>
      </c>
      <c r="AY142" s="11">
        <v>79993290</v>
      </c>
      <c r="AZ142" s="11">
        <v>59778098</v>
      </c>
      <c r="BA142" s="11">
        <v>20215192</v>
      </c>
      <c r="BB142" s="11">
        <v>53356557</v>
      </c>
      <c r="BC142" s="11">
        <v>42462383</v>
      </c>
      <c r="BD142" s="11">
        <v>10894174</v>
      </c>
      <c r="BE142" s="11">
        <v>39703005</v>
      </c>
      <c r="BF142" s="11">
        <v>23301768</v>
      </c>
      <c r="BG142" s="11">
        <v>16401237</v>
      </c>
      <c r="BH142" s="11">
        <v>56058994</v>
      </c>
      <c r="BI142" s="11">
        <v>39481499</v>
      </c>
      <c r="BJ142" s="11">
        <v>16577495</v>
      </c>
      <c r="BK142" s="11">
        <v>83676228</v>
      </c>
      <c r="BL142" s="11">
        <v>59262385</v>
      </c>
      <c r="BM142" s="11">
        <v>24413843</v>
      </c>
      <c r="BN142" s="11">
        <v>20661378</v>
      </c>
      <c r="BO142" s="11">
        <v>18567724</v>
      </c>
      <c r="BP142" s="11">
        <v>2093654</v>
      </c>
      <c r="BQ142" s="11">
        <v>101127025</v>
      </c>
      <c r="BR142" s="11">
        <v>69648185</v>
      </c>
      <c r="BS142" s="11">
        <v>31478840</v>
      </c>
      <c r="BT142" s="11">
        <v>122638415</v>
      </c>
      <c r="BU142" s="11">
        <v>90985493</v>
      </c>
      <c r="BV142" s="11">
        <v>31652922</v>
      </c>
      <c r="BW142" s="11">
        <v>147934202</v>
      </c>
      <c r="BX142" s="11">
        <v>99516188</v>
      </c>
      <c r="BY142" s="11">
        <v>48418014</v>
      </c>
      <c r="BZ142" s="11">
        <v>108589306</v>
      </c>
      <c r="CA142" s="11">
        <v>78476839</v>
      </c>
      <c r="CB142" s="11">
        <v>30112467</v>
      </c>
      <c r="CC142" s="11">
        <v>38988792</v>
      </c>
      <c r="CD142" s="11">
        <v>32634787</v>
      </c>
      <c r="CE142" s="11">
        <v>6354005</v>
      </c>
      <c r="CF142" s="11">
        <v>115094621</v>
      </c>
      <c r="CG142" s="11">
        <v>85169959</v>
      </c>
      <c r="CH142" s="11">
        <v>29924662</v>
      </c>
      <c r="CI142" s="11">
        <v>22114322</v>
      </c>
      <c r="CJ142" s="11">
        <v>18742883</v>
      </c>
      <c r="CK142" s="11">
        <v>3371439</v>
      </c>
      <c r="CL142" s="11">
        <v>31986141</v>
      </c>
      <c r="CM142" s="11">
        <v>19913431</v>
      </c>
      <c r="CN142" s="11">
        <v>12072710</v>
      </c>
      <c r="CO142" s="11">
        <v>52226074</v>
      </c>
      <c r="CP142" s="11">
        <v>39695228</v>
      </c>
      <c r="CQ142" s="11">
        <v>12530846</v>
      </c>
      <c r="CR142" s="11">
        <v>17070633</v>
      </c>
      <c r="CS142" s="11">
        <v>13973384</v>
      </c>
      <c r="CT142" s="11">
        <v>3097249</v>
      </c>
      <c r="CU142" s="11">
        <v>135284978</v>
      </c>
      <c r="CV142" s="11">
        <v>115618874</v>
      </c>
      <c r="CW142" s="11">
        <v>19666104</v>
      </c>
      <c r="CX142" s="11">
        <v>60223867</v>
      </c>
      <c r="CY142" s="11">
        <v>52198754</v>
      </c>
      <c r="CZ142" s="11">
        <v>8025113</v>
      </c>
      <c r="DA142" s="11">
        <v>617815959</v>
      </c>
      <c r="DB142" s="11">
        <v>362347346</v>
      </c>
      <c r="DC142" s="11">
        <v>255468613</v>
      </c>
      <c r="DD142" s="11">
        <v>135168526</v>
      </c>
      <c r="DE142" s="11">
        <v>116224191</v>
      </c>
      <c r="DF142" s="11">
        <v>18944335</v>
      </c>
      <c r="DG142" s="11">
        <v>33558177</v>
      </c>
      <c r="DH142" s="11">
        <v>28848736</v>
      </c>
      <c r="DI142" s="11">
        <v>4709441</v>
      </c>
      <c r="DJ142" s="11">
        <v>269497653</v>
      </c>
      <c r="DK142" s="11">
        <v>216937131</v>
      </c>
      <c r="DL142" s="11">
        <v>52560522</v>
      </c>
      <c r="DM142" s="11">
        <v>56367285</v>
      </c>
      <c r="DN142" s="11">
        <v>44431623</v>
      </c>
      <c r="DO142" s="11">
        <v>11935662</v>
      </c>
      <c r="DP142" s="11">
        <v>107867058</v>
      </c>
      <c r="DQ142" s="11">
        <v>91101750</v>
      </c>
      <c r="DR142" s="11">
        <v>16765308</v>
      </c>
      <c r="DS142" s="11">
        <v>193791065</v>
      </c>
      <c r="DT142" s="11">
        <v>123378476</v>
      </c>
      <c r="DU142" s="11">
        <v>70412589</v>
      </c>
      <c r="DV142" s="11">
        <v>19596425</v>
      </c>
      <c r="DW142" s="11">
        <v>16649901</v>
      </c>
      <c r="DX142" s="11">
        <v>2946524</v>
      </c>
      <c r="DY142" s="11">
        <v>61016953</v>
      </c>
      <c r="DZ142" s="11">
        <v>44007914</v>
      </c>
      <c r="EA142" s="11">
        <v>17009039</v>
      </c>
      <c r="EB142" s="11">
        <v>18773514</v>
      </c>
      <c r="EC142" s="11">
        <v>15527699</v>
      </c>
      <c r="ED142" s="11">
        <v>3245815</v>
      </c>
      <c r="EE142" s="11">
        <v>88877711</v>
      </c>
      <c r="EF142" s="11">
        <v>53131756</v>
      </c>
      <c r="EG142" s="11">
        <v>35745955</v>
      </c>
      <c r="EH142" s="11">
        <v>510100305</v>
      </c>
      <c r="EI142" s="11">
        <v>350718797</v>
      </c>
      <c r="EJ142" s="11">
        <v>159381508</v>
      </c>
      <c r="EK142" s="11">
        <v>42051839</v>
      </c>
      <c r="EL142" s="11">
        <v>33763037</v>
      </c>
      <c r="EM142" s="11">
        <v>8288802</v>
      </c>
      <c r="EN142" s="11">
        <v>8899698</v>
      </c>
      <c r="EO142" s="11">
        <v>7851075</v>
      </c>
      <c r="EP142" s="11">
        <v>1048623</v>
      </c>
      <c r="EQ142" s="11">
        <v>136540717</v>
      </c>
      <c r="ER142" s="11">
        <v>96236952</v>
      </c>
      <c r="ES142" s="11">
        <v>40303765</v>
      </c>
      <c r="ET142" s="11">
        <v>136708314</v>
      </c>
      <c r="EU142" s="11">
        <v>102578538</v>
      </c>
      <c r="EV142" s="11">
        <v>34129776</v>
      </c>
      <c r="EW142" s="11">
        <v>24516602</v>
      </c>
      <c r="EX142" s="11">
        <v>21483293</v>
      </c>
      <c r="EY142" s="11">
        <v>3033309</v>
      </c>
      <c r="EZ142" s="11">
        <v>131566623</v>
      </c>
      <c r="FA142" s="11">
        <v>111056372</v>
      </c>
      <c r="FB142" s="11">
        <v>20510251</v>
      </c>
      <c r="FC142" s="11">
        <v>32937786</v>
      </c>
      <c r="FD142" s="11">
        <v>29340748</v>
      </c>
      <c r="FE142" s="11">
        <v>3597038</v>
      </c>
      <c r="FF142" s="420"/>
      <c r="FG142" s="420"/>
      <c r="FH142" s="417"/>
    </row>
    <row r="143" spans="1:164" ht="25.5" customHeight="1">
      <c r="A143" s="656" t="s">
        <v>747</v>
      </c>
      <c r="B143" s="656"/>
      <c r="C143" s="656"/>
      <c r="D143" s="11">
        <v>3750911244</v>
      </c>
      <c r="E143" s="11"/>
      <c r="F143" s="11"/>
      <c r="G143" s="11">
        <v>3085518405</v>
      </c>
      <c r="H143" s="11">
        <v>665392839</v>
      </c>
      <c r="I143" s="11">
        <v>34869052</v>
      </c>
      <c r="J143" s="11">
        <v>32162284</v>
      </c>
      <c r="K143" s="11">
        <v>2706768</v>
      </c>
      <c r="L143" s="11">
        <v>9495686</v>
      </c>
      <c r="M143" s="11">
        <v>9205564</v>
      </c>
      <c r="N143" s="11">
        <v>290122</v>
      </c>
      <c r="O143" s="11">
        <v>44787462</v>
      </c>
      <c r="P143" s="11">
        <v>39946927</v>
      </c>
      <c r="Q143" s="11">
        <v>4840535</v>
      </c>
      <c r="R143" s="11">
        <v>25945853</v>
      </c>
      <c r="S143" s="11">
        <v>25464616</v>
      </c>
      <c r="T143" s="11">
        <v>481237</v>
      </c>
      <c r="U143" s="11">
        <v>747459186</v>
      </c>
      <c r="V143" s="11">
        <v>547501140</v>
      </c>
      <c r="W143" s="11">
        <v>199958046</v>
      </c>
      <c r="X143" s="11">
        <v>54234769</v>
      </c>
      <c r="Y143" s="11">
        <v>49351509</v>
      </c>
      <c r="Z143" s="11">
        <v>4883260</v>
      </c>
      <c r="AA143" s="11">
        <v>40755610</v>
      </c>
      <c r="AB143" s="11">
        <v>29022997</v>
      </c>
      <c r="AC143" s="11">
        <v>11732613</v>
      </c>
      <c r="AD143" s="11">
        <v>9727305</v>
      </c>
      <c r="AE143" s="11">
        <v>8865339</v>
      </c>
      <c r="AF143" s="11">
        <v>861966</v>
      </c>
      <c r="AG143" s="11">
        <v>9439639</v>
      </c>
      <c r="AH143" s="11">
        <v>0</v>
      </c>
      <c r="AI143" s="11">
        <v>9439639</v>
      </c>
      <c r="AJ143" s="11">
        <v>169159627</v>
      </c>
      <c r="AK143" s="11">
        <v>135773460</v>
      </c>
      <c r="AL143" s="11">
        <v>33386167</v>
      </c>
      <c r="AM143" s="11">
        <v>94654019</v>
      </c>
      <c r="AN143" s="11">
        <v>83592233</v>
      </c>
      <c r="AO143" s="11">
        <v>11061786</v>
      </c>
      <c r="AP143" s="11">
        <v>14664877</v>
      </c>
      <c r="AQ143" s="11">
        <v>14664877</v>
      </c>
      <c r="AR143" s="11">
        <v>0</v>
      </c>
      <c r="AS143" s="11">
        <v>15515417</v>
      </c>
      <c r="AT143" s="11">
        <v>15495898</v>
      </c>
      <c r="AU143" s="11">
        <v>19519</v>
      </c>
      <c r="AV143" s="11">
        <v>150494429</v>
      </c>
      <c r="AW143" s="11">
        <v>108631525</v>
      </c>
      <c r="AX143" s="11">
        <v>41862904</v>
      </c>
      <c r="AY143" s="11">
        <v>31547488</v>
      </c>
      <c r="AZ143" s="11">
        <v>30888185</v>
      </c>
      <c r="BA143" s="11">
        <v>659303</v>
      </c>
      <c r="BB143" s="11">
        <v>32323542</v>
      </c>
      <c r="BC143" s="11">
        <v>32268312</v>
      </c>
      <c r="BD143" s="11">
        <v>55230</v>
      </c>
      <c r="BE143" s="11">
        <v>19485108</v>
      </c>
      <c r="BF143" s="11">
        <v>17716017</v>
      </c>
      <c r="BG143" s="11">
        <v>1769091</v>
      </c>
      <c r="BH143" s="11">
        <v>29822476</v>
      </c>
      <c r="BI143" s="11">
        <v>29094062</v>
      </c>
      <c r="BJ143" s="11">
        <v>728414</v>
      </c>
      <c r="BK143" s="11">
        <v>45110953</v>
      </c>
      <c r="BL143" s="11">
        <v>42606126</v>
      </c>
      <c r="BM143" s="11">
        <v>2504827</v>
      </c>
      <c r="BN143" s="11">
        <v>12790354</v>
      </c>
      <c r="BO143" s="11">
        <v>12790354</v>
      </c>
      <c r="BP143" s="11">
        <v>0</v>
      </c>
      <c r="BQ143" s="11">
        <v>71081608</v>
      </c>
      <c r="BR143" s="11">
        <v>51688646</v>
      </c>
      <c r="BS143" s="11">
        <v>19392962</v>
      </c>
      <c r="BT143" s="11">
        <v>65982459</v>
      </c>
      <c r="BU143" s="11">
        <v>46903746</v>
      </c>
      <c r="BV143" s="11">
        <v>19078713</v>
      </c>
      <c r="BW143" s="11">
        <v>85658936</v>
      </c>
      <c r="BX143" s="11">
        <v>67426475</v>
      </c>
      <c r="BY143" s="11">
        <v>18232461</v>
      </c>
      <c r="BZ143" s="11">
        <v>60891279</v>
      </c>
      <c r="CA143" s="11">
        <v>59549251</v>
      </c>
      <c r="CB143" s="11">
        <v>1342028</v>
      </c>
      <c r="CC143" s="11">
        <v>25890168</v>
      </c>
      <c r="CD143" s="11">
        <v>25890168</v>
      </c>
      <c r="CE143" s="11">
        <v>0</v>
      </c>
      <c r="CF143" s="11">
        <v>71510446</v>
      </c>
      <c r="CG143" s="11">
        <v>62244471</v>
      </c>
      <c r="CH143" s="11">
        <v>9265975</v>
      </c>
      <c r="CI143" s="11">
        <v>11735181</v>
      </c>
      <c r="CJ143" s="11">
        <v>11723996</v>
      </c>
      <c r="CK143" s="11">
        <v>11185</v>
      </c>
      <c r="CL143" s="11">
        <v>16093330</v>
      </c>
      <c r="CM143" s="11">
        <v>12573459</v>
      </c>
      <c r="CN143" s="11">
        <v>3519871</v>
      </c>
      <c r="CO143" s="11">
        <v>35510024</v>
      </c>
      <c r="CP143" s="11">
        <v>35510024</v>
      </c>
      <c r="CQ143" s="11">
        <v>0</v>
      </c>
      <c r="CR143" s="11">
        <v>7231908</v>
      </c>
      <c r="CS143" s="11">
        <v>6998684</v>
      </c>
      <c r="CT143" s="11">
        <v>233224</v>
      </c>
      <c r="CU143" s="11">
        <v>75082646</v>
      </c>
      <c r="CV143" s="11">
        <v>74979180</v>
      </c>
      <c r="CW143" s="11">
        <v>103466</v>
      </c>
      <c r="CX143" s="11">
        <v>26160735</v>
      </c>
      <c r="CY143" s="11">
        <v>26160735</v>
      </c>
      <c r="CZ143" s="11">
        <v>0</v>
      </c>
      <c r="DA143" s="11">
        <v>451060560</v>
      </c>
      <c r="DB143" s="11">
        <v>282096835</v>
      </c>
      <c r="DC143" s="11">
        <v>168963725</v>
      </c>
      <c r="DD143" s="11">
        <v>89638369</v>
      </c>
      <c r="DE143" s="11">
        <v>88930265</v>
      </c>
      <c r="DF143" s="11">
        <v>708104</v>
      </c>
      <c r="DG143" s="11">
        <v>6961823</v>
      </c>
      <c r="DH143" s="11">
        <v>6595765</v>
      </c>
      <c r="DI143" s="11">
        <v>366058</v>
      </c>
      <c r="DJ143" s="11">
        <v>183846788</v>
      </c>
      <c r="DK143" s="11">
        <v>182163031</v>
      </c>
      <c r="DL143" s="11">
        <v>1683757</v>
      </c>
      <c r="DM143" s="11">
        <v>32639171</v>
      </c>
      <c r="DN143" s="11">
        <v>31133240</v>
      </c>
      <c r="DO143" s="11">
        <v>1505931</v>
      </c>
      <c r="DP143" s="11">
        <v>77233033</v>
      </c>
      <c r="DQ143" s="11">
        <v>76365777</v>
      </c>
      <c r="DR143" s="11">
        <v>867256</v>
      </c>
      <c r="DS143" s="11">
        <v>102459863</v>
      </c>
      <c r="DT143" s="11">
        <v>78357941</v>
      </c>
      <c r="DU143" s="11">
        <v>24101922</v>
      </c>
      <c r="DV143" s="11">
        <v>9020690</v>
      </c>
      <c r="DW143" s="11">
        <v>7453924</v>
      </c>
      <c r="DX143" s="11">
        <v>1566766</v>
      </c>
      <c r="DY143" s="11">
        <v>29398753</v>
      </c>
      <c r="DZ143" s="11">
        <v>28966735</v>
      </c>
      <c r="EA143" s="11">
        <v>432018</v>
      </c>
      <c r="EB143" s="11">
        <v>11088424</v>
      </c>
      <c r="EC143" s="11">
        <v>10606988</v>
      </c>
      <c r="ED143" s="11">
        <v>481436</v>
      </c>
      <c r="EE143" s="11">
        <v>50645570</v>
      </c>
      <c r="EF143" s="11">
        <v>40558071</v>
      </c>
      <c r="EG143" s="11">
        <v>10087499</v>
      </c>
      <c r="EH143" s="11">
        <v>243464954</v>
      </c>
      <c r="EI143" s="11">
        <v>214560143</v>
      </c>
      <c r="EJ143" s="11">
        <v>28904811</v>
      </c>
      <c r="EK143" s="11">
        <v>26045775</v>
      </c>
      <c r="EL143" s="11">
        <v>25894087</v>
      </c>
      <c r="EM143" s="11">
        <v>151688</v>
      </c>
      <c r="EN143" s="11">
        <v>4368817</v>
      </c>
      <c r="EO143" s="11">
        <v>4091966</v>
      </c>
      <c r="EP143" s="11">
        <v>276851</v>
      </c>
      <c r="EQ143" s="11">
        <v>83686862</v>
      </c>
      <c r="ER143" s="11">
        <v>68202772</v>
      </c>
      <c r="ES143" s="11">
        <v>15484090</v>
      </c>
      <c r="ET143" s="11">
        <v>84226740</v>
      </c>
      <c r="EU143" s="11">
        <v>80184759</v>
      </c>
      <c r="EV143" s="11">
        <v>4041981</v>
      </c>
      <c r="EW143" s="11">
        <v>13951011</v>
      </c>
      <c r="EX143" s="11">
        <v>13558217</v>
      </c>
      <c r="EY143" s="11">
        <v>392794</v>
      </c>
      <c r="EZ143" s="11">
        <v>98064601</v>
      </c>
      <c r="FA143" s="11">
        <v>91109761</v>
      </c>
      <c r="FB143" s="11">
        <v>6954840</v>
      </c>
      <c r="FC143" s="11">
        <v>7997868</v>
      </c>
      <c r="FD143" s="11">
        <v>7997868</v>
      </c>
      <c r="FE143" s="11">
        <v>0</v>
      </c>
      <c r="FF143" s="420"/>
      <c r="FG143" s="420"/>
      <c r="FH143" s="417"/>
    </row>
    <row r="144" spans="1:164" ht="25.5" customHeight="1">
      <c r="A144" s="656" t="s">
        <v>680</v>
      </c>
      <c r="B144" s="656"/>
      <c r="C144" s="656"/>
      <c r="D144" s="11">
        <v>42474724</v>
      </c>
      <c r="E144" s="11"/>
      <c r="F144" s="11"/>
      <c r="G144" s="11">
        <v>42068128</v>
      </c>
      <c r="H144" s="11">
        <v>406596</v>
      </c>
      <c r="I144" s="11">
        <v>529107</v>
      </c>
      <c r="J144" s="11">
        <v>529107</v>
      </c>
      <c r="K144" s="11">
        <v>0</v>
      </c>
      <c r="L144" s="11">
        <v>433220</v>
      </c>
      <c r="M144" s="11">
        <v>433220</v>
      </c>
      <c r="N144" s="11">
        <v>0</v>
      </c>
      <c r="O144" s="11">
        <v>322017</v>
      </c>
      <c r="P144" s="11">
        <v>322017</v>
      </c>
      <c r="Q144" s="11">
        <v>0</v>
      </c>
      <c r="R144" s="11">
        <v>485792</v>
      </c>
      <c r="S144" s="11">
        <v>485792</v>
      </c>
      <c r="T144" s="11">
        <v>0</v>
      </c>
      <c r="U144" s="11">
        <v>-3088756</v>
      </c>
      <c r="V144" s="11">
        <v>-3088756</v>
      </c>
      <c r="W144" s="11">
        <v>0</v>
      </c>
      <c r="X144" s="11">
        <v>689006</v>
      </c>
      <c r="Y144" s="11">
        <v>689006</v>
      </c>
      <c r="Z144" s="11">
        <v>0</v>
      </c>
      <c r="AA144" s="11">
        <v>382161</v>
      </c>
      <c r="AB144" s="11">
        <v>382161</v>
      </c>
      <c r="AC144" s="11">
        <v>0</v>
      </c>
      <c r="AD144" s="11">
        <v>103054</v>
      </c>
      <c r="AE144" s="11">
        <v>103054</v>
      </c>
      <c r="AF144" s="11">
        <v>0</v>
      </c>
      <c r="AG144" s="11">
        <v>406596</v>
      </c>
      <c r="AH144" s="11">
        <v>0</v>
      </c>
      <c r="AI144" s="11">
        <v>406596</v>
      </c>
      <c r="AJ144" s="11">
        <v>3192905</v>
      </c>
      <c r="AK144" s="11">
        <v>3192905</v>
      </c>
      <c r="AL144" s="11">
        <v>0</v>
      </c>
      <c r="AM144" s="11">
        <v>1306467</v>
      </c>
      <c r="AN144" s="11">
        <v>1306467</v>
      </c>
      <c r="AO144" s="11">
        <v>0</v>
      </c>
      <c r="AP144" s="11">
        <v>504251</v>
      </c>
      <c r="AQ144" s="11">
        <v>504251</v>
      </c>
      <c r="AR144" s="11">
        <v>0</v>
      </c>
      <c r="AS144" s="11">
        <v>459956</v>
      </c>
      <c r="AT144" s="11">
        <v>459956</v>
      </c>
      <c r="AU144" s="11">
        <v>0</v>
      </c>
      <c r="AV144" s="11">
        <v>1633661</v>
      </c>
      <c r="AW144" s="11">
        <v>1633661</v>
      </c>
      <c r="AX144" s="11">
        <v>0</v>
      </c>
      <c r="AY144" s="11">
        <v>40892</v>
      </c>
      <c r="AZ144" s="11">
        <v>40892</v>
      </c>
      <c r="BA144" s="11">
        <v>0</v>
      </c>
      <c r="BB144" s="11">
        <v>923418</v>
      </c>
      <c r="BC144" s="11">
        <v>923418</v>
      </c>
      <c r="BD144" s="11">
        <v>0</v>
      </c>
      <c r="BE144" s="11">
        <v>530132</v>
      </c>
      <c r="BF144" s="11">
        <v>530132</v>
      </c>
      <c r="BG144" s="11">
        <v>0</v>
      </c>
      <c r="BH144" s="11">
        <v>183134</v>
      </c>
      <c r="BI144" s="11">
        <v>183134</v>
      </c>
      <c r="BJ144" s="11">
        <v>0</v>
      </c>
      <c r="BK144" s="11">
        <v>936676</v>
      </c>
      <c r="BL144" s="11">
        <v>936676</v>
      </c>
      <c r="BM144" s="11">
        <v>0</v>
      </c>
      <c r="BN144" s="11">
        <v>370733</v>
      </c>
      <c r="BO144" s="11">
        <v>370733</v>
      </c>
      <c r="BP144" s="11">
        <v>0</v>
      </c>
      <c r="BQ144" s="11">
        <v>1111387</v>
      </c>
      <c r="BR144" s="11">
        <v>1111387</v>
      </c>
      <c r="BS144" s="11">
        <v>0</v>
      </c>
      <c r="BT144" s="11">
        <v>1026888</v>
      </c>
      <c r="BU144" s="11">
        <v>1026888</v>
      </c>
      <c r="BV144" s="11">
        <v>0</v>
      </c>
      <c r="BW144" s="11">
        <v>3086036</v>
      </c>
      <c r="BX144" s="11">
        <v>3086036</v>
      </c>
      <c r="BY144" s="11">
        <v>0</v>
      </c>
      <c r="BZ144" s="11">
        <v>1599838</v>
      </c>
      <c r="CA144" s="11">
        <v>1599838</v>
      </c>
      <c r="CB144" s="11">
        <v>0</v>
      </c>
      <c r="CC144" s="11">
        <v>633089</v>
      </c>
      <c r="CD144" s="11">
        <v>633089</v>
      </c>
      <c r="CE144" s="11">
        <v>0</v>
      </c>
      <c r="CF144" s="11">
        <v>585826</v>
      </c>
      <c r="CG144" s="11">
        <v>585826</v>
      </c>
      <c r="CH144" s="11">
        <v>0</v>
      </c>
      <c r="CI144" s="11">
        <v>296624</v>
      </c>
      <c r="CJ144" s="11">
        <v>296624</v>
      </c>
      <c r="CK144" s="11">
        <v>0</v>
      </c>
      <c r="CL144" s="11">
        <v>415345</v>
      </c>
      <c r="CM144" s="11">
        <v>415345</v>
      </c>
      <c r="CN144" s="11">
        <v>0</v>
      </c>
      <c r="CO144" s="11">
        <v>578769</v>
      </c>
      <c r="CP144" s="11">
        <v>578769</v>
      </c>
      <c r="CQ144" s="11">
        <v>0</v>
      </c>
      <c r="CR144" s="11">
        <v>294624</v>
      </c>
      <c r="CS144" s="11">
        <v>294624</v>
      </c>
      <c r="CT144" s="11">
        <v>0</v>
      </c>
      <c r="CU144" s="11">
        <v>1633588</v>
      </c>
      <c r="CV144" s="11">
        <v>1633588</v>
      </c>
      <c r="CW144" s="11">
        <v>0</v>
      </c>
      <c r="CX144" s="11">
        <v>334180</v>
      </c>
      <c r="CY144" s="11">
        <v>334180</v>
      </c>
      <c r="CZ144" s="11">
        <v>0</v>
      </c>
      <c r="DA144" s="11">
        <v>1290517</v>
      </c>
      <c r="DB144" s="11">
        <v>1290517</v>
      </c>
      <c r="DC144" s="11">
        <v>0</v>
      </c>
      <c r="DD144" s="11">
        <v>1973751</v>
      </c>
      <c r="DE144" s="11">
        <v>1973751</v>
      </c>
      <c r="DF144" s="11">
        <v>0</v>
      </c>
      <c r="DG144" s="11">
        <v>63686</v>
      </c>
      <c r="DH144" s="11">
        <v>63686</v>
      </c>
      <c r="DI144" s="11">
        <v>0</v>
      </c>
      <c r="DJ144" s="11">
        <v>801255</v>
      </c>
      <c r="DK144" s="11">
        <v>801255</v>
      </c>
      <c r="DL144" s="11">
        <v>0</v>
      </c>
      <c r="DM144" s="11">
        <v>1088825</v>
      </c>
      <c r="DN144" s="11">
        <v>1088825</v>
      </c>
      <c r="DO144" s="11">
        <v>0</v>
      </c>
      <c r="DP144" s="11">
        <v>3099539</v>
      </c>
      <c r="DQ144" s="11">
        <v>3099539</v>
      </c>
      <c r="DR144" s="11">
        <v>0</v>
      </c>
      <c r="DS144" s="11">
        <v>1515395</v>
      </c>
      <c r="DT144" s="11">
        <v>1515395</v>
      </c>
      <c r="DU144" s="11">
        <v>0</v>
      </c>
      <c r="DV144" s="11">
        <v>201703</v>
      </c>
      <c r="DW144" s="11">
        <v>201703</v>
      </c>
      <c r="DX144" s="11">
        <v>0</v>
      </c>
      <c r="DY144" s="11">
        <v>461638</v>
      </c>
      <c r="DZ144" s="11">
        <v>461638</v>
      </c>
      <c r="EA144" s="11">
        <v>0</v>
      </c>
      <c r="EB144" s="11">
        <v>102603</v>
      </c>
      <c r="EC144" s="11">
        <v>102603</v>
      </c>
      <c r="ED144" s="11">
        <v>0</v>
      </c>
      <c r="EE144" s="11">
        <v>1003250</v>
      </c>
      <c r="EF144" s="11">
        <v>1003250</v>
      </c>
      <c r="EG144" s="11">
        <v>0</v>
      </c>
      <c r="EH144" s="11">
        <v>1357401</v>
      </c>
      <c r="EI144" s="11">
        <v>1357401</v>
      </c>
      <c r="EJ144" s="11">
        <v>0</v>
      </c>
      <c r="EK144" s="11">
        <v>972460</v>
      </c>
      <c r="EL144" s="11">
        <v>972460</v>
      </c>
      <c r="EM144" s="11">
        <v>0</v>
      </c>
      <c r="EN144" s="11">
        <v>272369</v>
      </c>
      <c r="EO144" s="11">
        <v>272369</v>
      </c>
      <c r="EP144" s="11">
        <v>0</v>
      </c>
      <c r="EQ144" s="11">
        <v>978294</v>
      </c>
      <c r="ER144" s="11">
        <v>978294</v>
      </c>
      <c r="ES144" s="11">
        <v>0</v>
      </c>
      <c r="ET144" s="11">
        <v>4003581</v>
      </c>
      <c r="EU144" s="11">
        <v>4003581</v>
      </c>
      <c r="EV144" s="11">
        <v>0</v>
      </c>
      <c r="EW144" s="11">
        <v>52725</v>
      </c>
      <c r="EX144" s="11">
        <v>52725</v>
      </c>
      <c r="EY144" s="11">
        <v>0</v>
      </c>
      <c r="EZ144" s="11">
        <v>986677</v>
      </c>
      <c r="FA144" s="11">
        <v>986677</v>
      </c>
      <c r="FB144" s="11">
        <v>0</v>
      </c>
      <c r="FC144" s="11">
        <v>308439</v>
      </c>
      <c r="FD144" s="11">
        <v>308439</v>
      </c>
      <c r="FE144" s="11">
        <v>0</v>
      </c>
      <c r="FF144" s="420"/>
      <c r="FG144" s="420"/>
      <c r="FH144" s="417"/>
    </row>
    <row r="145" spans="1:164" ht="25.5" customHeight="1">
      <c r="A145" s="656" t="s">
        <v>681</v>
      </c>
      <c r="B145" s="656"/>
      <c r="C145" s="656"/>
      <c r="D145" s="11">
        <v>3598055258</v>
      </c>
      <c r="E145" s="11"/>
      <c r="F145" s="11"/>
      <c r="G145" s="11">
        <v>2933069015</v>
      </c>
      <c r="H145" s="11">
        <v>664986243</v>
      </c>
      <c r="I145" s="11">
        <v>34339945</v>
      </c>
      <c r="J145" s="11">
        <v>31633177</v>
      </c>
      <c r="K145" s="11">
        <v>2706768</v>
      </c>
      <c r="L145" s="11">
        <v>9046822</v>
      </c>
      <c r="M145" s="11">
        <v>8756700</v>
      </c>
      <c r="N145" s="11">
        <v>290122</v>
      </c>
      <c r="O145" s="11">
        <v>44465445</v>
      </c>
      <c r="P145" s="11">
        <v>39624910</v>
      </c>
      <c r="Q145" s="11">
        <v>4840535</v>
      </c>
      <c r="R145" s="11">
        <v>25341981</v>
      </c>
      <c r="S145" s="11">
        <v>24860744</v>
      </c>
      <c r="T145" s="11">
        <v>481237</v>
      </c>
      <c r="U145" s="11">
        <v>722270668</v>
      </c>
      <c r="V145" s="11">
        <v>522312622</v>
      </c>
      <c r="W145" s="11">
        <v>199958046</v>
      </c>
      <c r="X145" s="11">
        <v>51069091</v>
      </c>
      <c r="Y145" s="11">
        <v>46185831</v>
      </c>
      <c r="Z145" s="11">
        <v>4883260</v>
      </c>
      <c r="AA145" s="11">
        <v>40333283</v>
      </c>
      <c r="AB145" s="11">
        <v>28600670</v>
      </c>
      <c r="AC145" s="11">
        <v>11732613</v>
      </c>
      <c r="AD145" s="11">
        <v>9621264</v>
      </c>
      <c r="AE145" s="11">
        <v>8759298</v>
      </c>
      <c r="AF145" s="11">
        <v>861966</v>
      </c>
      <c r="AG145" s="11">
        <v>9033043</v>
      </c>
      <c r="AH145" s="11">
        <v>0</v>
      </c>
      <c r="AI145" s="11">
        <v>9033043</v>
      </c>
      <c r="AJ145" s="11">
        <v>165704197</v>
      </c>
      <c r="AK145" s="11">
        <v>132318030</v>
      </c>
      <c r="AL145" s="11">
        <v>33386167</v>
      </c>
      <c r="AM145" s="11">
        <v>93338583</v>
      </c>
      <c r="AN145" s="11">
        <v>82276797</v>
      </c>
      <c r="AO145" s="11">
        <v>11061786</v>
      </c>
      <c r="AP145" s="11">
        <v>14160626</v>
      </c>
      <c r="AQ145" s="11">
        <v>14160626</v>
      </c>
      <c r="AR145" s="11">
        <v>0</v>
      </c>
      <c r="AS145" s="11">
        <v>14368151</v>
      </c>
      <c r="AT145" s="11">
        <v>14348632</v>
      </c>
      <c r="AU145" s="11">
        <v>19519</v>
      </c>
      <c r="AV145" s="11">
        <v>148846574</v>
      </c>
      <c r="AW145" s="11">
        <v>106983670</v>
      </c>
      <c r="AX145" s="11">
        <v>41862904</v>
      </c>
      <c r="AY145" s="11">
        <v>31502517</v>
      </c>
      <c r="AZ145" s="11">
        <v>30843214</v>
      </c>
      <c r="BA145" s="11">
        <v>659303</v>
      </c>
      <c r="BB145" s="11">
        <v>31394965</v>
      </c>
      <c r="BC145" s="11">
        <v>31339735</v>
      </c>
      <c r="BD145" s="11">
        <v>55230</v>
      </c>
      <c r="BE145" s="11">
        <v>18939157</v>
      </c>
      <c r="BF145" s="11">
        <v>17170066</v>
      </c>
      <c r="BG145" s="11">
        <v>1769091</v>
      </c>
      <c r="BH145" s="11">
        <v>28410174</v>
      </c>
      <c r="BI145" s="11">
        <v>27681760</v>
      </c>
      <c r="BJ145" s="11">
        <v>728414</v>
      </c>
      <c r="BK145" s="11">
        <v>43878439</v>
      </c>
      <c r="BL145" s="11">
        <v>41373612</v>
      </c>
      <c r="BM145" s="11">
        <v>2504827</v>
      </c>
      <c r="BN145" s="11">
        <v>12408641</v>
      </c>
      <c r="BO145" s="11">
        <v>12408641</v>
      </c>
      <c r="BP145" s="11">
        <v>0</v>
      </c>
      <c r="BQ145" s="11">
        <v>67824027</v>
      </c>
      <c r="BR145" s="11">
        <v>48431065</v>
      </c>
      <c r="BS145" s="11">
        <v>19392962</v>
      </c>
      <c r="BT145" s="11">
        <v>64904500</v>
      </c>
      <c r="BU145" s="11">
        <v>45825787</v>
      </c>
      <c r="BV145" s="11">
        <v>19078713</v>
      </c>
      <c r="BW145" s="11">
        <v>82537034</v>
      </c>
      <c r="BX145" s="11">
        <v>64304573</v>
      </c>
      <c r="BY145" s="11">
        <v>18232461</v>
      </c>
      <c r="BZ145" s="11">
        <v>59235956</v>
      </c>
      <c r="CA145" s="11">
        <v>57893928</v>
      </c>
      <c r="CB145" s="11">
        <v>1342028</v>
      </c>
      <c r="CC145" s="11">
        <v>25257079</v>
      </c>
      <c r="CD145" s="11">
        <v>25257079</v>
      </c>
      <c r="CE145" s="11">
        <v>0</v>
      </c>
      <c r="CF145" s="11">
        <v>70917969</v>
      </c>
      <c r="CG145" s="11">
        <v>61651994</v>
      </c>
      <c r="CH145" s="11">
        <v>9265975</v>
      </c>
      <c r="CI145" s="11">
        <v>9974561</v>
      </c>
      <c r="CJ145" s="11">
        <v>9963376</v>
      </c>
      <c r="CK145" s="11">
        <v>11185</v>
      </c>
      <c r="CL145" s="11">
        <v>15674793</v>
      </c>
      <c r="CM145" s="11">
        <v>12154922</v>
      </c>
      <c r="CN145" s="11">
        <v>3519871</v>
      </c>
      <c r="CO145" s="11">
        <v>34931255</v>
      </c>
      <c r="CP145" s="11">
        <v>34931255</v>
      </c>
      <c r="CQ145" s="11">
        <v>0</v>
      </c>
      <c r="CR145" s="11">
        <v>6937284</v>
      </c>
      <c r="CS145" s="11">
        <v>6704060</v>
      </c>
      <c r="CT145" s="11">
        <v>233224</v>
      </c>
      <c r="CU145" s="11">
        <v>73180208</v>
      </c>
      <c r="CV145" s="11">
        <v>73076742</v>
      </c>
      <c r="CW145" s="11">
        <v>103466</v>
      </c>
      <c r="CX145" s="11">
        <v>25777278</v>
      </c>
      <c r="CY145" s="11">
        <v>25777278</v>
      </c>
      <c r="CZ145" s="11">
        <v>0</v>
      </c>
      <c r="DA145" s="11">
        <v>435344402</v>
      </c>
      <c r="DB145" s="11">
        <v>266380677</v>
      </c>
      <c r="DC145" s="11">
        <v>168963725</v>
      </c>
      <c r="DD145" s="11">
        <v>87664618</v>
      </c>
      <c r="DE145" s="11">
        <v>86956514</v>
      </c>
      <c r="DF145" s="11">
        <v>708104</v>
      </c>
      <c r="DG145" s="11">
        <v>5073643</v>
      </c>
      <c r="DH145" s="11">
        <v>4707585</v>
      </c>
      <c r="DI145" s="11">
        <v>366058</v>
      </c>
      <c r="DJ145" s="11">
        <v>159956883</v>
      </c>
      <c r="DK145" s="11">
        <v>158273126</v>
      </c>
      <c r="DL145" s="11">
        <v>1683757</v>
      </c>
      <c r="DM145" s="11">
        <v>30003545</v>
      </c>
      <c r="DN145" s="11">
        <v>28497614</v>
      </c>
      <c r="DO145" s="11">
        <v>1505931</v>
      </c>
      <c r="DP145" s="11">
        <v>69616324</v>
      </c>
      <c r="DQ145" s="11">
        <v>68749068</v>
      </c>
      <c r="DR145" s="11">
        <v>867256</v>
      </c>
      <c r="DS145" s="11">
        <v>99457111</v>
      </c>
      <c r="DT145" s="11">
        <v>75355189</v>
      </c>
      <c r="DU145" s="11">
        <v>24101922</v>
      </c>
      <c r="DV145" s="11">
        <v>8714774</v>
      </c>
      <c r="DW145" s="11">
        <v>7148008</v>
      </c>
      <c r="DX145" s="11">
        <v>1566766</v>
      </c>
      <c r="DY145" s="11">
        <v>28492108</v>
      </c>
      <c r="DZ145" s="11">
        <v>28060090</v>
      </c>
      <c r="EA145" s="11">
        <v>432018</v>
      </c>
      <c r="EB145" s="11">
        <v>10983113</v>
      </c>
      <c r="EC145" s="11">
        <v>10501677</v>
      </c>
      <c r="ED145" s="11">
        <v>481436</v>
      </c>
      <c r="EE145" s="11">
        <v>49642320</v>
      </c>
      <c r="EF145" s="11">
        <v>39554821</v>
      </c>
      <c r="EG145" s="11">
        <v>10087499</v>
      </c>
      <c r="EH145" s="11">
        <v>236134156</v>
      </c>
      <c r="EI145" s="11">
        <v>207229345</v>
      </c>
      <c r="EJ145" s="11">
        <v>28904811</v>
      </c>
      <c r="EK145" s="11">
        <v>23223905</v>
      </c>
      <c r="EL145" s="11">
        <v>23072217</v>
      </c>
      <c r="EM145" s="11">
        <v>151688</v>
      </c>
      <c r="EN145" s="11">
        <v>4096448</v>
      </c>
      <c r="EO145" s="11">
        <v>3819597</v>
      </c>
      <c r="EP145" s="11">
        <v>276851</v>
      </c>
      <c r="EQ145" s="11">
        <v>82703193</v>
      </c>
      <c r="ER145" s="11">
        <v>67219103</v>
      </c>
      <c r="ES145" s="11">
        <v>15484090</v>
      </c>
      <c r="ET145" s="11">
        <v>64610111</v>
      </c>
      <c r="EU145" s="11">
        <v>60568130</v>
      </c>
      <c r="EV145" s="11">
        <v>4041981</v>
      </c>
      <c r="EW145" s="11">
        <v>12242787</v>
      </c>
      <c r="EX145" s="11">
        <v>11849993</v>
      </c>
      <c r="EY145" s="11">
        <v>392794</v>
      </c>
      <c r="EZ145" s="11">
        <v>97066638</v>
      </c>
      <c r="FA145" s="11">
        <v>90111798</v>
      </c>
      <c r="FB145" s="11">
        <v>6954840</v>
      </c>
      <c r="FC145" s="11">
        <v>7403669</v>
      </c>
      <c r="FD145" s="11">
        <v>7403669</v>
      </c>
      <c r="FE145" s="11">
        <v>0</v>
      </c>
      <c r="FF145" s="420"/>
      <c r="FG145" s="420"/>
      <c r="FH145" s="417"/>
    </row>
    <row r="146" spans="1:164" ht="25.5" customHeight="1">
      <c r="A146" s="656" t="s">
        <v>682</v>
      </c>
      <c r="B146" s="656"/>
      <c r="C146" s="656"/>
      <c r="D146" s="11">
        <v>100165198</v>
      </c>
      <c r="E146" s="11"/>
      <c r="F146" s="11"/>
      <c r="G146" s="11">
        <v>100165198</v>
      </c>
      <c r="H146" s="11">
        <v>0</v>
      </c>
      <c r="I146" s="11">
        <v>0</v>
      </c>
      <c r="J146" s="11">
        <v>0</v>
      </c>
      <c r="K146" s="11">
        <v>0</v>
      </c>
      <c r="L146" s="11">
        <v>15644</v>
      </c>
      <c r="M146" s="11">
        <v>15644</v>
      </c>
      <c r="N146" s="11">
        <v>0</v>
      </c>
      <c r="O146" s="11">
        <v>0</v>
      </c>
      <c r="P146" s="11">
        <v>0</v>
      </c>
      <c r="Q146" s="11">
        <v>0</v>
      </c>
      <c r="R146" s="11">
        <v>118080</v>
      </c>
      <c r="S146" s="11">
        <v>118080</v>
      </c>
      <c r="T146" s="11">
        <v>0</v>
      </c>
      <c r="U146" s="11">
        <v>18910354</v>
      </c>
      <c r="V146" s="11">
        <v>18910354</v>
      </c>
      <c r="W146" s="11">
        <v>0</v>
      </c>
      <c r="X146" s="11">
        <v>2371947</v>
      </c>
      <c r="Y146" s="11">
        <v>2371947</v>
      </c>
      <c r="Z146" s="11">
        <v>0</v>
      </c>
      <c r="AA146" s="11">
        <v>40166</v>
      </c>
      <c r="AB146" s="11">
        <v>40166</v>
      </c>
      <c r="AC146" s="11">
        <v>0</v>
      </c>
      <c r="AD146" s="11">
        <v>2987</v>
      </c>
      <c r="AE146" s="11">
        <v>2987</v>
      </c>
      <c r="AF146" s="11">
        <v>0</v>
      </c>
      <c r="AG146" s="11">
        <v>0</v>
      </c>
      <c r="AH146" s="11">
        <v>0</v>
      </c>
      <c r="AI146" s="11">
        <v>0</v>
      </c>
      <c r="AJ146" s="11">
        <v>262525</v>
      </c>
      <c r="AK146" s="11">
        <v>262525</v>
      </c>
      <c r="AL146" s="11">
        <v>0</v>
      </c>
      <c r="AM146" s="11">
        <v>0</v>
      </c>
      <c r="AN146" s="11">
        <v>0</v>
      </c>
      <c r="AO146" s="11">
        <v>0</v>
      </c>
      <c r="AP146" s="11">
        <v>0</v>
      </c>
      <c r="AQ146" s="11">
        <v>0</v>
      </c>
      <c r="AR146" s="11">
        <v>0</v>
      </c>
      <c r="AS146" s="11">
        <v>687310</v>
      </c>
      <c r="AT146" s="11">
        <v>687310</v>
      </c>
      <c r="AU146" s="11">
        <v>0</v>
      </c>
      <c r="AV146" s="11">
        <v>3615</v>
      </c>
      <c r="AW146" s="11">
        <v>3615</v>
      </c>
      <c r="AX146" s="11">
        <v>0</v>
      </c>
      <c r="AY146" s="11">
        <v>4079</v>
      </c>
      <c r="AZ146" s="11">
        <v>4079</v>
      </c>
      <c r="BA146" s="11">
        <v>0</v>
      </c>
      <c r="BB146" s="11">
        <v>5159</v>
      </c>
      <c r="BC146" s="11">
        <v>5159</v>
      </c>
      <c r="BD146" s="11">
        <v>0</v>
      </c>
      <c r="BE146" s="11">
        <v>15819</v>
      </c>
      <c r="BF146" s="11">
        <v>15819</v>
      </c>
      <c r="BG146" s="11">
        <v>0</v>
      </c>
      <c r="BH146" s="11">
        <v>1229168</v>
      </c>
      <c r="BI146" s="11">
        <v>1229168</v>
      </c>
      <c r="BJ146" s="11">
        <v>0</v>
      </c>
      <c r="BK146" s="11">
        <v>35632</v>
      </c>
      <c r="BL146" s="11">
        <v>35632</v>
      </c>
      <c r="BM146" s="11">
        <v>0</v>
      </c>
      <c r="BN146" s="11">
        <v>10980</v>
      </c>
      <c r="BO146" s="11">
        <v>10980</v>
      </c>
      <c r="BP146" s="11">
        <v>0</v>
      </c>
      <c r="BQ146" s="11">
        <v>1928235</v>
      </c>
      <c r="BR146" s="11">
        <v>1928235</v>
      </c>
      <c r="BS146" s="11">
        <v>0</v>
      </c>
      <c r="BT146" s="11">
        <v>11619</v>
      </c>
      <c r="BU146" s="11">
        <v>11619</v>
      </c>
      <c r="BV146" s="11">
        <v>0</v>
      </c>
      <c r="BW146" s="11">
        <v>35866</v>
      </c>
      <c r="BX146" s="11">
        <v>35866</v>
      </c>
      <c r="BY146" s="11">
        <v>0</v>
      </c>
      <c r="BZ146" s="11">
        <v>55485</v>
      </c>
      <c r="CA146" s="11">
        <v>55485</v>
      </c>
      <c r="CB146" s="11">
        <v>0</v>
      </c>
      <c r="CC146" s="11">
        <v>0</v>
      </c>
      <c r="CD146" s="11">
        <v>0</v>
      </c>
      <c r="CE146" s="11">
        <v>0</v>
      </c>
      <c r="CF146" s="11">
        <v>6651</v>
      </c>
      <c r="CG146" s="11">
        <v>6651</v>
      </c>
      <c r="CH146" s="11">
        <v>0</v>
      </c>
      <c r="CI146" s="11">
        <v>1463996</v>
      </c>
      <c r="CJ146" s="11">
        <v>1463996</v>
      </c>
      <c r="CK146" s="11">
        <v>0</v>
      </c>
      <c r="CL146" s="11">
        <v>3192</v>
      </c>
      <c r="CM146" s="11">
        <v>3192</v>
      </c>
      <c r="CN146" s="11">
        <v>0</v>
      </c>
      <c r="CO146" s="11">
        <v>0</v>
      </c>
      <c r="CP146" s="11">
        <v>0</v>
      </c>
      <c r="CQ146" s="11">
        <v>0</v>
      </c>
      <c r="CR146" s="11">
        <v>0</v>
      </c>
      <c r="CS146" s="11">
        <v>0</v>
      </c>
      <c r="CT146" s="11">
        <v>0</v>
      </c>
      <c r="CU146" s="11">
        <v>165809</v>
      </c>
      <c r="CV146" s="11">
        <v>165809</v>
      </c>
      <c r="CW146" s="11">
        <v>0</v>
      </c>
      <c r="CX146" s="11">
        <v>49277</v>
      </c>
      <c r="CY146" s="11">
        <v>49277</v>
      </c>
      <c r="CZ146" s="11">
        <v>0</v>
      </c>
      <c r="DA146" s="11">
        <v>14425641</v>
      </c>
      <c r="DB146" s="11">
        <v>14425641</v>
      </c>
      <c r="DC146" s="11">
        <v>0</v>
      </c>
      <c r="DD146" s="11">
        <v>0</v>
      </c>
      <c r="DE146" s="11">
        <v>0</v>
      </c>
      <c r="DF146" s="11">
        <v>0</v>
      </c>
      <c r="DG146" s="11">
        <v>1824494</v>
      </c>
      <c r="DH146" s="11">
        <v>1824494</v>
      </c>
      <c r="DI146" s="11">
        <v>0</v>
      </c>
      <c r="DJ146" s="11">
        <v>23088650</v>
      </c>
      <c r="DK146" s="11">
        <v>23088650</v>
      </c>
      <c r="DL146" s="11">
        <v>0</v>
      </c>
      <c r="DM146" s="11">
        <v>1546801</v>
      </c>
      <c r="DN146" s="11">
        <v>1546801</v>
      </c>
      <c r="DO146" s="11">
        <v>0</v>
      </c>
      <c r="DP146" s="11">
        <v>4517170</v>
      </c>
      <c r="DQ146" s="11">
        <v>4517170</v>
      </c>
      <c r="DR146" s="11">
        <v>0</v>
      </c>
      <c r="DS146" s="11">
        <v>1487357</v>
      </c>
      <c r="DT146" s="11">
        <v>1487357</v>
      </c>
      <c r="DU146" s="11">
        <v>0</v>
      </c>
      <c r="DV146" s="11">
        <v>0</v>
      </c>
      <c r="DW146" s="11">
        <v>0</v>
      </c>
      <c r="DX146" s="11">
        <v>0</v>
      </c>
      <c r="DY146" s="11">
        <v>445007</v>
      </c>
      <c r="DZ146" s="11">
        <v>445007</v>
      </c>
      <c r="EA146" s="11">
        <v>0</v>
      </c>
      <c r="EB146" s="11">
        <v>2708</v>
      </c>
      <c r="EC146" s="11">
        <v>2708</v>
      </c>
      <c r="ED146" s="11">
        <v>0</v>
      </c>
      <c r="EE146" s="11">
        <v>0</v>
      </c>
      <c r="EF146" s="11">
        <v>0</v>
      </c>
      <c r="EG146" s="11">
        <v>0</v>
      </c>
      <c r="EH146" s="11">
        <v>5973397</v>
      </c>
      <c r="EI146" s="11">
        <v>5973397</v>
      </c>
      <c r="EJ146" s="11">
        <v>0</v>
      </c>
      <c r="EK146" s="11">
        <v>1849410</v>
      </c>
      <c r="EL146" s="11">
        <v>1849410</v>
      </c>
      <c r="EM146" s="11">
        <v>0</v>
      </c>
      <c r="EN146" s="11">
        <v>0</v>
      </c>
      <c r="EO146" s="11">
        <v>0</v>
      </c>
      <c r="EP146" s="11">
        <v>0</v>
      </c>
      <c r="EQ146" s="11">
        <v>5375</v>
      </c>
      <c r="ER146" s="11">
        <v>5375</v>
      </c>
      <c r="ES146" s="11">
        <v>0</v>
      </c>
      <c r="ET146" s="11">
        <v>15613048</v>
      </c>
      <c r="EU146" s="11">
        <v>15613048</v>
      </c>
      <c r="EV146" s="11">
        <v>0</v>
      </c>
      <c r="EW146" s="11">
        <v>1655499</v>
      </c>
      <c r="EX146" s="11">
        <v>1655499</v>
      </c>
      <c r="EY146" s="11">
        <v>0</v>
      </c>
      <c r="EZ146" s="11">
        <v>11286</v>
      </c>
      <c r="FA146" s="11">
        <v>11286</v>
      </c>
      <c r="FB146" s="11">
        <v>0</v>
      </c>
      <c r="FC146" s="11">
        <v>285760</v>
      </c>
      <c r="FD146" s="11">
        <v>285760</v>
      </c>
      <c r="FE146" s="11">
        <v>0</v>
      </c>
      <c r="FF146" s="420"/>
      <c r="FG146" s="420"/>
      <c r="FH146" s="417"/>
    </row>
    <row r="147" spans="1:164" ht="15" customHeight="1">
      <c r="A147" s="656" t="s">
        <v>748</v>
      </c>
      <c r="B147" s="656"/>
      <c r="C147" s="656"/>
      <c r="D147" s="11">
        <v>10216064</v>
      </c>
      <c r="E147" s="11"/>
      <c r="F147" s="11"/>
      <c r="G147" s="11">
        <v>10216064</v>
      </c>
      <c r="H147" s="11">
        <v>0</v>
      </c>
      <c r="I147" s="11">
        <v>0</v>
      </c>
      <c r="J147" s="11">
        <v>0</v>
      </c>
      <c r="K147" s="11">
        <v>0</v>
      </c>
      <c r="L147" s="11">
        <v>0</v>
      </c>
      <c r="M147" s="11">
        <v>0</v>
      </c>
      <c r="N147" s="11">
        <v>0</v>
      </c>
      <c r="O147" s="11">
        <v>0</v>
      </c>
      <c r="P147" s="11">
        <v>0</v>
      </c>
      <c r="Q147" s="11">
        <v>0</v>
      </c>
      <c r="R147" s="11">
        <v>0</v>
      </c>
      <c r="S147" s="11">
        <v>0</v>
      </c>
      <c r="T147" s="11">
        <v>0</v>
      </c>
      <c r="U147" s="11">
        <v>9366920</v>
      </c>
      <c r="V147" s="11">
        <v>9366920</v>
      </c>
      <c r="W147" s="11">
        <v>0</v>
      </c>
      <c r="X147" s="11">
        <v>104725</v>
      </c>
      <c r="Y147" s="11">
        <v>104725</v>
      </c>
      <c r="Z147" s="11">
        <v>0</v>
      </c>
      <c r="AA147" s="11">
        <v>0</v>
      </c>
      <c r="AB147" s="11">
        <v>0</v>
      </c>
      <c r="AC147" s="11">
        <v>0</v>
      </c>
      <c r="AD147" s="11">
        <v>0</v>
      </c>
      <c r="AE147" s="11">
        <v>0</v>
      </c>
      <c r="AF147" s="11">
        <v>0</v>
      </c>
      <c r="AG147" s="11">
        <v>0</v>
      </c>
      <c r="AH147" s="11">
        <v>0</v>
      </c>
      <c r="AI147" s="11">
        <v>0</v>
      </c>
      <c r="AJ147" s="11">
        <v>0</v>
      </c>
      <c r="AK147" s="11">
        <v>0</v>
      </c>
      <c r="AL147" s="11">
        <v>0</v>
      </c>
      <c r="AM147" s="11">
        <v>8969</v>
      </c>
      <c r="AN147" s="11">
        <v>8969</v>
      </c>
      <c r="AO147" s="11">
        <v>0</v>
      </c>
      <c r="AP147" s="11">
        <v>0</v>
      </c>
      <c r="AQ147" s="11">
        <v>0</v>
      </c>
      <c r="AR147" s="11">
        <v>0</v>
      </c>
      <c r="AS147" s="11">
        <v>0</v>
      </c>
      <c r="AT147" s="11">
        <v>0</v>
      </c>
      <c r="AU147" s="11">
        <v>0</v>
      </c>
      <c r="AV147" s="11">
        <v>10579</v>
      </c>
      <c r="AW147" s="11">
        <v>10579</v>
      </c>
      <c r="AX147" s="11">
        <v>0</v>
      </c>
      <c r="AY147" s="11">
        <v>0</v>
      </c>
      <c r="AZ147" s="11">
        <v>0</v>
      </c>
      <c r="BA147" s="11">
        <v>0</v>
      </c>
      <c r="BB147" s="11">
        <v>0</v>
      </c>
      <c r="BC147" s="11">
        <v>0</v>
      </c>
      <c r="BD147" s="11">
        <v>0</v>
      </c>
      <c r="BE147" s="11">
        <v>0</v>
      </c>
      <c r="BF147" s="11">
        <v>0</v>
      </c>
      <c r="BG147" s="11">
        <v>0</v>
      </c>
      <c r="BH147" s="11">
        <v>0</v>
      </c>
      <c r="BI147" s="11">
        <v>0</v>
      </c>
      <c r="BJ147" s="11">
        <v>0</v>
      </c>
      <c r="BK147" s="11">
        <v>260206</v>
      </c>
      <c r="BL147" s="11">
        <v>260206</v>
      </c>
      <c r="BM147" s="11">
        <v>0</v>
      </c>
      <c r="BN147" s="11">
        <v>0</v>
      </c>
      <c r="BO147" s="11">
        <v>0</v>
      </c>
      <c r="BP147" s="11">
        <v>0</v>
      </c>
      <c r="BQ147" s="11">
        <v>217959</v>
      </c>
      <c r="BR147" s="11">
        <v>217959</v>
      </c>
      <c r="BS147" s="11">
        <v>0</v>
      </c>
      <c r="BT147" s="11">
        <v>39452</v>
      </c>
      <c r="BU147" s="11">
        <v>39452</v>
      </c>
      <c r="BV147" s="11">
        <v>0</v>
      </c>
      <c r="BW147" s="11">
        <v>0</v>
      </c>
      <c r="BX147" s="11">
        <v>0</v>
      </c>
      <c r="BY147" s="11">
        <v>0</v>
      </c>
      <c r="BZ147" s="11">
        <v>0</v>
      </c>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v>0</v>
      </c>
      <c r="CP147" s="11">
        <v>0</v>
      </c>
      <c r="CQ147" s="11">
        <v>0</v>
      </c>
      <c r="CR147" s="11">
        <v>0</v>
      </c>
      <c r="CS147" s="11">
        <v>0</v>
      </c>
      <c r="CT147" s="11">
        <v>0</v>
      </c>
      <c r="CU147" s="11">
        <v>103041</v>
      </c>
      <c r="CV147" s="11">
        <v>103041</v>
      </c>
      <c r="CW147" s="11">
        <v>0</v>
      </c>
      <c r="CX147" s="11">
        <v>0</v>
      </c>
      <c r="CY147" s="11">
        <v>0</v>
      </c>
      <c r="CZ147" s="11">
        <v>0</v>
      </c>
      <c r="DA147" s="11">
        <v>0</v>
      </c>
      <c r="DB147" s="11">
        <v>0</v>
      </c>
      <c r="DC147" s="11">
        <v>0</v>
      </c>
      <c r="DD147" s="11">
        <v>0</v>
      </c>
      <c r="DE147" s="11">
        <v>0</v>
      </c>
      <c r="DF147" s="11">
        <v>0</v>
      </c>
      <c r="DG147" s="11">
        <v>0</v>
      </c>
      <c r="DH147" s="11">
        <v>0</v>
      </c>
      <c r="DI147" s="11">
        <v>0</v>
      </c>
      <c r="DJ147" s="11">
        <v>0</v>
      </c>
      <c r="DK147" s="11">
        <v>0</v>
      </c>
      <c r="DL147" s="11">
        <v>0</v>
      </c>
      <c r="DM147" s="11">
        <v>0</v>
      </c>
      <c r="DN147" s="11">
        <v>0</v>
      </c>
      <c r="DO147" s="11">
        <v>0</v>
      </c>
      <c r="DP147" s="11">
        <v>0</v>
      </c>
      <c r="DQ147" s="11">
        <v>0</v>
      </c>
      <c r="DR147" s="11">
        <v>0</v>
      </c>
      <c r="DS147" s="11">
        <v>0</v>
      </c>
      <c r="DT147" s="11">
        <v>0</v>
      </c>
      <c r="DU147" s="11">
        <v>0</v>
      </c>
      <c r="DV147" s="11">
        <v>104213</v>
      </c>
      <c r="DW147" s="11">
        <v>104213</v>
      </c>
      <c r="DX147" s="11">
        <v>0</v>
      </c>
      <c r="DY147" s="11">
        <v>0</v>
      </c>
      <c r="DZ147" s="11">
        <v>0</v>
      </c>
      <c r="EA147" s="11">
        <v>0</v>
      </c>
      <c r="EB147" s="11">
        <v>0</v>
      </c>
      <c r="EC147" s="11">
        <v>0</v>
      </c>
      <c r="ED147" s="11">
        <v>0</v>
      </c>
      <c r="EE147" s="11">
        <v>0</v>
      </c>
      <c r="EF147" s="11">
        <v>0</v>
      </c>
      <c r="EG147" s="11">
        <v>0</v>
      </c>
      <c r="EH147" s="11">
        <v>0</v>
      </c>
      <c r="EI147" s="11">
        <v>0</v>
      </c>
      <c r="EJ147" s="11">
        <v>0</v>
      </c>
      <c r="EK147" s="11">
        <v>0</v>
      </c>
      <c r="EL147" s="11">
        <v>0</v>
      </c>
      <c r="EM147" s="11">
        <v>0</v>
      </c>
      <c r="EN147" s="11">
        <v>0</v>
      </c>
      <c r="EO147" s="11">
        <v>0</v>
      </c>
      <c r="EP147" s="11">
        <v>0</v>
      </c>
      <c r="EQ147" s="11">
        <v>0</v>
      </c>
      <c r="ER147" s="11">
        <v>0</v>
      </c>
      <c r="ES147" s="11">
        <v>0</v>
      </c>
      <c r="ET147" s="11">
        <v>0</v>
      </c>
      <c r="EU147" s="11">
        <v>0</v>
      </c>
      <c r="EV147" s="11">
        <v>0</v>
      </c>
      <c r="EW147" s="11">
        <v>0</v>
      </c>
      <c r="EX147" s="11">
        <v>0</v>
      </c>
      <c r="EY147" s="11">
        <v>0</v>
      </c>
      <c r="EZ147" s="11">
        <v>0</v>
      </c>
      <c r="FA147" s="11">
        <v>0</v>
      </c>
      <c r="FB147" s="11">
        <v>0</v>
      </c>
      <c r="FC147" s="11">
        <v>0</v>
      </c>
      <c r="FD147" s="11">
        <v>0</v>
      </c>
      <c r="FE147" s="11">
        <v>0</v>
      </c>
      <c r="FF147" s="420"/>
      <c r="FG147" s="420"/>
      <c r="FH147" s="417"/>
    </row>
    <row r="148" spans="1:164" ht="25.5" customHeight="1">
      <c r="A148" s="656" t="s">
        <v>749</v>
      </c>
      <c r="B148" s="656"/>
      <c r="C148" s="656"/>
      <c r="D148" s="11">
        <v>2478581459</v>
      </c>
      <c r="E148" s="11"/>
      <c r="F148" s="11"/>
      <c r="G148" s="11">
        <v>1256440465</v>
      </c>
      <c r="H148" s="11">
        <v>1222140994</v>
      </c>
      <c r="I148" s="11">
        <v>24236396</v>
      </c>
      <c r="J148" s="11">
        <v>12913490</v>
      </c>
      <c r="K148" s="11">
        <v>11322906</v>
      </c>
      <c r="L148" s="11">
        <v>69840257</v>
      </c>
      <c r="M148" s="11">
        <v>64944768</v>
      </c>
      <c r="N148" s="11">
        <v>4895489</v>
      </c>
      <c r="O148" s="11">
        <v>43033464</v>
      </c>
      <c r="P148" s="11">
        <v>18794165</v>
      </c>
      <c r="Q148" s="11">
        <v>24239299</v>
      </c>
      <c r="R148" s="11">
        <v>17141519</v>
      </c>
      <c r="S148" s="11">
        <v>8608523</v>
      </c>
      <c r="T148" s="11">
        <v>8532996</v>
      </c>
      <c r="U148" s="11">
        <v>328798556</v>
      </c>
      <c r="V148" s="11">
        <v>107409539</v>
      </c>
      <c r="W148" s="11">
        <v>221389017</v>
      </c>
      <c r="X148" s="11">
        <v>45666073</v>
      </c>
      <c r="Y148" s="11">
        <v>23909914</v>
      </c>
      <c r="Z148" s="11">
        <v>21756159</v>
      </c>
      <c r="AA148" s="11">
        <v>23653250</v>
      </c>
      <c r="AB148" s="11">
        <v>17927325</v>
      </c>
      <c r="AC148" s="11">
        <v>5725925</v>
      </c>
      <c r="AD148" s="11">
        <v>7994143</v>
      </c>
      <c r="AE148" s="11">
        <v>6402000</v>
      </c>
      <c r="AF148" s="11">
        <v>1592143</v>
      </c>
      <c r="AG148" s="11">
        <v>6014369</v>
      </c>
      <c r="AH148" s="11">
        <v>0</v>
      </c>
      <c r="AI148" s="11">
        <v>6014369</v>
      </c>
      <c r="AJ148" s="11">
        <v>162952036</v>
      </c>
      <c r="AK148" s="11">
        <v>79925664</v>
      </c>
      <c r="AL148" s="11">
        <v>83026372</v>
      </c>
      <c r="AM148" s="11">
        <v>48769592</v>
      </c>
      <c r="AN148" s="11">
        <v>12332070</v>
      </c>
      <c r="AO148" s="11">
        <v>36437522</v>
      </c>
      <c r="AP148" s="11">
        <v>10648139</v>
      </c>
      <c r="AQ148" s="11">
        <v>7717759</v>
      </c>
      <c r="AR148" s="11">
        <v>2930380</v>
      </c>
      <c r="AS148" s="11">
        <v>11678040</v>
      </c>
      <c r="AT148" s="11">
        <v>8297411</v>
      </c>
      <c r="AU148" s="11">
        <v>3380629</v>
      </c>
      <c r="AV148" s="11">
        <v>95483900</v>
      </c>
      <c r="AW148" s="11">
        <v>48054676</v>
      </c>
      <c r="AX148" s="11">
        <v>47429224</v>
      </c>
      <c r="AY148" s="11">
        <v>48445802</v>
      </c>
      <c r="AZ148" s="11">
        <v>28889913</v>
      </c>
      <c r="BA148" s="11">
        <v>19555889</v>
      </c>
      <c r="BB148" s="11">
        <v>21033015</v>
      </c>
      <c r="BC148" s="11">
        <v>10194071</v>
      </c>
      <c r="BD148" s="11">
        <v>10838944</v>
      </c>
      <c r="BE148" s="11">
        <v>20217897</v>
      </c>
      <c r="BF148" s="11">
        <v>5585751</v>
      </c>
      <c r="BG148" s="11">
        <v>14632146</v>
      </c>
      <c r="BH148" s="11">
        <v>26236518</v>
      </c>
      <c r="BI148" s="11">
        <v>10387437</v>
      </c>
      <c r="BJ148" s="11">
        <v>15849081</v>
      </c>
      <c r="BK148" s="11">
        <v>38565275</v>
      </c>
      <c r="BL148" s="11">
        <v>16656259</v>
      </c>
      <c r="BM148" s="11">
        <v>21909016</v>
      </c>
      <c r="BN148" s="11">
        <v>7871024</v>
      </c>
      <c r="BO148" s="11">
        <v>5777370</v>
      </c>
      <c r="BP148" s="11">
        <v>2093654</v>
      </c>
      <c r="BQ148" s="11">
        <v>30045417</v>
      </c>
      <c r="BR148" s="11">
        <v>17959539</v>
      </c>
      <c r="BS148" s="11">
        <v>12085878</v>
      </c>
      <c r="BT148" s="11">
        <v>56655956</v>
      </c>
      <c r="BU148" s="11">
        <v>44081747</v>
      </c>
      <c r="BV148" s="11">
        <v>12574209</v>
      </c>
      <c r="BW148" s="11">
        <v>62275266</v>
      </c>
      <c r="BX148" s="11">
        <v>32089713</v>
      </c>
      <c r="BY148" s="11">
        <v>30185553</v>
      </c>
      <c r="BZ148" s="11">
        <v>47698027</v>
      </c>
      <c r="CA148" s="11">
        <v>18927588</v>
      </c>
      <c r="CB148" s="11">
        <v>28770439</v>
      </c>
      <c r="CC148" s="11">
        <v>13098624</v>
      </c>
      <c r="CD148" s="11">
        <v>6744619</v>
      </c>
      <c r="CE148" s="11">
        <v>6354005</v>
      </c>
      <c r="CF148" s="11">
        <v>43584175</v>
      </c>
      <c r="CG148" s="11">
        <v>22925488</v>
      </c>
      <c r="CH148" s="11">
        <v>20658687</v>
      </c>
      <c r="CI148" s="11">
        <v>10379141</v>
      </c>
      <c r="CJ148" s="11">
        <v>7018887</v>
      </c>
      <c r="CK148" s="11">
        <v>3360254</v>
      </c>
      <c r="CL148" s="11">
        <v>15892811</v>
      </c>
      <c r="CM148" s="11">
        <v>7339972</v>
      </c>
      <c r="CN148" s="11">
        <v>8552839</v>
      </c>
      <c r="CO148" s="11">
        <v>16716050</v>
      </c>
      <c r="CP148" s="11">
        <v>4185204</v>
      </c>
      <c r="CQ148" s="11">
        <v>12530846</v>
      </c>
      <c r="CR148" s="11">
        <v>9838725</v>
      </c>
      <c r="CS148" s="11">
        <v>6974700</v>
      </c>
      <c r="CT148" s="11">
        <v>2864025</v>
      </c>
      <c r="CU148" s="11">
        <v>60202332</v>
      </c>
      <c r="CV148" s="11">
        <v>40639694</v>
      </c>
      <c r="CW148" s="11">
        <v>19562638</v>
      </c>
      <c r="CX148" s="11">
        <v>34063132</v>
      </c>
      <c r="CY148" s="11">
        <v>26038019</v>
      </c>
      <c r="CZ148" s="11">
        <v>8025113</v>
      </c>
      <c r="DA148" s="11">
        <v>166755399</v>
      </c>
      <c r="DB148" s="11">
        <v>80250511</v>
      </c>
      <c r="DC148" s="11">
        <v>86504888</v>
      </c>
      <c r="DD148" s="11">
        <v>45530157</v>
      </c>
      <c r="DE148" s="11">
        <v>27293926</v>
      </c>
      <c r="DF148" s="11">
        <v>18236231</v>
      </c>
      <c r="DG148" s="11">
        <v>26596354</v>
      </c>
      <c r="DH148" s="11">
        <v>22252971</v>
      </c>
      <c r="DI148" s="11">
        <v>4343383</v>
      </c>
      <c r="DJ148" s="11">
        <v>85650865</v>
      </c>
      <c r="DK148" s="11">
        <v>34774100</v>
      </c>
      <c r="DL148" s="11">
        <v>50876765</v>
      </c>
      <c r="DM148" s="11">
        <v>23728114</v>
      </c>
      <c r="DN148" s="11">
        <v>13298383</v>
      </c>
      <c r="DO148" s="11">
        <v>10429731</v>
      </c>
      <c r="DP148" s="11">
        <v>30634025</v>
      </c>
      <c r="DQ148" s="11">
        <v>14735973</v>
      </c>
      <c r="DR148" s="11">
        <v>15898052</v>
      </c>
      <c r="DS148" s="11">
        <v>91331202</v>
      </c>
      <c r="DT148" s="11">
        <v>45020535</v>
      </c>
      <c r="DU148" s="11">
        <v>46310667</v>
      </c>
      <c r="DV148" s="11">
        <v>10575735</v>
      </c>
      <c r="DW148" s="11">
        <v>9195977</v>
      </c>
      <c r="DX148" s="11">
        <v>1379758</v>
      </c>
      <c r="DY148" s="11">
        <v>31618200</v>
      </c>
      <c r="DZ148" s="11">
        <v>15041179</v>
      </c>
      <c r="EA148" s="11">
        <v>16577021</v>
      </c>
      <c r="EB148" s="11">
        <v>7685090</v>
      </c>
      <c r="EC148" s="11">
        <v>4920711</v>
      </c>
      <c r="ED148" s="11">
        <v>2764379</v>
      </c>
      <c r="EE148" s="11">
        <v>38232141</v>
      </c>
      <c r="EF148" s="11">
        <v>12573685</v>
      </c>
      <c r="EG148" s="11">
        <v>25658456</v>
      </c>
      <c r="EH148" s="11">
        <v>266635351</v>
      </c>
      <c r="EI148" s="11">
        <v>136158654</v>
      </c>
      <c r="EJ148" s="11">
        <v>130476697</v>
      </c>
      <c r="EK148" s="11">
        <v>16006064</v>
      </c>
      <c r="EL148" s="11">
        <v>7868950</v>
      </c>
      <c r="EM148" s="11">
        <v>8137114</v>
      </c>
      <c r="EN148" s="11">
        <v>4530881</v>
      </c>
      <c r="EO148" s="11">
        <v>3759109</v>
      </c>
      <c r="EP148" s="11">
        <v>771772</v>
      </c>
      <c r="EQ148" s="11">
        <v>52853855</v>
      </c>
      <c r="ER148" s="11">
        <v>28034180</v>
      </c>
      <c r="ES148" s="11">
        <v>24819675</v>
      </c>
      <c r="ET148" s="11">
        <v>52481574</v>
      </c>
      <c r="EU148" s="11">
        <v>22393779</v>
      </c>
      <c r="EV148" s="11">
        <v>30087795</v>
      </c>
      <c r="EW148" s="11">
        <v>10565591</v>
      </c>
      <c r="EX148" s="11">
        <v>7925076</v>
      </c>
      <c r="EY148" s="11">
        <v>2640515</v>
      </c>
      <c r="EZ148" s="11">
        <v>33502022</v>
      </c>
      <c r="FA148" s="11">
        <v>19946611</v>
      </c>
      <c r="FB148" s="11">
        <v>13555411</v>
      </c>
      <c r="FC148" s="11">
        <v>24939918</v>
      </c>
      <c r="FD148" s="11">
        <v>21342880</v>
      </c>
      <c r="FE148" s="11">
        <v>3597038</v>
      </c>
      <c r="FF148" s="420"/>
      <c r="FG148" s="420"/>
      <c r="FH148" s="417"/>
    </row>
    <row r="149" spans="1:164" ht="15" customHeight="1">
      <c r="A149" s="656" t="s">
        <v>750</v>
      </c>
      <c r="B149" s="656"/>
      <c r="C149" s="656"/>
      <c r="D149" s="532"/>
      <c r="E149" s="532"/>
      <c r="F149" s="532"/>
      <c r="G149" s="532"/>
      <c r="H149" s="532"/>
      <c r="I149" s="532"/>
      <c r="J149" s="532"/>
      <c r="K149" s="532"/>
      <c r="L149" s="532"/>
      <c r="M149" s="532"/>
      <c r="N149" s="532"/>
      <c r="O149" s="532"/>
      <c r="P149" s="532"/>
      <c r="Q149" s="532"/>
      <c r="R149" s="532"/>
      <c r="S149" s="532"/>
      <c r="T149" s="532"/>
      <c r="U149" s="532"/>
      <c r="V149" s="532"/>
      <c r="W149" s="532"/>
      <c r="X149" s="532"/>
      <c r="Y149" s="532"/>
      <c r="Z149" s="532"/>
      <c r="AA149" s="532"/>
      <c r="AB149" s="532"/>
      <c r="AC149" s="532"/>
      <c r="AD149" s="532"/>
      <c r="AE149" s="532"/>
      <c r="AF149" s="532"/>
      <c r="AG149" s="532"/>
      <c r="AH149" s="532"/>
      <c r="AI149" s="532"/>
      <c r="AJ149" s="532"/>
      <c r="AK149" s="532"/>
      <c r="AL149" s="532"/>
      <c r="AM149" s="532"/>
      <c r="AN149" s="532"/>
      <c r="AO149" s="532"/>
      <c r="AP149" s="532"/>
      <c r="AQ149" s="532"/>
      <c r="AR149" s="532"/>
      <c r="AS149" s="532"/>
      <c r="AT149" s="532"/>
      <c r="AU149" s="532"/>
      <c r="AV149" s="532"/>
      <c r="AW149" s="532"/>
      <c r="AX149" s="532"/>
      <c r="AY149" s="532"/>
      <c r="AZ149" s="532"/>
      <c r="BA149" s="532"/>
      <c r="BB149" s="532"/>
      <c r="BC149" s="532"/>
      <c r="BD149" s="532"/>
      <c r="BE149" s="532"/>
      <c r="BF149" s="532"/>
      <c r="BG149" s="532"/>
      <c r="BH149" s="532"/>
      <c r="BI149" s="532"/>
      <c r="BJ149" s="532"/>
      <c r="BK149" s="532"/>
      <c r="BL149" s="532"/>
      <c r="BM149" s="532"/>
      <c r="BN149" s="532"/>
      <c r="BO149" s="532"/>
      <c r="BP149" s="532"/>
      <c r="BQ149" s="532"/>
      <c r="BR149" s="532"/>
      <c r="BS149" s="532"/>
      <c r="BT149" s="532"/>
      <c r="BU149" s="532"/>
      <c r="BV149" s="532"/>
      <c r="BW149" s="532"/>
      <c r="BX149" s="532"/>
      <c r="BY149" s="532"/>
      <c r="BZ149" s="532"/>
      <c r="CA149" s="532"/>
      <c r="CB149" s="532"/>
      <c r="CC149" s="532"/>
      <c r="CD149" s="532"/>
      <c r="CE149" s="532"/>
      <c r="CF149" s="532"/>
      <c r="CG149" s="532"/>
      <c r="CH149" s="532"/>
      <c r="CI149" s="532"/>
      <c r="CJ149" s="532"/>
      <c r="CK149" s="532"/>
      <c r="CL149" s="532"/>
      <c r="CM149" s="532"/>
      <c r="CN149" s="532"/>
      <c r="CO149" s="532"/>
      <c r="CP149" s="532"/>
      <c r="CQ149" s="532"/>
      <c r="CR149" s="532"/>
      <c r="CS149" s="532"/>
      <c r="CT149" s="532"/>
      <c r="CU149" s="532"/>
      <c r="CV149" s="532"/>
      <c r="CW149" s="532"/>
      <c r="CX149" s="532"/>
      <c r="CY149" s="532"/>
      <c r="CZ149" s="532"/>
      <c r="DA149" s="532"/>
      <c r="DB149" s="532"/>
      <c r="DC149" s="532"/>
      <c r="DD149" s="532"/>
      <c r="DE149" s="532"/>
      <c r="DF149" s="532"/>
      <c r="DG149" s="532"/>
      <c r="DH149" s="532"/>
      <c r="DI149" s="532"/>
      <c r="DJ149" s="532"/>
      <c r="DK149" s="532"/>
      <c r="DL149" s="532"/>
      <c r="DM149" s="532"/>
      <c r="DN149" s="532"/>
      <c r="DO149" s="532"/>
      <c r="DP149" s="532"/>
      <c r="DQ149" s="532"/>
      <c r="DR149" s="532"/>
      <c r="DS149" s="532"/>
      <c r="DT149" s="532"/>
      <c r="DU149" s="532"/>
      <c r="DV149" s="532"/>
      <c r="DW149" s="532"/>
      <c r="DX149" s="532"/>
      <c r="DY149" s="532"/>
      <c r="DZ149" s="532"/>
      <c r="EA149" s="532"/>
      <c r="EB149" s="532"/>
      <c r="EC149" s="532"/>
      <c r="ED149" s="532"/>
      <c r="EE149" s="532"/>
      <c r="EF149" s="532"/>
      <c r="EG149" s="532"/>
      <c r="EH149" s="532"/>
      <c r="EI149" s="532"/>
      <c r="EJ149" s="532"/>
      <c r="EK149" s="532"/>
      <c r="EL149" s="532"/>
      <c r="EM149" s="532"/>
      <c r="EN149" s="532"/>
      <c r="EO149" s="532"/>
      <c r="EP149" s="532"/>
      <c r="EQ149" s="532"/>
      <c r="ER149" s="532"/>
      <c r="ES149" s="532"/>
      <c r="ET149" s="532"/>
      <c r="EU149" s="532"/>
      <c r="EV149" s="532"/>
      <c r="EW149" s="532"/>
      <c r="EX149" s="532"/>
      <c r="EY149" s="532"/>
      <c r="EZ149" s="532"/>
      <c r="FA149" s="532"/>
      <c r="FB149" s="532"/>
      <c r="FC149" s="532"/>
      <c r="FD149" s="532"/>
      <c r="FE149" s="532"/>
      <c r="FF149" s="420"/>
      <c r="FG149" s="420"/>
      <c r="FH149" s="417"/>
    </row>
    <row r="150" spans="1:164" ht="25.5" customHeight="1">
      <c r="A150" s="656" t="s">
        <v>751</v>
      </c>
      <c r="B150" s="656"/>
      <c r="C150" s="656"/>
      <c r="D150" s="11">
        <v>741401233</v>
      </c>
      <c r="E150" s="11"/>
      <c r="F150" s="11"/>
      <c r="G150" s="11">
        <v>451917437</v>
      </c>
      <c r="H150" s="11">
        <v>289483796</v>
      </c>
      <c r="I150" s="11">
        <v>3182855</v>
      </c>
      <c r="J150" s="11">
        <v>1464402</v>
      </c>
      <c r="K150" s="11">
        <v>1718453</v>
      </c>
      <c r="L150" s="11">
        <v>3776739</v>
      </c>
      <c r="M150" s="11">
        <v>3662764</v>
      </c>
      <c r="N150" s="11">
        <v>113975</v>
      </c>
      <c r="O150" s="11">
        <v>13963780</v>
      </c>
      <c r="P150" s="11">
        <v>5809405</v>
      </c>
      <c r="Q150" s="11">
        <v>8154375</v>
      </c>
      <c r="R150" s="11">
        <v>5152565</v>
      </c>
      <c r="S150" s="11">
        <v>1664378</v>
      </c>
      <c r="T150" s="11">
        <v>3488187</v>
      </c>
      <c r="U150" s="11">
        <v>54210228</v>
      </c>
      <c r="V150" s="11">
        <v>29880672</v>
      </c>
      <c r="W150" s="11">
        <v>24329556</v>
      </c>
      <c r="X150" s="11">
        <v>15580865</v>
      </c>
      <c r="Y150" s="11">
        <v>11598737</v>
      </c>
      <c r="Z150" s="11">
        <v>3982128</v>
      </c>
      <c r="AA150" s="11">
        <v>15202687</v>
      </c>
      <c r="AB150" s="11">
        <v>14902690</v>
      </c>
      <c r="AC150" s="11">
        <v>299997</v>
      </c>
      <c r="AD150" s="11">
        <v>2094200</v>
      </c>
      <c r="AE150" s="11">
        <v>1676450</v>
      </c>
      <c r="AF150" s="11">
        <v>417750</v>
      </c>
      <c r="AG150" s="11">
        <v>1486198</v>
      </c>
      <c r="AH150" s="11">
        <v>0</v>
      </c>
      <c r="AI150" s="11">
        <v>1486198</v>
      </c>
      <c r="AJ150" s="11">
        <v>23555560</v>
      </c>
      <c r="AK150" s="11">
        <v>4918547</v>
      </c>
      <c r="AL150" s="11">
        <v>18637013</v>
      </c>
      <c r="AM150" s="11">
        <v>9669520</v>
      </c>
      <c r="AN150" s="11">
        <v>3126293</v>
      </c>
      <c r="AO150" s="11">
        <v>6543227</v>
      </c>
      <c r="AP150" s="11">
        <v>944365</v>
      </c>
      <c r="AQ150" s="11">
        <v>826291</v>
      </c>
      <c r="AR150" s="11">
        <v>118074</v>
      </c>
      <c r="AS150" s="11">
        <v>3182190</v>
      </c>
      <c r="AT150" s="11">
        <v>2944703</v>
      </c>
      <c r="AU150" s="11">
        <v>237487</v>
      </c>
      <c r="AV150" s="11">
        <v>37104567</v>
      </c>
      <c r="AW150" s="11">
        <v>31430887</v>
      </c>
      <c r="AX150" s="11">
        <v>5673680</v>
      </c>
      <c r="AY150" s="11">
        <v>22189418</v>
      </c>
      <c r="AZ150" s="11">
        <v>19658548</v>
      </c>
      <c r="BA150" s="11">
        <v>2530870</v>
      </c>
      <c r="BB150" s="11">
        <v>5625476</v>
      </c>
      <c r="BC150" s="11">
        <v>4496416</v>
      </c>
      <c r="BD150" s="11">
        <v>1129060</v>
      </c>
      <c r="BE150" s="11">
        <v>10048794</v>
      </c>
      <c r="BF150" s="11">
        <v>2940499</v>
      </c>
      <c r="BG150" s="11">
        <v>7108295</v>
      </c>
      <c r="BH150" s="11">
        <v>15057211</v>
      </c>
      <c r="BI150" s="11">
        <v>5443220</v>
      </c>
      <c r="BJ150" s="11">
        <v>9613991</v>
      </c>
      <c r="BK150" s="11">
        <v>15741461</v>
      </c>
      <c r="BL150" s="11">
        <v>8042402</v>
      </c>
      <c r="BM150" s="11">
        <v>7699059</v>
      </c>
      <c r="BN150" s="11">
        <v>3582329</v>
      </c>
      <c r="BO150" s="11">
        <v>3527141</v>
      </c>
      <c r="BP150" s="11">
        <v>55188</v>
      </c>
      <c r="BQ150" s="11">
        <v>14245874</v>
      </c>
      <c r="BR150" s="11">
        <v>12021074</v>
      </c>
      <c r="BS150" s="11">
        <v>2224800</v>
      </c>
      <c r="BT150" s="11">
        <v>32970438</v>
      </c>
      <c r="BU150" s="11">
        <v>32468576</v>
      </c>
      <c r="BV150" s="11">
        <v>501862</v>
      </c>
      <c r="BW150" s="11">
        <v>19873071</v>
      </c>
      <c r="BX150" s="11">
        <v>16472508</v>
      </c>
      <c r="BY150" s="11">
        <v>3400563</v>
      </c>
      <c r="BZ150" s="11">
        <v>17430628</v>
      </c>
      <c r="CA150" s="11">
        <v>6357828</v>
      </c>
      <c r="CB150" s="11">
        <v>11072800</v>
      </c>
      <c r="CC150" s="11">
        <v>2559952</v>
      </c>
      <c r="CD150" s="11">
        <v>1442715</v>
      </c>
      <c r="CE150" s="11">
        <v>1117237</v>
      </c>
      <c r="CF150" s="11">
        <v>19011708</v>
      </c>
      <c r="CG150" s="11">
        <v>13738140</v>
      </c>
      <c r="CH150" s="11">
        <v>5273568</v>
      </c>
      <c r="CI150" s="11">
        <v>3207521</v>
      </c>
      <c r="CJ150" s="11">
        <v>2785157</v>
      </c>
      <c r="CK150" s="11">
        <v>422364</v>
      </c>
      <c r="CL150" s="11">
        <v>2382701</v>
      </c>
      <c r="CM150" s="11">
        <v>1513526</v>
      </c>
      <c r="CN150" s="11">
        <v>869175</v>
      </c>
      <c r="CO150" s="11">
        <v>4222243</v>
      </c>
      <c r="CP150" s="11">
        <v>929631</v>
      </c>
      <c r="CQ150" s="11">
        <v>3292612</v>
      </c>
      <c r="CR150" s="11">
        <v>4877430</v>
      </c>
      <c r="CS150" s="11">
        <v>4867881</v>
      </c>
      <c r="CT150" s="11">
        <v>9549</v>
      </c>
      <c r="CU150" s="11">
        <v>21836815</v>
      </c>
      <c r="CV150" s="11">
        <v>19353831</v>
      </c>
      <c r="CW150" s="11">
        <v>2482984</v>
      </c>
      <c r="CX150" s="11">
        <v>5290545</v>
      </c>
      <c r="CY150" s="11">
        <v>2770871</v>
      </c>
      <c r="CZ150" s="11">
        <v>2519674</v>
      </c>
      <c r="DA150" s="11">
        <v>78187177</v>
      </c>
      <c r="DB150" s="11">
        <v>44329801</v>
      </c>
      <c r="DC150" s="11">
        <v>33857376</v>
      </c>
      <c r="DD150" s="11">
        <v>12048107</v>
      </c>
      <c r="DE150" s="11">
        <v>9650106</v>
      </c>
      <c r="DF150" s="11">
        <v>2398001</v>
      </c>
      <c r="DG150" s="11">
        <v>2526399</v>
      </c>
      <c r="DH150" s="11">
        <v>1470780</v>
      </c>
      <c r="DI150" s="11">
        <v>1055619</v>
      </c>
      <c r="DJ150" s="11">
        <v>37896234</v>
      </c>
      <c r="DK150" s="11">
        <v>19385345</v>
      </c>
      <c r="DL150" s="11">
        <v>18510889</v>
      </c>
      <c r="DM150" s="11">
        <v>5187752</v>
      </c>
      <c r="DN150" s="11">
        <v>2992467</v>
      </c>
      <c r="DO150" s="11">
        <v>2195285</v>
      </c>
      <c r="DP150" s="11">
        <v>8468550</v>
      </c>
      <c r="DQ150" s="11">
        <v>4577466</v>
      </c>
      <c r="DR150" s="11">
        <v>3891084</v>
      </c>
      <c r="DS150" s="11">
        <v>40604915</v>
      </c>
      <c r="DT150" s="11">
        <v>20079183</v>
      </c>
      <c r="DU150" s="11">
        <v>20525732</v>
      </c>
      <c r="DV150" s="11">
        <v>6641251</v>
      </c>
      <c r="DW150" s="11">
        <v>6618032</v>
      </c>
      <c r="DX150" s="11">
        <v>23219</v>
      </c>
      <c r="DY150" s="11">
        <v>8336816</v>
      </c>
      <c r="DZ150" s="11">
        <v>3248900</v>
      </c>
      <c r="EA150" s="11">
        <v>5087916</v>
      </c>
      <c r="EB150" s="11">
        <v>2743357</v>
      </c>
      <c r="EC150" s="11">
        <v>2412669</v>
      </c>
      <c r="ED150" s="11">
        <v>330688</v>
      </c>
      <c r="EE150" s="11">
        <v>17643369</v>
      </c>
      <c r="EF150" s="11">
        <v>4099769</v>
      </c>
      <c r="EG150" s="11">
        <v>13543600</v>
      </c>
      <c r="EH150" s="11">
        <v>51602540</v>
      </c>
      <c r="EI150" s="11">
        <v>11598177</v>
      </c>
      <c r="EJ150" s="11">
        <v>40004363</v>
      </c>
      <c r="EK150" s="11">
        <v>3577242</v>
      </c>
      <c r="EL150" s="11">
        <v>2576597</v>
      </c>
      <c r="EM150" s="11">
        <v>1000645</v>
      </c>
      <c r="EN150" s="11">
        <v>2406058</v>
      </c>
      <c r="EO150" s="11">
        <v>2319766</v>
      </c>
      <c r="EP150" s="11">
        <v>86292</v>
      </c>
      <c r="EQ150" s="11">
        <v>18700808</v>
      </c>
      <c r="ER150" s="11">
        <v>13740633</v>
      </c>
      <c r="ES150" s="11">
        <v>4960175</v>
      </c>
      <c r="ET150" s="11">
        <v>13928699</v>
      </c>
      <c r="EU150" s="11">
        <v>10508344</v>
      </c>
      <c r="EV150" s="11">
        <v>3420355</v>
      </c>
      <c r="EW150" s="11">
        <v>4968055</v>
      </c>
      <c r="EX150" s="11">
        <v>4184752</v>
      </c>
      <c r="EY150" s="11">
        <v>783303</v>
      </c>
      <c r="EZ150" s="11">
        <v>15932368</v>
      </c>
      <c r="FA150" s="11">
        <v>14728089</v>
      </c>
      <c r="FB150" s="11">
        <v>1204279</v>
      </c>
      <c r="FC150" s="11">
        <v>741602</v>
      </c>
      <c r="FD150" s="11">
        <v>660378</v>
      </c>
      <c r="FE150" s="11">
        <v>81224</v>
      </c>
      <c r="FF150" s="420"/>
      <c r="FG150" s="420"/>
      <c r="FH150" s="417"/>
    </row>
    <row r="151" spans="1:164" ht="14.25" customHeight="1">
      <c r="A151" s="656" t="s">
        <v>752</v>
      </c>
      <c r="B151" s="656"/>
      <c r="C151" s="656"/>
      <c r="D151" s="11">
        <v>201052074</v>
      </c>
      <c r="E151" s="11"/>
      <c r="F151" s="11"/>
      <c r="G151" s="11">
        <v>41772145</v>
      </c>
      <c r="H151" s="11">
        <v>159279929</v>
      </c>
      <c r="I151" s="11">
        <v>1900824</v>
      </c>
      <c r="J151" s="11">
        <v>176157</v>
      </c>
      <c r="K151" s="11">
        <v>1724667</v>
      </c>
      <c r="L151" s="11">
        <v>729345</v>
      </c>
      <c r="M151" s="11">
        <v>153822</v>
      </c>
      <c r="N151" s="11">
        <v>575523</v>
      </c>
      <c r="O151" s="11">
        <v>3165593</v>
      </c>
      <c r="P151" s="11">
        <v>429626</v>
      </c>
      <c r="Q151" s="11">
        <v>2735967</v>
      </c>
      <c r="R151" s="11">
        <v>1730952</v>
      </c>
      <c r="S151" s="11">
        <v>358939</v>
      </c>
      <c r="T151" s="11">
        <v>1372013</v>
      </c>
      <c r="U151" s="11">
        <v>31962213</v>
      </c>
      <c r="V151" s="11">
        <v>5039254</v>
      </c>
      <c r="W151" s="11">
        <v>26922959</v>
      </c>
      <c r="X151" s="11">
        <v>2923244</v>
      </c>
      <c r="Y151" s="11">
        <v>782837</v>
      </c>
      <c r="Z151" s="11">
        <v>2140407</v>
      </c>
      <c r="AA151" s="11">
        <v>1138461</v>
      </c>
      <c r="AB151" s="11">
        <v>604462</v>
      </c>
      <c r="AC151" s="11">
        <v>533999</v>
      </c>
      <c r="AD151" s="11">
        <v>650927</v>
      </c>
      <c r="AE151" s="11">
        <v>494031</v>
      </c>
      <c r="AF151" s="11">
        <v>156896</v>
      </c>
      <c r="AG151" s="11">
        <v>211565</v>
      </c>
      <c r="AH151" s="11">
        <v>0</v>
      </c>
      <c r="AI151" s="11">
        <v>211565</v>
      </c>
      <c r="AJ151" s="11">
        <v>9334254</v>
      </c>
      <c r="AK151" s="11">
        <v>3039197</v>
      </c>
      <c r="AL151" s="11">
        <v>6295057</v>
      </c>
      <c r="AM151" s="11">
        <v>7637396</v>
      </c>
      <c r="AN151" s="11">
        <v>913364</v>
      </c>
      <c r="AO151" s="11">
        <v>6724032</v>
      </c>
      <c r="AP151" s="11">
        <v>487970</v>
      </c>
      <c r="AQ151" s="11">
        <v>341864</v>
      </c>
      <c r="AR151" s="11">
        <v>146106</v>
      </c>
      <c r="AS151" s="11">
        <v>760520</v>
      </c>
      <c r="AT151" s="11">
        <v>350494</v>
      </c>
      <c r="AU151" s="11">
        <v>410026</v>
      </c>
      <c r="AV151" s="11">
        <v>6719987</v>
      </c>
      <c r="AW151" s="11">
        <v>2122704</v>
      </c>
      <c r="AX151" s="11">
        <v>4597283</v>
      </c>
      <c r="AY151" s="11">
        <v>1577735</v>
      </c>
      <c r="AZ151" s="11">
        <v>211905</v>
      </c>
      <c r="BA151" s="11">
        <v>1365830</v>
      </c>
      <c r="BB151" s="11">
        <v>1163462</v>
      </c>
      <c r="BC151" s="11">
        <v>257683</v>
      </c>
      <c r="BD151" s="11">
        <v>905779</v>
      </c>
      <c r="BE151" s="11">
        <v>1970051</v>
      </c>
      <c r="BF151" s="11">
        <v>385818</v>
      </c>
      <c r="BG151" s="11">
        <v>1584233</v>
      </c>
      <c r="BH151" s="11">
        <v>1118327</v>
      </c>
      <c r="BI151" s="11">
        <v>531546</v>
      </c>
      <c r="BJ151" s="11">
        <v>586781</v>
      </c>
      <c r="BK151" s="11">
        <v>3854115</v>
      </c>
      <c r="BL151" s="11">
        <v>455495</v>
      </c>
      <c r="BM151" s="11">
        <v>3398620</v>
      </c>
      <c r="BN151" s="11">
        <v>342300</v>
      </c>
      <c r="BO151" s="11">
        <v>164208</v>
      </c>
      <c r="BP151" s="11">
        <v>178092</v>
      </c>
      <c r="BQ151" s="11">
        <v>1456182</v>
      </c>
      <c r="BR151" s="11">
        <v>49690</v>
      </c>
      <c r="BS151" s="11">
        <v>1406492</v>
      </c>
      <c r="BT151" s="11">
        <v>2483412</v>
      </c>
      <c r="BU151" s="11">
        <v>842954</v>
      </c>
      <c r="BV151" s="11">
        <v>1640458</v>
      </c>
      <c r="BW151" s="11">
        <v>7109940</v>
      </c>
      <c r="BX151" s="11">
        <v>1199732</v>
      </c>
      <c r="BY151" s="11">
        <v>5910208</v>
      </c>
      <c r="BZ151" s="11">
        <v>2341751</v>
      </c>
      <c r="CA151" s="11">
        <v>659839</v>
      </c>
      <c r="CB151" s="11">
        <v>1681912</v>
      </c>
      <c r="CC151" s="11">
        <v>631721</v>
      </c>
      <c r="CD151" s="11">
        <v>25324</v>
      </c>
      <c r="CE151" s="11">
        <v>606397</v>
      </c>
      <c r="CF151" s="11">
        <v>2235727</v>
      </c>
      <c r="CG151" s="11">
        <v>1056853</v>
      </c>
      <c r="CH151" s="11">
        <v>1178874</v>
      </c>
      <c r="CI151" s="11">
        <v>444140</v>
      </c>
      <c r="CJ151" s="11">
        <v>73431</v>
      </c>
      <c r="CK151" s="11">
        <v>370709</v>
      </c>
      <c r="CL151" s="11">
        <v>916119</v>
      </c>
      <c r="CM151" s="11">
        <v>159582</v>
      </c>
      <c r="CN151" s="11">
        <v>756537</v>
      </c>
      <c r="CO151" s="11">
        <v>2954130</v>
      </c>
      <c r="CP151" s="11">
        <v>36957</v>
      </c>
      <c r="CQ151" s="11">
        <v>2917173</v>
      </c>
      <c r="CR151" s="11">
        <v>269052</v>
      </c>
      <c r="CS151" s="11">
        <v>111431</v>
      </c>
      <c r="CT151" s="11">
        <v>157621</v>
      </c>
      <c r="CU151" s="11">
        <v>6309441</v>
      </c>
      <c r="CV151" s="11">
        <v>2540430</v>
      </c>
      <c r="CW151" s="11">
        <v>3769011</v>
      </c>
      <c r="CX151" s="11">
        <v>1663439</v>
      </c>
      <c r="CY151" s="11">
        <v>70943</v>
      </c>
      <c r="CZ151" s="11">
        <v>1592496</v>
      </c>
      <c r="DA151" s="11">
        <v>13025510</v>
      </c>
      <c r="DB151" s="11">
        <v>5060029</v>
      </c>
      <c r="DC151" s="11">
        <v>7965481</v>
      </c>
      <c r="DD151" s="11">
        <v>5034476</v>
      </c>
      <c r="DE151" s="11">
        <v>853357</v>
      </c>
      <c r="DF151" s="11">
        <v>4181119</v>
      </c>
      <c r="DG151" s="11">
        <v>608719</v>
      </c>
      <c r="DH151" s="11">
        <v>5953</v>
      </c>
      <c r="DI151" s="11">
        <v>602766</v>
      </c>
      <c r="DJ151" s="11">
        <v>5642774</v>
      </c>
      <c r="DK151" s="11">
        <v>1043459</v>
      </c>
      <c r="DL151" s="11">
        <v>4599315</v>
      </c>
      <c r="DM151" s="11">
        <v>1779228</v>
      </c>
      <c r="DN151" s="11">
        <v>326188</v>
      </c>
      <c r="DO151" s="11">
        <v>1453040</v>
      </c>
      <c r="DP151" s="11">
        <v>2405383</v>
      </c>
      <c r="DQ151" s="11">
        <v>328798</v>
      </c>
      <c r="DR151" s="11">
        <v>2076585</v>
      </c>
      <c r="DS151" s="11">
        <v>9119004</v>
      </c>
      <c r="DT151" s="11">
        <v>3834945</v>
      </c>
      <c r="DU151" s="11">
        <v>5284059</v>
      </c>
      <c r="DV151" s="11">
        <v>281150</v>
      </c>
      <c r="DW151" s="11">
        <v>164474</v>
      </c>
      <c r="DX151" s="11">
        <v>116676</v>
      </c>
      <c r="DY151" s="11">
        <v>2420591</v>
      </c>
      <c r="DZ151" s="11">
        <v>450612</v>
      </c>
      <c r="EA151" s="11">
        <v>1969979</v>
      </c>
      <c r="EB151" s="11">
        <v>85522</v>
      </c>
      <c r="EC151" s="11">
        <v>13932</v>
      </c>
      <c r="ED151" s="11">
        <v>71590</v>
      </c>
      <c r="EE151" s="11">
        <v>2725442</v>
      </c>
      <c r="EF151" s="11">
        <v>1362895</v>
      </c>
      <c r="EG151" s="11">
        <v>1362547</v>
      </c>
      <c r="EH151" s="11">
        <v>33262166</v>
      </c>
      <c r="EI151" s="11">
        <v>2930540</v>
      </c>
      <c r="EJ151" s="11">
        <v>30331626</v>
      </c>
      <c r="EK151" s="11">
        <v>2182165</v>
      </c>
      <c r="EL151" s="11">
        <v>415908</v>
      </c>
      <c r="EM151" s="11">
        <v>1766257</v>
      </c>
      <c r="EN151" s="11">
        <v>98409</v>
      </c>
      <c r="EO151" s="11">
        <v>62386</v>
      </c>
      <c r="EP151" s="11">
        <v>36023</v>
      </c>
      <c r="EQ151" s="11">
        <v>4491637</v>
      </c>
      <c r="ER151" s="11">
        <v>251403</v>
      </c>
      <c r="ES151" s="11">
        <v>4240234</v>
      </c>
      <c r="ET151" s="11">
        <v>7303155</v>
      </c>
      <c r="EU151" s="11">
        <v>257600</v>
      </c>
      <c r="EV151" s="11">
        <v>7045555</v>
      </c>
      <c r="EW151" s="11">
        <v>417871</v>
      </c>
      <c r="EX151" s="11">
        <v>310296</v>
      </c>
      <c r="EY151" s="11">
        <v>107575</v>
      </c>
      <c r="EZ151" s="11">
        <v>1488747</v>
      </c>
      <c r="FA151" s="11">
        <v>182676</v>
      </c>
      <c r="FB151" s="11">
        <v>1306071</v>
      </c>
      <c r="FC151" s="11">
        <v>485830</v>
      </c>
      <c r="FD151" s="11">
        <v>276122</v>
      </c>
      <c r="FE151" s="11">
        <v>209708</v>
      </c>
      <c r="FF151" s="420"/>
      <c r="FG151" s="420"/>
      <c r="FH151" s="417"/>
    </row>
    <row r="152" spans="1:164" ht="16" thickBot="1">
      <c r="A152" s="656" t="s">
        <v>753</v>
      </c>
      <c r="B152" s="656"/>
      <c r="C152" s="656"/>
      <c r="D152" s="561">
        <v>1536128152</v>
      </c>
      <c r="E152" s="561"/>
      <c r="F152" s="561"/>
      <c r="G152" s="561">
        <v>762750883</v>
      </c>
      <c r="H152" s="561">
        <v>773377269</v>
      </c>
      <c r="I152" s="561">
        <v>19152717</v>
      </c>
      <c r="J152" s="561">
        <v>11272931</v>
      </c>
      <c r="K152" s="561">
        <v>7879786</v>
      </c>
      <c r="L152" s="561">
        <v>65334173</v>
      </c>
      <c r="M152" s="561">
        <v>61128182</v>
      </c>
      <c r="N152" s="561">
        <v>4205991</v>
      </c>
      <c r="O152" s="561">
        <v>25904091</v>
      </c>
      <c r="P152" s="561">
        <v>12555134</v>
      </c>
      <c r="Q152" s="561">
        <v>13348957</v>
      </c>
      <c r="R152" s="561">
        <v>10258002</v>
      </c>
      <c r="S152" s="561">
        <v>6585206</v>
      </c>
      <c r="T152" s="561">
        <v>3672796</v>
      </c>
      <c r="U152" s="561">
        <v>242626115</v>
      </c>
      <c r="V152" s="561">
        <v>72489613</v>
      </c>
      <c r="W152" s="561">
        <v>170136502</v>
      </c>
      <c r="X152" s="561">
        <v>27161964</v>
      </c>
      <c r="Y152" s="561">
        <v>11528340</v>
      </c>
      <c r="Z152" s="561">
        <v>15633624</v>
      </c>
      <c r="AA152" s="561">
        <v>7312102</v>
      </c>
      <c r="AB152" s="561">
        <v>2420173</v>
      </c>
      <c r="AC152" s="561">
        <v>4891929</v>
      </c>
      <c r="AD152" s="561">
        <v>5249016</v>
      </c>
      <c r="AE152" s="561">
        <v>4231519</v>
      </c>
      <c r="AF152" s="561">
        <v>1017497</v>
      </c>
      <c r="AG152" s="561">
        <v>4316606</v>
      </c>
      <c r="AH152" s="561">
        <v>0</v>
      </c>
      <c r="AI152" s="561">
        <v>4316606</v>
      </c>
      <c r="AJ152" s="561">
        <v>130062222</v>
      </c>
      <c r="AK152" s="561">
        <v>71967920</v>
      </c>
      <c r="AL152" s="561">
        <v>58094302</v>
      </c>
      <c r="AM152" s="561">
        <v>31462676</v>
      </c>
      <c r="AN152" s="561">
        <v>8292413</v>
      </c>
      <c r="AO152" s="561">
        <v>23170263</v>
      </c>
      <c r="AP152" s="561">
        <v>9215804</v>
      </c>
      <c r="AQ152" s="561">
        <v>6549604</v>
      </c>
      <c r="AR152" s="561">
        <v>2666200</v>
      </c>
      <c r="AS152" s="561">
        <v>7735330</v>
      </c>
      <c r="AT152" s="561">
        <v>5002214</v>
      </c>
      <c r="AU152" s="561">
        <v>2733116</v>
      </c>
      <c r="AV152" s="561">
        <v>51659346</v>
      </c>
      <c r="AW152" s="561">
        <v>14501085</v>
      </c>
      <c r="AX152" s="561">
        <v>37158261</v>
      </c>
      <c r="AY152" s="561">
        <v>24678649</v>
      </c>
      <c r="AZ152" s="561">
        <v>9019460</v>
      </c>
      <c r="BA152" s="561">
        <v>15659189</v>
      </c>
      <c r="BB152" s="561">
        <v>14244077</v>
      </c>
      <c r="BC152" s="561">
        <v>5439972</v>
      </c>
      <c r="BD152" s="561">
        <v>8804105</v>
      </c>
      <c r="BE152" s="561">
        <v>8199052</v>
      </c>
      <c r="BF152" s="561">
        <v>2259434</v>
      </c>
      <c r="BG152" s="561">
        <v>5939618</v>
      </c>
      <c r="BH152" s="561">
        <v>10060980</v>
      </c>
      <c r="BI152" s="561">
        <v>4412671</v>
      </c>
      <c r="BJ152" s="561">
        <v>5648309</v>
      </c>
      <c r="BK152" s="561">
        <v>18969699</v>
      </c>
      <c r="BL152" s="561">
        <v>8158362</v>
      </c>
      <c r="BM152" s="561">
        <v>10811337</v>
      </c>
      <c r="BN152" s="561">
        <v>3946395</v>
      </c>
      <c r="BO152" s="561">
        <v>2086021</v>
      </c>
      <c r="BP152" s="561">
        <v>1860374</v>
      </c>
      <c r="BQ152" s="561">
        <v>14343361</v>
      </c>
      <c r="BR152" s="561">
        <v>5888775</v>
      </c>
      <c r="BS152" s="561">
        <v>8454586</v>
      </c>
      <c r="BT152" s="561">
        <v>21202106</v>
      </c>
      <c r="BU152" s="561">
        <v>10770217</v>
      </c>
      <c r="BV152" s="561">
        <v>10431889</v>
      </c>
      <c r="BW152" s="561">
        <v>35292255</v>
      </c>
      <c r="BX152" s="561">
        <v>14417473</v>
      </c>
      <c r="BY152" s="561">
        <v>20874782</v>
      </c>
      <c r="BZ152" s="561">
        <v>27925648</v>
      </c>
      <c r="CA152" s="561">
        <v>11909921</v>
      </c>
      <c r="CB152" s="561">
        <v>16015727</v>
      </c>
      <c r="CC152" s="561">
        <v>9906951</v>
      </c>
      <c r="CD152" s="561">
        <v>5276580</v>
      </c>
      <c r="CE152" s="561">
        <v>4630371</v>
      </c>
      <c r="CF152" s="561">
        <v>22336740</v>
      </c>
      <c r="CG152" s="561">
        <v>8130495</v>
      </c>
      <c r="CH152" s="561">
        <v>14206245</v>
      </c>
      <c r="CI152" s="561">
        <v>6727480</v>
      </c>
      <c r="CJ152" s="561">
        <v>4160299</v>
      </c>
      <c r="CK152" s="561">
        <v>2567181</v>
      </c>
      <c r="CL152" s="561">
        <v>12593991</v>
      </c>
      <c r="CM152" s="561">
        <v>5666864</v>
      </c>
      <c r="CN152" s="561">
        <v>6927127</v>
      </c>
      <c r="CO152" s="561">
        <v>9539677</v>
      </c>
      <c r="CP152" s="561">
        <v>3218616</v>
      </c>
      <c r="CQ152" s="561">
        <v>6321061</v>
      </c>
      <c r="CR152" s="561">
        <v>4692243</v>
      </c>
      <c r="CS152" s="561">
        <v>1995388</v>
      </c>
      <c r="CT152" s="561">
        <v>2696855</v>
      </c>
      <c r="CU152" s="561">
        <v>32056076</v>
      </c>
      <c r="CV152" s="561">
        <v>18745433</v>
      </c>
      <c r="CW152" s="561">
        <v>13310643</v>
      </c>
      <c r="CX152" s="561">
        <v>27109148</v>
      </c>
      <c r="CY152" s="561">
        <v>23196205</v>
      </c>
      <c r="CZ152" s="561">
        <v>3912943</v>
      </c>
      <c r="DA152" s="561">
        <v>75542712</v>
      </c>
      <c r="DB152" s="561">
        <v>30860681</v>
      </c>
      <c r="DC152" s="561">
        <v>44682031</v>
      </c>
      <c r="DD152" s="561">
        <v>28447574</v>
      </c>
      <c r="DE152" s="561">
        <v>16790463</v>
      </c>
      <c r="DF152" s="561">
        <v>11657111</v>
      </c>
      <c r="DG152" s="561">
        <v>23461236</v>
      </c>
      <c r="DH152" s="561">
        <v>20776238</v>
      </c>
      <c r="DI152" s="561">
        <v>2684998</v>
      </c>
      <c r="DJ152" s="561">
        <v>42111857</v>
      </c>
      <c r="DK152" s="561">
        <v>14345296</v>
      </c>
      <c r="DL152" s="561">
        <v>27766561</v>
      </c>
      <c r="DM152" s="561">
        <v>16761134</v>
      </c>
      <c r="DN152" s="561">
        <v>9979728</v>
      </c>
      <c r="DO152" s="561">
        <v>6781406</v>
      </c>
      <c r="DP152" s="561">
        <v>19760092</v>
      </c>
      <c r="DQ152" s="561">
        <v>9829709</v>
      </c>
      <c r="DR152" s="561">
        <v>9930383</v>
      </c>
      <c r="DS152" s="561">
        <v>41607283</v>
      </c>
      <c r="DT152" s="561">
        <v>21106407</v>
      </c>
      <c r="DU152" s="561">
        <v>20500876</v>
      </c>
      <c r="DV152" s="561">
        <v>3653334</v>
      </c>
      <c r="DW152" s="561">
        <v>2413471</v>
      </c>
      <c r="DX152" s="561">
        <v>1239863</v>
      </c>
      <c r="DY152" s="561">
        <v>20860793</v>
      </c>
      <c r="DZ152" s="561">
        <v>11341667</v>
      </c>
      <c r="EA152" s="561">
        <v>9519126</v>
      </c>
      <c r="EB152" s="561">
        <v>4856211</v>
      </c>
      <c r="EC152" s="561">
        <v>2494110</v>
      </c>
      <c r="ED152" s="561">
        <v>2362101</v>
      </c>
      <c r="EE152" s="561">
        <v>17863330</v>
      </c>
      <c r="EF152" s="561">
        <v>7111021</v>
      </c>
      <c r="EG152" s="561">
        <v>10752309</v>
      </c>
      <c r="EH152" s="561">
        <v>181770645</v>
      </c>
      <c r="EI152" s="561">
        <v>121629937</v>
      </c>
      <c r="EJ152" s="561">
        <v>60140708</v>
      </c>
      <c r="EK152" s="561">
        <v>10246657</v>
      </c>
      <c r="EL152" s="561">
        <v>4876445</v>
      </c>
      <c r="EM152" s="561">
        <v>5370212</v>
      </c>
      <c r="EN152" s="561">
        <v>2026414</v>
      </c>
      <c r="EO152" s="561">
        <v>1376957</v>
      </c>
      <c r="EP152" s="561">
        <v>649457</v>
      </c>
      <c r="EQ152" s="561">
        <v>29661410</v>
      </c>
      <c r="ER152" s="561">
        <v>14042144</v>
      </c>
      <c r="ES152" s="561">
        <v>15619266</v>
      </c>
      <c r="ET152" s="561">
        <v>31249720</v>
      </c>
      <c r="EU152" s="561">
        <v>11627835</v>
      </c>
      <c r="EV152" s="561">
        <v>19621885</v>
      </c>
      <c r="EW152" s="561">
        <v>5179665</v>
      </c>
      <c r="EX152" s="561">
        <v>3430028</v>
      </c>
      <c r="EY152" s="561">
        <v>1749637</v>
      </c>
      <c r="EZ152" s="561">
        <v>16080907</v>
      </c>
      <c r="FA152" s="561">
        <v>5035846</v>
      </c>
      <c r="FB152" s="561">
        <v>11045061</v>
      </c>
      <c r="FC152" s="561">
        <v>23712486</v>
      </c>
      <c r="FD152" s="561">
        <v>20406380</v>
      </c>
      <c r="FE152" s="561">
        <v>3306106</v>
      </c>
      <c r="FF152" s="417"/>
      <c r="FG152" s="417"/>
      <c r="FH152" s="417"/>
    </row>
    <row r="153" spans="1:164">
      <c r="I153" s="430"/>
      <c r="L153" s="430"/>
      <c r="O153" s="430"/>
      <c r="R153" s="430"/>
      <c r="U153" s="430"/>
      <c r="X153" s="430"/>
      <c r="AA153" s="430"/>
      <c r="AD153" s="430"/>
      <c r="AG153" s="430"/>
      <c r="AJ153" s="430"/>
      <c r="AM153" s="430"/>
      <c r="AP153" s="430"/>
    </row>
    <row r="154" spans="1:164">
      <c r="I154" s="430"/>
      <c r="L154" s="430"/>
      <c r="O154" s="430"/>
      <c r="R154" s="430"/>
      <c r="U154" s="430"/>
      <c r="X154" s="430"/>
      <c r="AA154" s="430"/>
      <c r="AD154" s="430"/>
      <c r="AG154" s="430"/>
      <c r="AJ154" s="430"/>
      <c r="AM154" s="430"/>
      <c r="AP154" s="430"/>
    </row>
    <row r="155" spans="1:164">
      <c r="I155" s="430"/>
      <c r="L155" s="430"/>
      <c r="O155" s="430"/>
      <c r="R155" s="430"/>
      <c r="U155" s="430"/>
      <c r="X155" s="430"/>
      <c r="AA155" s="430"/>
      <c r="AD155" s="430"/>
      <c r="AG155" s="430"/>
      <c r="AJ155" s="430"/>
      <c r="AM155" s="430"/>
      <c r="AP155" s="430"/>
    </row>
    <row r="156" spans="1:164">
      <c r="I156" s="430"/>
      <c r="L156" s="430"/>
      <c r="O156" s="430"/>
      <c r="R156" s="430"/>
      <c r="U156" s="430"/>
      <c r="X156" s="430"/>
      <c r="AA156" s="430"/>
      <c r="AD156" s="430"/>
      <c r="AG156" s="430"/>
      <c r="AJ156" s="430"/>
      <c r="AM156" s="430"/>
      <c r="AP156" s="430"/>
    </row>
    <row r="157" spans="1:164">
      <c r="A157" t="s">
        <v>382</v>
      </c>
      <c r="D157">
        <f>D17+D24</f>
        <v>72630813</v>
      </c>
      <c r="G157" s="316">
        <f>G17+G24</f>
        <v>69298270</v>
      </c>
      <c r="H157" s="316">
        <f t="shared" ref="H157:BS157" si="0">H17+H24</f>
        <v>3332543</v>
      </c>
      <c r="I157" s="430">
        <f t="shared" si="0"/>
        <v>843442</v>
      </c>
      <c r="J157" s="316">
        <f t="shared" si="0"/>
        <v>740313</v>
      </c>
      <c r="K157" s="316">
        <f t="shared" si="0"/>
        <v>103129</v>
      </c>
      <c r="L157" s="430">
        <f t="shared" si="0"/>
        <v>109944</v>
      </c>
      <c r="M157" s="316">
        <f t="shared" si="0"/>
        <v>86773</v>
      </c>
      <c r="N157" s="316">
        <f t="shared" si="0"/>
        <v>23171</v>
      </c>
      <c r="O157" s="430">
        <f t="shared" si="0"/>
        <v>1129543</v>
      </c>
      <c r="P157" s="316">
        <f t="shared" si="0"/>
        <v>1127204</v>
      </c>
      <c r="Q157" s="316">
        <f t="shared" si="0"/>
        <v>2339</v>
      </c>
      <c r="R157" s="430">
        <f t="shared" si="0"/>
        <v>642948</v>
      </c>
      <c r="S157" s="316">
        <f t="shared" si="0"/>
        <v>642902</v>
      </c>
      <c r="T157" s="316">
        <f t="shared" si="0"/>
        <v>46</v>
      </c>
      <c r="U157" s="430">
        <f t="shared" si="0"/>
        <v>9067123</v>
      </c>
      <c r="V157" s="316">
        <f t="shared" si="0"/>
        <v>8996628</v>
      </c>
      <c r="W157" s="316">
        <f t="shared" si="0"/>
        <v>70495</v>
      </c>
      <c r="X157" s="430">
        <f t="shared" si="0"/>
        <v>1258825</v>
      </c>
      <c r="Y157" s="316">
        <f t="shared" si="0"/>
        <v>1171047</v>
      </c>
      <c r="Z157" s="316">
        <f t="shared" si="0"/>
        <v>87778</v>
      </c>
      <c r="AA157" s="430">
        <f t="shared" si="0"/>
        <v>692036</v>
      </c>
      <c r="AB157" s="316">
        <f t="shared" si="0"/>
        <v>692036</v>
      </c>
      <c r="AC157" s="316">
        <f t="shared" si="0"/>
        <v>0</v>
      </c>
      <c r="AD157" s="430">
        <f t="shared" si="0"/>
        <v>179740</v>
      </c>
      <c r="AE157" s="316">
        <f t="shared" si="0"/>
        <v>179740</v>
      </c>
      <c r="AF157" s="316">
        <f t="shared" si="0"/>
        <v>0</v>
      </c>
      <c r="AG157" s="430">
        <f t="shared" si="0"/>
        <v>62083</v>
      </c>
      <c r="AH157" s="316">
        <f t="shared" si="0"/>
        <v>0</v>
      </c>
      <c r="AI157" s="316">
        <f t="shared" si="0"/>
        <v>62083</v>
      </c>
      <c r="AJ157" s="430">
        <f t="shared" si="0"/>
        <v>4934624</v>
      </c>
      <c r="AK157" s="316">
        <f t="shared" si="0"/>
        <v>4163743</v>
      </c>
      <c r="AL157" s="316">
        <f t="shared" si="0"/>
        <v>770881</v>
      </c>
      <c r="AM157" s="430">
        <f t="shared" si="0"/>
        <v>2021925</v>
      </c>
      <c r="AN157" s="316">
        <f t="shared" si="0"/>
        <v>2021925</v>
      </c>
      <c r="AO157" s="316">
        <f t="shared" si="0"/>
        <v>0</v>
      </c>
      <c r="AP157" s="430">
        <f t="shared" si="0"/>
        <v>548860</v>
      </c>
      <c r="AQ157" s="316">
        <f t="shared" si="0"/>
        <v>279333</v>
      </c>
      <c r="AR157" s="316">
        <f t="shared" si="0"/>
        <v>269527</v>
      </c>
      <c r="AS157" s="316">
        <f t="shared" si="0"/>
        <v>522989</v>
      </c>
      <c r="AT157" s="316">
        <f t="shared" si="0"/>
        <v>514595</v>
      </c>
      <c r="AU157" s="316">
        <f t="shared" si="0"/>
        <v>8394</v>
      </c>
      <c r="AV157" s="316">
        <f t="shared" si="0"/>
        <v>3274755</v>
      </c>
      <c r="AW157" s="316">
        <f t="shared" si="0"/>
        <v>3049973</v>
      </c>
      <c r="AX157" s="316">
        <f t="shared" si="0"/>
        <v>224782</v>
      </c>
      <c r="AY157" s="316">
        <f t="shared" si="0"/>
        <v>1185941</v>
      </c>
      <c r="AZ157" s="316">
        <f t="shared" si="0"/>
        <v>1139593</v>
      </c>
      <c r="BA157" s="316">
        <f t="shared" si="0"/>
        <v>46348</v>
      </c>
      <c r="BB157" s="316">
        <f t="shared" si="0"/>
        <v>1321529</v>
      </c>
      <c r="BC157" s="316">
        <f t="shared" si="0"/>
        <v>1300455</v>
      </c>
      <c r="BD157" s="316">
        <f t="shared" si="0"/>
        <v>21074</v>
      </c>
      <c r="BE157" s="316">
        <f t="shared" si="0"/>
        <v>695489</v>
      </c>
      <c r="BF157" s="316">
        <f t="shared" si="0"/>
        <v>670096</v>
      </c>
      <c r="BG157" s="316">
        <f t="shared" si="0"/>
        <v>25393</v>
      </c>
      <c r="BH157" s="316">
        <f t="shared" si="0"/>
        <v>968132</v>
      </c>
      <c r="BI157" s="316">
        <f t="shared" si="0"/>
        <v>957651</v>
      </c>
      <c r="BJ157" s="316">
        <f t="shared" si="0"/>
        <v>10481</v>
      </c>
      <c r="BK157" s="316">
        <f t="shared" si="0"/>
        <v>759002</v>
      </c>
      <c r="BL157" s="316">
        <f t="shared" si="0"/>
        <v>755596</v>
      </c>
      <c r="BM157" s="316">
        <f t="shared" si="0"/>
        <v>3406</v>
      </c>
      <c r="BN157" s="316">
        <f t="shared" si="0"/>
        <v>353898</v>
      </c>
      <c r="BO157" s="316">
        <f t="shared" si="0"/>
        <v>353898</v>
      </c>
      <c r="BP157" s="316">
        <f t="shared" si="0"/>
        <v>0</v>
      </c>
      <c r="BQ157" s="316">
        <f t="shared" si="0"/>
        <v>1510522</v>
      </c>
      <c r="BR157" s="316">
        <f t="shared" si="0"/>
        <v>1510522</v>
      </c>
      <c r="BS157" s="316">
        <f t="shared" si="0"/>
        <v>0</v>
      </c>
      <c r="BT157" s="316">
        <f t="shared" ref="BT157:EE157" si="1">BT17+BT24</f>
        <v>1230981</v>
      </c>
      <c r="BU157" s="316">
        <f t="shared" si="1"/>
        <v>1230981</v>
      </c>
      <c r="BV157" s="316">
        <f t="shared" si="1"/>
        <v>0</v>
      </c>
      <c r="BW157" s="316">
        <f t="shared" si="1"/>
        <v>2099328</v>
      </c>
      <c r="BX157" s="316">
        <f t="shared" si="1"/>
        <v>2099328</v>
      </c>
      <c r="BY157" s="316">
        <f t="shared" si="1"/>
        <v>0</v>
      </c>
      <c r="BZ157" s="316">
        <f t="shared" si="1"/>
        <v>1652471</v>
      </c>
      <c r="CA157" s="316">
        <f t="shared" si="1"/>
        <v>1643094</v>
      </c>
      <c r="CB157" s="316">
        <f t="shared" si="1"/>
        <v>9377</v>
      </c>
      <c r="CC157" s="316">
        <f t="shared" si="1"/>
        <v>609054</v>
      </c>
      <c r="CD157" s="316">
        <f t="shared" si="1"/>
        <v>601607</v>
      </c>
      <c r="CE157" s="316">
        <f t="shared" si="1"/>
        <v>7447</v>
      </c>
      <c r="CF157" s="316">
        <f t="shared" si="1"/>
        <v>1021315</v>
      </c>
      <c r="CG157" s="316">
        <f t="shared" si="1"/>
        <v>1006302</v>
      </c>
      <c r="CH157" s="316">
        <f t="shared" si="1"/>
        <v>15013</v>
      </c>
      <c r="CI157" s="316">
        <f t="shared" si="1"/>
        <v>338161</v>
      </c>
      <c r="CJ157" s="316">
        <f t="shared" si="1"/>
        <v>331056</v>
      </c>
      <c r="CK157" s="316">
        <f t="shared" si="1"/>
        <v>7105</v>
      </c>
      <c r="CL157" s="316">
        <f t="shared" si="1"/>
        <v>543077</v>
      </c>
      <c r="CM157" s="316">
        <f t="shared" si="1"/>
        <v>446291</v>
      </c>
      <c r="CN157" s="316">
        <f t="shared" si="1"/>
        <v>96786</v>
      </c>
      <c r="CO157" s="316">
        <f t="shared" si="1"/>
        <v>697329</v>
      </c>
      <c r="CP157" s="316">
        <f t="shared" si="1"/>
        <v>512507</v>
      </c>
      <c r="CQ157" s="316">
        <f t="shared" si="1"/>
        <v>184822</v>
      </c>
      <c r="CR157" s="316">
        <f t="shared" si="1"/>
        <v>261057</v>
      </c>
      <c r="CS157" s="316">
        <f t="shared" si="1"/>
        <v>261057</v>
      </c>
      <c r="CT157" s="316">
        <f t="shared" si="1"/>
        <v>0</v>
      </c>
      <c r="CU157" s="316">
        <f t="shared" si="1"/>
        <v>1197010</v>
      </c>
      <c r="CV157" s="316">
        <f t="shared" si="1"/>
        <v>1197010</v>
      </c>
      <c r="CW157" s="316">
        <f t="shared" si="1"/>
        <v>0</v>
      </c>
      <c r="CX157" s="316">
        <f t="shared" si="1"/>
        <v>495712</v>
      </c>
      <c r="CY157" s="316">
        <f t="shared" si="1"/>
        <v>480253</v>
      </c>
      <c r="CZ157" s="316">
        <f t="shared" si="1"/>
        <v>15459</v>
      </c>
      <c r="DA157" s="316">
        <f t="shared" si="1"/>
        <v>3112108</v>
      </c>
      <c r="DB157" s="316">
        <f t="shared" si="1"/>
        <v>2969977</v>
      </c>
      <c r="DC157" s="316">
        <f t="shared" si="1"/>
        <v>142131</v>
      </c>
      <c r="DD157" s="316">
        <f t="shared" si="1"/>
        <v>2732935</v>
      </c>
      <c r="DE157" s="316">
        <f t="shared" si="1"/>
        <v>2650566</v>
      </c>
      <c r="DF157" s="316">
        <f t="shared" si="1"/>
        <v>82369</v>
      </c>
      <c r="DG157" s="316">
        <f t="shared" si="1"/>
        <v>318672</v>
      </c>
      <c r="DH157" s="316">
        <f t="shared" si="1"/>
        <v>316310</v>
      </c>
      <c r="DI157" s="316">
        <f t="shared" si="1"/>
        <v>2362</v>
      </c>
      <c r="DJ157" s="316">
        <f t="shared" si="1"/>
        <v>2721757</v>
      </c>
      <c r="DK157" s="316">
        <f t="shared" si="1"/>
        <v>2624784</v>
      </c>
      <c r="DL157" s="316">
        <f t="shared" si="1"/>
        <v>96973</v>
      </c>
      <c r="DM157" s="316">
        <f t="shared" si="1"/>
        <v>1191826</v>
      </c>
      <c r="DN157" s="316">
        <f t="shared" si="1"/>
        <v>1183480</v>
      </c>
      <c r="DO157" s="316">
        <f t="shared" si="1"/>
        <v>8346</v>
      </c>
      <c r="DP157" s="316">
        <f t="shared" si="1"/>
        <v>1087180</v>
      </c>
      <c r="DQ157" s="316">
        <f t="shared" si="1"/>
        <v>1057231</v>
      </c>
      <c r="DR157" s="316">
        <f t="shared" si="1"/>
        <v>29949</v>
      </c>
      <c r="DS157" s="316">
        <f t="shared" si="1"/>
        <v>3872077</v>
      </c>
      <c r="DT157" s="316">
        <f t="shared" si="1"/>
        <v>3872077</v>
      </c>
      <c r="DU157" s="316">
        <f t="shared" si="1"/>
        <v>0</v>
      </c>
      <c r="DV157" s="316">
        <f t="shared" si="1"/>
        <v>135391</v>
      </c>
      <c r="DW157" s="316">
        <f t="shared" si="1"/>
        <v>135391</v>
      </c>
      <c r="DX157" s="316">
        <f t="shared" si="1"/>
        <v>0</v>
      </c>
      <c r="DY157" s="316">
        <f t="shared" si="1"/>
        <v>883869</v>
      </c>
      <c r="DZ157" s="316">
        <f t="shared" si="1"/>
        <v>805956</v>
      </c>
      <c r="EA157" s="316">
        <f t="shared" si="1"/>
        <v>77913</v>
      </c>
      <c r="EB157" s="316">
        <f t="shared" si="1"/>
        <v>290437</v>
      </c>
      <c r="EC157" s="316">
        <f t="shared" si="1"/>
        <v>276035</v>
      </c>
      <c r="ED157" s="316">
        <f t="shared" si="1"/>
        <v>14402</v>
      </c>
      <c r="EE157" s="316">
        <f t="shared" si="1"/>
        <v>1373345</v>
      </c>
      <c r="EF157" s="316">
        <f t="shared" ref="EF157:FE157" si="2">EF17+EF24</f>
        <v>1199243</v>
      </c>
      <c r="EG157" s="316">
        <f t="shared" si="2"/>
        <v>174102</v>
      </c>
      <c r="EH157" s="316">
        <f t="shared" si="2"/>
        <v>6043971</v>
      </c>
      <c r="EI157" s="316">
        <f t="shared" si="2"/>
        <v>5728206</v>
      </c>
      <c r="EJ157" s="316">
        <f t="shared" si="2"/>
        <v>315765</v>
      </c>
      <c r="EK157" s="316">
        <f t="shared" si="2"/>
        <v>603805</v>
      </c>
      <c r="EL157" s="316">
        <f t="shared" si="2"/>
        <v>603805</v>
      </c>
      <c r="EM157" s="316">
        <f t="shared" si="2"/>
        <v>0</v>
      </c>
      <c r="EN157" s="316">
        <f t="shared" si="2"/>
        <v>149063</v>
      </c>
      <c r="EO157" s="316">
        <f t="shared" si="2"/>
        <v>149030</v>
      </c>
      <c r="EP157" s="316">
        <f t="shared" si="2"/>
        <v>33</v>
      </c>
      <c r="EQ157" s="316">
        <f t="shared" si="2"/>
        <v>1602248</v>
      </c>
      <c r="ER157" s="316">
        <f t="shared" si="2"/>
        <v>1372715</v>
      </c>
      <c r="ES157" s="316">
        <f t="shared" si="2"/>
        <v>229533</v>
      </c>
      <c r="ET157" s="316">
        <f t="shared" si="2"/>
        <v>2126337</v>
      </c>
      <c r="EU157" s="316">
        <f t="shared" si="2"/>
        <v>2061452</v>
      </c>
      <c r="EV157" s="316">
        <f t="shared" si="2"/>
        <v>64885</v>
      </c>
      <c r="EW157" s="316">
        <f t="shared" si="2"/>
        <v>400453</v>
      </c>
      <c r="EX157" s="316">
        <f t="shared" si="2"/>
        <v>400305</v>
      </c>
      <c r="EY157" s="316">
        <f t="shared" si="2"/>
        <v>148</v>
      </c>
      <c r="EZ157" s="316">
        <f t="shared" si="2"/>
        <v>1540369</v>
      </c>
      <c r="FA157" s="316">
        <f t="shared" si="2"/>
        <v>1536575</v>
      </c>
      <c r="FB157" s="316">
        <f t="shared" si="2"/>
        <v>3794</v>
      </c>
      <c r="FC157" s="316">
        <f t="shared" si="2"/>
        <v>216125</v>
      </c>
      <c r="FD157" s="316">
        <f t="shared" si="2"/>
        <v>191623</v>
      </c>
      <c r="FE157" s="316">
        <f t="shared" si="2"/>
        <v>24502</v>
      </c>
    </row>
    <row r="158" spans="1:164">
      <c r="A158" t="s">
        <v>383</v>
      </c>
      <c r="D158">
        <f>D32+D34</f>
        <v>21863926</v>
      </c>
      <c r="G158" s="316">
        <f>G32+G34</f>
        <v>10496991</v>
      </c>
      <c r="H158" s="316">
        <f t="shared" ref="H158:BS158" si="3">H32+H34</f>
        <v>11366935</v>
      </c>
      <c r="I158" s="430">
        <f t="shared" si="3"/>
        <v>25917</v>
      </c>
      <c r="J158" s="316">
        <f t="shared" si="3"/>
        <v>778</v>
      </c>
      <c r="K158" s="316">
        <f t="shared" si="3"/>
        <v>25139</v>
      </c>
      <c r="L158" s="430">
        <f t="shared" si="3"/>
        <v>90853</v>
      </c>
      <c r="M158" s="316">
        <f t="shared" si="3"/>
        <v>71856</v>
      </c>
      <c r="N158" s="316">
        <f t="shared" si="3"/>
        <v>18997</v>
      </c>
      <c r="O158" s="430">
        <f t="shared" si="3"/>
        <v>36568</v>
      </c>
      <c r="P158" s="316">
        <f t="shared" si="3"/>
        <v>12736</v>
      </c>
      <c r="Q158" s="316">
        <f t="shared" si="3"/>
        <v>23832</v>
      </c>
      <c r="R158" s="430">
        <f t="shared" si="3"/>
        <v>10845</v>
      </c>
      <c r="S158" s="316">
        <f t="shared" si="3"/>
        <v>6079</v>
      </c>
      <c r="T158" s="316">
        <f t="shared" si="3"/>
        <v>4766</v>
      </c>
      <c r="U158" s="430">
        <f t="shared" si="3"/>
        <v>1537062</v>
      </c>
      <c r="V158" s="316">
        <f t="shared" si="3"/>
        <v>48409</v>
      </c>
      <c r="W158" s="316">
        <f t="shared" si="3"/>
        <v>1488653</v>
      </c>
      <c r="X158" s="430">
        <f t="shared" si="3"/>
        <v>243774</v>
      </c>
      <c r="Y158" s="316">
        <f t="shared" si="3"/>
        <v>7892</v>
      </c>
      <c r="Z158" s="316">
        <f t="shared" si="3"/>
        <v>235882</v>
      </c>
      <c r="AA158" s="430">
        <f t="shared" si="3"/>
        <v>76675</v>
      </c>
      <c r="AB158" s="316">
        <f t="shared" si="3"/>
        <v>7447</v>
      </c>
      <c r="AC158" s="316">
        <f t="shared" si="3"/>
        <v>69228</v>
      </c>
      <c r="AD158" s="430">
        <f t="shared" si="3"/>
        <v>332970</v>
      </c>
      <c r="AE158" s="316">
        <f t="shared" si="3"/>
        <v>194038</v>
      </c>
      <c r="AF158" s="316">
        <f t="shared" si="3"/>
        <v>138932</v>
      </c>
      <c r="AG158" s="430">
        <f t="shared" si="3"/>
        <v>49365</v>
      </c>
      <c r="AH158" s="316">
        <f t="shared" si="3"/>
        <v>0</v>
      </c>
      <c r="AI158" s="316">
        <f t="shared" si="3"/>
        <v>49365</v>
      </c>
      <c r="AJ158" s="430">
        <f t="shared" si="3"/>
        <v>2184479</v>
      </c>
      <c r="AK158" s="316">
        <f t="shared" si="3"/>
        <v>1795114</v>
      </c>
      <c r="AL158" s="316">
        <f t="shared" si="3"/>
        <v>389365</v>
      </c>
      <c r="AM158" s="430">
        <f t="shared" si="3"/>
        <v>61239</v>
      </c>
      <c r="AN158" s="316">
        <f t="shared" si="3"/>
        <v>39739</v>
      </c>
      <c r="AO158" s="316">
        <f t="shared" si="3"/>
        <v>21500</v>
      </c>
      <c r="AP158" s="430">
        <f t="shared" si="3"/>
        <v>18739</v>
      </c>
      <c r="AQ158" s="316">
        <f t="shared" si="3"/>
        <v>2611</v>
      </c>
      <c r="AR158" s="316">
        <f t="shared" si="3"/>
        <v>16128</v>
      </c>
      <c r="AS158" s="316">
        <f t="shared" si="3"/>
        <v>37697</v>
      </c>
      <c r="AT158" s="316">
        <f t="shared" si="3"/>
        <v>7553</v>
      </c>
      <c r="AU158" s="316">
        <f t="shared" si="3"/>
        <v>30144</v>
      </c>
      <c r="AV158" s="316">
        <f t="shared" si="3"/>
        <v>1317719</v>
      </c>
      <c r="AW158" s="316">
        <f t="shared" si="3"/>
        <v>1231151</v>
      </c>
      <c r="AX158" s="316">
        <f t="shared" si="3"/>
        <v>86568</v>
      </c>
      <c r="AY158" s="316">
        <f t="shared" si="3"/>
        <v>20281</v>
      </c>
      <c r="AZ158" s="316">
        <f t="shared" si="3"/>
        <v>1035</v>
      </c>
      <c r="BA158" s="316">
        <f t="shared" si="3"/>
        <v>19246</v>
      </c>
      <c r="BB158" s="316">
        <f t="shared" si="3"/>
        <v>35238</v>
      </c>
      <c r="BC158" s="316">
        <f t="shared" si="3"/>
        <v>5358</v>
      </c>
      <c r="BD158" s="316">
        <f t="shared" si="3"/>
        <v>29880</v>
      </c>
      <c r="BE158" s="316">
        <f t="shared" si="3"/>
        <v>132454</v>
      </c>
      <c r="BF158" s="316">
        <f t="shared" si="3"/>
        <v>114306</v>
      </c>
      <c r="BG158" s="316">
        <f t="shared" si="3"/>
        <v>18148</v>
      </c>
      <c r="BH158" s="316">
        <f t="shared" si="3"/>
        <v>87899</v>
      </c>
      <c r="BI158" s="316">
        <f t="shared" si="3"/>
        <v>55280</v>
      </c>
      <c r="BJ158" s="316">
        <f t="shared" si="3"/>
        <v>32619</v>
      </c>
      <c r="BK158" s="316">
        <f t="shared" si="3"/>
        <v>64925</v>
      </c>
      <c r="BL158" s="316">
        <f t="shared" si="3"/>
        <v>36602</v>
      </c>
      <c r="BM158" s="316">
        <f t="shared" si="3"/>
        <v>28323</v>
      </c>
      <c r="BN158" s="316">
        <f t="shared" si="3"/>
        <v>151625</v>
      </c>
      <c r="BO158" s="316">
        <f t="shared" si="3"/>
        <v>139511</v>
      </c>
      <c r="BP158" s="316">
        <f t="shared" si="3"/>
        <v>12114</v>
      </c>
      <c r="BQ158" s="316">
        <f t="shared" si="3"/>
        <v>852206</v>
      </c>
      <c r="BR158" s="316">
        <f t="shared" si="3"/>
        <v>704573</v>
      </c>
      <c r="BS158" s="316">
        <f t="shared" si="3"/>
        <v>147633</v>
      </c>
      <c r="BT158" s="316">
        <f t="shared" ref="BT158:EE158" si="4">BT32+BT34</f>
        <v>663134</v>
      </c>
      <c r="BU158" s="316">
        <f t="shared" si="4"/>
        <v>615855</v>
      </c>
      <c r="BV158" s="316">
        <f t="shared" si="4"/>
        <v>47279</v>
      </c>
      <c r="BW158" s="316">
        <f t="shared" si="4"/>
        <v>250164</v>
      </c>
      <c r="BX158" s="316">
        <f t="shared" si="4"/>
        <v>34386</v>
      </c>
      <c r="BY158" s="316">
        <f t="shared" si="4"/>
        <v>215778</v>
      </c>
      <c r="BZ158" s="316">
        <f t="shared" si="4"/>
        <v>231077</v>
      </c>
      <c r="CA158" s="316">
        <f t="shared" si="4"/>
        <v>16271</v>
      </c>
      <c r="CB158" s="316">
        <f t="shared" si="4"/>
        <v>214806</v>
      </c>
      <c r="CC158" s="316">
        <f t="shared" si="4"/>
        <v>11976</v>
      </c>
      <c r="CD158" s="316">
        <f t="shared" si="4"/>
        <v>9553</v>
      </c>
      <c r="CE158" s="316">
        <f t="shared" si="4"/>
        <v>2423</v>
      </c>
      <c r="CF158" s="316">
        <f t="shared" si="4"/>
        <v>65135</v>
      </c>
      <c r="CG158" s="316">
        <f t="shared" si="4"/>
        <v>6593</v>
      </c>
      <c r="CH158" s="316">
        <f t="shared" si="4"/>
        <v>58542</v>
      </c>
      <c r="CI158" s="316">
        <f t="shared" si="4"/>
        <v>34700</v>
      </c>
      <c r="CJ158" s="316">
        <f t="shared" si="4"/>
        <v>892</v>
      </c>
      <c r="CK158" s="316">
        <f t="shared" si="4"/>
        <v>33808</v>
      </c>
      <c r="CL158" s="316">
        <f t="shared" si="4"/>
        <v>53678</v>
      </c>
      <c r="CM158" s="316">
        <f t="shared" si="4"/>
        <v>1412</v>
      </c>
      <c r="CN158" s="316">
        <f t="shared" si="4"/>
        <v>52266</v>
      </c>
      <c r="CO158" s="316">
        <f t="shared" si="4"/>
        <v>13967</v>
      </c>
      <c r="CP158" s="316">
        <f t="shared" si="4"/>
        <v>2837</v>
      </c>
      <c r="CQ158" s="316">
        <f t="shared" si="4"/>
        <v>11130</v>
      </c>
      <c r="CR158" s="316">
        <f t="shared" si="4"/>
        <v>167767</v>
      </c>
      <c r="CS158" s="316">
        <f t="shared" si="4"/>
        <v>151558</v>
      </c>
      <c r="CT158" s="316">
        <f t="shared" si="4"/>
        <v>16209</v>
      </c>
      <c r="CU158" s="316">
        <f t="shared" si="4"/>
        <v>2225518</v>
      </c>
      <c r="CV158" s="316">
        <f t="shared" si="4"/>
        <v>1729882</v>
      </c>
      <c r="CW158" s="316">
        <f t="shared" si="4"/>
        <v>495636</v>
      </c>
      <c r="CX158" s="316">
        <f t="shared" si="4"/>
        <v>22226</v>
      </c>
      <c r="CY158" s="316">
        <f t="shared" si="4"/>
        <v>12346</v>
      </c>
      <c r="CZ158" s="316">
        <f t="shared" si="4"/>
        <v>9880</v>
      </c>
      <c r="DA158" s="316">
        <f t="shared" si="4"/>
        <v>4608345</v>
      </c>
      <c r="DB158" s="316">
        <f t="shared" si="4"/>
        <v>831316</v>
      </c>
      <c r="DC158" s="316">
        <f t="shared" si="4"/>
        <v>3777029</v>
      </c>
      <c r="DD158" s="316">
        <f t="shared" si="4"/>
        <v>59782</v>
      </c>
      <c r="DE158" s="316">
        <f t="shared" si="4"/>
        <v>11458</v>
      </c>
      <c r="DF158" s="316">
        <f t="shared" si="4"/>
        <v>48324</v>
      </c>
      <c r="DG158" s="316">
        <f t="shared" si="4"/>
        <v>27695</v>
      </c>
      <c r="DH158" s="316">
        <f t="shared" si="4"/>
        <v>2454</v>
      </c>
      <c r="DI158" s="316">
        <f t="shared" si="4"/>
        <v>25241</v>
      </c>
      <c r="DJ158" s="316">
        <f t="shared" si="4"/>
        <v>381096</v>
      </c>
      <c r="DK158" s="316">
        <f t="shared" si="4"/>
        <v>303968</v>
      </c>
      <c r="DL158" s="316">
        <f t="shared" si="4"/>
        <v>77128</v>
      </c>
      <c r="DM158" s="316">
        <f t="shared" si="4"/>
        <v>304282</v>
      </c>
      <c r="DN158" s="316">
        <f t="shared" si="4"/>
        <v>259618</v>
      </c>
      <c r="DO158" s="316">
        <f t="shared" si="4"/>
        <v>44664</v>
      </c>
      <c r="DP158" s="316">
        <f t="shared" si="4"/>
        <v>157455</v>
      </c>
      <c r="DQ158" s="316">
        <f t="shared" si="4"/>
        <v>30114</v>
      </c>
      <c r="DR158" s="316">
        <f t="shared" si="4"/>
        <v>127341</v>
      </c>
      <c r="DS158" s="316">
        <f t="shared" si="4"/>
        <v>1556693</v>
      </c>
      <c r="DT158" s="316">
        <f t="shared" si="4"/>
        <v>1041840</v>
      </c>
      <c r="DU158" s="316">
        <f t="shared" si="4"/>
        <v>514853</v>
      </c>
      <c r="DV158" s="316">
        <f t="shared" si="4"/>
        <v>38615</v>
      </c>
      <c r="DW158" s="316">
        <f t="shared" si="4"/>
        <v>36573</v>
      </c>
      <c r="DX158" s="316">
        <f t="shared" si="4"/>
        <v>2042</v>
      </c>
      <c r="DY158" s="316">
        <f t="shared" si="4"/>
        <v>123465</v>
      </c>
      <c r="DZ158" s="316">
        <f t="shared" si="4"/>
        <v>31079</v>
      </c>
      <c r="EA158" s="316">
        <f t="shared" si="4"/>
        <v>92386</v>
      </c>
      <c r="EB158" s="316">
        <f t="shared" si="4"/>
        <v>13567</v>
      </c>
      <c r="EC158" s="316">
        <f t="shared" si="4"/>
        <v>19</v>
      </c>
      <c r="ED158" s="316">
        <f t="shared" si="4"/>
        <v>13548</v>
      </c>
      <c r="EE158" s="316">
        <f t="shared" si="4"/>
        <v>11692</v>
      </c>
      <c r="EF158" s="316">
        <f t="shared" ref="EF158:FE158" si="5">EF32+EF34</f>
        <v>93</v>
      </c>
      <c r="EG158" s="316">
        <f t="shared" si="5"/>
        <v>11599</v>
      </c>
      <c r="EH158" s="316">
        <f t="shared" si="5"/>
        <v>2109057</v>
      </c>
      <c r="EI158" s="316">
        <f t="shared" si="5"/>
        <v>291572</v>
      </c>
      <c r="EJ158" s="316">
        <f t="shared" si="5"/>
        <v>1817485</v>
      </c>
      <c r="EK158" s="316">
        <f t="shared" si="5"/>
        <v>52156</v>
      </c>
      <c r="EL158" s="316">
        <f t="shared" si="5"/>
        <v>40268</v>
      </c>
      <c r="EM158" s="316">
        <f t="shared" si="5"/>
        <v>11888</v>
      </c>
      <c r="EN158" s="316">
        <f t="shared" si="5"/>
        <v>10838</v>
      </c>
      <c r="EO158" s="316">
        <f t="shared" si="5"/>
        <v>103</v>
      </c>
      <c r="EP158" s="316">
        <f t="shared" si="5"/>
        <v>10735</v>
      </c>
      <c r="EQ158" s="316">
        <f t="shared" si="5"/>
        <v>376814</v>
      </c>
      <c r="ER158" s="316">
        <f t="shared" si="5"/>
        <v>45377</v>
      </c>
      <c r="ES158" s="316">
        <f t="shared" si="5"/>
        <v>331437</v>
      </c>
      <c r="ET158" s="316">
        <f t="shared" si="5"/>
        <v>544991</v>
      </c>
      <c r="EU158" s="316">
        <f t="shared" si="5"/>
        <v>354745</v>
      </c>
      <c r="EV158" s="316">
        <f t="shared" si="5"/>
        <v>190246</v>
      </c>
      <c r="EW158" s="316">
        <f t="shared" si="5"/>
        <v>113567</v>
      </c>
      <c r="EX158" s="316">
        <f t="shared" si="5"/>
        <v>101880</v>
      </c>
      <c r="EY158" s="316">
        <f t="shared" si="5"/>
        <v>11687</v>
      </c>
      <c r="EZ158" s="316">
        <f t="shared" si="5"/>
        <v>256579</v>
      </c>
      <c r="FA158" s="316">
        <f t="shared" si="5"/>
        <v>41709</v>
      </c>
      <c r="FB158" s="316">
        <f t="shared" si="5"/>
        <v>214870</v>
      </c>
      <c r="FC158" s="316">
        <f t="shared" si="5"/>
        <v>9365</v>
      </c>
      <c r="FD158" s="316">
        <f t="shared" si="5"/>
        <v>9152</v>
      </c>
      <c r="FE158" s="316">
        <f t="shared" si="5"/>
        <v>213</v>
      </c>
    </row>
    <row r="159" spans="1:164">
      <c r="A159" t="s">
        <v>384</v>
      </c>
      <c r="D159">
        <f>D94+D97</f>
        <v>177100917</v>
      </c>
      <c r="G159" s="316">
        <f>G94+G97</f>
        <v>104859835</v>
      </c>
      <c r="H159" s="316">
        <f t="shared" ref="H159:BS159" si="6">H94+H97</f>
        <v>72241082</v>
      </c>
      <c r="I159" s="430">
        <f t="shared" si="6"/>
        <v>2438081</v>
      </c>
      <c r="J159" s="316">
        <f t="shared" si="6"/>
        <v>1615772</v>
      </c>
      <c r="K159" s="316">
        <f t="shared" si="6"/>
        <v>822309</v>
      </c>
      <c r="L159" s="430">
        <f t="shared" si="6"/>
        <v>1584092</v>
      </c>
      <c r="M159" s="316">
        <f t="shared" si="6"/>
        <v>1289785</v>
      </c>
      <c r="N159" s="316">
        <f t="shared" si="6"/>
        <v>294307</v>
      </c>
      <c r="O159" s="430">
        <f t="shared" si="6"/>
        <v>2466892</v>
      </c>
      <c r="P159" s="316">
        <f t="shared" si="6"/>
        <v>1449976</v>
      </c>
      <c r="Q159" s="316">
        <f t="shared" si="6"/>
        <v>1016916</v>
      </c>
      <c r="R159" s="430">
        <f t="shared" si="6"/>
        <v>1745957</v>
      </c>
      <c r="S159" s="316">
        <f t="shared" si="6"/>
        <v>1182557</v>
      </c>
      <c r="T159" s="316">
        <f t="shared" si="6"/>
        <v>563400</v>
      </c>
      <c r="U159" s="430">
        <f t="shared" si="6"/>
        <v>17668965</v>
      </c>
      <c r="V159" s="316">
        <f t="shared" si="6"/>
        <v>7657048</v>
      </c>
      <c r="W159" s="316">
        <f t="shared" si="6"/>
        <v>10011917</v>
      </c>
      <c r="X159" s="430">
        <f t="shared" si="6"/>
        <v>2931384</v>
      </c>
      <c r="Y159" s="316">
        <f t="shared" si="6"/>
        <v>1368543</v>
      </c>
      <c r="Z159" s="316">
        <f t="shared" si="6"/>
        <v>1562841</v>
      </c>
      <c r="AA159" s="430">
        <f t="shared" si="6"/>
        <v>2099029</v>
      </c>
      <c r="AB159" s="316">
        <f t="shared" si="6"/>
        <v>1334287</v>
      </c>
      <c r="AC159" s="316">
        <f t="shared" si="6"/>
        <v>764742</v>
      </c>
      <c r="AD159" s="430">
        <f t="shared" si="6"/>
        <v>768284</v>
      </c>
      <c r="AE159" s="316">
        <f t="shared" si="6"/>
        <v>598061</v>
      </c>
      <c r="AF159" s="316">
        <f t="shared" si="6"/>
        <v>170223</v>
      </c>
      <c r="AG159" s="430">
        <f t="shared" si="6"/>
        <v>383792</v>
      </c>
      <c r="AH159" s="316">
        <f t="shared" si="6"/>
        <v>0</v>
      </c>
      <c r="AI159" s="316">
        <f t="shared" si="6"/>
        <v>383792</v>
      </c>
      <c r="AJ159" s="430">
        <f t="shared" si="6"/>
        <v>9888977</v>
      </c>
      <c r="AK159" s="316">
        <f t="shared" si="6"/>
        <v>6855604</v>
      </c>
      <c r="AL159" s="316">
        <f t="shared" si="6"/>
        <v>3033373</v>
      </c>
      <c r="AM159" s="430">
        <f t="shared" si="6"/>
        <v>4144293</v>
      </c>
      <c r="AN159" s="316">
        <f t="shared" si="6"/>
        <v>2566323</v>
      </c>
      <c r="AO159" s="316">
        <f t="shared" si="6"/>
        <v>1577970</v>
      </c>
      <c r="AP159" s="430">
        <f t="shared" si="6"/>
        <v>772937</v>
      </c>
      <c r="AQ159" s="316">
        <f t="shared" si="6"/>
        <v>454118</v>
      </c>
      <c r="AR159" s="316">
        <f t="shared" si="6"/>
        <v>318819</v>
      </c>
      <c r="AS159" s="316">
        <f t="shared" si="6"/>
        <v>842325</v>
      </c>
      <c r="AT159" s="316">
        <f t="shared" si="6"/>
        <v>520301</v>
      </c>
      <c r="AU159" s="316">
        <f t="shared" si="6"/>
        <v>322024</v>
      </c>
      <c r="AV159" s="316">
        <f t="shared" si="6"/>
        <v>9634134</v>
      </c>
      <c r="AW159" s="316">
        <f t="shared" si="6"/>
        <v>6046602</v>
      </c>
      <c r="AX159" s="316">
        <f t="shared" si="6"/>
        <v>3587532</v>
      </c>
      <c r="AY159" s="316">
        <f t="shared" si="6"/>
        <v>2741794</v>
      </c>
      <c r="AZ159" s="316">
        <f t="shared" si="6"/>
        <v>1705439</v>
      </c>
      <c r="BA159" s="316">
        <f t="shared" si="6"/>
        <v>1036355</v>
      </c>
      <c r="BB159" s="316">
        <f t="shared" si="6"/>
        <v>2603831</v>
      </c>
      <c r="BC159" s="316">
        <f t="shared" si="6"/>
        <v>1506438</v>
      </c>
      <c r="BD159" s="316">
        <f t="shared" si="6"/>
        <v>1097393</v>
      </c>
      <c r="BE159" s="316">
        <f t="shared" si="6"/>
        <v>1994628</v>
      </c>
      <c r="BF159" s="316">
        <f t="shared" si="6"/>
        <v>1113326</v>
      </c>
      <c r="BG159" s="316">
        <f t="shared" si="6"/>
        <v>881302</v>
      </c>
      <c r="BH159" s="316">
        <f t="shared" si="6"/>
        <v>2789683</v>
      </c>
      <c r="BI159" s="316">
        <f t="shared" si="6"/>
        <v>2270681</v>
      </c>
      <c r="BJ159" s="316">
        <f t="shared" si="6"/>
        <v>519002</v>
      </c>
      <c r="BK159" s="316">
        <f t="shared" si="6"/>
        <v>2396625</v>
      </c>
      <c r="BL159" s="316">
        <f t="shared" si="6"/>
        <v>1540564</v>
      </c>
      <c r="BM159" s="316">
        <f t="shared" si="6"/>
        <v>856061</v>
      </c>
      <c r="BN159" s="316">
        <f t="shared" si="6"/>
        <v>1024127</v>
      </c>
      <c r="BO159" s="316">
        <f t="shared" si="6"/>
        <v>692258</v>
      </c>
      <c r="BP159" s="316">
        <f t="shared" si="6"/>
        <v>331869</v>
      </c>
      <c r="BQ159" s="316">
        <f t="shared" si="6"/>
        <v>3454231</v>
      </c>
      <c r="BR159" s="316">
        <f t="shared" si="6"/>
        <v>2371236</v>
      </c>
      <c r="BS159" s="316">
        <f t="shared" si="6"/>
        <v>1082995</v>
      </c>
      <c r="BT159" s="316">
        <f t="shared" ref="BT159:EE159" si="7">BT94+BT97</f>
        <v>3822247</v>
      </c>
      <c r="BU159" s="316">
        <f t="shared" si="7"/>
        <v>2722790</v>
      </c>
      <c r="BV159" s="316">
        <f t="shared" si="7"/>
        <v>1099457</v>
      </c>
      <c r="BW159" s="316">
        <f t="shared" si="7"/>
        <v>3894768</v>
      </c>
      <c r="BX159" s="316">
        <f t="shared" si="7"/>
        <v>1307569</v>
      </c>
      <c r="BY159" s="316">
        <f t="shared" si="7"/>
        <v>2587199</v>
      </c>
      <c r="BZ159" s="316">
        <f t="shared" si="7"/>
        <v>5059219</v>
      </c>
      <c r="CA159" s="316">
        <f t="shared" si="7"/>
        <v>2145406</v>
      </c>
      <c r="CB159" s="316">
        <f t="shared" si="7"/>
        <v>2913813</v>
      </c>
      <c r="CC159" s="316">
        <f t="shared" si="7"/>
        <v>1660943</v>
      </c>
      <c r="CD159" s="316">
        <f t="shared" si="7"/>
        <v>955287</v>
      </c>
      <c r="CE159" s="316">
        <f t="shared" si="7"/>
        <v>705656</v>
      </c>
      <c r="CF159" s="316">
        <f t="shared" si="7"/>
        <v>2417434</v>
      </c>
      <c r="CG159" s="316">
        <f t="shared" si="7"/>
        <v>1234975</v>
      </c>
      <c r="CH159" s="316">
        <f t="shared" si="7"/>
        <v>1182459</v>
      </c>
      <c r="CI159" s="316">
        <f t="shared" si="7"/>
        <v>869977</v>
      </c>
      <c r="CJ159" s="316">
        <f t="shared" si="7"/>
        <v>629027</v>
      </c>
      <c r="CK159" s="316">
        <f t="shared" si="7"/>
        <v>240950</v>
      </c>
      <c r="CL159" s="316">
        <f t="shared" si="7"/>
        <v>1598914</v>
      </c>
      <c r="CM159" s="316">
        <f t="shared" si="7"/>
        <v>892224</v>
      </c>
      <c r="CN159" s="316">
        <f t="shared" si="7"/>
        <v>706690</v>
      </c>
      <c r="CO159" s="316">
        <f t="shared" si="7"/>
        <v>1437820</v>
      </c>
      <c r="CP159" s="316">
        <f t="shared" si="7"/>
        <v>620339</v>
      </c>
      <c r="CQ159" s="316">
        <f t="shared" si="7"/>
        <v>817481</v>
      </c>
      <c r="CR159" s="316">
        <f t="shared" si="7"/>
        <v>724850</v>
      </c>
      <c r="CS159" s="316">
        <f t="shared" si="7"/>
        <v>421476</v>
      </c>
      <c r="CT159" s="316">
        <f t="shared" si="7"/>
        <v>303374</v>
      </c>
      <c r="CU159" s="316">
        <f t="shared" si="7"/>
        <v>4758310</v>
      </c>
      <c r="CV159" s="316">
        <f t="shared" si="7"/>
        <v>3176364</v>
      </c>
      <c r="CW159" s="316">
        <f t="shared" si="7"/>
        <v>1581946</v>
      </c>
      <c r="CX159" s="316">
        <f t="shared" si="7"/>
        <v>989829</v>
      </c>
      <c r="CY159" s="316">
        <f t="shared" si="7"/>
        <v>677124</v>
      </c>
      <c r="CZ159" s="316">
        <f t="shared" si="7"/>
        <v>312705</v>
      </c>
      <c r="DA159" s="316">
        <f t="shared" si="7"/>
        <v>11857798</v>
      </c>
      <c r="DB159" s="316">
        <f t="shared" si="7"/>
        <v>4456223</v>
      </c>
      <c r="DC159" s="316">
        <f t="shared" si="7"/>
        <v>7401575</v>
      </c>
      <c r="DD159" s="316">
        <f t="shared" si="7"/>
        <v>4294350</v>
      </c>
      <c r="DE159" s="316">
        <f t="shared" si="7"/>
        <v>3640450</v>
      </c>
      <c r="DF159" s="316">
        <f t="shared" si="7"/>
        <v>653900</v>
      </c>
      <c r="DG159" s="316">
        <f t="shared" si="7"/>
        <v>1817962</v>
      </c>
      <c r="DH159" s="316">
        <f t="shared" si="7"/>
        <v>1016995</v>
      </c>
      <c r="DI159" s="316">
        <f t="shared" si="7"/>
        <v>800967</v>
      </c>
      <c r="DJ159" s="316">
        <f t="shared" si="7"/>
        <v>6057933</v>
      </c>
      <c r="DK159" s="316">
        <f t="shared" si="7"/>
        <v>3453830</v>
      </c>
      <c r="DL159" s="316">
        <f t="shared" si="7"/>
        <v>2604103</v>
      </c>
      <c r="DM159" s="316">
        <f t="shared" si="7"/>
        <v>2577742</v>
      </c>
      <c r="DN159" s="316">
        <f t="shared" si="7"/>
        <v>1739601</v>
      </c>
      <c r="DO159" s="316">
        <f t="shared" si="7"/>
        <v>838141</v>
      </c>
      <c r="DP159" s="316">
        <f t="shared" si="7"/>
        <v>2109294</v>
      </c>
      <c r="DQ159" s="316">
        <f t="shared" si="7"/>
        <v>1151818</v>
      </c>
      <c r="DR159" s="316">
        <f t="shared" si="7"/>
        <v>957476</v>
      </c>
      <c r="DS159" s="316">
        <f t="shared" si="7"/>
        <v>10645919</v>
      </c>
      <c r="DT159" s="316">
        <f t="shared" si="7"/>
        <v>7793853</v>
      </c>
      <c r="DU159" s="316">
        <f t="shared" si="7"/>
        <v>2852066</v>
      </c>
      <c r="DV159" s="316">
        <f t="shared" si="7"/>
        <v>425735</v>
      </c>
      <c r="DW159" s="316">
        <f t="shared" si="7"/>
        <v>305380</v>
      </c>
      <c r="DX159" s="316">
        <f t="shared" si="7"/>
        <v>120355</v>
      </c>
      <c r="DY159" s="316">
        <f t="shared" si="7"/>
        <v>2013700</v>
      </c>
      <c r="DZ159" s="316">
        <f t="shared" si="7"/>
        <v>1470171</v>
      </c>
      <c r="EA159" s="316">
        <f t="shared" si="7"/>
        <v>543529</v>
      </c>
      <c r="EB159" s="316">
        <f t="shared" si="7"/>
        <v>1051420</v>
      </c>
      <c r="EC159" s="316">
        <f t="shared" si="7"/>
        <v>656317</v>
      </c>
      <c r="ED159" s="316">
        <f t="shared" si="7"/>
        <v>395103</v>
      </c>
      <c r="EE159" s="316">
        <f t="shared" si="7"/>
        <v>2267638</v>
      </c>
      <c r="EF159" s="316">
        <f t="shared" ref="EF159:FE159" si="8">EF94+EF97</f>
        <v>1374912</v>
      </c>
      <c r="EG159" s="316">
        <f t="shared" si="8"/>
        <v>892726</v>
      </c>
      <c r="EH159" s="316">
        <f t="shared" si="8"/>
        <v>14069997</v>
      </c>
      <c r="EI159" s="316">
        <f t="shared" si="8"/>
        <v>9297217</v>
      </c>
      <c r="EJ159" s="316">
        <f t="shared" si="8"/>
        <v>4772780</v>
      </c>
      <c r="EK159" s="316">
        <f t="shared" si="8"/>
        <v>1140112</v>
      </c>
      <c r="EL159" s="316">
        <f t="shared" si="8"/>
        <v>755317</v>
      </c>
      <c r="EM159" s="316">
        <f t="shared" si="8"/>
        <v>384795</v>
      </c>
      <c r="EN159" s="316">
        <f t="shared" si="8"/>
        <v>631223</v>
      </c>
      <c r="EO159" s="316">
        <f t="shared" si="8"/>
        <v>394152</v>
      </c>
      <c r="EP159" s="316">
        <f t="shared" si="8"/>
        <v>237071</v>
      </c>
      <c r="EQ159" s="316">
        <f t="shared" si="8"/>
        <v>4746222</v>
      </c>
      <c r="ER159" s="316">
        <f t="shared" si="8"/>
        <v>3620816</v>
      </c>
      <c r="ES159" s="316">
        <f t="shared" si="8"/>
        <v>1125406</v>
      </c>
      <c r="ET159" s="316">
        <f t="shared" si="8"/>
        <v>4207321</v>
      </c>
      <c r="EU159" s="316">
        <f t="shared" si="8"/>
        <v>2072614</v>
      </c>
      <c r="EV159" s="316">
        <f t="shared" si="8"/>
        <v>2134707</v>
      </c>
      <c r="EW159" s="316">
        <f t="shared" si="8"/>
        <v>1251753</v>
      </c>
      <c r="EX159" s="316">
        <f t="shared" si="8"/>
        <v>1152490</v>
      </c>
      <c r="EY159" s="316">
        <f t="shared" si="8"/>
        <v>99263</v>
      </c>
      <c r="EZ159" s="316">
        <f t="shared" si="8"/>
        <v>3610343</v>
      </c>
      <c r="FA159" s="316">
        <f t="shared" si="8"/>
        <v>1100710</v>
      </c>
      <c r="FB159" s="316">
        <f t="shared" si="8"/>
        <v>2509633</v>
      </c>
      <c r="FC159" s="316">
        <f t="shared" si="8"/>
        <v>716083</v>
      </c>
      <c r="FD159" s="316">
        <f t="shared" si="8"/>
        <v>485469</v>
      </c>
      <c r="FE159" s="316">
        <f t="shared" si="8"/>
        <v>230614</v>
      </c>
    </row>
    <row r="160" spans="1:164">
      <c r="I160" s="430"/>
      <c r="L160" s="430"/>
      <c r="O160" s="430"/>
      <c r="R160" s="430"/>
      <c r="U160" s="430"/>
      <c r="X160" s="430"/>
      <c r="AA160" s="430"/>
      <c r="AD160" s="430"/>
      <c r="AG160" s="430"/>
      <c r="AJ160" s="430"/>
      <c r="AM160" s="430"/>
      <c r="AP160" s="430"/>
    </row>
    <row r="161" spans="1:161">
      <c r="A161" t="s">
        <v>388</v>
      </c>
      <c r="D161" s="429">
        <f>D157/D159</f>
        <v>0.41010975115391413</v>
      </c>
      <c r="G161" s="428">
        <f>G157/G159</f>
        <v>0.66086571660159488</v>
      </c>
      <c r="H161" s="428">
        <f t="shared" ref="H161:BS161" si="9">H157/H159</f>
        <v>4.6130856677921848E-2</v>
      </c>
      <c r="I161" s="431">
        <f t="shared" si="9"/>
        <v>0.34594502807741007</v>
      </c>
      <c r="J161" s="428">
        <f t="shared" si="9"/>
        <v>0.45817912428238639</v>
      </c>
      <c r="K161" s="428">
        <f t="shared" si="9"/>
        <v>0.12541392590863046</v>
      </c>
      <c r="L161" s="431">
        <f t="shared" si="9"/>
        <v>6.9405059807132408E-2</v>
      </c>
      <c r="M161" s="428">
        <f t="shared" si="9"/>
        <v>6.7277104323588813E-2</v>
      </c>
      <c r="N161" s="428">
        <f t="shared" si="9"/>
        <v>7.873071316686317E-2</v>
      </c>
      <c r="O161" s="431">
        <f t="shared" si="9"/>
        <v>0.4578810097888355</v>
      </c>
      <c r="P161" s="428">
        <f t="shared" si="9"/>
        <v>0.77739493619204736</v>
      </c>
      <c r="Q161" s="428">
        <f t="shared" si="9"/>
        <v>2.3000916496544455E-3</v>
      </c>
      <c r="R161" s="431">
        <f t="shared" si="9"/>
        <v>0.36824961897687059</v>
      </c>
      <c r="S161" s="428">
        <f t="shared" si="9"/>
        <v>0.5436541325280726</v>
      </c>
      <c r="T161" s="428">
        <f t="shared" si="9"/>
        <v>8.1647142350017745E-5</v>
      </c>
      <c r="U161" s="431">
        <f t="shared" si="9"/>
        <v>0.51316661728629831</v>
      </c>
      <c r="V161" s="428">
        <f t="shared" si="9"/>
        <v>1.1749473165115329</v>
      </c>
      <c r="W161" s="428">
        <f t="shared" si="9"/>
        <v>7.0411091102732873E-3</v>
      </c>
      <c r="X161" s="431">
        <f t="shared" si="9"/>
        <v>0.4294302622924871</v>
      </c>
      <c r="Y161" s="428">
        <f t="shared" si="9"/>
        <v>0.85568886034271485</v>
      </c>
      <c r="Z161" s="428">
        <f t="shared" si="9"/>
        <v>5.616566240583655E-2</v>
      </c>
      <c r="AA161" s="431">
        <f t="shared" si="9"/>
        <v>0.32969339632754002</v>
      </c>
      <c r="AB161" s="428">
        <f t="shared" si="9"/>
        <v>0.51865603127363158</v>
      </c>
      <c r="AC161" s="428">
        <f t="shared" si="9"/>
        <v>0</v>
      </c>
      <c r="AD161" s="431">
        <f t="shared" si="9"/>
        <v>0.23394994559303592</v>
      </c>
      <c r="AE161" s="428">
        <f t="shared" si="9"/>
        <v>0.30053790499631311</v>
      </c>
      <c r="AF161" s="428">
        <f t="shared" si="9"/>
        <v>0</v>
      </c>
      <c r="AG161" s="431">
        <f t="shared" si="9"/>
        <v>0.16176210030433152</v>
      </c>
      <c r="AH161" s="428" t="e">
        <f t="shared" si="9"/>
        <v>#DIV/0!</v>
      </c>
      <c r="AI161" s="428">
        <f t="shared" si="9"/>
        <v>0.16176210030433152</v>
      </c>
      <c r="AJ161" s="431">
        <f t="shared" si="9"/>
        <v>0.49900247518019308</v>
      </c>
      <c r="AK161" s="428">
        <f t="shared" si="9"/>
        <v>0.60734882003102864</v>
      </c>
      <c r="AL161" s="428">
        <f t="shared" si="9"/>
        <v>0.25413327012536868</v>
      </c>
      <c r="AM161" s="431">
        <f t="shared" si="9"/>
        <v>0.48788176897724173</v>
      </c>
      <c r="AN161" s="428">
        <f t="shared" si="9"/>
        <v>0.78786847953277905</v>
      </c>
      <c r="AO161" s="428">
        <f t="shared" si="9"/>
        <v>0</v>
      </c>
      <c r="AP161" s="431">
        <f t="shared" si="9"/>
        <v>0.71009668317081465</v>
      </c>
      <c r="AQ161" s="428">
        <f t="shared" si="9"/>
        <v>0.61511105043182612</v>
      </c>
      <c r="AR161" s="428">
        <f t="shared" si="9"/>
        <v>0.84539189947901472</v>
      </c>
      <c r="AS161" s="428">
        <f t="shared" si="9"/>
        <v>0.62088742468762059</v>
      </c>
      <c r="AT161" s="428">
        <f t="shared" si="9"/>
        <v>0.98903327112575223</v>
      </c>
      <c r="AU161" s="428">
        <f t="shared" si="9"/>
        <v>2.6066380145579212E-2</v>
      </c>
      <c r="AV161" s="428">
        <f t="shared" si="9"/>
        <v>0.33991171391222086</v>
      </c>
      <c r="AW161" s="428">
        <f t="shared" si="9"/>
        <v>0.5044110725329698</v>
      </c>
      <c r="AX161" s="428">
        <f t="shared" si="9"/>
        <v>6.2656444597567348E-2</v>
      </c>
      <c r="AY161" s="428">
        <f t="shared" si="9"/>
        <v>0.43254197798959365</v>
      </c>
      <c r="AZ161" s="428">
        <f t="shared" si="9"/>
        <v>0.66821094158161032</v>
      </c>
      <c r="BA161" s="428">
        <f t="shared" si="9"/>
        <v>4.4722127070357165E-2</v>
      </c>
      <c r="BB161" s="428">
        <f t="shared" si="9"/>
        <v>0.50753255491619853</v>
      </c>
      <c r="BC161" s="428">
        <f t="shared" si="9"/>
        <v>0.86326486719002038</v>
      </c>
      <c r="BD161" s="428">
        <f t="shared" si="9"/>
        <v>1.9203694574322965E-2</v>
      </c>
      <c r="BE161" s="428">
        <f t="shared" si="9"/>
        <v>0.34868105731996141</v>
      </c>
      <c r="BF161" s="428">
        <f t="shared" si="9"/>
        <v>0.60188659925304899</v>
      </c>
      <c r="BG161" s="428">
        <f t="shared" si="9"/>
        <v>2.8813051598657442E-2</v>
      </c>
      <c r="BH161" s="428">
        <f t="shared" si="9"/>
        <v>0.34704014757232271</v>
      </c>
      <c r="BI161" s="428">
        <f t="shared" si="9"/>
        <v>0.4217461633756569</v>
      </c>
      <c r="BJ161" s="428">
        <f t="shared" si="9"/>
        <v>2.0194527188719891E-2</v>
      </c>
      <c r="BK161" s="428">
        <f t="shared" si="9"/>
        <v>0.31669618734678978</v>
      </c>
      <c r="BL161" s="428">
        <f t="shared" si="9"/>
        <v>0.4904671276233899</v>
      </c>
      <c r="BM161" s="428">
        <f t="shared" si="9"/>
        <v>3.9786884345858527E-3</v>
      </c>
      <c r="BN161" s="428">
        <f t="shared" si="9"/>
        <v>0.34556065800432956</v>
      </c>
      <c r="BO161" s="428">
        <f t="shared" si="9"/>
        <v>0.51122269442895563</v>
      </c>
      <c r="BP161" s="428">
        <f t="shared" si="9"/>
        <v>0</v>
      </c>
      <c r="BQ161" s="428">
        <f t="shared" si="9"/>
        <v>0.43729617388066983</v>
      </c>
      <c r="BR161" s="428">
        <f t="shared" si="9"/>
        <v>0.63701883743330479</v>
      </c>
      <c r="BS161" s="428">
        <f t="shared" si="9"/>
        <v>0</v>
      </c>
      <c r="BT161" s="428">
        <f t="shared" ref="BT161:EE161" si="10">BT157/BT159</f>
        <v>0.32205689480559474</v>
      </c>
      <c r="BU161" s="428">
        <f t="shared" si="10"/>
        <v>0.45210280631264255</v>
      </c>
      <c r="BV161" s="428">
        <f t="shared" si="10"/>
        <v>0</v>
      </c>
      <c r="BW161" s="428">
        <f t="shared" si="10"/>
        <v>0.53901233654995628</v>
      </c>
      <c r="BX161" s="428">
        <f t="shared" si="10"/>
        <v>1.6055198616669559</v>
      </c>
      <c r="BY161" s="428">
        <f t="shared" si="10"/>
        <v>0</v>
      </c>
      <c r="BZ161" s="428">
        <f t="shared" si="10"/>
        <v>0.32662571041103378</v>
      </c>
      <c r="CA161" s="428">
        <f t="shared" si="10"/>
        <v>0.76586622765108325</v>
      </c>
      <c r="CB161" s="428">
        <f t="shared" si="10"/>
        <v>3.2181200372158407E-3</v>
      </c>
      <c r="CC161" s="428">
        <f t="shared" si="10"/>
        <v>0.3666916926107639</v>
      </c>
      <c r="CD161" s="428">
        <f t="shared" si="10"/>
        <v>0.62976571438740403</v>
      </c>
      <c r="CE161" s="428">
        <f t="shared" si="10"/>
        <v>1.0553300758443207E-2</v>
      </c>
      <c r="CF161" s="428">
        <f t="shared" si="10"/>
        <v>0.42247895909464334</v>
      </c>
      <c r="CG161" s="428">
        <f t="shared" si="10"/>
        <v>0.81483592785279058</v>
      </c>
      <c r="CH161" s="428">
        <f t="shared" si="10"/>
        <v>1.2696423300934748E-2</v>
      </c>
      <c r="CI161" s="428">
        <f t="shared" si="10"/>
        <v>0.38870108060328029</v>
      </c>
      <c r="CJ161" s="428">
        <f t="shared" si="10"/>
        <v>0.52629855316226493</v>
      </c>
      <c r="CK161" s="428">
        <f t="shared" si="10"/>
        <v>2.9487445528117866E-2</v>
      </c>
      <c r="CL161" s="428">
        <f t="shared" si="10"/>
        <v>0.33965366492506788</v>
      </c>
      <c r="CM161" s="428">
        <f t="shared" si="10"/>
        <v>0.50020062226526074</v>
      </c>
      <c r="CN161" s="428">
        <f t="shared" si="10"/>
        <v>0.13695679859627277</v>
      </c>
      <c r="CO161" s="428">
        <f t="shared" si="10"/>
        <v>0.48499047168630288</v>
      </c>
      <c r="CP161" s="428">
        <f t="shared" si="10"/>
        <v>0.82617246376577969</v>
      </c>
      <c r="CQ161" s="428">
        <f t="shared" si="10"/>
        <v>0.22608721181287394</v>
      </c>
      <c r="CR161" s="428">
        <f t="shared" si="10"/>
        <v>0.36015313513140651</v>
      </c>
      <c r="CS161" s="428">
        <f t="shared" si="10"/>
        <v>0.6193875807875181</v>
      </c>
      <c r="CT161" s="428">
        <f t="shared" si="10"/>
        <v>0</v>
      </c>
      <c r="CU161" s="428">
        <f t="shared" si="10"/>
        <v>0.25156200415693808</v>
      </c>
      <c r="CV161" s="428">
        <f t="shared" si="10"/>
        <v>0.37684912686329403</v>
      </c>
      <c r="CW161" s="428">
        <f t="shared" si="10"/>
        <v>0</v>
      </c>
      <c r="CX161" s="428">
        <f t="shared" si="10"/>
        <v>0.50080569472100733</v>
      </c>
      <c r="CY161" s="428">
        <f t="shared" si="10"/>
        <v>0.70925413956675587</v>
      </c>
      <c r="CZ161" s="428">
        <f t="shared" si="10"/>
        <v>4.9436369741449611E-2</v>
      </c>
      <c r="DA161" s="428">
        <f t="shared" si="10"/>
        <v>0.26245243847129124</v>
      </c>
      <c r="DB161" s="428">
        <f t="shared" si="10"/>
        <v>0.66647854023463371</v>
      </c>
      <c r="DC161" s="428">
        <f t="shared" si="10"/>
        <v>1.9202804808436041E-2</v>
      </c>
      <c r="DD161" s="428">
        <f t="shared" si="10"/>
        <v>0.63640248233143548</v>
      </c>
      <c r="DE161" s="428">
        <f t="shared" si="10"/>
        <v>0.72808746171489791</v>
      </c>
      <c r="DF161" s="428">
        <f t="shared" si="10"/>
        <v>0.12596574399755314</v>
      </c>
      <c r="DG161" s="428">
        <f t="shared" si="10"/>
        <v>0.1752907926568322</v>
      </c>
      <c r="DH161" s="428">
        <f t="shared" si="10"/>
        <v>0.31102414466147815</v>
      </c>
      <c r="DI161" s="428">
        <f t="shared" si="10"/>
        <v>2.9489354742455059E-3</v>
      </c>
      <c r="DJ161" s="428">
        <f t="shared" si="10"/>
        <v>0.44928806574783842</v>
      </c>
      <c r="DK161" s="428">
        <f t="shared" si="10"/>
        <v>0.75996328713341421</v>
      </c>
      <c r="DL161" s="428">
        <f t="shared" si="10"/>
        <v>3.7238542407884788E-2</v>
      </c>
      <c r="DM161" s="428">
        <f t="shared" si="10"/>
        <v>0.46235271024020247</v>
      </c>
      <c r="DN161" s="428">
        <f t="shared" si="10"/>
        <v>0.68031692324849202</v>
      </c>
      <c r="DO161" s="428">
        <f t="shared" si="10"/>
        <v>9.9577517386692689E-3</v>
      </c>
      <c r="DP161" s="428">
        <f t="shared" si="10"/>
        <v>0.51542364411978603</v>
      </c>
      <c r="DQ161" s="428">
        <f t="shared" si="10"/>
        <v>0.9178802553875699</v>
      </c>
      <c r="DR161" s="428">
        <f t="shared" si="10"/>
        <v>3.1279113001265825E-2</v>
      </c>
      <c r="DS161" s="428">
        <f t="shared" si="10"/>
        <v>0.36371467789676026</v>
      </c>
      <c r="DT161" s="428">
        <f t="shared" si="10"/>
        <v>0.49681165400476501</v>
      </c>
      <c r="DU161" s="428">
        <f t="shared" si="10"/>
        <v>0</v>
      </c>
      <c r="DV161" s="428">
        <f t="shared" si="10"/>
        <v>0.31801707635031179</v>
      </c>
      <c r="DW161" s="428">
        <f t="shared" si="10"/>
        <v>0.44335254437094768</v>
      </c>
      <c r="DX161" s="428">
        <f t="shared" si="10"/>
        <v>0</v>
      </c>
      <c r="DY161" s="428">
        <f t="shared" si="10"/>
        <v>0.43892784426677262</v>
      </c>
      <c r="DZ161" s="428">
        <f t="shared" si="10"/>
        <v>0.54820561689762615</v>
      </c>
      <c r="EA161" s="428">
        <f t="shared" si="10"/>
        <v>0.14334653716729007</v>
      </c>
      <c r="EB161" s="428">
        <f t="shared" si="10"/>
        <v>0.27623309429152954</v>
      </c>
      <c r="EC161" s="428">
        <f t="shared" si="10"/>
        <v>0.42058182250345488</v>
      </c>
      <c r="ED161" s="428">
        <f t="shared" si="10"/>
        <v>3.6451254483008226E-2</v>
      </c>
      <c r="EE161" s="428">
        <f t="shared" si="10"/>
        <v>0.60562797060200968</v>
      </c>
      <c r="EF161" s="428">
        <f t="shared" ref="EF161:FE161" si="11">EF157/EF159</f>
        <v>0.87223255015593726</v>
      </c>
      <c r="EG161" s="428">
        <f t="shared" si="11"/>
        <v>0.19502288496134312</v>
      </c>
      <c r="EH161" s="428">
        <f t="shared" si="11"/>
        <v>0.4295644839156682</v>
      </c>
      <c r="EI161" s="428">
        <f t="shared" si="11"/>
        <v>0.61612050143607489</v>
      </c>
      <c r="EJ161" s="428">
        <f t="shared" si="11"/>
        <v>6.615955480872783E-2</v>
      </c>
      <c r="EK161" s="428">
        <f t="shared" si="11"/>
        <v>0.52960147774955446</v>
      </c>
      <c r="EL161" s="428">
        <f t="shared" si="11"/>
        <v>0.79940607718348722</v>
      </c>
      <c r="EM161" s="428">
        <f t="shared" si="11"/>
        <v>0</v>
      </c>
      <c r="EN161" s="428">
        <f t="shared" si="11"/>
        <v>0.23614950659275724</v>
      </c>
      <c r="EO161" s="428">
        <f t="shared" si="11"/>
        <v>0.37810286386977615</v>
      </c>
      <c r="EP161" s="428">
        <f t="shared" si="11"/>
        <v>1.3919880542116075E-4</v>
      </c>
      <c r="EQ161" s="428">
        <f t="shared" si="11"/>
        <v>0.33758387197227607</v>
      </c>
      <c r="ER161" s="428">
        <f t="shared" si="11"/>
        <v>0.37911758012558494</v>
      </c>
      <c r="ES161" s="428">
        <f t="shared" si="11"/>
        <v>0.20395572797728109</v>
      </c>
      <c r="ET161" s="428">
        <f t="shared" si="11"/>
        <v>0.50538977178114053</v>
      </c>
      <c r="EU161" s="428">
        <f t="shared" si="11"/>
        <v>0.99461453025020574</v>
      </c>
      <c r="EV161" s="428">
        <f t="shared" si="11"/>
        <v>3.0395272044360187E-2</v>
      </c>
      <c r="EW161" s="428">
        <f t="shared" si="11"/>
        <v>0.3199137529528589</v>
      </c>
      <c r="EX161" s="428">
        <f t="shared" si="11"/>
        <v>0.34733923938602507</v>
      </c>
      <c r="EY161" s="428">
        <f t="shared" si="11"/>
        <v>1.4909885858779203E-3</v>
      </c>
      <c r="EZ161" s="428">
        <f t="shared" si="11"/>
        <v>0.42665447576587601</v>
      </c>
      <c r="FA161" s="428">
        <f t="shared" si="11"/>
        <v>1.3959853185671067</v>
      </c>
      <c r="FB161" s="428">
        <f t="shared" si="11"/>
        <v>1.5117748292280185E-3</v>
      </c>
      <c r="FC161" s="428">
        <f t="shared" si="11"/>
        <v>0.30181557165859263</v>
      </c>
      <c r="FD161" s="428">
        <f t="shared" si="11"/>
        <v>0.39471727339953733</v>
      </c>
      <c r="FE161" s="428">
        <f t="shared" si="11"/>
        <v>0.10624680201548908</v>
      </c>
    </row>
    <row r="162" spans="1:161">
      <c r="A162" t="s">
        <v>385</v>
      </c>
      <c r="D162" s="429">
        <f>D158/D159</f>
        <v>0.1234546176855764</v>
      </c>
      <c r="G162" s="428">
        <f>G158/G159</f>
        <v>0.10010497346290885</v>
      </c>
      <c r="H162" s="428">
        <f t="shared" ref="H162:BS162" si="12">H158/H159</f>
        <v>0.15734724183671556</v>
      </c>
      <c r="I162" s="431">
        <f t="shared" si="12"/>
        <v>1.0630081609265648E-2</v>
      </c>
      <c r="J162" s="428">
        <f t="shared" si="12"/>
        <v>4.8150357847518088E-4</v>
      </c>
      <c r="K162" s="428">
        <f t="shared" si="12"/>
        <v>3.0571232955008396E-2</v>
      </c>
      <c r="L162" s="431">
        <f t="shared" si="12"/>
        <v>5.7353360789651107E-2</v>
      </c>
      <c r="M162" s="428">
        <f t="shared" si="12"/>
        <v>5.5711610849870329E-2</v>
      </c>
      <c r="N162" s="428">
        <f t="shared" si="12"/>
        <v>6.4548243840615416E-2</v>
      </c>
      <c r="O162" s="431">
        <f t="shared" si="12"/>
        <v>1.4823510717129083E-2</v>
      </c>
      <c r="P162" s="428">
        <f t="shared" si="12"/>
        <v>8.7835936594812605E-3</v>
      </c>
      <c r="Q162" s="428">
        <f t="shared" si="12"/>
        <v>2.3435563999386379E-2</v>
      </c>
      <c r="R162" s="431">
        <f t="shared" si="12"/>
        <v>6.2114931811035438E-3</v>
      </c>
      <c r="S162" s="428">
        <f t="shared" si="12"/>
        <v>5.1405555926691063E-3</v>
      </c>
      <c r="T162" s="428">
        <f t="shared" si="12"/>
        <v>8.4593539226127078E-3</v>
      </c>
      <c r="U162" s="431">
        <f t="shared" si="12"/>
        <v>8.6992192242160191E-2</v>
      </c>
      <c r="V162" s="428">
        <f t="shared" si="12"/>
        <v>6.3221492146843016E-3</v>
      </c>
      <c r="W162" s="428">
        <f t="shared" si="12"/>
        <v>0.14868810838124208</v>
      </c>
      <c r="X162" s="431">
        <f t="shared" si="12"/>
        <v>8.3160036351429906E-2</v>
      </c>
      <c r="Y162" s="428">
        <f t="shared" si="12"/>
        <v>5.7667168660392844E-3</v>
      </c>
      <c r="Z162" s="428">
        <f t="shared" si="12"/>
        <v>0.1509315407005575</v>
      </c>
      <c r="AA162" s="431">
        <f t="shared" si="12"/>
        <v>3.6528794980917365E-2</v>
      </c>
      <c r="AB162" s="428">
        <f t="shared" si="12"/>
        <v>5.5812580052117724E-3</v>
      </c>
      <c r="AC162" s="428">
        <f t="shared" si="12"/>
        <v>9.0524647528185981E-2</v>
      </c>
      <c r="AD162" s="431">
        <f t="shared" si="12"/>
        <v>0.4333944218544184</v>
      </c>
      <c r="AE162" s="428">
        <f t="shared" si="12"/>
        <v>0.32444516529250361</v>
      </c>
      <c r="AF162" s="428">
        <f t="shared" si="12"/>
        <v>0.81617642739230301</v>
      </c>
      <c r="AG162" s="431">
        <f t="shared" si="12"/>
        <v>0.12862435902780672</v>
      </c>
      <c r="AH162" s="428" t="e">
        <f t="shared" si="12"/>
        <v>#DIV/0!</v>
      </c>
      <c r="AI162" s="428">
        <f t="shared" si="12"/>
        <v>0.12862435902780672</v>
      </c>
      <c r="AJ162" s="431">
        <f t="shared" si="12"/>
        <v>0.22090040253910995</v>
      </c>
      <c r="AK162" s="428">
        <f t="shared" si="12"/>
        <v>0.26184622098942706</v>
      </c>
      <c r="AL162" s="428">
        <f t="shared" si="12"/>
        <v>0.12836040935288867</v>
      </c>
      <c r="AM162" s="431">
        <f t="shared" si="12"/>
        <v>1.4776706183660277E-2</v>
      </c>
      <c r="AN162" s="428">
        <f t="shared" si="12"/>
        <v>1.5484800627200862E-2</v>
      </c>
      <c r="AO162" s="428">
        <f t="shared" si="12"/>
        <v>1.3625100603940506E-2</v>
      </c>
      <c r="AP162" s="431">
        <f t="shared" si="12"/>
        <v>2.4243890511128331E-2</v>
      </c>
      <c r="AQ162" s="428">
        <f t="shared" si="12"/>
        <v>5.7496069303573077E-3</v>
      </c>
      <c r="AR162" s="428">
        <f t="shared" si="12"/>
        <v>5.0586696526869479E-2</v>
      </c>
      <c r="AS162" s="428">
        <f t="shared" si="12"/>
        <v>4.4753509631080643E-2</v>
      </c>
      <c r="AT162" s="428">
        <f t="shared" si="12"/>
        <v>1.4516597123588076E-2</v>
      </c>
      <c r="AU162" s="428">
        <f t="shared" si="12"/>
        <v>9.3607929843738349E-2</v>
      </c>
      <c r="AV162" s="428">
        <f t="shared" si="12"/>
        <v>0.13677607141441048</v>
      </c>
      <c r="AW162" s="428">
        <f t="shared" si="12"/>
        <v>0.20361039142314974</v>
      </c>
      <c r="AX162" s="428">
        <f t="shared" si="12"/>
        <v>2.413023772331508E-2</v>
      </c>
      <c r="AY162" s="428">
        <f t="shared" si="12"/>
        <v>7.3969816842549075E-3</v>
      </c>
      <c r="AZ162" s="428">
        <f t="shared" si="12"/>
        <v>6.0688186443490504E-4</v>
      </c>
      <c r="BA162" s="428">
        <f t="shared" si="12"/>
        <v>1.857085651152356E-2</v>
      </c>
      <c r="BB162" s="428">
        <f t="shared" si="12"/>
        <v>1.353313636714518E-2</v>
      </c>
      <c r="BC162" s="428">
        <f t="shared" si="12"/>
        <v>3.5567344955451203E-3</v>
      </c>
      <c r="BD162" s="428">
        <f t="shared" si="12"/>
        <v>2.7228167119710076E-2</v>
      </c>
      <c r="BE162" s="428">
        <f t="shared" si="12"/>
        <v>6.6405364809879339E-2</v>
      </c>
      <c r="BF162" s="428">
        <f t="shared" si="12"/>
        <v>0.10267073615454952</v>
      </c>
      <c r="BG162" s="428">
        <f t="shared" si="12"/>
        <v>2.0592260087915381E-2</v>
      </c>
      <c r="BH162" s="428">
        <f t="shared" si="12"/>
        <v>3.1508597930302473E-2</v>
      </c>
      <c r="BI162" s="428">
        <f t="shared" si="12"/>
        <v>2.4345119371677482E-2</v>
      </c>
      <c r="BJ162" s="428">
        <f t="shared" si="12"/>
        <v>6.2849468788174226E-2</v>
      </c>
      <c r="BK162" s="428">
        <f t="shared" si="12"/>
        <v>2.7090178897407814E-2</v>
      </c>
      <c r="BL162" s="428">
        <f t="shared" si="12"/>
        <v>2.3758831181307626E-2</v>
      </c>
      <c r="BM162" s="428">
        <f t="shared" si="12"/>
        <v>3.3085259111208194E-2</v>
      </c>
      <c r="BN162" s="428">
        <f t="shared" si="12"/>
        <v>0.14805292702955786</v>
      </c>
      <c r="BO162" s="428">
        <f t="shared" si="12"/>
        <v>0.20153035428987459</v>
      </c>
      <c r="BP162" s="428">
        <f t="shared" si="12"/>
        <v>3.650235484483335E-2</v>
      </c>
      <c r="BQ162" s="428">
        <f t="shared" si="12"/>
        <v>0.24671366796256533</v>
      </c>
      <c r="BR162" s="428">
        <f t="shared" si="12"/>
        <v>0.29713322503538236</v>
      </c>
      <c r="BS162" s="428">
        <f t="shared" si="12"/>
        <v>0.13631918891592298</v>
      </c>
      <c r="BT162" s="428">
        <f t="shared" ref="BT162:EE162" si="13">BT158/BT159</f>
        <v>0.17349323578512849</v>
      </c>
      <c r="BU162" s="428">
        <f t="shared" si="13"/>
        <v>0.22618527319403994</v>
      </c>
      <c r="BV162" s="428">
        <f t="shared" si="13"/>
        <v>4.3002136509204092E-2</v>
      </c>
      <c r="BW162" s="428">
        <f t="shared" si="13"/>
        <v>6.4230783451029685E-2</v>
      </c>
      <c r="BX162" s="428">
        <f t="shared" si="13"/>
        <v>2.6297656184874375E-2</v>
      </c>
      <c r="BY162" s="428">
        <f t="shared" si="13"/>
        <v>8.3402165817163657E-2</v>
      </c>
      <c r="BZ162" s="428">
        <f t="shared" si="13"/>
        <v>4.5674441055032405E-2</v>
      </c>
      <c r="CA162" s="428">
        <f t="shared" si="13"/>
        <v>7.5841122845745745E-3</v>
      </c>
      <c r="CB162" s="428">
        <f t="shared" si="13"/>
        <v>7.3719898977731235E-2</v>
      </c>
      <c r="CC162" s="428">
        <f t="shared" si="13"/>
        <v>7.210361824577966E-3</v>
      </c>
      <c r="CD162" s="428">
        <f t="shared" si="13"/>
        <v>1.0000136084757775E-2</v>
      </c>
      <c r="CE162" s="428">
        <f t="shared" si="13"/>
        <v>3.4336844014647362E-3</v>
      </c>
      <c r="CF162" s="428">
        <f t="shared" si="13"/>
        <v>2.6943858653431695E-2</v>
      </c>
      <c r="CG162" s="428">
        <f t="shared" si="13"/>
        <v>5.3385696066721999E-3</v>
      </c>
      <c r="CH162" s="428">
        <f t="shared" si="13"/>
        <v>4.9508693324673413E-2</v>
      </c>
      <c r="CI162" s="428">
        <f t="shared" si="13"/>
        <v>3.9886111931694744E-2</v>
      </c>
      <c r="CJ162" s="428">
        <f t="shared" si="13"/>
        <v>1.418063135604672E-3</v>
      </c>
      <c r="CK162" s="428">
        <f t="shared" si="13"/>
        <v>0.14031126789790413</v>
      </c>
      <c r="CL162" s="428">
        <f t="shared" si="13"/>
        <v>3.3571536680521902E-2</v>
      </c>
      <c r="CM162" s="428">
        <f t="shared" si="13"/>
        <v>1.5825622265260742E-3</v>
      </c>
      <c r="CN162" s="428">
        <f t="shared" si="13"/>
        <v>7.39588787162688E-2</v>
      </c>
      <c r="CO162" s="428">
        <f t="shared" si="13"/>
        <v>9.7140114896162241E-3</v>
      </c>
      <c r="CP162" s="428">
        <f t="shared" si="13"/>
        <v>4.5733058859752486E-3</v>
      </c>
      <c r="CQ162" s="428">
        <f t="shared" si="13"/>
        <v>1.3614995333224871E-2</v>
      </c>
      <c r="CR162" s="428">
        <f t="shared" si="13"/>
        <v>0.23145064496102641</v>
      </c>
      <c r="CS162" s="428">
        <f t="shared" si="13"/>
        <v>0.35958868357866164</v>
      </c>
      <c r="CT162" s="428">
        <f t="shared" si="13"/>
        <v>5.3429100713970216E-2</v>
      </c>
      <c r="CU162" s="428">
        <f t="shared" si="13"/>
        <v>0.46771185567985274</v>
      </c>
      <c r="CV162" s="428">
        <f t="shared" si="13"/>
        <v>0.54461075619796728</v>
      </c>
      <c r="CW162" s="428">
        <f t="shared" si="13"/>
        <v>0.31330778673861182</v>
      </c>
      <c r="CX162" s="428">
        <f t="shared" si="13"/>
        <v>2.245438353493381E-2</v>
      </c>
      <c r="CY162" s="428">
        <f t="shared" si="13"/>
        <v>1.8232997205829361E-2</v>
      </c>
      <c r="CZ162" s="428">
        <f t="shared" si="13"/>
        <v>3.1595273500583616E-2</v>
      </c>
      <c r="DA162" s="428">
        <f t="shared" si="13"/>
        <v>0.38863412920341533</v>
      </c>
      <c r="DB162" s="428">
        <f t="shared" si="13"/>
        <v>0.18655170533431564</v>
      </c>
      <c r="DC162" s="428">
        <f t="shared" si="13"/>
        <v>0.51030071302391722</v>
      </c>
      <c r="DD162" s="428">
        <f t="shared" si="13"/>
        <v>1.3921082352393262E-2</v>
      </c>
      <c r="DE162" s="428">
        <f t="shared" si="13"/>
        <v>3.1474130945350165E-3</v>
      </c>
      <c r="DF162" s="428">
        <f t="shared" si="13"/>
        <v>7.3901208135800575E-2</v>
      </c>
      <c r="DG162" s="428">
        <f t="shared" si="13"/>
        <v>1.5234091801698825E-2</v>
      </c>
      <c r="DH162" s="428">
        <f t="shared" si="13"/>
        <v>2.4129912143127548E-3</v>
      </c>
      <c r="DI162" s="428">
        <f t="shared" si="13"/>
        <v>3.1513158469699751E-2</v>
      </c>
      <c r="DJ162" s="428">
        <f t="shared" si="13"/>
        <v>6.290858614646283E-2</v>
      </c>
      <c r="DK162" s="428">
        <f t="shared" si="13"/>
        <v>8.8008963961746817E-2</v>
      </c>
      <c r="DL162" s="428">
        <f t="shared" si="13"/>
        <v>2.9617876097834839E-2</v>
      </c>
      <c r="DM162" s="428">
        <f t="shared" si="13"/>
        <v>0.11804206937699739</v>
      </c>
      <c r="DN162" s="428">
        <f t="shared" si="13"/>
        <v>0.14923996939528086</v>
      </c>
      <c r="DO162" s="428">
        <f t="shared" si="13"/>
        <v>5.3289363006940357E-2</v>
      </c>
      <c r="DP162" s="428">
        <f t="shared" si="13"/>
        <v>7.4648199824206576E-2</v>
      </c>
      <c r="DQ162" s="428">
        <f t="shared" si="13"/>
        <v>2.6144755508248699E-2</v>
      </c>
      <c r="DR162" s="428">
        <f t="shared" si="13"/>
        <v>0.13299654508311434</v>
      </c>
      <c r="DS162" s="428">
        <f t="shared" si="13"/>
        <v>0.14622438889493711</v>
      </c>
      <c r="DT162" s="428">
        <f t="shared" si="13"/>
        <v>0.13367457661826571</v>
      </c>
      <c r="DU162" s="428">
        <f t="shared" si="13"/>
        <v>0.18051931477041555</v>
      </c>
      <c r="DV162" s="428">
        <f t="shared" si="13"/>
        <v>9.0701962488402413E-2</v>
      </c>
      <c r="DW162" s="428">
        <f t="shared" si="13"/>
        <v>0.11976226340952256</v>
      </c>
      <c r="DX162" s="428">
        <f t="shared" si="13"/>
        <v>1.696647418054921E-2</v>
      </c>
      <c r="DY162" s="428">
        <f t="shared" si="13"/>
        <v>6.1312509311218157E-2</v>
      </c>
      <c r="DZ162" s="428">
        <f t="shared" si="13"/>
        <v>2.1139717760723074E-2</v>
      </c>
      <c r="EA162" s="428">
        <f t="shared" si="13"/>
        <v>0.16997437119270545</v>
      </c>
      <c r="EB162" s="428">
        <f t="shared" si="13"/>
        <v>1.2903501930722261E-2</v>
      </c>
      <c r="EC162" s="428">
        <f t="shared" si="13"/>
        <v>2.8949425353906726E-5</v>
      </c>
      <c r="ED162" s="428">
        <f t="shared" si="13"/>
        <v>3.4289792788209657E-2</v>
      </c>
      <c r="EE162" s="428">
        <f t="shared" si="13"/>
        <v>5.1560257854207769E-3</v>
      </c>
      <c r="EF162" s="428">
        <f t="shared" ref="EF162:FE162" si="14">EF158/EF159</f>
        <v>6.7640692640692641E-5</v>
      </c>
      <c r="EG162" s="428">
        <f t="shared" si="14"/>
        <v>1.2992788380757365E-2</v>
      </c>
      <c r="EH162" s="428">
        <f t="shared" si="14"/>
        <v>0.14989747332568729</v>
      </c>
      <c r="EI162" s="428">
        <f t="shared" si="14"/>
        <v>3.1361212715590052E-2</v>
      </c>
      <c r="EJ162" s="428">
        <f t="shared" si="14"/>
        <v>0.38080217399503014</v>
      </c>
      <c r="EK162" s="428">
        <f t="shared" si="14"/>
        <v>4.5746382811513255E-2</v>
      </c>
      <c r="EL162" s="428">
        <f t="shared" si="14"/>
        <v>5.331271505871045E-2</v>
      </c>
      <c r="EM162" s="428">
        <f t="shared" si="14"/>
        <v>3.0894372328122768E-2</v>
      </c>
      <c r="EN162" s="428">
        <f t="shared" si="14"/>
        <v>1.7169843304188852E-2</v>
      </c>
      <c r="EO162" s="428">
        <f t="shared" si="14"/>
        <v>2.6132050579471877E-4</v>
      </c>
      <c r="EP162" s="428">
        <f t="shared" si="14"/>
        <v>4.5281793218065476E-2</v>
      </c>
      <c r="EQ162" s="428">
        <f t="shared" si="14"/>
        <v>7.9392409373181455E-2</v>
      </c>
      <c r="ER162" s="428">
        <f t="shared" si="14"/>
        <v>1.253225792197118E-2</v>
      </c>
      <c r="ES162" s="428">
        <f t="shared" si="14"/>
        <v>0.29450438330700207</v>
      </c>
      <c r="ET162" s="428">
        <f t="shared" si="14"/>
        <v>0.12953397185524945</v>
      </c>
      <c r="EU162" s="428">
        <f t="shared" si="14"/>
        <v>0.17115825715738675</v>
      </c>
      <c r="EV162" s="428">
        <f t="shared" si="14"/>
        <v>8.9120427299858945E-2</v>
      </c>
      <c r="EW162" s="428">
        <f t="shared" si="14"/>
        <v>9.072636534523984E-2</v>
      </c>
      <c r="EX162" s="428">
        <f t="shared" si="14"/>
        <v>8.839989934836745E-2</v>
      </c>
      <c r="EY162" s="428">
        <f t="shared" si="14"/>
        <v>0.11773772704834631</v>
      </c>
      <c r="EZ162" s="428">
        <f t="shared" si="14"/>
        <v>7.106776281367172E-2</v>
      </c>
      <c r="FA162" s="428">
        <f t="shared" si="14"/>
        <v>3.7892814637824679E-2</v>
      </c>
      <c r="FB162" s="428">
        <f t="shared" si="14"/>
        <v>8.5618096351139789E-2</v>
      </c>
      <c r="FC162" s="428">
        <f t="shared" si="14"/>
        <v>1.3078092902638382E-2</v>
      </c>
      <c r="FD162" s="428">
        <f t="shared" si="14"/>
        <v>1.885187313711071E-2</v>
      </c>
      <c r="FE162" s="428">
        <f t="shared" si="14"/>
        <v>9.236212892539048E-4</v>
      </c>
    </row>
    <row r="163" spans="1:161">
      <c r="A163" t="s">
        <v>394</v>
      </c>
      <c r="G163" s="432">
        <f t="shared" ref="G163:H163" si="15">G161+G162</f>
        <v>0.76097069006450369</v>
      </c>
      <c r="H163" s="432">
        <f t="shared" si="15"/>
        <v>0.20347809851463741</v>
      </c>
      <c r="I163" s="432">
        <f>I161+I162</f>
        <v>0.35657510968667572</v>
      </c>
      <c r="J163" s="432">
        <f t="shared" ref="J163:BU163" si="16">J161+J162</f>
        <v>0.45866062786086159</v>
      </c>
      <c r="K163" s="432">
        <f t="shared" si="16"/>
        <v>0.15598515886363884</v>
      </c>
      <c r="L163" s="432">
        <f t="shared" si="16"/>
        <v>0.12675842059678352</v>
      </c>
      <c r="M163" s="432">
        <f t="shared" si="16"/>
        <v>0.12298871517345913</v>
      </c>
      <c r="N163" s="432">
        <f t="shared" si="16"/>
        <v>0.14327895700747859</v>
      </c>
      <c r="O163" s="432">
        <f t="shared" si="16"/>
        <v>0.47270452050596456</v>
      </c>
      <c r="P163" s="432">
        <f t="shared" si="16"/>
        <v>0.78617852985152858</v>
      </c>
      <c r="Q163" s="432">
        <f t="shared" si="16"/>
        <v>2.5735655649040824E-2</v>
      </c>
      <c r="R163" s="432">
        <f t="shared" si="16"/>
        <v>0.37446111215797412</v>
      </c>
      <c r="S163" s="432">
        <f t="shared" si="16"/>
        <v>0.54879468812074172</v>
      </c>
      <c r="T163" s="432">
        <f t="shared" si="16"/>
        <v>8.5410010649627256E-3</v>
      </c>
      <c r="U163" s="432">
        <f t="shared" si="16"/>
        <v>0.60015880952845846</v>
      </c>
      <c r="V163" s="432">
        <f t="shared" si="16"/>
        <v>1.1812694657262173</v>
      </c>
      <c r="W163" s="432">
        <f t="shared" si="16"/>
        <v>0.15572921749151536</v>
      </c>
      <c r="X163" s="432">
        <f t="shared" si="16"/>
        <v>0.51259029864391703</v>
      </c>
      <c r="Y163" s="432">
        <f t="shared" si="16"/>
        <v>0.8614555772087541</v>
      </c>
      <c r="Z163" s="432">
        <f t="shared" si="16"/>
        <v>0.20709720310639407</v>
      </c>
      <c r="AA163" s="432">
        <f t="shared" si="16"/>
        <v>0.3662221913084574</v>
      </c>
      <c r="AB163" s="432">
        <f t="shared" si="16"/>
        <v>0.52423728927884339</v>
      </c>
      <c r="AC163" s="432">
        <f t="shared" si="16"/>
        <v>9.0524647528185981E-2</v>
      </c>
      <c r="AD163" s="432">
        <f t="shared" si="16"/>
        <v>0.66734436744745429</v>
      </c>
      <c r="AE163" s="432">
        <f t="shared" si="16"/>
        <v>0.62498307028881672</v>
      </c>
      <c r="AF163" s="432">
        <f t="shared" si="16"/>
        <v>0.81617642739230301</v>
      </c>
      <c r="AG163" s="432">
        <f t="shared" si="16"/>
        <v>0.29038645933213825</v>
      </c>
      <c r="AH163" s="432" t="e">
        <f t="shared" si="16"/>
        <v>#DIV/0!</v>
      </c>
      <c r="AI163" s="432">
        <f t="shared" si="16"/>
        <v>0.29038645933213825</v>
      </c>
      <c r="AJ163" s="432">
        <f t="shared" si="16"/>
        <v>0.71990287771930306</v>
      </c>
      <c r="AK163" s="432">
        <f t="shared" si="16"/>
        <v>0.86919504102045564</v>
      </c>
      <c r="AL163" s="432">
        <f t="shared" si="16"/>
        <v>0.38249367947825735</v>
      </c>
      <c r="AM163" s="432">
        <f t="shared" si="16"/>
        <v>0.50265847516090201</v>
      </c>
      <c r="AN163" s="432">
        <f t="shared" si="16"/>
        <v>0.80335328015997987</v>
      </c>
      <c r="AO163" s="432">
        <f t="shared" si="16"/>
        <v>1.3625100603940506E-2</v>
      </c>
      <c r="AP163" s="432">
        <f t="shared" si="16"/>
        <v>0.73434057368194294</v>
      </c>
      <c r="AQ163" s="432">
        <f t="shared" si="16"/>
        <v>0.62086065736218343</v>
      </c>
      <c r="AR163" s="432">
        <f t="shared" si="16"/>
        <v>0.89597859600588414</v>
      </c>
      <c r="AS163" s="432">
        <f t="shared" si="16"/>
        <v>0.66564093431870119</v>
      </c>
      <c r="AT163" s="432">
        <f t="shared" si="16"/>
        <v>1.0035498682493402</v>
      </c>
      <c r="AU163" s="432">
        <f t="shared" si="16"/>
        <v>0.11967430998931756</v>
      </c>
      <c r="AV163" s="432">
        <f t="shared" si="16"/>
        <v>0.47668778532663136</v>
      </c>
      <c r="AW163" s="432">
        <f t="shared" si="16"/>
        <v>0.70802146395611953</v>
      </c>
      <c r="AX163" s="432">
        <f t="shared" si="16"/>
        <v>8.6786682320882436E-2</v>
      </c>
      <c r="AY163" s="432">
        <f t="shared" si="16"/>
        <v>0.43993895967384855</v>
      </c>
      <c r="AZ163" s="432">
        <f t="shared" si="16"/>
        <v>0.66881782344604523</v>
      </c>
      <c r="BA163" s="432">
        <f t="shared" si="16"/>
        <v>6.3292983581880721E-2</v>
      </c>
      <c r="BB163" s="432">
        <f t="shared" si="16"/>
        <v>0.52106569128334368</v>
      </c>
      <c r="BC163" s="432">
        <f t="shared" si="16"/>
        <v>0.86682160168556555</v>
      </c>
      <c r="BD163" s="432">
        <f t="shared" si="16"/>
        <v>4.6431861694033044E-2</v>
      </c>
      <c r="BE163" s="432">
        <f t="shared" si="16"/>
        <v>0.41508642212984076</v>
      </c>
      <c r="BF163" s="432">
        <f t="shared" si="16"/>
        <v>0.70455733540759846</v>
      </c>
      <c r="BG163" s="432">
        <f t="shared" si="16"/>
        <v>4.940531168657282E-2</v>
      </c>
      <c r="BH163" s="432">
        <f t="shared" si="16"/>
        <v>0.37854874550262518</v>
      </c>
      <c r="BI163" s="432">
        <f t="shared" si="16"/>
        <v>0.44609128274733439</v>
      </c>
      <c r="BJ163" s="432">
        <f t="shared" si="16"/>
        <v>8.3043995976894117E-2</v>
      </c>
      <c r="BK163" s="432">
        <f t="shared" si="16"/>
        <v>0.34378636624419762</v>
      </c>
      <c r="BL163" s="432">
        <f t="shared" si="16"/>
        <v>0.51422595880469757</v>
      </c>
      <c r="BM163" s="432">
        <f t="shared" si="16"/>
        <v>3.7063947545794049E-2</v>
      </c>
      <c r="BN163" s="432">
        <f t="shared" si="16"/>
        <v>0.49361358503388741</v>
      </c>
      <c r="BO163" s="432">
        <f t="shared" si="16"/>
        <v>0.71275304871883027</v>
      </c>
      <c r="BP163" s="432">
        <f t="shared" si="16"/>
        <v>3.650235484483335E-2</v>
      </c>
      <c r="BQ163" s="432">
        <f t="shared" si="16"/>
        <v>0.68400984184323521</v>
      </c>
      <c r="BR163" s="432">
        <f t="shared" si="16"/>
        <v>0.93415206246868721</v>
      </c>
      <c r="BS163" s="432">
        <f t="shared" si="16"/>
        <v>0.13631918891592298</v>
      </c>
      <c r="BT163" s="432">
        <f t="shared" si="16"/>
        <v>0.49555013059072323</v>
      </c>
      <c r="BU163" s="432">
        <f t="shared" si="16"/>
        <v>0.67828807950668246</v>
      </c>
      <c r="BV163" s="432">
        <f t="shared" ref="BV163:EG163" si="17">BV161+BV162</f>
        <v>4.3002136509204092E-2</v>
      </c>
      <c r="BW163" s="432">
        <f t="shared" si="17"/>
        <v>0.60324312000098601</v>
      </c>
      <c r="BX163" s="432">
        <f t="shared" si="17"/>
        <v>1.6318175178518304</v>
      </c>
      <c r="BY163" s="432">
        <f t="shared" si="17"/>
        <v>8.3402165817163657E-2</v>
      </c>
      <c r="BZ163" s="432">
        <f t="shared" si="17"/>
        <v>0.37230015146606621</v>
      </c>
      <c r="CA163" s="432">
        <f t="shared" si="17"/>
        <v>0.77345033993565782</v>
      </c>
      <c r="CB163" s="432">
        <f t="shared" si="17"/>
        <v>7.6938019014947082E-2</v>
      </c>
      <c r="CC163" s="432">
        <f t="shared" si="17"/>
        <v>0.37390205443534186</v>
      </c>
      <c r="CD163" s="432">
        <f t="shared" si="17"/>
        <v>0.63976585047216183</v>
      </c>
      <c r="CE163" s="432">
        <f t="shared" si="17"/>
        <v>1.3986985159907943E-2</v>
      </c>
      <c r="CF163" s="432">
        <f t="shared" si="17"/>
        <v>0.44942281774807502</v>
      </c>
      <c r="CG163" s="432">
        <f t="shared" si="17"/>
        <v>0.8201744974594628</v>
      </c>
      <c r="CH163" s="432">
        <f t="shared" si="17"/>
        <v>6.220511662560816E-2</v>
      </c>
      <c r="CI163" s="432">
        <f t="shared" si="17"/>
        <v>0.42858719253497501</v>
      </c>
      <c r="CJ163" s="432">
        <f t="shared" si="17"/>
        <v>0.52771661629786959</v>
      </c>
      <c r="CK163" s="432">
        <f t="shared" si="17"/>
        <v>0.16979871342602199</v>
      </c>
      <c r="CL163" s="432">
        <f t="shared" si="17"/>
        <v>0.37322520160558981</v>
      </c>
      <c r="CM163" s="432">
        <f t="shared" si="17"/>
        <v>0.50178318449178683</v>
      </c>
      <c r="CN163" s="432">
        <f t="shared" si="17"/>
        <v>0.21091567731254157</v>
      </c>
      <c r="CO163" s="432">
        <f t="shared" si="17"/>
        <v>0.49470448317591909</v>
      </c>
      <c r="CP163" s="432">
        <f t="shared" si="17"/>
        <v>0.83074576965175495</v>
      </c>
      <c r="CQ163" s="432">
        <f t="shared" si="17"/>
        <v>0.23970220714609883</v>
      </c>
      <c r="CR163" s="432">
        <f t="shared" si="17"/>
        <v>0.59160378009243297</v>
      </c>
      <c r="CS163" s="432">
        <f t="shared" si="17"/>
        <v>0.97897626436617968</v>
      </c>
      <c r="CT163" s="432">
        <f t="shared" si="17"/>
        <v>5.3429100713970216E-2</v>
      </c>
      <c r="CU163" s="432">
        <f t="shared" si="17"/>
        <v>0.71927385983679082</v>
      </c>
      <c r="CV163" s="432">
        <f t="shared" si="17"/>
        <v>0.92145988306126125</v>
      </c>
      <c r="CW163" s="432">
        <f t="shared" si="17"/>
        <v>0.31330778673861182</v>
      </c>
      <c r="CX163" s="432">
        <f t="shared" si="17"/>
        <v>0.52326007825594112</v>
      </c>
      <c r="CY163" s="432">
        <f t="shared" si="17"/>
        <v>0.72748713677258525</v>
      </c>
      <c r="CZ163" s="432">
        <f t="shared" si="17"/>
        <v>8.1031643242033227E-2</v>
      </c>
      <c r="DA163" s="432">
        <f t="shared" si="17"/>
        <v>0.65108656767470663</v>
      </c>
      <c r="DB163" s="432">
        <f t="shared" si="17"/>
        <v>0.85303024556894935</v>
      </c>
      <c r="DC163" s="432">
        <f t="shared" si="17"/>
        <v>0.52950351783235328</v>
      </c>
      <c r="DD163" s="432">
        <f t="shared" si="17"/>
        <v>0.65032356468382879</v>
      </c>
      <c r="DE163" s="432">
        <f t="shared" si="17"/>
        <v>0.73123487480943294</v>
      </c>
      <c r="DF163" s="432">
        <f t="shared" si="17"/>
        <v>0.1998669521333537</v>
      </c>
      <c r="DG163" s="432">
        <f t="shared" si="17"/>
        <v>0.19052488445853102</v>
      </c>
      <c r="DH163" s="432">
        <f t="shared" si="17"/>
        <v>0.31343713587579092</v>
      </c>
      <c r="DI163" s="432">
        <f t="shared" si="17"/>
        <v>3.4462093943945254E-2</v>
      </c>
      <c r="DJ163" s="432">
        <f t="shared" si="17"/>
        <v>0.5121966518943013</v>
      </c>
      <c r="DK163" s="432">
        <f t="shared" si="17"/>
        <v>0.84797225109516106</v>
      </c>
      <c r="DL163" s="432">
        <f t="shared" si="17"/>
        <v>6.6856418505719634E-2</v>
      </c>
      <c r="DM163" s="432">
        <f t="shared" si="17"/>
        <v>0.58039477961719987</v>
      </c>
      <c r="DN163" s="432">
        <f t="shared" si="17"/>
        <v>0.82955689264377286</v>
      </c>
      <c r="DO163" s="432">
        <f t="shared" si="17"/>
        <v>6.3247114745609623E-2</v>
      </c>
      <c r="DP163" s="432">
        <f t="shared" si="17"/>
        <v>0.59007184394399259</v>
      </c>
      <c r="DQ163" s="432">
        <f t="shared" si="17"/>
        <v>0.94402501089581858</v>
      </c>
      <c r="DR163" s="432">
        <f t="shared" si="17"/>
        <v>0.16427565808438016</v>
      </c>
      <c r="DS163" s="432">
        <f t="shared" si="17"/>
        <v>0.50993906679169743</v>
      </c>
      <c r="DT163" s="432">
        <f t="shared" si="17"/>
        <v>0.63048623062303077</v>
      </c>
      <c r="DU163" s="432">
        <f t="shared" si="17"/>
        <v>0.18051931477041555</v>
      </c>
      <c r="DV163" s="432">
        <f t="shared" si="17"/>
        <v>0.40871903883871419</v>
      </c>
      <c r="DW163" s="432">
        <f t="shared" si="17"/>
        <v>0.56311480778047018</v>
      </c>
      <c r="DX163" s="432">
        <f t="shared" si="17"/>
        <v>1.696647418054921E-2</v>
      </c>
      <c r="DY163" s="432">
        <f t="shared" si="17"/>
        <v>0.50024035357799079</v>
      </c>
      <c r="DZ163" s="432">
        <f t="shared" si="17"/>
        <v>0.56934533465834924</v>
      </c>
      <c r="EA163" s="432">
        <f t="shared" si="17"/>
        <v>0.31332090835999549</v>
      </c>
      <c r="EB163" s="432">
        <f t="shared" si="17"/>
        <v>0.2891365962222518</v>
      </c>
      <c r="EC163" s="432">
        <f t="shared" si="17"/>
        <v>0.4206107719288088</v>
      </c>
      <c r="ED163" s="432">
        <f t="shared" si="17"/>
        <v>7.0741047271217883E-2</v>
      </c>
      <c r="EE163" s="432">
        <f t="shared" si="17"/>
        <v>0.61078399638743042</v>
      </c>
      <c r="EF163" s="432">
        <f t="shared" si="17"/>
        <v>0.87230019084857791</v>
      </c>
      <c r="EG163" s="432">
        <f t="shared" si="17"/>
        <v>0.2080156733421005</v>
      </c>
      <c r="EH163" s="432">
        <f t="shared" ref="EH163:FE163" si="18">EH161+EH162</f>
        <v>0.57946195724135552</v>
      </c>
      <c r="EI163" s="432">
        <f t="shared" si="18"/>
        <v>0.64748171415166489</v>
      </c>
      <c r="EJ163" s="432">
        <f t="shared" si="18"/>
        <v>0.44696172880375795</v>
      </c>
      <c r="EK163" s="432">
        <f t="shared" si="18"/>
        <v>0.57534786056106768</v>
      </c>
      <c r="EL163" s="432">
        <f t="shared" si="18"/>
        <v>0.85271879224219771</v>
      </c>
      <c r="EM163" s="432">
        <f t="shared" si="18"/>
        <v>3.0894372328122768E-2</v>
      </c>
      <c r="EN163" s="432">
        <f t="shared" si="18"/>
        <v>0.2533193498969461</v>
      </c>
      <c r="EO163" s="432">
        <f t="shared" si="18"/>
        <v>0.37836418437557084</v>
      </c>
      <c r="EP163" s="432">
        <f t="shared" si="18"/>
        <v>4.5420992023486637E-2</v>
      </c>
      <c r="EQ163" s="432">
        <f t="shared" si="18"/>
        <v>0.4169762813454575</v>
      </c>
      <c r="ER163" s="432">
        <f t="shared" si="18"/>
        <v>0.3916498380475561</v>
      </c>
      <c r="ES163" s="432">
        <f t="shared" si="18"/>
        <v>0.49846011128428314</v>
      </c>
      <c r="ET163" s="432">
        <f t="shared" si="18"/>
        <v>0.63492374363638993</v>
      </c>
      <c r="EU163" s="432">
        <f t="shared" si="18"/>
        <v>1.1657727874075925</v>
      </c>
      <c r="EV163" s="432">
        <f t="shared" si="18"/>
        <v>0.11951569934421913</v>
      </c>
      <c r="EW163" s="432">
        <f t="shared" si="18"/>
        <v>0.41064011829809877</v>
      </c>
      <c r="EX163" s="432">
        <f t="shared" si="18"/>
        <v>0.43573913873439252</v>
      </c>
      <c r="EY163" s="432">
        <f t="shared" si="18"/>
        <v>0.11922871563422423</v>
      </c>
      <c r="EZ163" s="432">
        <f t="shared" si="18"/>
        <v>0.49772223857954773</v>
      </c>
      <c r="FA163" s="432">
        <f t="shared" si="18"/>
        <v>1.4338781332049315</v>
      </c>
      <c r="FB163" s="432">
        <f t="shared" si="18"/>
        <v>8.7129871180367802E-2</v>
      </c>
      <c r="FC163" s="432">
        <f t="shared" si="18"/>
        <v>0.31489366456123102</v>
      </c>
      <c r="FD163" s="432">
        <f t="shared" si="18"/>
        <v>0.41356914653664806</v>
      </c>
      <c r="FE163" s="432">
        <f t="shared" si="18"/>
        <v>0.10717042330474298</v>
      </c>
    </row>
    <row r="164" spans="1:161">
      <c r="I164" s="430"/>
      <c r="L164" s="430"/>
      <c r="O164" s="430"/>
      <c r="R164" s="430"/>
      <c r="U164" s="430"/>
      <c r="X164" s="430"/>
      <c r="AA164" s="430"/>
      <c r="AD164" s="430"/>
      <c r="AG164" s="430"/>
      <c r="AJ164" s="430"/>
      <c r="AM164" s="430"/>
      <c r="AP164" s="430"/>
    </row>
    <row r="165" spans="1:161">
      <c r="G165" s="316">
        <f t="shared" ref="G165:H165" si="19">G94+G97</f>
        <v>104859835</v>
      </c>
      <c r="H165" s="316">
        <f t="shared" si="19"/>
        <v>72241082</v>
      </c>
      <c r="I165" s="430">
        <f>I94+I97</f>
        <v>2438081</v>
      </c>
      <c r="J165" s="316">
        <f t="shared" ref="J165:V165" si="20">J94+J96+J97+J98+J129</f>
        <v>1616828</v>
      </c>
      <c r="K165" s="316">
        <f t="shared" si="20"/>
        <v>997284</v>
      </c>
      <c r="L165" s="430">
        <f t="shared" si="20"/>
        <v>2105255</v>
      </c>
      <c r="M165" s="316">
        <f t="shared" si="20"/>
        <v>1547618</v>
      </c>
      <c r="N165" s="316">
        <f t="shared" si="20"/>
        <v>557637</v>
      </c>
      <c r="O165" s="430">
        <f t="shared" si="20"/>
        <v>3738510</v>
      </c>
      <c r="P165" s="316">
        <f t="shared" si="20"/>
        <v>1457562</v>
      </c>
      <c r="Q165" s="316">
        <f t="shared" si="20"/>
        <v>2280948</v>
      </c>
      <c r="R165" s="430">
        <f t="shared" si="20"/>
        <v>1903607</v>
      </c>
      <c r="S165" s="316">
        <f t="shared" si="20"/>
        <v>1182946</v>
      </c>
      <c r="T165" s="316">
        <f t="shared" si="20"/>
        <v>720661</v>
      </c>
      <c r="U165" s="430">
        <f t="shared" si="20"/>
        <v>36427223</v>
      </c>
      <c r="V165" s="316">
        <f t="shared" si="20"/>
        <v>8558835</v>
      </c>
      <c r="X165" s="430"/>
      <c r="AA165" s="430"/>
      <c r="AD165" s="430"/>
      <c r="AG165" s="430"/>
      <c r="AJ165" s="430"/>
      <c r="AM165" s="430"/>
      <c r="AP165" s="430"/>
    </row>
    <row r="166" spans="1:161">
      <c r="I166" s="430"/>
      <c r="L166" s="430"/>
      <c r="O166" s="430"/>
      <c r="R166" s="430"/>
      <c r="U166" s="430"/>
      <c r="X166" s="430"/>
      <c r="AA166" s="430"/>
      <c r="AD166" s="430"/>
      <c r="AG166" s="430"/>
      <c r="AJ166" s="430"/>
      <c r="AM166" s="430"/>
      <c r="AP166" s="430"/>
    </row>
    <row r="167" spans="1:161">
      <c r="A167" t="s">
        <v>387</v>
      </c>
      <c r="G167" s="429">
        <f>(G17+G24+G32)/G94</f>
        <v>0.76080086589665352</v>
      </c>
      <c r="H167" s="429">
        <f t="shared" ref="H167:BS167" si="21">(H17+H24+H32)/H94</f>
        <v>0.16505480245183535</v>
      </c>
      <c r="I167" s="432">
        <f t="shared" si="21"/>
        <v>0.35487686674770058</v>
      </c>
      <c r="J167" s="429">
        <f t="shared" si="21"/>
        <v>0.45866062786086154</v>
      </c>
      <c r="K167" s="429">
        <f t="shared" si="21"/>
        <v>0.14646526160370066</v>
      </c>
      <c r="L167" s="432">
        <f t="shared" si="21"/>
        <v>0.12604292724233701</v>
      </c>
      <c r="M167" s="429">
        <f t="shared" si="21"/>
        <v>0.12298871517345915</v>
      </c>
      <c r="N167" s="429">
        <f t="shared" si="21"/>
        <v>0.13950317774892368</v>
      </c>
      <c r="O167" s="432">
        <f t="shared" si="21"/>
        <v>0.46857644391945147</v>
      </c>
      <c r="P167" s="429">
        <f t="shared" si="21"/>
        <v>0.78617852985152858</v>
      </c>
      <c r="Q167" s="429">
        <f t="shared" si="21"/>
        <v>1.1544992522004758E-2</v>
      </c>
      <c r="R167" s="432">
        <f t="shared" si="21"/>
        <v>0.37461096639464586</v>
      </c>
      <c r="S167" s="429">
        <f t="shared" si="21"/>
        <v>0.54879468812074172</v>
      </c>
      <c r="T167" s="429">
        <f t="shared" si="21"/>
        <v>1.3662662697125586E-3</v>
      </c>
      <c r="U167" s="432">
        <f t="shared" si="21"/>
        <v>0.57549338906883996</v>
      </c>
      <c r="V167" s="429">
        <f t="shared" si="21"/>
        <v>1.1804836474613369</v>
      </c>
      <c r="W167" s="429">
        <f t="shared" si="21"/>
        <v>8.762661319348039E-2</v>
      </c>
      <c r="X167" s="432">
        <f t="shared" si="21"/>
        <v>0.51212518791286255</v>
      </c>
      <c r="Y167" s="429">
        <f t="shared" si="21"/>
        <v>0.8614555772087541</v>
      </c>
      <c r="Z167" s="429">
        <f t="shared" si="21"/>
        <v>0.19700244479115789</v>
      </c>
      <c r="AA167" s="432">
        <f t="shared" si="21"/>
        <v>0.33795303450098546</v>
      </c>
      <c r="AB167" s="429">
        <f t="shared" si="21"/>
        <v>0.52030204770977451</v>
      </c>
      <c r="AC167" s="429">
        <f t="shared" si="21"/>
        <v>7.2387854401765098E-4</v>
      </c>
      <c r="AD167" s="432">
        <f t="shared" si="21"/>
        <v>0.65309763945382515</v>
      </c>
      <c r="AE167" s="429">
        <f t="shared" si="21"/>
        <v>0.62498307028881672</v>
      </c>
      <c r="AF167" s="429">
        <f t="shared" si="21"/>
        <v>0.75842024491841276</v>
      </c>
      <c r="AG167" s="432">
        <f t="shared" si="21"/>
        <v>0.18833386881309502</v>
      </c>
      <c r="AH167" s="429" t="e">
        <f t="shared" si="21"/>
        <v>#DIV/0!</v>
      </c>
      <c r="AI167" s="429">
        <f t="shared" si="21"/>
        <v>0.18833386881309502</v>
      </c>
      <c r="AJ167" s="432">
        <f t="shared" si="21"/>
        <v>0.71148808073799152</v>
      </c>
      <c r="AK167" s="429">
        <f t="shared" si="21"/>
        <v>0.86919504102045564</v>
      </c>
      <c r="AL167" s="429">
        <f t="shared" si="21"/>
        <v>0.33086585344387531</v>
      </c>
      <c r="AM167" s="432">
        <f t="shared" si="21"/>
        <v>0.49961122694358112</v>
      </c>
      <c r="AN167" s="429">
        <f t="shared" si="21"/>
        <v>0.80335328015997987</v>
      </c>
      <c r="AO167" s="429">
        <f t="shared" si="21"/>
        <v>2.6331225135162706E-3</v>
      </c>
      <c r="AP167" s="432">
        <f t="shared" si="21"/>
        <v>0.7202825282469959</v>
      </c>
      <c r="AQ167" s="429">
        <f t="shared" si="21"/>
        <v>0.61511105043182612</v>
      </c>
      <c r="AR167" s="429">
        <f t="shared" si="21"/>
        <v>0.87051407469386088</v>
      </c>
      <c r="AS167" s="429">
        <f t="shared" si="21"/>
        <v>0.66531945435526751</v>
      </c>
      <c r="AT167" s="429">
        <f t="shared" si="21"/>
        <v>1.0035498682493402</v>
      </c>
      <c r="AU167" s="429">
        <f t="shared" si="21"/>
        <v>0.11867723618652386</v>
      </c>
      <c r="AV167" s="429">
        <f t="shared" si="21"/>
        <v>0.4737746144641854</v>
      </c>
      <c r="AW167" s="429">
        <f t="shared" si="21"/>
        <v>0.70802146395611953</v>
      </c>
      <c r="AX167" s="429">
        <f t="shared" si="21"/>
        <v>7.110183682114235E-2</v>
      </c>
      <c r="AY167" s="429">
        <f t="shared" si="21"/>
        <v>0.44087794025682225</v>
      </c>
      <c r="AZ167" s="429">
        <f t="shared" si="21"/>
        <v>0.66881782344604523</v>
      </c>
      <c r="BA167" s="429">
        <f t="shared" si="21"/>
        <v>5.4072852031251867E-2</v>
      </c>
      <c r="BB167" s="429">
        <f t="shared" si="21"/>
        <v>0.51558714731830424</v>
      </c>
      <c r="BC167" s="429">
        <f t="shared" si="21"/>
        <v>0.86682160168556555</v>
      </c>
      <c r="BD167" s="429">
        <f t="shared" si="21"/>
        <v>2.3631161967738665E-2</v>
      </c>
      <c r="BE167" s="429">
        <f t="shared" si="21"/>
        <v>0.41344197465784671</v>
      </c>
      <c r="BF167" s="429">
        <f t="shared" si="21"/>
        <v>0.70455733540759846</v>
      </c>
      <c r="BG167" s="429">
        <f t="shared" si="21"/>
        <v>4.2926795809064354E-2</v>
      </c>
      <c r="BH167" s="429">
        <f t="shared" si="21"/>
        <v>0.37044509682162513</v>
      </c>
      <c r="BI167" s="429">
        <f t="shared" si="21"/>
        <v>0.44609128274733439</v>
      </c>
      <c r="BJ167" s="429">
        <f t="shared" si="21"/>
        <v>2.410510673390422E-2</v>
      </c>
      <c r="BK167" s="429">
        <f t="shared" si="21"/>
        <v>0.34011433011201175</v>
      </c>
      <c r="BL167" s="429">
        <f t="shared" si="21"/>
        <v>0.51422595880469746</v>
      </c>
      <c r="BM167" s="429">
        <f t="shared" si="21"/>
        <v>2.5799730718166915E-2</v>
      </c>
      <c r="BN167" s="429">
        <f t="shared" si="21"/>
        <v>0.48623648024295835</v>
      </c>
      <c r="BO167" s="429">
        <f t="shared" si="21"/>
        <v>0.71275304871883027</v>
      </c>
      <c r="BP167" s="429">
        <f t="shared" si="21"/>
        <v>6.9595569357165559E-3</v>
      </c>
      <c r="BQ167" s="429">
        <f t="shared" si="21"/>
        <v>0.65582201599350731</v>
      </c>
      <c r="BR167" s="429">
        <f t="shared" si="21"/>
        <v>0.93444170662657389</v>
      </c>
      <c r="BS167" s="429">
        <f t="shared" si="21"/>
        <v>1.4748790104187899E-2</v>
      </c>
      <c r="BT167" s="429">
        <f t="shared" ref="BT167:EE167" si="22">(BT17+BT24+BT32)/BT94</f>
        <v>0.48544214511409167</v>
      </c>
      <c r="BU167" s="429">
        <f t="shared" si="22"/>
        <v>0.67828807950668246</v>
      </c>
      <c r="BV167" s="429">
        <f t="shared" si="22"/>
        <v>0</v>
      </c>
      <c r="BW167" s="429">
        <f t="shared" si="22"/>
        <v>0.59004490178224334</v>
      </c>
      <c r="BX167" s="429">
        <f t="shared" si="22"/>
        <v>1.6318175178518304</v>
      </c>
      <c r="BY167" s="429">
        <f t="shared" si="22"/>
        <v>5.0615367008535028E-2</v>
      </c>
      <c r="BZ167" s="429">
        <f t="shared" si="22"/>
        <v>0.35813671953893178</v>
      </c>
      <c r="CA167" s="429">
        <f t="shared" si="22"/>
        <v>0.77345033993565782</v>
      </c>
      <c r="CB167" s="429">
        <f t="shared" si="22"/>
        <v>4.5551068577789428E-2</v>
      </c>
      <c r="CC167" s="429">
        <f t="shared" si="22"/>
        <v>0.37360324676967865</v>
      </c>
      <c r="CD167" s="429">
        <f t="shared" si="22"/>
        <v>0.63976585047216172</v>
      </c>
      <c r="CE167" s="429">
        <f t="shared" si="22"/>
        <v>1.2669368518925979E-2</v>
      </c>
      <c r="CF167" s="429">
        <f t="shared" si="22"/>
        <v>0.44077515776767001</v>
      </c>
      <c r="CG167" s="429">
        <f t="shared" si="22"/>
        <v>0.82017449745946269</v>
      </c>
      <c r="CH167" s="429">
        <f t="shared" si="22"/>
        <v>3.596992398055409E-2</v>
      </c>
      <c r="CI167" s="429">
        <f t="shared" si="22"/>
        <v>0.42403698175212046</v>
      </c>
      <c r="CJ167" s="429">
        <f t="shared" si="22"/>
        <v>0.52771661629786959</v>
      </c>
      <c r="CK167" s="429">
        <f t="shared" si="22"/>
        <v>0.14673254444411374</v>
      </c>
      <c r="CL167" s="429">
        <f t="shared" si="22"/>
        <v>0.36275232876540064</v>
      </c>
      <c r="CM167" s="429">
        <f t="shared" si="22"/>
        <v>0.50178318449178683</v>
      </c>
      <c r="CN167" s="429">
        <f t="shared" si="22"/>
        <v>0.18508874824372576</v>
      </c>
      <c r="CO167" s="429">
        <f t="shared" si="22"/>
        <v>0.49251636847743097</v>
      </c>
      <c r="CP167" s="429">
        <f t="shared" si="22"/>
        <v>0.83074576965175495</v>
      </c>
      <c r="CQ167" s="429">
        <f t="shared" si="22"/>
        <v>0.2334348748964313</v>
      </c>
      <c r="CR167" s="429">
        <f t="shared" si="22"/>
        <v>0.57929357889330069</v>
      </c>
      <c r="CS167" s="429">
        <f t="shared" si="22"/>
        <v>0.97897626436617979</v>
      </c>
      <c r="CT167" s="429">
        <f t="shared" si="22"/>
        <v>4.4091500100673321E-3</v>
      </c>
      <c r="CU167" s="429">
        <f t="shared" si="22"/>
        <v>0.70116966629071142</v>
      </c>
      <c r="CV167" s="429">
        <f t="shared" si="22"/>
        <v>0.92145988306126125</v>
      </c>
      <c r="CW167" s="429">
        <f t="shared" si="22"/>
        <v>0.23487832622844962</v>
      </c>
      <c r="CX167" s="429">
        <f t="shared" si="22"/>
        <v>0.51876013758588935</v>
      </c>
      <c r="CY167" s="429">
        <f t="shared" si="22"/>
        <v>0.72748713677258525</v>
      </c>
      <c r="CZ167" s="429">
        <f t="shared" si="22"/>
        <v>5.4413677999290345E-2</v>
      </c>
      <c r="DA167" s="429">
        <f t="shared" si="22"/>
        <v>0.62964271603333322</v>
      </c>
      <c r="DB167" s="429">
        <f t="shared" si="22"/>
        <v>0.85303024556894935</v>
      </c>
      <c r="DC167" s="429">
        <f t="shared" si="22"/>
        <v>0.49323219457449163</v>
      </c>
      <c r="DD167" s="429">
        <f t="shared" si="22"/>
        <v>0.64378295855118062</v>
      </c>
      <c r="DE167" s="429">
        <f t="shared" si="22"/>
        <v>0.73109061459230351</v>
      </c>
      <c r="DF167" s="429">
        <f t="shared" si="22"/>
        <v>0.13576621789766274</v>
      </c>
      <c r="DG167" s="429">
        <f t="shared" si="22"/>
        <v>0.1890408148973631</v>
      </c>
      <c r="DH167" s="429">
        <f t="shared" si="22"/>
        <v>0.31343713587579092</v>
      </c>
      <c r="DI167" s="429">
        <f t="shared" si="22"/>
        <v>3.0214654992756117E-2</v>
      </c>
      <c r="DJ167" s="429">
        <f t="shared" si="22"/>
        <v>0.50956974033759816</v>
      </c>
      <c r="DK167" s="429">
        <f t="shared" si="22"/>
        <v>0.84797225109516106</v>
      </c>
      <c r="DL167" s="429">
        <f t="shared" si="22"/>
        <v>4.9618906398311291E-2</v>
      </c>
      <c r="DM167" s="429">
        <f t="shared" si="22"/>
        <v>0.57157710792100358</v>
      </c>
      <c r="DN167" s="429">
        <f t="shared" si="22"/>
        <v>0.82955689264377286</v>
      </c>
      <c r="DO167" s="429">
        <f t="shared" si="22"/>
        <v>2.8512065170434676E-2</v>
      </c>
      <c r="DP167" s="429">
        <f t="shared" si="22"/>
        <v>0.5588765729026729</v>
      </c>
      <c r="DQ167" s="429">
        <f t="shared" si="22"/>
        <v>0.94402501089581858</v>
      </c>
      <c r="DR167" s="429">
        <f t="shared" si="22"/>
        <v>8.6507776787511134E-2</v>
      </c>
      <c r="DS167" s="429">
        <f t="shared" si="22"/>
        <v>0.48593546049495978</v>
      </c>
      <c r="DT167" s="429">
        <f t="shared" si="22"/>
        <v>0.63048623062303077</v>
      </c>
      <c r="DU167" s="429">
        <f t="shared" si="22"/>
        <v>5.7182871321794462E-2</v>
      </c>
      <c r="DV167" s="429">
        <f t="shared" si="22"/>
        <v>0.40584857898433557</v>
      </c>
      <c r="DW167" s="429">
        <f t="shared" si="22"/>
        <v>0.56311480778047018</v>
      </c>
      <c r="DX167" s="429">
        <f t="shared" si="22"/>
        <v>1.9092637138964118E-3</v>
      </c>
      <c r="DY167" s="429">
        <f t="shared" si="22"/>
        <v>0.48635416977111051</v>
      </c>
      <c r="DZ167" s="429">
        <f t="shared" si="22"/>
        <v>0.56895762465726774</v>
      </c>
      <c r="EA167" s="429">
        <f t="shared" si="22"/>
        <v>0.24800890253141203</v>
      </c>
      <c r="EB167" s="429">
        <f t="shared" si="22"/>
        <v>0.28647659995303382</v>
      </c>
      <c r="EC167" s="429">
        <f t="shared" si="22"/>
        <v>0.4206107719288088</v>
      </c>
      <c r="ED167" s="429">
        <f t="shared" si="22"/>
        <v>6.1465322240539813E-2</v>
      </c>
      <c r="EE167" s="429">
        <f t="shared" si="22"/>
        <v>0.60883728482267963</v>
      </c>
      <c r="EF167" s="429">
        <f t="shared" ref="EF167:FE167" si="23">(EF17+EF24+EF32)/EF94</f>
        <v>0.87230019084857791</v>
      </c>
      <c r="EG167" s="429">
        <f t="shared" si="23"/>
        <v>0.19970182126217703</v>
      </c>
      <c r="EH167" s="429">
        <f t="shared" si="23"/>
        <v>0.57801889821750785</v>
      </c>
      <c r="EI167" s="429">
        <f t="shared" si="23"/>
        <v>0.647481714151665</v>
      </c>
      <c r="EJ167" s="429">
        <f t="shared" si="23"/>
        <v>0.44182299512482553</v>
      </c>
      <c r="EK167" s="429">
        <f t="shared" si="23"/>
        <v>0.56873384876921695</v>
      </c>
      <c r="EL167" s="429">
        <f t="shared" si="23"/>
        <v>0.8527187922421976</v>
      </c>
      <c r="EM167" s="429">
        <f t="shared" si="23"/>
        <v>1.1144067025571306E-2</v>
      </c>
      <c r="EN167" s="429">
        <f t="shared" si="23"/>
        <v>0.24403930446510283</v>
      </c>
      <c r="EO167" s="429">
        <f t="shared" si="23"/>
        <v>0.37836418437557084</v>
      </c>
      <c r="EP167" s="429">
        <f t="shared" si="23"/>
        <v>1.2515414687901766E-2</v>
      </c>
      <c r="EQ167" s="429">
        <f t="shared" si="23"/>
        <v>0.40906385782257576</v>
      </c>
      <c r="ER167" s="429">
        <f t="shared" si="23"/>
        <v>0.39164983804755615</v>
      </c>
      <c r="ES167" s="429">
        <f t="shared" si="23"/>
        <v>0.46870701968462974</v>
      </c>
      <c r="ET167" s="429">
        <f t="shared" si="23"/>
        <v>0.62196892672103232</v>
      </c>
      <c r="EU167" s="429">
        <f t="shared" si="23"/>
        <v>1.1657727874075925</v>
      </c>
      <c r="EV167" s="429">
        <f t="shared" si="23"/>
        <v>8.8650217047529012E-2</v>
      </c>
      <c r="EW167" s="429">
        <f t="shared" si="23"/>
        <v>0.40592004440636653</v>
      </c>
      <c r="EX167" s="429">
        <f t="shared" si="23"/>
        <v>0.43573913873439246</v>
      </c>
      <c r="EY167" s="429">
        <f t="shared" si="23"/>
        <v>2.6497377863648908E-2</v>
      </c>
      <c r="EZ167" s="429">
        <f t="shared" si="23"/>
        <v>0.48588250848453363</v>
      </c>
      <c r="FA167" s="429">
        <f t="shared" si="23"/>
        <v>1.4318058666938205</v>
      </c>
      <c r="FB167" s="429">
        <f t="shared" si="23"/>
        <v>6.0773880224708907E-2</v>
      </c>
      <c r="FC167" s="429">
        <f t="shared" si="23"/>
        <v>0.31532520490055277</v>
      </c>
      <c r="FD167" s="429">
        <f t="shared" si="23"/>
        <v>0.41356914653664806</v>
      </c>
      <c r="FE167" s="429">
        <f t="shared" si="23"/>
        <v>0.10762779030979733</v>
      </c>
    </row>
    <row r="168" spans="1:161" ht="16" thickBot="1">
      <c r="A168" t="s">
        <v>386</v>
      </c>
      <c r="G168" s="429">
        <f>(G17+G24+G32+G34)/(G94+G97)</f>
        <v>0.76097069006450369</v>
      </c>
      <c r="H168" s="429">
        <f t="shared" ref="H168:BS168" si="24">(H17+H24+H32+H34)/(H94+H97)</f>
        <v>0.20347809851463741</v>
      </c>
      <c r="I168" s="433">
        <f t="shared" si="24"/>
        <v>0.35657510968667572</v>
      </c>
      <c r="J168" s="429">
        <f t="shared" si="24"/>
        <v>0.45866062786086154</v>
      </c>
      <c r="K168" s="429">
        <f t="shared" si="24"/>
        <v>0.15598515886363884</v>
      </c>
      <c r="L168" s="433">
        <f t="shared" si="24"/>
        <v>0.12675842059678352</v>
      </c>
      <c r="M168" s="429">
        <f t="shared" si="24"/>
        <v>0.12298871517345915</v>
      </c>
      <c r="N168" s="429">
        <f t="shared" si="24"/>
        <v>0.14327895700747859</v>
      </c>
      <c r="O168" s="433">
        <f t="shared" si="24"/>
        <v>0.47270452050596456</v>
      </c>
      <c r="P168" s="429">
        <f t="shared" si="24"/>
        <v>0.78617852985152858</v>
      </c>
      <c r="Q168" s="429">
        <f t="shared" si="24"/>
        <v>2.5735655649040824E-2</v>
      </c>
      <c r="R168" s="433">
        <f t="shared" si="24"/>
        <v>0.37446111215797412</v>
      </c>
      <c r="S168" s="429">
        <f t="shared" si="24"/>
        <v>0.54879468812074172</v>
      </c>
      <c r="T168" s="429">
        <f t="shared" si="24"/>
        <v>8.5410010649627256E-3</v>
      </c>
      <c r="U168" s="433">
        <f t="shared" si="24"/>
        <v>0.60015880952845857</v>
      </c>
      <c r="V168" s="429">
        <f t="shared" si="24"/>
        <v>1.1812694657262173</v>
      </c>
      <c r="W168" s="429">
        <f t="shared" si="24"/>
        <v>0.15572921749151536</v>
      </c>
      <c r="X168" s="433">
        <f t="shared" si="24"/>
        <v>0.51259029864391703</v>
      </c>
      <c r="Y168" s="429">
        <f t="shared" si="24"/>
        <v>0.8614555772087541</v>
      </c>
      <c r="Z168" s="429">
        <f t="shared" si="24"/>
        <v>0.20709720310639407</v>
      </c>
      <c r="AA168" s="433">
        <f t="shared" si="24"/>
        <v>0.3662221913084574</v>
      </c>
      <c r="AB168" s="429">
        <f t="shared" si="24"/>
        <v>0.52423728927884328</v>
      </c>
      <c r="AC168" s="429">
        <f t="shared" si="24"/>
        <v>9.0524647528185981E-2</v>
      </c>
      <c r="AD168" s="433">
        <f t="shared" si="24"/>
        <v>0.66734436744745429</v>
      </c>
      <c r="AE168" s="429">
        <f t="shared" si="24"/>
        <v>0.62498307028881672</v>
      </c>
      <c r="AF168" s="429">
        <f t="shared" si="24"/>
        <v>0.81617642739230301</v>
      </c>
      <c r="AG168" s="433">
        <f t="shared" si="24"/>
        <v>0.29038645933213825</v>
      </c>
      <c r="AH168" s="429" t="e">
        <f t="shared" si="24"/>
        <v>#DIV/0!</v>
      </c>
      <c r="AI168" s="429">
        <f t="shared" si="24"/>
        <v>0.29038645933213825</v>
      </c>
      <c r="AJ168" s="433">
        <f t="shared" si="24"/>
        <v>0.71990287771930306</v>
      </c>
      <c r="AK168" s="429">
        <f t="shared" si="24"/>
        <v>0.86919504102045564</v>
      </c>
      <c r="AL168" s="429">
        <f t="shared" si="24"/>
        <v>0.38249367947825735</v>
      </c>
      <c r="AM168" s="433">
        <f t="shared" si="24"/>
        <v>0.50265847516090201</v>
      </c>
      <c r="AN168" s="429">
        <f t="shared" si="24"/>
        <v>0.80335328015997987</v>
      </c>
      <c r="AO168" s="429">
        <f t="shared" si="24"/>
        <v>1.3625100603940506E-2</v>
      </c>
      <c r="AP168" s="433">
        <f t="shared" si="24"/>
        <v>0.73434057368194305</v>
      </c>
      <c r="AQ168" s="429">
        <f t="shared" si="24"/>
        <v>0.62086065736218343</v>
      </c>
      <c r="AR168" s="429">
        <f t="shared" si="24"/>
        <v>0.89597859600588425</v>
      </c>
      <c r="AS168" s="429">
        <f t="shared" si="24"/>
        <v>0.66564093431870119</v>
      </c>
      <c r="AT168" s="429">
        <f t="shared" si="24"/>
        <v>1.0035498682493402</v>
      </c>
      <c r="AU168" s="429">
        <f t="shared" si="24"/>
        <v>0.11967430998931756</v>
      </c>
      <c r="AV168" s="429">
        <f t="shared" si="24"/>
        <v>0.47668778532663131</v>
      </c>
      <c r="AW168" s="429">
        <f t="shared" si="24"/>
        <v>0.70802146395611953</v>
      </c>
      <c r="AX168" s="429">
        <f t="shared" si="24"/>
        <v>8.6786682320882436E-2</v>
      </c>
      <c r="AY168" s="429">
        <f t="shared" si="24"/>
        <v>0.43993895967384861</v>
      </c>
      <c r="AZ168" s="429">
        <f t="shared" si="24"/>
        <v>0.66881782344604523</v>
      </c>
      <c r="BA168" s="429">
        <f t="shared" si="24"/>
        <v>6.3292983581880721E-2</v>
      </c>
      <c r="BB168" s="429">
        <f t="shared" si="24"/>
        <v>0.52106569128334368</v>
      </c>
      <c r="BC168" s="429">
        <f t="shared" si="24"/>
        <v>0.86682160168556555</v>
      </c>
      <c r="BD168" s="429">
        <f t="shared" si="24"/>
        <v>4.6431861694033037E-2</v>
      </c>
      <c r="BE168" s="429">
        <f t="shared" si="24"/>
        <v>0.41508642212984076</v>
      </c>
      <c r="BF168" s="429">
        <f t="shared" si="24"/>
        <v>0.70455733540759846</v>
      </c>
      <c r="BG168" s="429">
        <f t="shared" si="24"/>
        <v>4.940531168657282E-2</v>
      </c>
      <c r="BH168" s="429">
        <f t="shared" si="24"/>
        <v>0.37854874550262518</v>
      </c>
      <c r="BI168" s="429">
        <f t="shared" si="24"/>
        <v>0.44609128274733439</v>
      </c>
      <c r="BJ168" s="429">
        <f t="shared" si="24"/>
        <v>8.3043995976894117E-2</v>
      </c>
      <c r="BK168" s="429">
        <f t="shared" si="24"/>
        <v>0.34378636624419756</v>
      </c>
      <c r="BL168" s="429">
        <f t="shared" si="24"/>
        <v>0.51422595880469746</v>
      </c>
      <c r="BM168" s="429">
        <f t="shared" si="24"/>
        <v>3.7063947545794049E-2</v>
      </c>
      <c r="BN168" s="429">
        <f t="shared" si="24"/>
        <v>0.49361358503388741</v>
      </c>
      <c r="BO168" s="429">
        <f t="shared" si="24"/>
        <v>0.71275304871883027</v>
      </c>
      <c r="BP168" s="429">
        <f t="shared" si="24"/>
        <v>3.650235484483335E-2</v>
      </c>
      <c r="BQ168" s="429">
        <f t="shared" si="24"/>
        <v>0.6840098418432351</v>
      </c>
      <c r="BR168" s="429">
        <f t="shared" si="24"/>
        <v>0.93415206246868721</v>
      </c>
      <c r="BS168" s="429">
        <f t="shared" si="24"/>
        <v>0.13631918891592298</v>
      </c>
      <c r="BT168" s="429">
        <f t="shared" ref="BT168:EE168" si="25">(BT17+BT24+BT32+BT34)/(BT94+BT97)</f>
        <v>0.49555013059072323</v>
      </c>
      <c r="BU168" s="429">
        <f t="shared" si="25"/>
        <v>0.67828807950668246</v>
      </c>
      <c r="BV168" s="429">
        <f t="shared" si="25"/>
        <v>4.3002136509204092E-2</v>
      </c>
      <c r="BW168" s="429">
        <f t="shared" si="25"/>
        <v>0.6032431200009859</v>
      </c>
      <c r="BX168" s="429">
        <f t="shared" si="25"/>
        <v>1.6318175178518304</v>
      </c>
      <c r="BY168" s="429">
        <f t="shared" si="25"/>
        <v>8.3402165817163657E-2</v>
      </c>
      <c r="BZ168" s="429">
        <f t="shared" si="25"/>
        <v>0.37230015146606621</v>
      </c>
      <c r="CA168" s="429">
        <f t="shared" si="25"/>
        <v>0.77345033993565782</v>
      </c>
      <c r="CB168" s="429">
        <f t="shared" si="25"/>
        <v>7.6938019014947082E-2</v>
      </c>
      <c r="CC168" s="429">
        <f t="shared" si="25"/>
        <v>0.37390205443534186</v>
      </c>
      <c r="CD168" s="429">
        <f t="shared" si="25"/>
        <v>0.63976585047216172</v>
      </c>
      <c r="CE168" s="429">
        <f t="shared" si="25"/>
        <v>1.3986985159907943E-2</v>
      </c>
      <c r="CF168" s="429">
        <f t="shared" si="25"/>
        <v>0.44942281774807502</v>
      </c>
      <c r="CG168" s="429">
        <f t="shared" si="25"/>
        <v>0.82017449745946269</v>
      </c>
      <c r="CH168" s="429">
        <f t="shared" si="25"/>
        <v>6.220511662560816E-2</v>
      </c>
      <c r="CI168" s="429">
        <f t="shared" si="25"/>
        <v>0.42858719253497507</v>
      </c>
      <c r="CJ168" s="429">
        <f t="shared" si="25"/>
        <v>0.52771661629786959</v>
      </c>
      <c r="CK168" s="429">
        <f t="shared" si="25"/>
        <v>0.16979871342602199</v>
      </c>
      <c r="CL168" s="429">
        <f t="shared" si="25"/>
        <v>0.37322520160558981</v>
      </c>
      <c r="CM168" s="429">
        <f t="shared" si="25"/>
        <v>0.50178318449178683</v>
      </c>
      <c r="CN168" s="429">
        <f t="shared" si="25"/>
        <v>0.21091567731254157</v>
      </c>
      <c r="CO168" s="429">
        <f t="shared" si="25"/>
        <v>0.49470448317591909</v>
      </c>
      <c r="CP168" s="429">
        <f t="shared" si="25"/>
        <v>0.83074576965175495</v>
      </c>
      <c r="CQ168" s="429">
        <f t="shared" si="25"/>
        <v>0.2397022071460988</v>
      </c>
      <c r="CR168" s="429">
        <f t="shared" si="25"/>
        <v>0.59160378009243286</v>
      </c>
      <c r="CS168" s="429">
        <f t="shared" si="25"/>
        <v>0.97897626436617979</v>
      </c>
      <c r="CT168" s="429">
        <f t="shared" si="25"/>
        <v>5.3429100713970216E-2</v>
      </c>
      <c r="CU168" s="429">
        <f t="shared" si="25"/>
        <v>0.71927385983679082</v>
      </c>
      <c r="CV168" s="429">
        <f t="shared" si="25"/>
        <v>0.92145988306126125</v>
      </c>
      <c r="CW168" s="429">
        <f t="shared" si="25"/>
        <v>0.31330778673861182</v>
      </c>
      <c r="CX168" s="429">
        <f t="shared" si="25"/>
        <v>0.52326007825594123</v>
      </c>
      <c r="CY168" s="429">
        <f t="shared" si="25"/>
        <v>0.72748713677258525</v>
      </c>
      <c r="CZ168" s="429">
        <f t="shared" si="25"/>
        <v>8.1031643242033227E-2</v>
      </c>
      <c r="DA168" s="429">
        <f t="shared" si="25"/>
        <v>0.65108656767470652</v>
      </c>
      <c r="DB168" s="429">
        <f t="shared" si="25"/>
        <v>0.85303024556894935</v>
      </c>
      <c r="DC168" s="429">
        <f t="shared" si="25"/>
        <v>0.52950351783235328</v>
      </c>
      <c r="DD168" s="429">
        <f t="shared" si="25"/>
        <v>0.65032356468382879</v>
      </c>
      <c r="DE168" s="429">
        <f t="shared" si="25"/>
        <v>0.73123487480943294</v>
      </c>
      <c r="DF168" s="429">
        <f t="shared" si="25"/>
        <v>0.19986695213335373</v>
      </c>
      <c r="DG168" s="429">
        <f t="shared" si="25"/>
        <v>0.19052488445853102</v>
      </c>
      <c r="DH168" s="429">
        <f t="shared" si="25"/>
        <v>0.31343713587579092</v>
      </c>
      <c r="DI168" s="429">
        <f t="shared" si="25"/>
        <v>3.4462093943945254E-2</v>
      </c>
      <c r="DJ168" s="429">
        <f t="shared" si="25"/>
        <v>0.51219665189430119</v>
      </c>
      <c r="DK168" s="429">
        <f t="shared" si="25"/>
        <v>0.84797225109516106</v>
      </c>
      <c r="DL168" s="429">
        <f t="shared" si="25"/>
        <v>6.6856418505719634E-2</v>
      </c>
      <c r="DM168" s="429">
        <f t="shared" si="25"/>
        <v>0.58039477961719987</v>
      </c>
      <c r="DN168" s="429">
        <f t="shared" si="25"/>
        <v>0.82955689264377286</v>
      </c>
      <c r="DO168" s="429">
        <f t="shared" si="25"/>
        <v>6.3247114745609623E-2</v>
      </c>
      <c r="DP168" s="429">
        <f t="shared" si="25"/>
        <v>0.59007184394399259</v>
      </c>
      <c r="DQ168" s="429">
        <f t="shared" si="25"/>
        <v>0.94402501089581858</v>
      </c>
      <c r="DR168" s="429">
        <f t="shared" si="25"/>
        <v>0.16427565808438019</v>
      </c>
      <c r="DS168" s="429">
        <f t="shared" si="25"/>
        <v>0.50993906679169732</v>
      </c>
      <c r="DT168" s="429">
        <f t="shared" si="25"/>
        <v>0.63048623062303077</v>
      </c>
      <c r="DU168" s="429">
        <f t="shared" si="25"/>
        <v>0.18051931477041555</v>
      </c>
      <c r="DV168" s="429">
        <f t="shared" si="25"/>
        <v>0.40871903883871424</v>
      </c>
      <c r="DW168" s="429">
        <f t="shared" si="25"/>
        <v>0.56311480778047018</v>
      </c>
      <c r="DX168" s="429">
        <f t="shared" si="25"/>
        <v>1.696647418054921E-2</v>
      </c>
      <c r="DY168" s="429">
        <f t="shared" si="25"/>
        <v>0.50024035357799079</v>
      </c>
      <c r="DZ168" s="429">
        <f t="shared" si="25"/>
        <v>0.56934533465834924</v>
      </c>
      <c r="EA168" s="429">
        <f t="shared" si="25"/>
        <v>0.31332090835999549</v>
      </c>
      <c r="EB168" s="429">
        <f t="shared" si="25"/>
        <v>0.2891365962222518</v>
      </c>
      <c r="EC168" s="429">
        <f t="shared" si="25"/>
        <v>0.4206107719288088</v>
      </c>
      <c r="ED168" s="429">
        <f t="shared" si="25"/>
        <v>7.0741047271217883E-2</v>
      </c>
      <c r="EE168" s="429">
        <f t="shared" si="25"/>
        <v>0.61078399638743042</v>
      </c>
      <c r="EF168" s="429">
        <f t="shared" ref="EF168:FE168" si="26">(EF17+EF24+EF32+EF34)/(EF94+EF97)</f>
        <v>0.87230019084857791</v>
      </c>
      <c r="EG168" s="429">
        <f t="shared" si="26"/>
        <v>0.2080156733421005</v>
      </c>
      <c r="EH168" s="429">
        <f t="shared" si="26"/>
        <v>0.57946195724135552</v>
      </c>
      <c r="EI168" s="429">
        <f t="shared" si="26"/>
        <v>0.647481714151665</v>
      </c>
      <c r="EJ168" s="429">
        <f t="shared" si="26"/>
        <v>0.44696172880375795</v>
      </c>
      <c r="EK168" s="429">
        <f t="shared" si="26"/>
        <v>0.57534786056106768</v>
      </c>
      <c r="EL168" s="429">
        <f t="shared" si="26"/>
        <v>0.8527187922421976</v>
      </c>
      <c r="EM168" s="429">
        <f t="shared" si="26"/>
        <v>3.0894372328122768E-2</v>
      </c>
      <c r="EN168" s="429">
        <f t="shared" si="26"/>
        <v>0.2533193498969461</v>
      </c>
      <c r="EO168" s="429">
        <f t="shared" si="26"/>
        <v>0.37836418437557084</v>
      </c>
      <c r="EP168" s="429">
        <f t="shared" si="26"/>
        <v>4.5420992023486637E-2</v>
      </c>
      <c r="EQ168" s="429">
        <f t="shared" si="26"/>
        <v>0.4169762813454575</v>
      </c>
      <c r="ER168" s="429">
        <f t="shared" si="26"/>
        <v>0.39164983804755615</v>
      </c>
      <c r="ES168" s="429">
        <f t="shared" si="26"/>
        <v>0.49846011128428319</v>
      </c>
      <c r="ET168" s="429">
        <f t="shared" si="26"/>
        <v>0.63492374363639004</v>
      </c>
      <c r="EU168" s="429">
        <f t="shared" si="26"/>
        <v>1.1657727874075925</v>
      </c>
      <c r="EV168" s="429">
        <f t="shared" si="26"/>
        <v>0.11951569934421914</v>
      </c>
      <c r="EW168" s="429">
        <f t="shared" si="26"/>
        <v>0.41064011829809877</v>
      </c>
      <c r="EX168" s="429">
        <f t="shared" si="26"/>
        <v>0.43573913873439246</v>
      </c>
      <c r="EY168" s="429">
        <f t="shared" si="26"/>
        <v>0.11922871563422423</v>
      </c>
      <c r="EZ168" s="429">
        <f t="shared" si="26"/>
        <v>0.49772223857954773</v>
      </c>
      <c r="FA168" s="429">
        <f t="shared" si="26"/>
        <v>1.4338781332049313</v>
      </c>
      <c r="FB168" s="429">
        <f t="shared" si="26"/>
        <v>8.7129871180367802E-2</v>
      </c>
      <c r="FC168" s="429">
        <f t="shared" si="26"/>
        <v>0.31489366456123102</v>
      </c>
      <c r="FD168" s="429">
        <f t="shared" si="26"/>
        <v>0.41356914653664806</v>
      </c>
      <c r="FE168" s="429">
        <f t="shared" si="26"/>
        <v>0.107170423304743</v>
      </c>
    </row>
    <row r="170" spans="1:161">
      <c r="G170" s="316"/>
    </row>
    <row r="171" spans="1:161">
      <c r="I171" s="316">
        <f>(G17+G24+G32)/2451098</f>
        <v>32.544420092546282</v>
      </c>
    </row>
  </sheetData>
  <mergeCells count="201">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A14:C14"/>
    <mergeCell ref="A15:C15"/>
    <mergeCell ref="A16:C16"/>
    <mergeCell ref="A11:C11"/>
    <mergeCell ref="A12:C12"/>
    <mergeCell ref="A13:C13"/>
    <mergeCell ref="A8:C8"/>
    <mergeCell ref="A9:C9"/>
    <mergeCell ref="A10:C10"/>
    <mergeCell ref="A23:C23"/>
    <mergeCell ref="A24:C24"/>
    <mergeCell ref="A25:C25"/>
    <mergeCell ref="A20:C20"/>
    <mergeCell ref="A21:C21"/>
    <mergeCell ref="A22:C22"/>
    <mergeCell ref="A17:C17"/>
    <mergeCell ref="A18:C18"/>
    <mergeCell ref="A19:C19"/>
    <mergeCell ref="A32:C32"/>
    <mergeCell ref="A33:C33"/>
    <mergeCell ref="A34:C34"/>
    <mergeCell ref="A29:C29"/>
    <mergeCell ref="A30:C30"/>
    <mergeCell ref="A31:C31"/>
    <mergeCell ref="A26:C26"/>
    <mergeCell ref="A27:C27"/>
    <mergeCell ref="A28:C28"/>
    <mergeCell ref="A41:C41"/>
    <mergeCell ref="A42:C42"/>
    <mergeCell ref="A43:C43"/>
    <mergeCell ref="A38:C38"/>
    <mergeCell ref="A39:C39"/>
    <mergeCell ref="A40:C40"/>
    <mergeCell ref="A35:C35"/>
    <mergeCell ref="A36:C36"/>
    <mergeCell ref="A37:C37"/>
    <mergeCell ref="A50:C50"/>
    <mergeCell ref="A51:C51"/>
    <mergeCell ref="A52:C52"/>
    <mergeCell ref="A47:C47"/>
    <mergeCell ref="A48:C48"/>
    <mergeCell ref="A49:C49"/>
    <mergeCell ref="A44:C44"/>
    <mergeCell ref="A45:C45"/>
    <mergeCell ref="A46:C46"/>
    <mergeCell ref="A59:C59"/>
    <mergeCell ref="A60:C60"/>
    <mergeCell ref="A61:C61"/>
    <mergeCell ref="A56:C56"/>
    <mergeCell ref="A57:C57"/>
    <mergeCell ref="A58:C58"/>
    <mergeCell ref="A53:C53"/>
    <mergeCell ref="A54:C54"/>
    <mergeCell ref="A55:C55"/>
    <mergeCell ref="A68:C68"/>
    <mergeCell ref="A69:C69"/>
    <mergeCell ref="A70:C70"/>
    <mergeCell ref="A65:C65"/>
    <mergeCell ref="A66:C66"/>
    <mergeCell ref="A67:C67"/>
    <mergeCell ref="A62:C62"/>
    <mergeCell ref="A63:C63"/>
    <mergeCell ref="A64:C64"/>
    <mergeCell ref="A77:C77"/>
    <mergeCell ref="A78:C78"/>
    <mergeCell ref="A79:C79"/>
    <mergeCell ref="A74:C74"/>
    <mergeCell ref="A75:C75"/>
    <mergeCell ref="A76:C76"/>
    <mergeCell ref="A71:C71"/>
    <mergeCell ref="A72:C72"/>
    <mergeCell ref="A73:C73"/>
    <mergeCell ref="A86:C86"/>
    <mergeCell ref="A87:C87"/>
    <mergeCell ref="A88:C88"/>
    <mergeCell ref="A83:C83"/>
    <mergeCell ref="A84:C84"/>
    <mergeCell ref="A85:C85"/>
    <mergeCell ref="A80:C80"/>
    <mergeCell ref="A81:C81"/>
    <mergeCell ref="A82:C82"/>
    <mergeCell ref="A95:C95"/>
    <mergeCell ref="A96:C96"/>
    <mergeCell ref="A97:C97"/>
    <mergeCell ref="A92:C92"/>
    <mergeCell ref="A93:C93"/>
    <mergeCell ref="A94:C94"/>
    <mergeCell ref="A89:C89"/>
    <mergeCell ref="A90:C90"/>
    <mergeCell ref="A91:C91"/>
    <mergeCell ref="A104:C104"/>
    <mergeCell ref="A105:C105"/>
    <mergeCell ref="A106:C106"/>
    <mergeCell ref="A101:C101"/>
    <mergeCell ref="A102:C102"/>
    <mergeCell ref="A103:C103"/>
    <mergeCell ref="A98:C98"/>
    <mergeCell ref="A99:C99"/>
    <mergeCell ref="A100:C100"/>
    <mergeCell ref="A113:C113"/>
    <mergeCell ref="A114:C114"/>
    <mergeCell ref="A115:C115"/>
    <mergeCell ref="A110:C110"/>
    <mergeCell ref="A111:C111"/>
    <mergeCell ref="A112:C112"/>
    <mergeCell ref="A107:C107"/>
    <mergeCell ref="A108:C108"/>
    <mergeCell ref="A109:C109"/>
    <mergeCell ref="A122:C122"/>
    <mergeCell ref="A123:C123"/>
    <mergeCell ref="A124:C124"/>
    <mergeCell ref="A119:C119"/>
    <mergeCell ref="A120:C120"/>
    <mergeCell ref="A121:C121"/>
    <mergeCell ref="A116:C116"/>
    <mergeCell ref="A117:C117"/>
    <mergeCell ref="A118:C118"/>
    <mergeCell ref="A131:C131"/>
    <mergeCell ref="A132:C132"/>
    <mergeCell ref="A133:C133"/>
    <mergeCell ref="A128:C128"/>
    <mergeCell ref="A129:C129"/>
    <mergeCell ref="A130:C130"/>
    <mergeCell ref="A125:C125"/>
    <mergeCell ref="A126:C126"/>
    <mergeCell ref="A127:C127"/>
    <mergeCell ref="A140:C140"/>
    <mergeCell ref="A141:C141"/>
    <mergeCell ref="A142:C142"/>
    <mergeCell ref="A137:C137"/>
    <mergeCell ref="A138:C138"/>
    <mergeCell ref="A139:C139"/>
    <mergeCell ref="A134:C134"/>
    <mergeCell ref="A135:C135"/>
    <mergeCell ref="A136:C136"/>
    <mergeCell ref="A152:C152"/>
    <mergeCell ref="A149:C149"/>
    <mergeCell ref="A150:C150"/>
    <mergeCell ref="A151:C151"/>
    <mergeCell ref="A146:C146"/>
    <mergeCell ref="A147:C147"/>
    <mergeCell ref="A148:C148"/>
    <mergeCell ref="A143:C143"/>
    <mergeCell ref="A144:C144"/>
    <mergeCell ref="A145:C1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BD64"/>
  <sheetViews>
    <sheetView workbookViewId="0">
      <selection activeCell="H29" sqref="H29"/>
    </sheetView>
  </sheetViews>
  <sheetFormatPr baseColWidth="10" defaultColWidth="8.83203125" defaultRowHeight="15"/>
  <cols>
    <col min="4" max="4" width="12.1640625" bestFit="1" customWidth="1"/>
    <col min="7" max="7" width="9.6640625" bestFit="1" customWidth="1"/>
    <col min="8" max="8" width="10" bestFit="1" customWidth="1"/>
    <col min="9" max="10" width="9.6640625" bestFit="1" customWidth="1"/>
    <col min="11" max="11" width="10.6640625" bestFit="1" customWidth="1"/>
    <col min="12" max="12" width="9.6640625" bestFit="1" customWidth="1"/>
    <col min="13" max="13" width="10" bestFit="1" customWidth="1"/>
    <col min="14" max="14" width="9.6640625" bestFit="1" customWidth="1"/>
    <col min="15" max="16" width="10.6640625" bestFit="1" customWidth="1"/>
    <col min="17" max="18" width="9.6640625" bestFit="1" customWidth="1"/>
    <col min="19" max="19" width="10.6640625" bestFit="1" customWidth="1"/>
    <col min="20" max="24" width="9.6640625" bestFit="1" customWidth="1"/>
    <col min="26" max="26" width="9.6640625" bestFit="1" customWidth="1"/>
    <col min="27" max="27" width="12.33203125" bestFit="1" customWidth="1"/>
    <col min="28" max="29" width="9.6640625" bestFit="1" customWidth="1"/>
    <col min="30" max="30" width="10.1640625" bestFit="1" customWidth="1"/>
    <col min="31" max="31" width="9.6640625" bestFit="1" customWidth="1"/>
    <col min="33" max="34" width="9.6640625" bestFit="1" customWidth="1"/>
    <col min="36" max="36" width="10.6640625" bestFit="1" customWidth="1"/>
    <col min="37" max="37" width="10.5" bestFit="1" customWidth="1"/>
    <col min="38" max="38" width="10.6640625" bestFit="1" customWidth="1"/>
    <col min="39" max="39" width="12.33203125" bestFit="1" customWidth="1"/>
    <col min="41" max="41" width="10.6640625" bestFit="1" customWidth="1"/>
    <col min="42" max="43" width="9.6640625" bestFit="1" customWidth="1"/>
    <col min="44" max="44" width="11" bestFit="1" customWidth="1"/>
    <col min="46" max="46" width="12.1640625" bestFit="1" customWidth="1"/>
    <col min="48" max="48" width="9.6640625" bestFit="1" customWidth="1"/>
    <col min="49" max="49" width="10.6640625" bestFit="1" customWidth="1"/>
    <col min="50" max="50" width="9.6640625" bestFit="1" customWidth="1"/>
    <col min="52" max="53" width="10.6640625" bestFit="1" customWidth="1"/>
    <col min="54" max="54" width="11.33203125" bestFit="1" customWidth="1"/>
    <col min="55" max="55" width="10.6640625" bestFit="1" customWidth="1"/>
  </cols>
  <sheetData>
    <row r="1" spans="1:56">
      <c r="A1" s="317" t="s">
        <v>357</v>
      </c>
    </row>
    <row r="3" spans="1:56" ht="31.5" customHeight="1">
      <c r="A3" s="656" t="s">
        <v>121</v>
      </c>
      <c r="B3" s="656"/>
      <c r="C3" s="656"/>
      <c r="D3" s="666" t="s">
        <v>756</v>
      </c>
      <c r="E3" s="666"/>
      <c r="F3" s="666"/>
      <c r="G3" s="532" t="s">
        <v>298</v>
      </c>
      <c r="H3" s="532" t="s">
        <v>36</v>
      </c>
      <c r="I3" s="532" t="s">
        <v>299</v>
      </c>
      <c r="J3" s="532" t="s">
        <v>300</v>
      </c>
      <c r="K3" s="532" t="s">
        <v>301</v>
      </c>
      <c r="L3" s="532" t="s">
        <v>302</v>
      </c>
      <c r="M3" s="532" t="s">
        <v>303</v>
      </c>
      <c r="N3" s="532" t="s">
        <v>304</v>
      </c>
      <c r="O3" s="532" t="s">
        <v>305</v>
      </c>
      <c r="P3" s="532" t="s">
        <v>306</v>
      </c>
      <c r="Q3" s="532" t="s">
        <v>45</v>
      </c>
      <c r="R3" s="532" t="s">
        <v>46</v>
      </c>
      <c r="S3" s="532" t="s">
        <v>307</v>
      </c>
      <c r="T3" s="532" t="s">
        <v>308</v>
      </c>
      <c r="U3" s="532" t="s">
        <v>49</v>
      </c>
      <c r="V3" s="532" t="s">
        <v>309</v>
      </c>
      <c r="W3" s="532" t="s">
        <v>310</v>
      </c>
      <c r="X3" s="532" t="s">
        <v>311</v>
      </c>
      <c r="Y3" s="532" t="s">
        <v>53</v>
      </c>
      <c r="Z3" s="532" t="s">
        <v>312</v>
      </c>
      <c r="AA3" s="532" t="s">
        <v>313</v>
      </c>
      <c r="AB3" s="532" t="s">
        <v>314</v>
      </c>
      <c r="AC3" s="532" t="s">
        <v>315</v>
      </c>
      <c r="AD3" s="532" t="s">
        <v>757</v>
      </c>
      <c r="AE3" s="532" t="s">
        <v>317</v>
      </c>
      <c r="AF3" s="532" t="s">
        <v>318</v>
      </c>
      <c r="AG3" s="532" t="s">
        <v>319</v>
      </c>
      <c r="AH3" s="532" t="s">
        <v>320</v>
      </c>
      <c r="AI3" s="532" t="s">
        <v>321</v>
      </c>
      <c r="AJ3" s="532" t="s">
        <v>322</v>
      </c>
      <c r="AK3" s="532" t="s">
        <v>323</v>
      </c>
      <c r="AL3" s="532" t="s">
        <v>324</v>
      </c>
      <c r="AM3" s="532" t="s">
        <v>325</v>
      </c>
      <c r="AN3" s="532" t="s">
        <v>326</v>
      </c>
      <c r="AO3" s="532" t="s">
        <v>69</v>
      </c>
      <c r="AP3" s="532" t="s">
        <v>327</v>
      </c>
      <c r="AQ3" s="532" t="s">
        <v>328</v>
      </c>
      <c r="AR3" s="532" t="s">
        <v>329</v>
      </c>
      <c r="AS3" s="532" t="s">
        <v>330</v>
      </c>
      <c r="AT3" s="532" t="s">
        <v>331</v>
      </c>
      <c r="AU3" s="532" t="s">
        <v>332</v>
      </c>
      <c r="AV3" s="532" t="s">
        <v>333</v>
      </c>
      <c r="AW3" s="532" t="s">
        <v>334</v>
      </c>
      <c r="AX3" s="532" t="s">
        <v>78</v>
      </c>
      <c r="AY3" s="532" t="s">
        <v>335</v>
      </c>
      <c r="AZ3" s="532" t="s">
        <v>336</v>
      </c>
      <c r="BA3" s="532" t="s">
        <v>337</v>
      </c>
      <c r="BB3" s="532" t="s">
        <v>338</v>
      </c>
      <c r="BC3" s="532" t="s">
        <v>339</v>
      </c>
      <c r="BD3" s="532" t="s">
        <v>340</v>
      </c>
    </row>
    <row r="4" spans="1:56" ht="14.25" customHeight="1">
      <c r="A4" s="656" t="s">
        <v>758</v>
      </c>
      <c r="B4" s="656"/>
      <c r="C4" s="656"/>
      <c r="D4" s="11">
        <v>2549877521</v>
      </c>
      <c r="E4" s="11"/>
      <c r="F4" s="11"/>
      <c r="G4" s="11">
        <v>32081908</v>
      </c>
      <c r="H4" s="11">
        <v>10561638</v>
      </c>
      <c r="I4" s="11">
        <v>43710271</v>
      </c>
      <c r="J4" s="11">
        <v>25946351</v>
      </c>
      <c r="K4" s="11">
        <v>398622040</v>
      </c>
      <c r="L4" s="11">
        <v>34758620</v>
      </c>
      <c r="M4" s="11">
        <v>34657891</v>
      </c>
      <c r="N4" s="11">
        <v>9552088</v>
      </c>
      <c r="O4" s="11">
        <v>107476847</v>
      </c>
      <c r="P4" s="11">
        <v>56906430</v>
      </c>
      <c r="Q4" s="11">
        <v>16136298</v>
      </c>
      <c r="R4" s="11">
        <v>13433354</v>
      </c>
      <c r="S4" s="11">
        <v>87942021</v>
      </c>
      <c r="T4" s="11">
        <v>43733220</v>
      </c>
      <c r="U4" s="11">
        <v>26798284</v>
      </c>
      <c r="V4" s="11">
        <v>21425762</v>
      </c>
      <c r="W4" s="11">
        <v>33778547</v>
      </c>
      <c r="X4" s="11">
        <v>36526284</v>
      </c>
      <c r="Y4" s="11">
        <v>10630716</v>
      </c>
      <c r="Z4" s="11">
        <v>47556977</v>
      </c>
      <c r="AA4" s="11">
        <v>67489472</v>
      </c>
      <c r="AB4" s="11">
        <v>80390225</v>
      </c>
      <c r="AC4" s="11">
        <v>53870383</v>
      </c>
      <c r="AD4" s="11">
        <v>20186590</v>
      </c>
      <c r="AE4" s="11">
        <v>39873277</v>
      </c>
      <c r="AF4" s="11">
        <v>9068008</v>
      </c>
      <c r="AG4" s="11">
        <v>12173777</v>
      </c>
      <c r="AH4" s="11">
        <v>22421180</v>
      </c>
      <c r="AI4" s="11">
        <v>9328812</v>
      </c>
      <c r="AJ4" s="11">
        <v>78982653</v>
      </c>
      <c r="AK4" s="11">
        <v>21469601</v>
      </c>
      <c r="AL4" s="11">
        <v>217166823</v>
      </c>
      <c r="AM4" s="11">
        <v>67493557</v>
      </c>
      <c r="AN4" s="11">
        <v>7921242</v>
      </c>
      <c r="AO4" s="11">
        <v>100598743</v>
      </c>
      <c r="AP4" s="11">
        <v>27168522</v>
      </c>
      <c r="AQ4" s="11">
        <v>45407617</v>
      </c>
      <c r="AR4" s="11">
        <v>103959640</v>
      </c>
      <c r="AS4" s="11">
        <v>9261634</v>
      </c>
      <c r="AT4" s="11">
        <v>34807666</v>
      </c>
      <c r="AU4" s="11">
        <v>6113763</v>
      </c>
      <c r="AV4" s="11">
        <v>35414548</v>
      </c>
      <c r="AW4" s="11">
        <v>163975910</v>
      </c>
      <c r="AX4" s="11">
        <v>22642916</v>
      </c>
      <c r="AY4" s="11">
        <v>5962406</v>
      </c>
      <c r="AZ4" s="11">
        <v>61398238</v>
      </c>
      <c r="BA4" s="11">
        <v>62989517</v>
      </c>
      <c r="BB4" s="11">
        <v>16383096</v>
      </c>
      <c r="BC4" s="11">
        <v>46800615</v>
      </c>
      <c r="BD4" s="11">
        <v>6921543</v>
      </c>
    </row>
    <row r="5" spans="1:56" ht="14.25" customHeight="1">
      <c r="A5" s="656" t="s">
        <v>759</v>
      </c>
      <c r="B5" s="656"/>
      <c r="C5" s="656"/>
      <c r="D5" s="11">
        <v>1975243412</v>
      </c>
      <c r="E5" s="11"/>
      <c r="F5" s="11"/>
      <c r="G5" s="11">
        <v>26772097</v>
      </c>
      <c r="H5" s="11">
        <v>8345313</v>
      </c>
      <c r="I5" s="11">
        <v>34679384</v>
      </c>
      <c r="J5" s="11">
        <v>21149036</v>
      </c>
      <c r="K5" s="11">
        <v>288583711</v>
      </c>
      <c r="L5" s="11">
        <v>27870020</v>
      </c>
      <c r="M5" s="11">
        <v>27814614</v>
      </c>
      <c r="N5" s="11">
        <v>8340428</v>
      </c>
      <c r="O5" s="11">
        <v>84010368</v>
      </c>
      <c r="P5" s="11">
        <v>44120676</v>
      </c>
      <c r="Q5" s="11">
        <v>13451636</v>
      </c>
      <c r="R5" s="11">
        <v>10148878</v>
      </c>
      <c r="S5" s="11">
        <v>67992261</v>
      </c>
      <c r="T5" s="11">
        <v>38491515</v>
      </c>
      <c r="U5" s="11">
        <v>21134343</v>
      </c>
      <c r="V5" s="11">
        <v>17685552</v>
      </c>
      <c r="W5" s="11">
        <v>27713601</v>
      </c>
      <c r="X5" s="11">
        <v>27794345</v>
      </c>
      <c r="Y5" s="11">
        <v>8579443</v>
      </c>
      <c r="Z5" s="11">
        <v>41021463</v>
      </c>
      <c r="AA5" s="11">
        <v>54786749</v>
      </c>
      <c r="AB5" s="11">
        <v>63998679</v>
      </c>
      <c r="AC5" s="11">
        <v>41353995</v>
      </c>
      <c r="AD5" s="11">
        <v>18953932</v>
      </c>
      <c r="AE5" s="11">
        <v>29530314</v>
      </c>
      <c r="AF5" s="11">
        <v>6618079</v>
      </c>
      <c r="AG5" s="11">
        <v>10025526</v>
      </c>
      <c r="AH5" s="11">
        <v>15342157</v>
      </c>
      <c r="AI5" s="11">
        <v>7012244</v>
      </c>
      <c r="AJ5" s="11">
        <v>62862114</v>
      </c>
      <c r="AK5" s="11">
        <v>17160408</v>
      </c>
      <c r="AL5" s="11">
        <v>164596740</v>
      </c>
      <c r="AM5" s="11">
        <v>53199169</v>
      </c>
      <c r="AN5" s="11">
        <v>6648047</v>
      </c>
      <c r="AO5" s="11">
        <v>69775759</v>
      </c>
      <c r="AP5" s="11">
        <v>21102389</v>
      </c>
      <c r="AQ5" s="11">
        <v>32725089</v>
      </c>
      <c r="AR5" s="11">
        <v>84656671</v>
      </c>
      <c r="AS5" s="11">
        <v>7506147</v>
      </c>
      <c r="AT5" s="11">
        <v>26655917</v>
      </c>
      <c r="AU5" s="11">
        <v>4407425</v>
      </c>
      <c r="AV5" s="11">
        <v>29405724</v>
      </c>
      <c r="AW5" s="11">
        <v>128756803</v>
      </c>
      <c r="AX5" s="11">
        <v>18699738</v>
      </c>
      <c r="AY5" s="11">
        <v>5104187</v>
      </c>
      <c r="AZ5" s="11">
        <v>47186364</v>
      </c>
      <c r="BA5" s="11">
        <v>47091108</v>
      </c>
      <c r="BB5" s="11">
        <v>13182692</v>
      </c>
      <c r="BC5" s="11">
        <v>35545520</v>
      </c>
      <c r="BD5" s="11">
        <v>5655042</v>
      </c>
    </row>
    <row r="6" spans="1:56" ht="25.5" customHeight="1">
      <c r="A6" s="656" t="s">
        <v>760</v>
      </c>
      <c r="B6" s="656"/>
      <c r="C6" s="656"/>
      <c r="D6" s="11">
        <v>655915728</v>
      </c>
      <c r="E6" s="11"/>
      <c r="F6" s="11"/>
      <c r="G6" s="11">
        <v>9949247</v>
      </c>
      <c r="H6" s="11">
        <v>3286785</v>
      </c>
      <c r="I6" s="11">
        <v>15347246</v>
      </c>
      <c r="J6" s="11">
        <v>7916365</v>
      </c>
      <c r="K6" s="11">
        <v>93013830</v>
      </c>
      <c r="L6" s="11">
        <v>8463350</v>
      </c>
      <c r="M6" s="11">
        <v>7535049</v>
      </c>
      <c r="N6" s="11">
        <v>2415919</v>
      </c>
      <c r="O6" s="11">
        <v>27852122</v>
      </c>
      <c r="P6" s="11">
        <v>15229969</v>
      </c>
      <c r="Q6" s="11">
        <v>2787412</v>
      </c>
      <c r="R6" s="11">
        <v>2622679</v>
      </c>
      <c r="S6" s="11">
        <v>19736635</v>
      </c>
      <c r="T6" s="11">
        <v>14712679</v>
      </c>
      <c r="U6" s="11">
        <v>6245956</v>
      </c>
      <c r="V6" s="11">
        <v>4160844</v>
      </c>
      <c r="W6" s="11">
        <v>10829538</v>
      </c>
      <c r="X6" s="11">
        <v>12636842</v>
      </c>
      <c r="Y6" s="11">
        <v>3020597</v>
      </c>
      <c r="Z6" s="11">
        <v>13203944</v>
      </c>
      <c r="AA6" s="11">
        <v>16331054</v>
      </c>
      <c r="AB6" s="11">
        <v>21350680</v>
      </c>
      <c r="AC6" s="11">
        <v>10939218</v>
      </c>
      <c r="AD6" s="11">
        <v>8147073</v>
      </c>
      <c r="AE6" s="11">
        <v>11322122</v>
      </c>
      <c r="AF6" s="11">
        <v>3054845</v>
      </c>
      <c r="AG6" s="11">
        <v>3179745</v>
      </c>
      <c r="AH6" s="11">
        <v>5234577</v>
      </c>
      <c r="AI6" s="11">
        <v>2720430</v>
      </c>
      <c r="AJ6" s="11">
        <v>18615719</v>
      </c>
      <c r="AK6" s="11">
        <v>7226565</v>
      </c>
      <c r="AL6" s="11">
        <v>60371092</v>
      </c>
      <c r="AM6" s="11">
        <v>16412180</v>
      </c>
      <c r="AN6" s="11">
        <v>1825980</v>
      </c>
      <c r="AO6" s="11">
        <v>24305702</v>
      </c>
      <c r="AP6" s="11">
        <v>7280359</v>
      </c>
      <c r="AQ6" s="11">
        <v>10327965</v>
      </c>
      <c r="AR6" s="11">
        <v>29475131</v>
      </c>
      <c r="AS6" s="11">
        <v>2519225</v>
      </c>
      <c r="AT6" s="11">
        <v>9007621</v>
      </c>
      <c r="AU6" s="11">
        <v>1574684</v>
      </c>
      <c r="AV6" s="11">
        <v>11161689</v>
      </c>
      <c r="AW6" s="11">
        <v>44657763</v>
      </c>
      <c r="AX6" s="11">
        <v>4524182</v>
      </c>
      <c r="AY6" s="11">
        <v>1075163</v>
      </c>
      <c r="AZ6" s="11">
        <v>10699877</v>
      </c>
      <c r="BA6" s="11">
        <v>14228084</v>
      </c>
      <c r="BB6" s="11">
        <v>5109431</v>
      </c>
      <c r="BC6" s="11">
        <v>9583175</v>
      </c>
      <c r="BD6" s="11">
        <v>2687389</v>
      </c>
    </row>
    <row r="7" spans="1:56" ht="14.25" customHeight="1">
      <c r="A7" s="656"/>
      <c r="B7" s="656"/>
      <c r="C7" s="656"/>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row>
    <row r="8" spans="1:56" ht="15" customHeight="1">
      <c r="A8" s="656"/>
      <c r="B8" s="656"/>
      <c r="C8" s="656"/>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row>
    <row r="9" spans="1:56" ht="14.25" customHeight="1">
      <c r="A9" s="656" t="s">
        <v>761</v>
      </c>
      <c r="B9" s="656"/>
      <c r="C9" s="656"/>
      <c r="D9" s="11">
        <v>942959035</v>
      </c>
      <c r="E9" s="11"/>
      <c r="F9" s="11"/>
      <c r="G9" s="11">
        <v>10418152</v>
      </c>
      <c r="H9" s="11">
        <v>1189786</v>
      </c>
      <c r="I9" s="11">
        <v>13888611</v>
      </c>
      <c r="J9" s="11">
        <v>9516281</v>
      </c>
      <c r="K9" s="11">
        <v>155632088</v>
      </c>
      <c r="L9" s="11">
        <v>13197606</v>
      </c>
      <c r="M9" s="11">
        <v>16345525</v>
      </c>
      <c r="N9" s="11">
        <v>3588905</v>
      </c>
      <c r="O9" s="11">
        <v>40218365</v>
      </c>
      <c r="P9" s="11">
        <v>22419440</v>
      </c>
      <c r="Q9" s="11">
        <v>7029026</v>
      </c>
      <c r="R9" s="11">
        <v>4511208</v>
      </c>
      <c r="S9" s="11">
        <v>37978923</v>
      </c>
      <c r="T9" s="11">
        <v>18051598</v>
      </c>
      <c r="U9" s="11">
        <v>9755430</v>
      </c>
      <c r="V9" s="11">
        <v>8173821</v>
      </c>
      <c r="W9" s="11">
        <v>11907759</v>
      </c>
      <c r="X9" s="11">
        <v>11104720</v>
      </c>
      <c r="Y9" s="11">
        <v>4232556</v>
      </c>
      <c r="Z9" s="11">
        <v>21599795</v>
      </c>
      <c r="AA9" s="11">
        <v>27518360</v>
      </c>
      <c r="AB9" s="11">
        <v>28628517</v>
      </c>
      <c r="AC9" s="11">
        <v>25594522</v>
      </c>
      <c r="AD9" s="11">
        <v>7862299</v>
      </c>
      <c r="AE9" s="11">
        <v>12495505</v>
      </c>
      <c r="AF9" s="11">
        <v>2654444</v>
      </c>
      <c r="AG9" s="11">
        <v>5103105</v>
      </c>
      <c r="AH9" s="11">
        <v>8624618</v>
      </c>
      <c r="AI9" s="11">
        <v>2496719</v>
      </c>
      <c r="AJ9" s="11">
        <v>32325850</v>
      </c>
      <c r="AK9" s="11">
        <v>5776271</v>
      </c>
      <c r="AL9" s="11">
        <v>79678037</v>
      </c>
      <c r="AM9" s="11">
        <v>26855304</v>
      </c>
      <c r="AN9" s="11">
        <v>3465326</v>
      </c>
      <c r="AO9" s="11">
        <v>30306468</v>
      </c>
      <c r="AP9" s="11">
        <v>8569402</v>
      </c>
      <c r="AQ9" s="11">
        <v>11914567</v>
      </c>
      <c r="AR9" s="11">
        <v>37853091</v>
      </c>
      <c r="AS9" s="11">
        <v>3266663</v>
      </c>
      <c r="AT9" s="11">
        <v>9828825</v>
      </c>
      <c r="AU9" s="11">
        <v>1828543</v>
      </c>
      <c r="AV9" s="11">
        <v>13893728</v>
      </c>
      <c r="AW9" s="11">
        <v>53612926</v>
      </c>
      <c r="AX9" s="11">
        <v>7832889</v>
      </c>
      <c r="AY9" s="11">
        <v>3127523</v>
      </c>
      <c r="AZ9" s="11">
        <v>22213025</v>
      </c>
      <c r="BA9" s="11">
        <v>23997592</v>
      </c>
      <c r="BB9" s="11">
        <v>5092275</v>
      </c>
      <c r="BC9" s="11">
        <v>18133496</v>
      </c>
      <c r="BD9" s="11">
        <v>1649550</v>
      </c>
    </row>
    <row r="10" spans="1:56" ht="25.5" customHeight="1">
      <c r="A10" s="656" t="s">
        <v>762</v>
      </c>
      <c r="B10" s="656"/>
      <c r="C10" s="656"/>
      <c r="D10" s="11">
        <v>299679774</v>
      </c>
      <c r="E10" s="11"/>
      <c r="F10" s="11"/>
      <c r="G10" s="11">
        <v>2654883</v>
      </c>
      <c r="H10" s="11">
        <v>0</v>
      </c>
      <c r="I10" s="11">
        <v>6566503</v>
      </c>
      <c r="J10" s="11">
        <v>3384394</v>
      </c>
      <c r="K10" s="11">
        <v>35357699</v>
      </c>
      <c r="L10" s="11">
        <v>2978382</v>
      </c>
      <c r="M10" s="11">
        <v>4236619</v>
      </c>
      <c r="N10" s="11">
        <v>0</v>
      </c>
      <c r="O10" s="11">
        <v>25346166</v>
      </c>
      <c r="P10" s="11">
        <v>5729916</v>
      </c>
      <c r="Q10" s="11">
        <v>3239225</v>
      </c>
      <c r="R10" s="11">
        <v>1650498</v>
      </c>
      <c r="S10" s="11">
        <v>11363366</v>
      </c>
      <c r="T10" s="11">
        <v>7556326</v>
      </c>
      <c r="U10" s="11">
        <v>3205997</v>
      </c>
      <c r="V10" s="11">
        <v>3209506</v>
      </c>
      <c r="W10" s="11">
        <v>3490639</v>
      </c>
      <c r="X10" s="11">
        <v>4215378</v>
      </c>
      <c r="Y10" s="11">
        <v>1441867</v>
      </c>
      <c r="Z10" s="11">
        <v>4609538</v>
      </c>
      <c r="AA10" s="11">
        <v>6240822</v>
      </c>
      <c r="AB10" s="11">
        <v>9223737</v>
      </c>
      <c r="AC10" s="11">
        <v>5888795</v>
      </c>
      <c r="AD10" s="11">
        <v>3429670</v>
      </c>
      <c r="AE10" s="11">
        <v>3604570</v>
      </c>
      <c r="AF10" s="11">
        <v>0</v>
      </c>
      <c r="AG10" s="11">
        <v>1835037</v>
      </c>
      <c r="AH10" s="11">
        <v>4756243</v>
      </c>
      <c r="AI10" s="11">
        <v>0</v>
      </c>
      <c r="AJ10" s="11">
        <v>9591881</v>
      </c>
      <c r="AK10" s="11">
        <v>2258767</v>
      </c>
      <c r="AL10" s="11">
        <v>14132141</v>
      </c>
      <c r="AM10" s="11">
        <v>7656898</v>
      </c>
      <c r="AN10" s="11">
        <v>872176</v>
      </c>
      <c r="AO10" s="11">
        <v>13343149</v>
      </c>
      <c r="AP10" s="11">
        <v>2465383</v>
      </c>
      <c r="AQ10" s="11">
        <v>0</v>
      </c>
      <c r="AR10" s="11">
        <v>10509734</v>
      </c>
      <c r="AS10" s="11">
        <v>996390</v>
      </c>
      <c r="AT10" s="11">
        <v>3285007</v>
      </c>
      <c r="AU10" s="11">
        <v>1065361</v>
      </c>
      <c r="AV10" s="11">
        <v>7260193</v>
      </c>
      <c r="AW10" s="11">
        <v>32490144</v>
      </c>
      <c r="AX10" s="11">
        <v>2533961</v>
      </c>
      <c r="AY10" s="11">
        <v>375870</v>
      </c>
      <c r="AZ10" s="11">
        <v>3970133</v>
      </c>
      <c r="BA10" s="11">
        <v>14509841</v>
      </c>
      <c r="BB10" s="11">
        <v>1334168</v>
      </c>
      <c r="BC10" s="11">
        <v>5223935</v>
      </c>
      <c r="BD10" s="11">
        <v>588866</v>
      </c>
    </row>
    <row r="11" spans="1:56" ht="25.5" customHeight="1">
      <c r="A11" s="656" t="s">
        <v>763</v>
      </c>
      <c r="B11" s="656"/>
      <c r="C11" s="656"/>
      <c r="D11" s="11">
        <v>151252958</v>
      </c>
      <c r="E11" s="11"/>
      <c r="F11" s="11"/>
      <c r="G11" s="11">
        <v>2592411</v>
      </c>
      <c r="H11" s="11">
        <v>263120</v>
      </c>
      <c r="I11" s="11">
        <v>1973223</v>
      </c>
      <c r="J11" s="11">
        <v>1317474</v>
      </c>
      <c r="K11" s="11">
        <v>12582663</v>
      </c>
      <c r="L11" s="11">
        <v>2150470</v>
      </c>
      <c r="M11" s="11">
        <v>2413089</v>
      </c>
      <c r="N11" s="11">
        <v>556490</v>
      </c>
      <c r="O11" s="11">
        <v>7993390</v>
      </c>
      <c r="P11" s="11">
        <v>3078034</v>
      </c>
      <c r="Q11" s="11">
        <v>1126631</v>
      </c>
      <c r="R11" s="11">
        <v>594858</v>
      </c>
      <c r="S11" s="11">
        <v>7266528</v>
      </c>
      <c r="T11" s="11">
        <v>3338102</v>
      </c>
      <c r="U11" s="11">
        <v>1407088</v>
      </c>
      <c r="V11" s="11">
        <v>1092059</v>
      </c>
      <c r="W11" s="11">
        <v>2159069</v>
      </c>
      <c r="X11" s="11">
        <v>2799119</v>
      </c>
      <c r="Y11" s="11">
        <v>723275</v>
      </c>
      <c r="Z11" s="11">
        <v>4633222</v>
      </c>
      <c r="AA11" s="11">
        <v>2577525</v>
      </c>
      <c r="AB11" s="11">
        <v>4473004</v>
      </c>
      <c r="AC11" s="11">
        <v>4718840</v>
      </c>
      <c r="AD11" s="11">
        <v>1536973</v>
      </c>
      <c r="AE11" s="11">
        <v>1799366</v>
      </c>
      <c r="AF11" s="11">
        <v>576214</v>
      </c>
      <c r="AG11" s="11">
        <v>572477</v>
      </c>
      <c r="AH11" s="11">
        <v>2167041</v>
      </c>
      <c r="AI11" s="11">
        <v>959384</v>
      </c>
      <c r="AJ11" s="11">
        <v>3796733</v>
      </c>
      <c r="AK11" s="11">
        <v>810874</v>
      </c>
      <c r="AL11" s="11">
        <v>11230442</v>
      </c>
      <c r="AM11" s="11">
        <v>4042138</v>
      </c>
      <c r="AN11" s="11">
        <v>477252</v>
      </c>
      <c r="AO11" s="11">
        <v>6230259</v>
      </c>
      <c r="AP11" s="11">
        <v>1299512</v>
      </c>
      <c r="AQ11" s="11">
        <v>1598677</v>
      </c>
      <c r="AR11" s="11">
        <v>9119703</v>
      </c>
      <c r="AS11" s="11">
        <v>695392</v>
      </c>
      <c r="AT11" s="11">
        <v>1352342</v>
      </c>
      <c r="AU11" s="11">
        <v>452612</v>
      </c>
      <c r="AV11" s="11">
        <v>2750772</v>
      </c>
      <c r="AW11" s="11">
        <v>14407208</v>
      </c>
      <c r="AX11" s="11">
        <v>996848</v>
      </c>
      <c r="AY11" s="11">
        <v>682699</v>
      </c>
      <c r="AZ11" s="11">
        <v>2945964</v>
      </c>
      <c r="BA11" s="11">
        <v>4660927</v>
      </c>
      <c r="BB11" s="11">
        <v>1338719</v>
      </c>
      <c r="BC11" s="11">
        <v>2749024</v>
      </c>
      <c r="BD11" s="11">
        <v>173722</v>
      </c>
    </row>
    <row r="12" spans="1:56" ht="15" customHeight="1">
      <c r="A12" s="656" t="s">
        <v>764</v>
      </c>
      <c r="B12" s="656"/>
      <c r="C12" s="656"/>
      <c r="D12" s="11">
        <v>55002869</v>
      </c>
      <c r="E12" s="11"/>
      <c r="F12" s="11"/>
      <c r="G12" s="11">
        <v>529607</v>
      </c>
      <c r="H12" s="11">
        <v>134928</v>
      </c>
      <c r="I12" s="11">
        <v>505494</v>
      </c>
      <c r="J12" s="11">
        <v>384559</v>
      </c>
      <c r="K12" s="11">
        <v>10525972</v>
      </c>
      <c r="L12" s="11">
        <v>748284</v>
      </c>
      <c r="M12" s="11">
        <v>442290</v>
      </c>
      <c r="N12" s="11">
        <v>1503083</v>
      </c>
      <c r="O12" s="11">
        <v>2032331</v>
      </c>
      <c r="P12" s="11">
        <v>672897</v>
      </c>
      <c r="Q12" s="11">
        <v>269224</v>
      </c>
      <c r="R12" s="11">
        <v>383702</v>
      </c>
      <c r="S12" s="11">
        <v>2793983</v>
      </c>
      <c r="T12" s="11">
        <v>681547</v>
      </c>
      <c r="U12" s="11">
        <v>947549</v>
      </c>
      <c r="V12" s="11">
        <v>421080</v>
      </c>
      <c r="W12" s="11">
        <v>500447</v>
      </c>
      <c r="X12" s="11">
        <v>368318</v>
      </c>
      <c r="Y12" s="11">
        <v>274760</v>
      </c>
      <c r="Z12" s="11">
        <v>866391</v>
      </c>
      <c r="AA12" s="11">
        <v>1112162</v>
      </c>
      <c r="AB12" s="11">
        <v>1787867</v>
      </c>
      <c r="AC12" s="11">
        <v>1477319</v>
      </c>
      <c r="AD12" s="11">
        <v>529709</v>
      </c>
      <c r="AE12" s="11">
        <v>590747</v>
      </c>
      <c r="AF12" s="11">
        <v>329874</v>
      </c>
      <c r="AG12" s="11">
        <v>182791</v>
      </c>
      <c r="AH12" s="11">
        <v>666527</v>
      </c>
      <c r="AI12" s="11">
        <v>329719</v>
      </c>
      <c r="AJ12" s="11">
        <v>1550059</v>
      </c>
      <c r="AK12" s="11">
        <v>307671</v>
      </c>
      <c r="AL12" s="11">
        <v>1814065</v>
      </c>
      <c r="AM12" s="11">
        <v>2235904</v>
      </c>
      <c r="AN12" s="11">
        <v>213985</v>
      </c>
      <c r="AO12" s="11">
        <v>2300778</v>
      </c>
      <c r="AP12" s="11">
        <v>1062358</v>
      </c>
      <c r="AQ12" s="11">
        <v>1067836</v>
      </c>
      <c r="AR12" s="11">
        <v>2240809</v>
      </c>
      <c r="AS12" s="11">
        <v>110461</v>
      </c>
      <c r="AT12" s="11">
        <v>518886</v>
      </c>
      <c r="AU12" s="11">
        <v>269481</v>
      </c>
      <c r="AV12" s="11">
        <v>1635495</v>
      </c>
      <c r="AW12" s="11">
        <v>3432901</v>
      </c>
      <c r="AX12" s="11">
        <v>321715</v>
      </c>
      <c r="AY12" s="11">
        <v>127049</v>
      </c>
      <c r="AZ12" s="11">
        <v>856649</v>
      </c>
      <c r="BA12" s="11">
        <v>1453628</v>
      </c>
      <c r="BB12" s="11">
        <v>148951</v>
      </c>
      <c r="BC12" s="11">
        <v>1179054</v>
      </c>
      <c r="BD12" s="11">
        <v>161973</v>
      </c>
    </row>
    <row r="13" spans="1:56" ht="25.5" customHeight="1">
      <c r="A13" s="656" t="s">
        <v>765</v>
      </c>
      <c r="B13" s="656"/>
      <c r="C13" s="656"/>
      <c r="D13" s="11">
        <v>350913624</v>
      </c>
      <c r="E13" s="11"/>
      <c r="F13" s="11"/>
      <c r="G13" s="11">
        <v>3624543</v>
      </c>
      <c r="H13" s="11">
        <v>0</v>
      </c>
      <c r="I13" s="11">
        <v>3445650</v>
      </c>
      <c r="J13" s="11">
        <v>2767767</v>
      </c>
      <c r="K13" s="11">
        <v>84196751</v>
      </c>
      <c r="L13" s="11">
        <v>6791929</v>
      </c>
      <c r="M13" s="11">
        <v>7959492</v>
      </c>
      <c r="N13" s="11">
        <v>1180975</v>
      </c>
      <c r="O13" s="11">
        <v>0</v>
      </c>
      <c r="P13" s="11">
        <v>10977693</v>
      </c>
      <c r="Q13" s="11">
        <v>2095601</v>
      </c>
      <c r="R13" s="11">
        <v>1660248</v>
      </c>
      <c r="S13" s="11">
        <v>13256769</v>
      </c>
      <c r="T13" s="11">
        <v>5435292</v>
      </c>
      <c r="U13" s="11">
        <v>3655462</v>
      </c>
      <c r="V13" s="11">
        <v>2327652</v>
      </c>
      <c r="W13" s="11">
        <v>4394185</v>
      </c>
      <c r="X13" s="11">
        <v>2949939</v>
      </c>
      <c r="Y13" s="11">
        <v>1534866</v>
      </c>
      <c r="Z13" s="11">
        <v>9066709</v>
      </c>
      <c r="AA13" s="11">
        <v>14724277</v>
      </c>
      <c r="AB13" s="11">
        <v>9485325</v>
      </c>
      <c r="AC13" s="11">
        <v>10956205</v>
      </c>
      <c r="AD13" s="11">
        <v>1872055</v>
      </c>
      <c r="AE13" s="11">
        <v>6149468</v>
      </c>
      <c r="AF13" s="11">
        <v>1177958</v>
      </c>
      <c r="AG13" s="11">
        <v>2228486</v>
      </c>
      <c r="AH13" s="11">
        <v>0</v>
      </c>
      <c r="AI13" s="11">
        <v>65467</v>
      </c>
      <c r="AJ13" s="11">
        <v>13958119</v>
      </c>
      <c r="AK13" s="11">
        <v>1338768</v>
      </c>
      <c r="AL13" s="11">
        <v>44631769</v>
      </c>
      <c r="AM13" s="11">
        <v>12086332</v>
      </c>
      <c r="AN13" s="11">
        <v>319507</v>
      </c>
      <c r="AO13" s="11">
        <v>8377450</v>
      </c>
      <c r="AP13" s="11">
        <v>3122602</v>
      </c>
      <c r="AQ13" s="11">
        <v>8379225</v>
      </c>
      <c r="AR13" s="11">
        <v>12063782</v>
      </c>
      <c r="AS13" s="11">
        <v>1238928</v>
      </c>
      <c r="AT13" s="11">
        <v>4142276</v>
      </c>
      <c r="AU13" s="11">
        <v>0</v>
      </c>
      <c r="AV13" s="11">
        <v>249977</v>
      </c>
      <c r="AW13" s="11">
        <v>0</v>
      </c>
      <c r="AX13" s="11">
        <v>3621199</v>
      </c>
      <c r="AY13" s="11">
        <v>743630</v>
      </c>
      <c r="AZ13" s="11">
        <v>13052887</v>
      </c>
      <c r="BA13" s="11">
        <v>0</v>
      </c>
      <c r="BB13" s="11">
        <v>1813866</v>
      </c>
      <c r="BC13" s="11">
        <v>7792543</v>
      </c>
      <c r="BD13" s="11">
        <v>0</v>
      </c>
    </row>
    <row r="14" spans="1:56" ht="15" customHeight="1">
      <c r="A14" s="656" t="s">
        <v>766</v>
      </c>
      <c r="B14" s="656"/>
      <c r="C14" s="656"/>
      <c r="D14" s="11">
        <v>44644361</v>
      </c>
      <c r="E14" s="11"/>
      <c r="F14" s="11"/>
      <c r="G14" s="11">
        <v>520113</v>
      </c>
      <c r="H14" s="11">
        <v>87775</v>
      </c>
      <c r="I14" s="11">
        <v>368136</v>
      </c>
      <c r="J14" s="11">
        <v>396989</v>
      </c>
      <c r="K14" s="11">
        <v>10112520</v>
      </c>
      <c r="L14" s="11">
        <v>528541</v>
      </c>
      <c r="M14" s="11">
        <v>897247</v>
      </c>
      <c r="N14" s="11">
        <v>246175</v>
      </c>
      <c r="O14" s="11">
        <v>2383783</v>
      </c>
      <c r="P14" s="11">
        <v>971898</v>
      </c>
      <c r="Q14" s="11">
        <v>184840</v>
      </c>
      <c r="R14" s="11">
        <v>216641</v>
      </c>
      <c r="S14" s="11">
        <v>2877499</v>
      </c>
      <c r="T14" s="11">
        <v>1025498</v>
      </c>
      <c r="U14" s="11">
        <v>432020</v>
      </c>
      <c r="V14" s="11">
        <v>386966</v>
      </c>
      <c r="W14" s="11">
        <v>458650</v>
      </c>
      <c r="X14" s="11">
        <v>291321</v>
      </c>
      <c r="Y14" s="11">
        <v>175239</v>
      </c>
      <c r="Z14" s="11">
        <v>1001934</v>
      </c>
      <c r="AA14" s="11">
        <v>2196474</v>
      </c>
      <c r="AB14" s="11">
        <v>1195399</v>
      </c>
      <c r="AC14" s="11">
        <v>1227028</v>
      </c>
      <c r="AD14" s="11">
        <v>424673</v>
      </c>
      <c r="AE14" s="11">
        <v>307443</v>
      </c>
      <c r="AF14" s="11">
        <v>125003</v>
      </c>
      <c r="AG14" s="11">
        <v>264440</v>
      </c>
      <c r="AH14" s="11">
        <v>0</v>
      </c>
      <c r="AI14" s="11">
        <v>573653</v>
      </c>
      <c r="AJ14" s="11">
        <v>2109930</v>
      </c>
      <c r="AK14" s="11">
        <v>91876</v>
      </c>
      <c r="AL14" s="11">
        <v>4026353</v>
      </c>
      <c r="AM14" s="11">
        <v>757041</v>
      </c>
      <c r="AN14" s="11">
        <v>60871</v>
      </c>
      <c r="AO14" s="11">
        <v>8833</v>
      </c>
      <c r="AP14" s="11">
        <v>157894</v>
      </c>
      <c r="AQ14" s="11">
        <v>633046</v>
      </c>
      <c r="AR14" s="11">
        <v>2344344</v>
      </c>
      <c r="AS14" s="11">
        <v>129732</v>
      </c>
      <c r="AT14" s="11">
        <v>375655</v>
      </c>
      <c r="AU14" s="11">
        <v>30728</v>
      </c>
      <c r="AV14" s="11">
        <v>1726223</v>
      </c>
      <c r="AW14" s="11">
        <v>0</v>
      </c>
      <c r="AX14" s="11">
        <v>329577</v>
      </c>
      <c r="AY14" s="11">
        <v>81395</v>
      </c>
      <c r="AZ14" s="11">
        <v>826961</v>
      </c>
      <c r="BA14" s="11">
        <v>0</v>
      </c>
      <c r="BB14" s="11">
        <v>116305</v>
      </c>
      <c r="BC14" s="11">
        <v>959699</v>
      </c>
      <c r="BD14" s="11">
        <v>0</v>
      </c>
    </row>
    <row r="15" spans="1:56" ht="15" customHeight="1">
      <c r="A15" s="656" t="s">
        <v>767</v>
      </c>
      <c r="B15" s="656"/>
      <c r="C15" s="656"/>
      <c r="D15" s="11">
        <v>41465449</v>
      </c>
      <c r="E15" s="11"/>
      <c r="F15" s="11"/>
      <c r="G15" s="11">
        <v>496595</v>
      </c>
      <c r="H15" s="11">
        <v>703963</v>
      </c>
      <c r="I15" s="11">
        <v>1029605</v>
      </c>
      <c r="J15" s="11">
        <v>1265098</v>
      </c>
      <c r="K15" s="11">
        <v>2856483</v>
      </c>
      <c r="L15" s="11">
        <v>0</v>
      </c>
      <c r="M15" s="11">
        <v>396788</v>
      </c>
      <c r="N15" s="11">
        <v>102182</v>
      </c>
      <c r="O15" s="11">
        <v>2462695</v>
      </c>
      <c r="P15" s="11">
        <v>989002</v>
      </c>
      <c r="Q15" s="11">
        <v>113505</v>
      </c>
      <c r="R15" s="11">
        <v>5261</v>
      </c>
      <c r="S15" s="11">
        <v>420778</v>
      </c>
      <c r="T15" s="11">
        <v>14833</v>
      </c>
      <c r="U15" s="11">
        <v>107314</v>
      </c>
      <c r="V15" s="11">
        <v>736558</v>
      </c>
      <c r="W15" s="11">
        <v>904769</v>
      </c>
      <c r="X15" s="11">
        <v>480645</v>
      </c>
      <c r="Y15" s="11">
        <v>82549</v>
      </c>
      <c r="Z15" s="11">
        <v>1422001</v>
      </c>
      <c r="AA15" s="11">
        <v>667100</v>
      </c>
      <c r="AB15" s="11">
        <v>2463185</v>
      </c>
      <c r="AC15" s="11">
        <v>1326335</v>
      </c>
      <c r="AD15" s="11">
        <v>69219</v>
      </c>
      <c r="AE15" s="11">
        <v>43911</v>
      </c>
      <c r="AF15" s="11">
        <v>445395</v>
      </c>
      <c r="AG15" s="11">
        <v>19874</v>
      </c>
      <c r="AH15" s="11">
        <v>1034807</v>
      </c>
      <c r="AI15" s="11">
        <v>568496</v>
      </c>
      <c r="AJ15" s="11">
        <v>1319128</v>
      </c>
      <c r="AK15" s="11">
        <v>968315</v>
      </c>
      <c r="AL15" s="11">
        <v>3843267</v>
      </c>
      <c r="AM15" s="11">
        <v>76991</v>
      </c>
      <c r="AN15" s="11">
        <v>1521535</v>
      </c>
      <c r="AO15" s="11">
        <v>45999</v>
      </c>
      <c r="AP15" s="11">
        <v>461653</v>
      </c>
      <c r="AQ15" s="11">
        <v>235783</v>
      </c>
      <c r="AR15" s="11">
        <v>1574719</v>
      </c>
      <c r="AS15" s="11">
        <v>95760</v>
      </c>
      <c r="AT15" s="11">
        <v>154659</v>
      </c>
      <c r="AU15" s="11">
        <v>10361</v>
      </c>
      <c r="AV15" s="11">
        <v>271068</v>
      </c>
      <c r="AW15" s="11">
        <v>3282673</v>
      </c>
      <c r="AX15" s="11">
        <v>29589</v>
      </c>
      <c r="AY15" s="11">
        <v>1116880</v>
      </c>
      <c r="AZ15" s="11">
        <v>560431</v>
      </c>
      <c r="BA15" s="11">
        <v>3373196</v>
      </c>
      <c r="BB15" s="11">
        <v>340266</v>
      </c>
      <c r="BC15" s="11">
        <v>229241</v>
      </c>
      <c r="BD15" s="11">
        <v>724989</v>
      </c>
    </row>
    <row r="16" spans="1:56" ht="25.5" customHeight="1">
      <c r="A16" s="656" t="s">
        <v>768</v>
      </c>
      <c r="B16" s="656"/>
      <c r="C16" s="656"/>
      <c r="D16" s="11">
        <v>229236010</v>
      </c>
      <c r="E16" s="11"/>
      <c r="F16" s="11"/>
      <c r="G16" s="11">
        <v>5040778</v>
      </c>
      <c r="H16" s="11">
        <v>748504</v>
      </c>
      <c r="I16" s="11">
        <v>3095852</v>
      </c>
      <c r="J16" s="11">
        <v>2563526</v>
      </c>
      <c r="K16" s="11">
        <v>30603893</v>
      </c>
      <c r="L16" s="11">
        <v>4144982</v>
      </c>
      <c r="M16" s="11">
        <v>2376419</v>
      </c>
      <c r="N16" s="11">
        <v>1067920</v>
      </c>
      <c r="O16" s="11">
        <v>8372808</v>
      </c>
      <c r="P16" s="11">
        <v>3732054</v>
      </c>
      <c r="Q16" s="11">
        <v>1896868</v>
      </c>
      <c r="R16" s="11">
        <v>2538797</v>
      </c>
      <c r="S16" s="11">
        <v>5360979</v>
      </c>
      <c r="T16" s="11">
        <v>3549814</v>
      </c>
      <c r="U16" s="11">
        <v>3619516</v>
      </c>
      <c r="V16" s="11">
        <v>4118746</v>
      </c>
      <c r="W16" s="11">
        <v>3907379</v>
      </c>
      <c r="X16" s="11">
        <v>2066634</v>
      </c>
      <c r="Y16" s="11">
        <v>859687</v>
      </c>
      <c r="Z16" s="11">
        <v>3810875</v>
      </c>
      <c r="AA16" s="11">
        <v>5573313</v>
      </c>
      <c r="AB16" s="11">
        <v>9501634</v>
      </c>
      <c r="AC16" s="11">
        <v>2704967</v>
      </c>
      <c r="AD16" s="11">
        <v>1590327</v>
      </c>
      <c r="AE16" s="11">
        <v>3116903</v>
      </c>
      <c r="AF16" s="11">
        <v>505976</v>
      </c>
      <c r="AG16" s="11">
        <v>947882</v>
      </c>
      <c r="AH16" s="11">
        <v>824663</v>
      </c>
      <c r="AI16" s="11">
        <v>969753</v>
      </c>
      <c r="AJ16" s="11">
        <v>6791421</v>
      </c>
      <c r="AK16" s="11">
        <v>1692840</v>
      </c>
      <c r="AL16" s="11">
        <v>10383880</v>
      </c>
      <c r="AM16" s="11">
        <v>6137671</v>
      </c>
      <c r="AN16" s="11">
        <v>791199</v>
      </c>
      <c r="AO16" s="11">
        <v>9518654</v>
      </c>
      <c r="AP16" s="11">
        <v>2890003</v>
      </c>
      <c r="AQ16" s="11">
        <v>7083134</v>
      </c>
      <c r="AR16" s="11">
        <v>11498190</v>
      </c>
      <c r="AS16" s="11">
        <v>837638</v>
      </c>
      <c r="AT16" s="11">
        <v>5243200</v>
      </c>
      <c r="AU16" s="11">
        <v>399283</v>
      </c>
      <c r="AV16" s="11">
        <v>2292033</v>
      </c>
      <c r="AW16" s="11">
        <v>15915730</v>
      </c>
      <c r="AX16" s="11">
        <v>5154042</v>
      </c>
      <c r="AY16" s="11">
        <v>655776</v>
      </c>
      <c r="AZ16" s="11">
        <v>10188344</v>
      </c>
      <c r="BA16" s="11">
        <v>5882552</v>
      </c>
      <c r="BB16" s="11">
        <v>1805124</v>
      </c>
      <c r="BC16" s="11">
        <v>4643405</v>
      </c>
      <c r="BD16" s="11">
        <v>220442</v>
      </c>
    </row>
    <row r="17" spans="1:56" ht="25.5" customHeight="1">
      <c r="A17" s="656" t="s">
        <v>769</v>
      </c>
      <c r="B17" s="656"/>
      <c r="C17" s="656"/>
      <c r="D17" s="11">
        <v>146372909</v>
      </c>
      <c r="E17" s="11"/>
      <c r="F17" s="11"/>
      <c r="G17" s="11">
        <v>1363920</v>
      </c>
      <c r="H17" s="11">
        <v>3120238</v>
      </c>
      <c r="I17" s="11">
        <v>2347675</v>
      </c>
      <c r="J17" s="11">
        <v>1152864</v>
      </c>
      <c r="K17" s="11">
        <v>9333900</v>
      </c>
      <c r="L17" s="11">
        <v>2064082</v>
      </c>
      <c r="M17" s="11">
        <v>1557621</v>
      </c>
      <c r="N17" s="11">
        <v>1267684</v>
      </c>
      <c r="O17" s="11">
        <v>7567073</v>
      </c>
      <c r="P17" s="11">
        <v>2739213</v>
      </c>
      <c r="Q17" s="11">
        <v>1738330</v>
      </c>
      <c r="R17" s="11">
        <v>476194</v>
      </c>
      <c r="S17" s="11">
        <v>4915724</v>
      </c>
      <c r="T17" s="11">
        <v>2177424</v>
      </c>
      <c r="U17" s="11">
        <v>1513441</v>
      </c>
      <c r="V17" s="11">
        <v>1232141</v>
      </c>
      <c r="W17" s="11">
        <v>1068925</v>
      </c>
      <c r="X17" s="11">
        <v>1986149</v>
      </c>
      <c r="Y17" s="11">
        <v>466603</v>
      </c>
      <c r="Z17" s="11">
        <v>2406849</v>
      </c>
      <c r="AA17" s="11">
        <v>5364022</v>
      </c>
      <c r="AB17" s="11">
        <v>4517848</v>
      </c>
      <c r="AC17" s="11">
        <v>2115288</v>
      </c>
      <c r="AD17" s="11">
        <v>594503</v>
      </c>
      <c r="AE17" s="11">
        <v>2595784</v>
      </c>
      <c r="AF17" s="11">
        <v>402814</v>
      </c>
      <c r="AG17" s="11">
        <v>794794</v>
      </c>
      <c r="AH17" s="11">
        <v>658299</v>
      </c>
      <c r="AI17" s="11">
        <v>825342</v>
      </c>
      <c r="AJ17" s="11">
        <v>5129124</v>
      </c>
      <c r="AK17" s="11">
        <v>2464732</v>
      </c>
      <c r="AL17" s="11">
        <v>14163731</v>
      </c>
      <c r="AM17" s="11">
        <v>3794014</v>
      </c>
      <c r="AN17" s="11">
        <v>565542</v>
      </c>
      <c r="AO17" s="11">
        <v>5644935</v>
      </c>
      <c r="AP17" s="11">
        <v>2362625</v>
      </c>
      <c r="AQ17" s="11">
        <v>3399423</v>
      </c>
      <c r="AR17" s="11">
        <v>5830259</v>
      </c>
      <c r="AS17" s="11">
        <v>882621</v>
      </c>
      <c r="AT17" s="11">
        <v>2576271</v>
      </c>
      <c r="AU17" s="11">
        <v>604915</v>
      </c>
      <c r="AV17" s="11">
        <v>2058274</v>
      </c>
      <c r="AW17" s="11">
        <v>14570384</v>
      </c>
      <c r="AX17" s="11">
        <v>1188625</v>
      </c>
      <c r="AY17" s="11">
        <v>245725</v>
      </c>
      <c r="AZ17" s="11">
        <v>4085118</v>
      </c>
      <c r="BA17" s="11">
        <v>2982880</v>
      </c>
      <c r="BB17" s="11">
        <v>1175862</v>
      </c>
      <c r="BC17" s="11">
        <v>3185444</v>
      </c>
      <c r="BD17" s="11">
        <v>1097661</v>
      </c>
    </row>
    <row r="18" spans="1:56" ht="15" customHeight="1">
      <c r="A18" s="656" t="s">
        <v>673</v>
      </c>
      <c r="B18" s="656"/>
      <c r="C18" s="656"/>
      <c r="D18" s="11">
        <v>13605213</v>
      </c>
      <c r="E18" s="11"/>
      <c r="F18" s="11"/>
      <c r="G18" s="532"/>
      <c r="H18" s="11">
        <v>18690</v>
      </c>
      <c r="I18" s="11">
        <v>29450</v>
      </c>
      <c r="J18" s="532"/>
      <c r="K18" s="11">
        <v>1004089</v>
      </c>
      <c r="L18" s="532"/>
      <c r="M18" s="11">
        <v>35981</v>
      </c>
      <c r="N18" s="11">
        <v>22485</v>
      </c>
      <c r="O18" s="11">
        <v>24652</v>
      </c>
      <c r="P18" s="11">
        <v>9955</v>
      </c>
      <c r="Q18" s="532"/>
      <c r="R18" s="532"/>
      <c r="S18" s="532"/>
      <c r="T18" s="532"/>
      <c r="U18" s="11">
        <v>0</v>
      </c>
      <c r="V18" s="532"/>
      <c r="W18" s="11">
        <v>0</v>
      </c>
      <c r="X18" s="11">
        <v>8821</v>
      </c>
      <c r="Y18" s="11">
        <v>9835</v>
      </c>
      <c r="Z18" s="11">
        <v>149012</v>
      </c>
      <c r="AA18" s="11">
        <v>926211</v>
      </c>
      <c r="AB18" s="532"/>
      <c r="AC18" s="11">
        <v>104120</v>
      </c>
      <c r="AD18" s="532"/>
      <c r="AE18" s="532"/>
      <c r="AF18" s="532"/>
      <c r="AG18" s="532"/>
      <c r="AH18" s="11">
        <v>43332</v>
      </c>
      <c r="AI18" s="532"/>
      <c r="AJ18" s="11">
        <v>1122928</v>
      </c>
      <c r="AK18" s="11">
        <v>0</v>
      </c>
      <c r="AL18" s="11">
        <v>7716669</v>
      </c>
      <c r="AM18" s="11">
        <v>4</v>
      </c>
      <c r="AN18" s="11">
        <v>0</v>
      </c>
      <c r="AO18" s="532"/>
      <c r="AP18" s="11">
        <v>620922</v>
      </c>
      <c r="AQ18" s="11">
        <v>404</v>
      </c>
      <c r="AR18" s="532"/>
      <c r="AS18" s="11">
        <v>24931</v>
      </c>
      <c r="AT18" s="11">
        <v>1729338</v>
      </c>
      <c r="AU18" s="532"/>
      <c r="AV18" s="532"/>
      <c r="AW18" s="532"/>
      <c r="AX18" s="11">
        <v>0</v>
      </c>
      <c r="AY18" s="532"/>
      <c r="AZ18" s="11">
        <v>0</v>
      </c>
      <c r="BA18" s="11">
        <v>221</v>
      </c>
      <c r="BB18" s="11">
        <v>2732</v>
      </c>
      <c r="BC18" s="11">
        <v>0</v>
      </c>
      <c r="BD18" s="11">
        <v>431</v>
      </c>
    </row>
    <row r="19" spans="1:56" ht="15" customHeight="1">
      <c r="A19" s="656" t="s">
        <v>770</v>
      </c>
      <c r="B19" s="656"/>
      <c r="C19" s="656"/>
      <c r="D19" s="11">
        <v>8198947</v>
      </c>
      <c r="E19" s="11"/>
      <c r="F19" s="11"/>
      <c r="G19" s="11">
        <v>325393</v>
      </c>
      <c r="H19" s="532"/>
      <c r="I19" s="532"/>
      <c r="J19" s="532"/>
      <c r="K19" s="532"/>
      <c r="L19" s="532"/>
      <c r="M19" s="532"/>
      <c r="N19" s="532"/>
      <c r="O19" s="532"/>
      <c r="P19" s="532"/>
      <c r="Q19" s="11">
        <v>0</v>
      </c>
      <c r="R19" s="11">
        <v>164153</v>
      </c>
      <c r="S19" s="532"/>
      <c r="T19" s="532"/>
      <c r="U19" s="11">
        <v>306174</v>
      </c>
      <c r="V19" s="532"/>
      <c r="W19" s="532"/>
      <c r="X19" s="532"/>
      <c r="Y19" s="11">
        <v>33</v>
      </c>
      <c r="Z19" s="532"/>
      <c r="AA19" s="532"/>
      <c r="AB19" s="11">
        <v>1082256</v>
      </c>
      <c r="AC19" s="532"/>
      <c r="AD19" s="11">
        <v>348110</v>
      </c>
      <c r="AE19" s="532"/>
      <c r="AF19" s="11">
        <v>96514</v>
      </c>
      <c r="AG19" s="532"/>
      <c r="AH19" s="532"/>
      <c r="AI19" s="11">
        <v>686141</v>
      </c>
      <c r="AJ19" s="532"/>
      <c r="AK19" s="532"/>
      <c r="AL19" s="532"/>
      <c r="AM19" s="532"/>
      <c r="AN19" s="532"/>
      <c r="AO19" s="11">
        <v>1154329</v>
      </c>
      <c r="AP19" s="532"/>
      <c r="AQ19" s="11">
        <v>595077</v>
      </c>
      <c r="AR19" s="11">
        <v>2012789</v>
      </c>
      <c r="AS19" s="532"/>
      <c r="AT19" s="532"/>
      <c r="AU19" s="532"/>
      <c r="AV19" s="532"/>
      <c r="AW19" s="532"/>
      <c r="AX19" s="11">
        <v>380544</v>
      </c>
      <c r="AY19" s="11">
        <v>64126</v>
      </c>
      <c r="AZ19" s="11">
        <v>779038</v>
      </c>
      <c r="BA19" s="11">
        <v>0</v>
      </c>
      <c r="BB19" s="11">
        <v>93039</v>
      </c>
      <c r="BC19" s="532"/>
      <c r="BD19" s="11">
        <v>111231</v>
      </c>
    </row>
    <row r="20" spans="1:56" ht="25.5" customHeight="1">
      <c r="A20" s="656" t="s">
        <v>771</v>
      </c>
      <c r="B20" s="656"/>
      <c r="C20" s="656"/>
      <c r="D20" s="11">
        <v>553731070</v>
      </c>
      <c r="E20" s="11"/>
      <c r="F20" s="11"/>
      <c r="G20" s="11">
        <v>4984418</v>
      </c>
      <c r="H20" s="11">
        <v>2197635</v>
      </c>
      <c r="I20" s="11">
        <v>9001437</v>
      </c>
      <c r="J20" s="11">
        <v>4797315</v>
      </c>
      <c r="K20" s="11">
        <v>109034240</v>
      </c>
      <c r="L20" s="11">
        <v>6888600</v>
      </c>
      <c r="M20" s="11">
        <v>6807296</v>
      </c>
      <c r="N20" s="11">
        <v>1189175</v>
      </c>
      <c r="O20" s="11">
        <v>23441827</v>
      </c>
      <c r="P20" s="11">
        <v>12775799</v>
      </c>
      <c r="Q20" s="11">
        <v>2684662</v>
      </c>
      <c r="R20" s="11">
        <v>3120323</v>
      </c>
      <c r="S20" s="11">
        <v>19949760</v>
      </c>
      <c r="T20" s="11">
        <v>5241705</v>
      </c>
      <c r="U20" s="11">
        <v>5357767</v>
      </c>
      <c r="V20" s="11">
        <v>3740210</v>
      </c>
      <c r="W20" s="11">
        <v>6064946</v>
      </c>
      <c r="X20" s="11">
        <v>8723118</v>
      </c>
      <c r="Y20" s="11">
        <v>2041405</v>
      </c>
      <c r="Z20" s="11">
        <v>6386502</v>
      </c>
      <c r="AA20" s="11">
        <v>11776512</v>
      </c>
      <c r="AB20" s="11">
        <v>15309290</v>
      </c>
      <c r="AC20" s="11">
        <v>12412268</v>
      </c>
      <c r="AD20" s="11">
        <v>1785669</v>
      </c>
      <c r="AE20" s="11">
        <v>10342963</v>
      </c>
      <c r="AF20" s="11">
        <v>2353415</v>
      </c>
      <c r="AG20" s="11">
        <v>2148251</v>
      </c>
      <c r="AH20" s="11">
        <v>7035691</v>
      </c>
      <c r="AI20" s="11">
        <v>1630427</v>
      </c>
      <c r="AJ20" s="11">
        <v>14997611</v>
      </c>
      <c r="AK20" s="11">
        <v>4309193</v>
      </c>
      <c r="AL20" s="11">
        <v>44853414</v>
      </c>
      <c r="AM20" s="11">
        <v>14294384</v>
      </c>
      <c r="AN20" s="11">
        <v>1273195</v>
      </c>
      <c r="AO20" s="11">
        <v>29668655</v>
      </c>
      <c r="AP20" s="11">
        <v>5445211</v>
      </c>
      <c r="AQ20" s="11">
        <v>12087047</v>
      </c>
      <c r="AR20" s="11">
        <v>17290180</v>
      </c>
      <c r="AS20" s="11">
        <v>1730556</v>
      </c>
      <c r="AT20" s="11">
        <v>6422411</v>
      </c>
      <c r="AU20" s="11">
        <v>1706338</v>
      </c>
      <c r="AV20" s="11">
        <v>6008824</v>
      </c>
      <c r="AW20" s="11">
        <v>35219107</v>
      </c>
      <c r="AX20" s="11">
        <v>3562634</v>
      </c>
      <c r="AY20" s="11">
        <v>794093</v>
      </c>
      <c r="AZ20" s="11">
        <v>13432836</v>
      </c>
      <c r="BA20" s="11">
        <v>15898188</v>
      </c>
      <c r="BB20" s="11">
        <v>3104633</v>
      </c>
      <c r="BC20" s="11">
        <v>11255095</v>
      </c>
      <c r="BD20" s="11">
        <v>1154839</v>
      </c>
    </row>
    <row r="21" spans="1:56" ht="25.5" customHeight="1">
      <c r="A21" s="656"/>
      <c r="B21" s="656"/>
      <c r="C21" s="656"/>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row>
    <row r="22" spans="1:56" ht="25.5" customHeight="1">
      <c r="A22" s="656"/>
      <c r="B22" s="656"/>
      <c r="C22" s="656"/>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row>
    <row r="23" spans="1:56" ht="15" customHeight="1">
      <c r="A23" s="656"/>
      <c r="B23" s="656"/>
      <c r="C23" s="656"/>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row>
    <row r="24" spans="1:56" ht="15" customHeight="1">
      <c r="A24" s="656"/>
      <c r="B24" s="656"/>
      <c r="C24" s="656"/>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56">
      <c r="A25" s="656"/>
      <c r="B25" s="656"/>
      <c r="C25" s="656"/>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row>
    <row r="26" spans="1:56" ht="25.5" customHeight="1">
      <c r="A26" s="656" t="s">
        <v>772</v>
      </c>
      <c r="B26" s="656"/>
      <c r="C26" s="656"/>
      <c r="D26" s="11">
        <v>2315600480</v>
      </c>
      <c r="E26" s="11"/>
      <c r="F26" s="11"/>
      <c r="G26" s="11">
        <v>33881477</v>
      </c>
      <c r="H26" s="11">
        <v>11290460</v>
      </c>
      <c r="I26" s="11">
        <v>39078156</v>
      </c>
      <c r="J26" s="11">
        <v>23058497</v>
      </c>
      <c r="K26" s="11">
        <v>350012165</v>
      </c>
      <c r="L26" s="11">
        <v>34949835</v>
      </c>
      <c r="M26" s="11">
        <v>27865949</v>
      </c>
      <c r="N26" s="11">
        <v>10011635</v>
      </c>
      <c r="O26" s="11">
        <v>92696645</v>
      </c>
      <c r="P26" s="11">
        <v>49601648</v>
      </c>
      <c r="Q26" s="11">
        <v>12680681</v>
      </c>
      <c r="R26" s="11">
        <v>9571879</v>
      </c>
      <c r="S26" s="11">
        <v>85515251</v>
      </c>
      <c r="T26" s="11">
        <v>42083220</v>
      </c>
      <c r="U26" s="11">
        <v>23251836</v>
      </c>
      <c r="V26" s="11">
        <v>19597970</v>
      </c>
      <c r="W26" s="11">
        <v>36311322</v>
      </c>
      <c r="X26" s="11">
        <v>33813850</v>
      </c>
      <c r="Y26" s="11">
        <v>9062175</v>
      </c>
      <c r="Z26" s="11">
        <v>45313681</v>
      </c>
      <c r="AA26" s="11">
        <v>66483110</v>
      </c>
      <c r="AB26" s="11">
        <v>72159761</v>
      </c>
      <c r="AC26" s="11">
        <v>47309258</v>
      </c>
      <c r="AD26" s="11">
        <v>22270614</v>
      </c>
      <c r="AE26" s="11">
        <v>33635650</v>
      </c>
      <c r="AF26" s="11">
        <v>7745680</v>
      </c>
      <c r="AG26" s="11">
        <v>10618168</v>
      </c>
      <c r="AH26" s="11">
        <v>16221269</v>
      </c>
      <c r="AI26" s="11">
        <v>7882386</v>
      </c>
      <c r="AJ26" s="11">
        <v>72339494</v>
      </c>
      <c r="AK26" s="11">
        <v>20407058</v>
      </c>
      <c r="AL26" s="11">
        <v>201170168</v>
      </c>
      <c r="AM26" s="11">
        <v>55570958</v>
      </c>
      <c r="AN26" s="11">
        <v>7532032</v>
      </c>
      <c r="AO26" s="11">
        <v>88232183</v>
      </c>
      <c r="AP26" s="11">
        <v>25252040</v>
      </c>
      <c r="AQ26" s="11">
        <v>39668240</v>
      </c>
      <c r="AR26" s="11">
        <v>104023221</v>
      </c>
      <c r="AS26" s="11">
        <v>8780280</v>
      </c>
      <c r="AT26" s="11">
        <v>33880302</v>
      </c>
      <c r="AU26" s="11">
        <v>5265167</v>
      </c>
      <c r="AV26" s="11">
        <v>33218749</v>
      </c>
      <c r="AW26" s="11">
        <v>146437845</v>
      </c>
      <c r="AX26" s="11">
        <v>20595842</v>
      </c>
      <c r="AY26" s="11">
        <v>8665775</v>
      </c>
      <c r="AZ26" s="11">
        <v>53436948</v>
      </c>
      <c r="BA26" s="11">
        <v>54878871</v>
      </c>
      <c r="BB26" s="11">
        <v>14686179</v>
      </c>
      <c r="BC26" s="11">
        <v>39873101</v>
      </c>
      <c r="BD26" s="11">
        <v>7711799</v>
      </c>
    </row>
    <row r="27" spans="1:56" ht="25.5" customHeight="1">
      <c r="A27" s="656" t="s">
        <v>773</v>
      </c>
      <c r="B27" s="656"/>
      <c r="C27" s="656"/>
      <c r="D27" s="11">
        <v>546688764</v>
      </c>
      <c r="E27" s="11"/>
      <c r="F27" s="11"/>
      <c r="G27" s="11">
        <v>6931626</v>
      </c>
      <c r="H27" s="11">
        <v>1829640</v>
      </c>
      <c r="I27" s="11">
        <v>9560596</v>
      </c>
      <c r="J27" s="11">
        <v>5373102</v>
      </c>
      <c r="K27" s="11">
        <v>107877299</v>
      </c>
      <c r="L27" s="11">
        <v>7604250</v>
      </c>
      <c r="M27" s="11">
        <v>5651917</v>
      </c>
      <c r="N27" s="11">
        <v>1583343</v>
      </c>
      <c r="O27" s="11">
        <v>21484868</v>
      </c>
      <c r="P27" s="11">
        <v>12325150</v>
      </c>
      <c r="Q27" s="11">
        <v>328020</v>
      </c>
      <c r="R27" s="11">
        <v>2408604</v>
      </c>
      <c r="S27" s="11">
        <v>19192558</v>
      </c>
      <c r="T27" s="11">
        <v>11213561</v>
      </c>
      <c r="U27" s="11">
        <v>5505683</v>
      </c>
      <c r="V27" s="11">
        <v>4860179</v>
      </c>
      <c r="W27" s="11">
        <v>5713675</v>
      </c>
      <c r="X27" s="11">
        <v>6415070</v>
      </c>
      <c r="Y27" s="11">
        <v>1300980</v>
      </c>
      <c r="Z27" s="11">
        <v>9631764</v>
      </c>
      <c r="AA27" s="11">
        <v>8955488</v>
      </c>
      <c r="AB27" s="11">
        <v>21383356</v>
      </c>
      <c r="AC27" s="11">
        <v>13546867</v>
      </c>
      <c r="AD27" s="11">
        <v>5225210</v>
      </c>
      <c r="AE27" s="11">
        <v>6298000</v>
      </c>
      <c r="AF27" s="11">
        <v>1128565</v>
      </c>
      <c r="AG27" s="11">
        <v>2457060</v>
      </c>
      <c r="AH27" s="11">
        <v>4772756</v>
      </c>
      <c r="AI27" s="11">
        <v>831584</v>
      </c>
      <c r="AJ27" s="11">
        <v>11662914</v>
      </c>
      <c r="AK27" s="11">
        <v>4735545</v>
      </c>
      <c r="AL27" s="11">
        <v>62034994</v>
      </c>
      <c r="AM27" s="11">
        <v>13438382</v>
      </c>
      <c r="AN27" s="11">
        <v>1978548</v>
      </c>
      <c r="AO27" s="11">
        <v>18796046</v>
      </c>
      <c r="AP27" s="11">
        <v>4446655</v>
      </c>
      <c r="AQ27" s="11">
        <v>5764089</v>
      </c>
      <c r="AR27" s="11">
        <v>22256314</v>
      </c>
      <c r="AS27" s="11">
        <v>1277277</v>
      </c>
      <c r="AT27" s="11">
        <v>6735297</v>
      </c>
      <c r="AU27" s="11">
        <v>863182</v>
      </c>
      <c r="AV27" s="11">
        <v>7882887</v>
      </c>
      <c r="AW27" s="11">
        <v>29581049</v>
      </c>
      <c r="AX27" s="11">
        <v>3784508</v>
      </c>
      <c r="AY27" s="11">
        <v>1775714</v>
      </c>
      <c r="AZ27" s="11">
        <v>11927574</v>
      </c>
      <c r="BA27" s="11">
        <v>12657621</v>
      </c>
      <c r="BB27" s="11">
        <v>2457100</v>
      </c>
      <c r="BC27" s="11">
        <v>8826031</v>
      </c>
      <c r="BD27" s="11">
        <v>2416266</v>
      </c>
    </row>
    <row r="28" spans="1:56" ht="25.5" customHeight="1">
      <c r="A28" s="656" t="s">
        <v>774</v>
      </c>
      <c r="B28" s="656"/>
      <c r="C28" s="656"/>
      <c r="D28" s="11">
        <v>1768911716</v>
      </c>
      <c r="E28" s="11"/>
      <c r="F28" s="11"/>
      <c r="G28" s="11">
        <v>26949851</v>
      </c>
      <c r="H28" s="11">
        <v>9460820</v>
      </c>
      <c r="I28" s="11">
        <v>29517560</v>
      </c>
      <c r="J28" s="11">
        <v>17685395</v>
      </c>
      <c r="K28" s="11">
        <v>242134866</v>
      </c>
      <c r="L28" s="11">
        <v>27345585</v>
      </c>
      <c r="M28" s="11">
        <v>22214032</v>
      </c>
      <c r="N28" s="11">
        <v>8428292</v>
      </c>
      <c r="O28" s="11">
        <v>71211777</v>
      </c>
      <c r="P28" s="11">
        <v>37276498</v>
      </c>
      <c r="Q28" s="11">
        <v>12352661</v>
      </c>
      <c r="R28" s="11">
        <v>7163275</v>
      </c>
      <c r="S28" s="11">
        <v>66322693</v>
      </c>
      <c r="T28" s="11">
        <v>30869659</v>
      </c>
      <c r="U28" s="11">
        <v>17746153</v>
      </c>
      <c r="V28" s="11">
        <v>14737791</v>
      </c>
      <c r="W28" s="11">
        <v>30597647</v>
      </c>
      <c r="X28" s="11">
        <v>27398780</v>
      </c>
      <c r="Y28" s="11">
        <v>7761195</v>
      </c>
      <c r="Z28" s="11">
        <v>35681917</v>
      </c>
      <c r="AA28" s="11">
        <v>57527622</v>
      </c>
      <c r="AB28" s="11">
        <v>50776405</v>
      </c>
      <c r="AC28" s="11">
        <v>33762391</v>
      </c>
      <c r="AD28" s="11">
        <v>17045404</v>
      </c>
      <c r="AE28" s="11">
        <v>27337650</v>
      </c>
      <c r="AF28" s="11">
        <v>6617115</v>
      </c>
      <c r="AG28" s="11">
        <v>8161108</v>
      </c>
      <c r="AH28" s="11">
        <v>11448513</v>
      </c>
      <c r="AI28" s="11">
        <v>7050802</v>
      </c>
      <c r="AJ28" s="11">
        <v>60676580</v>
      </c>
      <c r="AK28" s="11">
        <v>15671513</v>
      </c>
      <c r="AL28" s="11">
        <v>139135174</v>
      </c>
      <c r="AM28" s="11">
        <v>42132576</v>
      </c>
      <c r="AN28" s="11">
        <v>5553484</v>
      </c>
      <c r="AO28" s="11">
        <v>69436137</v>
      </c>
      <c r="AP28" s="11">
        <v>20805385</v>
      </c>
      <c r="AQ28" s="11">
        <v>33904151</v>
      </c>
      <c r="AR28" s="11">
        <v>81766907</v>
      </c>
      <c r="AS28" s="11">
        <v>7503003</v>
      </c>
      <c r="AT28" s="11">
        <v>27145005</v>
      </c>
      <c r="AU28" s="11">
        <v>4401985</v>
      </c>
      <c r="AV28" s="11">
        <v>25335862</v>
      </c>
      <c r="AW28" s="11">
        <v>116856796</v>
      </c>
      <c r="AX28" s="11">
        <v>16811334</v>
      </c>
      <c r="AY28" s="11">
        <v>6890061</v>
      </c>
      <c r="AZ28" s="11">
        <v>41509374</v>
      </c>
      <c r="BA28" s="11">
        <v>42221250</v>
      </c>
      <c r="BB28" s="11">
        <v>12229079</v>
      </c>
      <c r="BC28" s="11">
        <v>31047070</v>
      </c>
      <c r="BD28" s="11">
        <v>5295533</v>
      </c>
    </row>
    <row r="29" spans="1:56" ht="25.5" customHeight="1">
      <c r="A29" s="656" t="s">
        <v>775</v>
      </c>
      <c r="B29" s="656"/>
      <c r="C29" s="656"/>
      <c r="D29" s="11">
        <v>1248592439</v>
      </c>
      <c r="E29" s="11"/>
      <c r="F29" s="11"/>
      <c r="G29" s="11">
        <v>19070573</v>
      </c>
      <c r="H29" s="11">
        <v>6557649</v>
      </c>
      <c r="I29" s="11">
        <v>22068611</v>
      </c>
      <c r="J29" s="11">
        <v>13700779</v>
      </c>
      <c r="K29" s="11">
        <v>169982770</v>
      </c>
      <c r="L29" s="11">
        <v>18708930</v>
      </c>
      <c r="M29" s="11">
        <v>13235125</v>
      </c>
      <c r="N29" s="11">
        <v>6296600</v>
      </c>
      <c r="O29" s="11">
        <v>51805721</v>
      </c>
      <c r="P29" s="11">
        <v>25601832</v>
      </c>
      <c r="Q29" s="11">
        <v>9715969</v>
      </c>
      <c r="R29" s="11">
        <v>5257363</v>
      </c>
      <c r="S29" s="11">
        <v>40462146</v>
      </c>
      <c r="T29" s="11">
        <v>23479057</v>
      </c>
      <c r="U29" s="11">
        <v>12246043</v>
      </c>
      <c r="V29" s="11">
        <v>10931043</v>
      </c>
      <c r="W29" s="11">
        <v>22121787</v>
      </c>
      <c r="X29" s="11">
        <v>19142386</v>
      </c>
      <c r="Y29" s="11">
        <v>5997125</v>
      </c>
      <c r="Z29" s="11">
        <v>25026384</v>
      </c>
      <c r="AA29" s="11">
        <v>41462090</v>
      </c>
      <c r="AB29" s="11">
        <v>37254365</v>
      </c>
      <c r="AC29" s="11">
        <v>24615533</v>
      </c>
      <c r="AD29" s="11">
        <v>12643419</v>
      </c>
      <c r="AE29" s="11">
        <v>19936731</v>
      </c>
      <c r="AF29" s="11">
        <v>4993091</v>
      </c>
      <c r="AG29" s="11">
        <v>6315925</v>
      </c>
      <c r="AH29" s="11">
        <v>7313033</v>
      </c>
      <c r="AI29" s="11">
        <v>5253784</v>
      </c>
      <c r="AJ29" s="11">
        <v>38679253</v>
      </c>
      <c r="AK29" s="11">
        <v>11853575</v>
      </c>
      <c r="AL29" s="11">
        <v>99157081</v>
      </c>
      <c r="AM29" s="11">
        <v>29945538</v>
      </c>
      <c r="AN29" s="11">
        <v>3824126</v>
      </c>
      <c r="AO29" s="11">
        <v>44386728</v>
      </c>
      <c r="AP29" s="11">
        <v>14433262</v>
      </c>
      <c r="AQ29" s="11">
        <v>26061066</v>
      </c>
      <c r="AR29" s="11">
        <v>56147568</v>
      </c>
      <c r="AS29" s="11">
        <v>5153303</v>
      </c>
      <c r="AT29" s="11">
        <v>19325690</v>
      </c>
      <c r="AU29" s="11">
        <v>2998573</v>
      </c>
      <c r="AV29" s="11">
        <v>19566883</v>
      </c>
      <c r="AW29" s="11">
        <v>83441646</v>
      </c>
      <c r="AX29" s="11">
        <v>12134456</v>
      </c>
      <c r="AY29" s="11">
        <v>5811126</v>
      </c>
      <c r="AZ29" s="11">
        <v>30936255</v>
      </c>
      <c r="BA29" s="11">
        <v>29318781</v>
      </c>
      <c r="BB29" s="11">
        <v>9226052</v>
      </c>
      <c r="BC29" s="11">
        <v>21277727</v>
      </c>
      <c r="BD29" s="11">
        <v>3717886</v>
      </c>
    </row>
    <row r="30" spans="1:56" ht="15" customHeight="1">
      <c r="A30" s="656" t="s">
        <v>776</v>
      </c>
      <c r="B30" s="656"/>
      <c r="C30" s="656"/>
      <c r="D30" s="11">
        <v>131472109</v>
      </c>
      <c r="E30" s="11"/>
      <c r="F30" s="11"/>
      <c r="G30" s="11">
        <v>1983157</v>
      </c>
      <c r="H30" s="11">
        <v>1175802</v>
      </c>
      <c r="I30" s="11">
        <v>1623355</v>
      </c>
      <c r="J30" s="11">
        <v>1368534</v>
      </c>
      <c r="K30" s="11">
        <v>8776504</v>
      </c>
      <c r="L30" s="11">
        <v>1802663</v>
      </c>
      <c r="M30" s="11">
        <v>2187546</v>
      </c>
      <c r="N30" s="11">
        <v>885159</v>
      </c>
      <c r="O30" s="11">
        <v>7272080</v>
      </c>
      <c r="P30" s="11">
        <v>3281786</v>
      </c>
      <c r="Q30" s="11">
        <v>914929</v>
      </c>
      <c r="R30" s="11">
        <v>457908</v>
      </c>
      <c r="S30" s="11">
        <v>5544884</v>
      </c>
      <c r="T30" s="11">
        <v>2236324</v>
      </c>
      <c r="U30" s="11">
        <v>2043786</v>
      </c>
      <c r="V30" s="11">
        <v>1505017</v>
      </c>
      <c r="W30" s="11">
        <v>2175833</v>
      </c>
      <c r="X30" s="11">
        <v>2143229</v>
      </c>
      <c r="Y30" s="11">
        <v>399970</v>
      </c>
      <c r="Z30" s="11">
        <v>3329842</v>
      </c>
      <c r="AA30" s="11">
        <v>4980585</v>
      </c>
      <c r="AB30" s="11">
        <v>2529535</v>
      </c>
      <c r="AC30" s="11">
        <v>1847895</v>
      </c>
      <c r="AD30" s="11">
        <v>1221672</v>
      </c>
      <c r="AE30" s="11">
        <v>1248841</v>
      </c>
      <c r="AF30" s="11">
        <v>370538</v>
      </c>
      <c r="AG30" s="11">
        <v>816316</v>
      </c>
      <c r="AH30" s="11">
        <v>896872</v>
      </c>
      <c r="AI30" s="11">
        <v>493748</v>
      </c>
      <c r="AJ30" s="11">
        <v>4618974</v>
      </c>
      <c r="AK30" s="11">
        <v>829836</v>
      </c>
      <c r="AL30" s="11">
        <v>9739136</v>
      </c>
      <c r="AM30" s="11">
        <v>4170790</v>
      </c>
      <c r="AN30" s="11">
        <v>805462</v>
      </c>
      <c r="AO30" s="11">
        <v>4605675</v>
      </c>
      <c r="AP30" s="11">
        <v>2509741</v>
      </c>
      <c r="AQ30" s="11">
        <v>1248204</v>
      </c>
      <c r="AR30" s="11">
        <v>8453927</v>
      </c>
      <c r="AS30" s="11">
        <v>442114</v>
      </c>
      <c r="AT30" s="11">
        <v>2338303</v>
      </c>
      <c r="AU30" s="11">
        <v>587919</v>
      </c>
      <c r="AV30" s="11">
        <v>1530839</v>
      </c>
      <c r="AW30" s="11">
        <v>11054713</v>
      </c>
      <c r="AX30" s="11">
        <v>1739728</v>
      </c>
      <c r="AY30" s="11">
        <v>336308</v>
      </c>
      <c r="AZ30" s="11">
        <v>3231529</v>
      </c>
      <c r="BA30" s="11">
        <v>3165197</v>
      </c>
      <c r="BB30" s="11">
        <v>906260</v>
      </c>
      <c r="BC30" s="11">
        <v>2991683</v>
      </c>
      <c r="BD30" s="11">
        <v>651461</v>
      </c>
    </row>
    <row r="31" spans="1:56" ht="25.5" customHeight="1">
      <c r="A31" s="656" t="s">
        <v>777</v>
      </c>
      <c r="B31" s="656"/>
      <c r="C31" s="656"/>
      <c r="D31" s="11">
        <v>293782934</v>
      </c>
      <c r="E31" s="11"/>
      <c r="F31" s="11"/>
      <c r="G31" s="11">
        <v>3481902</v>
      </c>
      <c r="H31" s="11">
        <v>1367744</v>
      </c>
      <c r="I31" s="11">
        <v>4314875</v>
      </c>
      <c r="J31" s="11">
        <v>1979698</v>
      </c>
      <c r="K31" s="11">
        <v>50990054</v>
      </c>
      <c r="L31" s="11">
        <v>5602527</v>
      </c>
      <c r="M31" s="11">
        <v>4753225</v>
      </c>
      <c r="N31" s="11">
        <v>725011</v>
      </c>
      <c r="O31" s="11">
        <v>9314690</v>
      </c>
      <c r="P31" s="11">
        <v>6543985</v>
      </c>
      <c r="Q31" s="11">
        <v>1488946</v>
      </c>
      <c r="R31" s="11">
        <v>1146546</v>
      </c>
      <c r="S31" s="11">
        <v>15292921</v>
      </c>
      <c r="T31" s="11">
        <v>2880788</v>
      </c>
      <c r="U31" s="11">
        <v>2629519</v>
      </c>
      <c r="V31" s="11">
        <v>1912827</v>
      </c>
      <c r="W31" s="11">
        <v>4550003</v>
      </c>
      <c r="X31" s="11">
        <v>4662324</v>
      </c>
      <c r="Y31" s="11">
        <v>1028113</v>
      </c>
      <c r="Z31" s="11">
        <v>4367219</v>
      </c>
      <c r="AA31" s="11">
        <v>6784356</v>
      </c>
      <c r="AB31" s="11">
        <v>8057620</v>
      </c>
      <c r="AC31" s="11">
        <v>5534021</v>
      </c>
      <c r="AD31" s="11">
        <v>1880311</v>
      </c>
      <c r="AE31" s="11">
        <v>4739931</v>
      </c>
      <c r="AF31" s="11">
        <v>1068360</v>
      </c>
      <c r="AG31" s="11">
        <v>761279</v>
      </c>
      <c r="AH31" s="11">
        <v>2605908</v>
      </c>
      <c r="AI31" s="11">
        <v>791338</v>
      </c>
      <c r="AJ31" s="11">
        <v>13517466</v>
      </c>
      <c r="AK31" s="11">
        <v>2398282</v>
      </c>
      <c r="AL31" s="11">
        <v>22531599</v>
      </c>
      <c r="AM31" s="11">
        <v>6164825</v>
      </c>
      <c r="AN31" s="11">
        <v>660183</v>
      </c>
      <c r="AO31" s="11">
        <v>17323549</v>
      </c>
      <c r="AP31" s="11">
        <v>2852310</v>
      </c>
      <c r="AQ31" s="11">
        <v>5580577</v>
      </c>
      <c r="AR31" s="11">
        <v>12734112</v>
      </c>
      <c r="AS31" s="11">
        <v>1288574</v>
      </c>
      <c r="AT31" s="11">
        <v>3683587</v>
      </c>
      <c r="AU31" s="11">
        <v>572221</v>
      </c>
      <c r="AV31" s="11">
        <v>2654456</v>
      </c>
      <c r="AW31" s="11">
        <v>18228620</v>
      </c>
      <c r="AX31" s="11">
        <v>1871857</v>
      </c>
      <c r="AY31" s="11">
        <v>396364</v>
      </c>
      <c r="AZ31" s="11">
        <v>5008883</v>
      </c>
      <c r="BA31" s="11">
        <v>7190780</v>
      </c>
      <c r="BB31" s="11">
        <v>1571731</v>
      </c>
      <c r="BC31" s="11">
        <v>5459008</v>
      </c>
      <c r="BD31" s="11">
        <v>837909</v>
      </c>
    </row>
    <row r="32" spans="1:56" ht="15" customHeight="1">
      <c r="A32" s="656" t="s">
        <v>778</v>
      </c>
      <c r="B32" s="656"/>
      <c r="C32" s="656"/>
      <c r="D32" s="11">
        <v>47977829</v>
      </c>
      <c r="E32" s="11"/>
      <c r="F32" s="11"/>
      <c r="G32" s="11">
        <v>2024435</v>
      </c>
      <c r="H32" s="11">
        <v>158721</v>
      </c>
      <c r="I32" s="11">
        <v>875318</v>
      </c>
      <c r="J32" s="11">
        <v>484283</v>
      </c>
      <c r="K32" s="11">
        <v>5316416</v>
      </c>
      <c r="L32" s="11">
        <v>506663</v>
      </c>
      <c r="M32" s="11">
        <v>498407</v>
      </c>
      <c r="N32" s="11">
        <v>335566</v>
      </c>
      <c r="O32" s="11">
        <v>1902844</v>
      </c>
      <c r="P32" s="11">
        <v>1256042</v>
      </c>
      <c r="Q32" s="11">
        <v>118899</v>
      </c>
      <c r="R32" s="11">
        <v>159842</v>
      </c>
      <c r="S32" s="11">
        <v>1529313</v>
      </c>
      <c r="T32" s="11">
        <v>1382810</v>
      </c>
      <c r="U32" s="11">
        <v>620231</v>
      </c>
      <c r="V32" s="11">
        <v>208775</v>
      </c>
      <c r="W32" s="11">
        <v>1104855</v>
      </c>
      <c r="X32" s="11">
        <v>636171</v>
      </c>
      <c r="Y32" s="11">
        <v>167960</v>
      </c>
      <c r="Z32" s="11">
        <v>1761798</v>
      </c>
      <c r="AA32" s="11">
        <v>1022829</v>
      </c>
      <c r="AB32" s="11">
        <v>1386823</v>
      </c>
      <c r="AC32" s="11">
        <v>1194529</v>
      </c>
      <c r="AD32" s="11">
        <v>396601</v>
      </c>
      <c r="AE32" s="11">
        <v>639495</v>
      </c>
      <c r="AF32" s="11">
        <v>76301</v>
      </c>
      <c r="AG32" s="11">
        <v>209343</v>
      </c>
      <c r="AH32" s="11">
        <v>494244</v>
      </c>
      <c r="AI32" s="11">
        <v>193058</v>
      </c>
      <c r="AJ32" s="11">
        <v>1656438</v>
      </c>
      <c r="AK32" s="11">
        <v>198854</v>
      </c>
      <c r="AL32" s="11">
        <v>1976503</v>
      </c>
      <c r="AM32" s="11">
        <v>1268690</v>
      </c>
      <c r="AN32" s="11">
        <v>183493</v>
      </c>
      <c r="AO32" s="11">
        <v>1803259</v>
      </c>
      <c r="AP32" s="11">
        <v>597283</v>
      </c>
      <c r="AQ32" s="11">
        <v>661015</v>
      </c>
      <c r="AR32" s="11">
        <v>2929398</v>
      </c>
      <c r="AS32" s="11">
        <v>169679</v>
      </c>
      <c r="AT32" s="11">
        <v>1198414</v>
      </c>
      <c r="AU32" s="11">
        <v>134712</v>
      </c>
      <c r="AV32" s="11">
        <v>1327944</v>
      </c>
      <c r="AW32" s="11">
        <v>2826829</v>
      </c>
      <c r="AX32" s="11">
        <v>828978</v>
      </c>
      <c r="AY32" s="11">
        <v>245190</v>
      </c>
      <c r="AZ32" s="11">
        <v>1218223</v>
      </c>
      <c r="BA32" s="11">
        <v>1056420</v>
      </c>
      <c r="BB32" s="11">
        <v>318476</v>
      </c>
      <c r="BC32" s="11">
        <v>665198</v>
      </c>
      <c r="BD32" s="11">
        <v>50261</v>
      </c>
    </row>
    <row r="33" spans="1:56" ht="15" customHeight="1">
      <c r="A33" s="656" t="s">
        <v>779</v>
      </c>
      <c r="B33" s="656"/>
      <c r="C33" s="656"/>
      <c r="D33" s="11">
        <v>46433095</v>
      </c>
      <c r="E33" s="11"/>
      <c r="F33" s="11"/>
      <c r="G33" s="11">
        <v>389784</v>
      </c>
      <c r="H33" s="11">
        <v>200904</v>
      </c>
      <c r="I33" s="11">
        <v>635401</v>
      </c>
      <c r="J33" s="11">
        <v>152101</v>
      </c>
      <c r="K33" s="11">
        <v>7069122</v>
      </c>
      <c r="L33" s="11">
        <v>724802</v>
      </c>
      <c r="M33" s="11">
        <v>1539729</v>
      </c>
      <c r="N33" s="11">
        <v>185956</v>
      </c>
      <c r="O33" s="11">
        <v>916442</v>
      </c>
      <c r="P33" s="11">
        <v>592853</v>
      </c>
      <c r="Q33" s="11">
        <v>113918</v>
      </c>
      <c r="R33" s="11">
        <v>141616</v>
      </c>
      <c r="S33" s="11">
        <v>3493429</v>
      </c>
      <c r="T33" s="11">
        <v>890680</v>
      </c>
      <c r="U33" s="11">
        <v>206574</v>
      </c>
      <c r="V33" s="11">
        <v>180129</v>
      </c>
      <c r="W33" s="11">
        <v>645169</v>
      </c>
      <c r="X33" s="11">
        <v>814670</v>
      </c>
      <c r="Y33" s="11">
        <v>168027</v>
      </c>
      <c r="Z33" s="11">
        <v>1196674</v>
      </c>
      <c r="AA33" s="11">
        <v>3277762</v>
      </c>
      <c r="AB33" s="11">
        <v>1548062</v>
      </c>
      <c r="AC33" s="11">
        <v>570413</v>
      </c>
      <c r="AD33" s="11">
        <v>250091</v>
      </c>
      <c r="AE33" s="11">
        <v>772652</v>
      </c>
      <c r="AF33" s="11">
        <v>108825</v>
      </c>
      <c r="AG33" s="11">
        <v>58245</v>
      </c>
      <c r="AH33" s="11">
        <v>138456</v>
      </c>
      <c r="AI33" s="11">
        <v>318874</v>
      </c>
      <c r="AJ33" s="11">
        <v>2204449</v>
      </c>
      <c r="AK33" s="11">
        <v>390966</v>
      </c>
      <c r="AL33" s="11">
        <v>5730855</v>
      </c>
      <c r="AM33" s="11">
        <v>582733</v>
      </c>
      <c r="AN33" s="11">
        <v>80220</v>
      </c>
      <c r="AO33" s="11">
        <v>1316926</v>
      </c>
      <c r="AP33" s="11">
        <v>412789</v>
      </c>
      <c r="AQ33" s="11">
        <v>353289</v>
      </c>
      <c r="AR33" s="11">
        <v>1501902</v>
      </c>
      <c r="AS33" s="11">
        <v>449333</v>
      </c>
      <c r="AT33" s="11">
        <v>599011</v>
      </c>
      <c r="AU33" s="11">
        <v>108560</v>
      </c>
      <c r="AV33" s="11">
        <v>255740</v>
      </c>
      <c r="AW33" s="11">
        <v>1304988</v>
      </c>
      <c r="AX33" s="11">
        <v>236315</v>
      </c>
      <c r="AY33" s="11">
        <v>101073</v>
      </c>
      <c r="AZ33" s="11">
        <v>1114484</v>
      </c>
      <c r="BA33" s="11">
        <v>1490072</v>
      </c>
      <c r="BB33" s="11">
        <v>206560</v>
      </c>
      <c r="BC33" s="11">
        <v>653454</v>
      </c>
      <c r="BD33" s="11">
        <v>38016</v>
      </c>
    </row>
    <row r="34" spans="1:56" ht="25.5" customHeight="1">
      <c r="A34" s="656" t="s">
        <v>780</v>
      </c>
      <c r="B34" s="656"/>
      <c r="C34" s="656"/>
      <c r="D34" s="11">
        <v>275138868</v>
      </c>
      <c r="E34" s="11"/>
      <c r="F34" s="11"/>
      <c r="G34" s="11">
        <v>4922514</v>
      </c>
      <c r="H34" s="11">
        <v>1705821</v>
      </c>
      <c r="I34" s="11">
        <v>4090546</v>
      </c>
      <c r="J34" s="11">
        <v>3021356</v>
      </c>
      <c r="K34" s="11">
        <v>35729577</v>
      </c>
      <c r="L34" s="11">
        <v>5509418</v>
      </c>
      <c r="M34" s="11">
        <v>4535378</v>
      </c>
      <c r="N34" s="11">
        <v>1424947</v>
      </c>
      <c r="O34" s="11">
        <v>9319466</v>
      </c>
      <c r="P34" s="11">
        <v>6680415</v>
      </c>
      <c r="Q34" s="11">
        <v>3353048</v>
      </c>
      <c r="R34" s="11">
        <v>1470850</v>
      </c>
      <c r="S34" s="11">
        <v>8199405</v>
      </c>
      <c r="T34" s="11">
        <v>4578985</v>
      </c>
      <c r="U34" s="11">
        <v>3573499</v>
      </c>
      <c r="V34" s="11">
        <v>2951778</v>
      </c>
      <c r="W34" s="11">
        <v>4373700</v>
      </c>
      <c r="X34" s="11">
        <v>4049934</v>
      </c>
      <c r="Y34" s="11">
        <v>1069165</v>
      </c>
      <c r="Z34" s="11">
        <v>5495407</v>
      </c>
      <c r="AA34" s="11">
        <v>7084206</v>
      </c>
      <c r="AB34" s="11">
        <v>9900659</v>
      </c>
      <c r="AC34" s="11">
        <v>5679113</v>
      </c>
      <c r="AD34" s="11">
        <v>2697441</v>
      </c>
      <c r="AE34" s="11">
        <v>4027051</v>
      </c>
      <c r="AF34" s="11">
        <v>1149813</v>
      </c>
      <c r="AG34" s="11">
        <v>1579254</v>
      </c>
      <c r="AH34" s="11">
        <v>1737065</v>
      </c>
      <c r="AI34" s="11">
        <v>1156326</v>
      </c>
      <c r="AJ34" s="11">
        <v>10181242</v>
      </c>
      <c r="AK34" s="11">
        <v>2528205</v>
      </c>
      <c r="AL34" s="11">
        <v>18431443</v>
      </c>
      <c r="AM34" s="11">
        <v>8181078</v>
      </c>
      <c r="AN34" s="11">
        <v>1097761</v>
      </c>
      <c r="AO34" s="11">
        <v>8301530</v>
      </c>
      <c r="AP34" s="11">
        <v>3300913</v>
      </c>
      <c r="AQ34" s="11">
        <v>4882807</v>
      </c>
      <c r="AR34" s="11">
        <v>10490084</v>
      </c>
      <c r="AS34" s="11">
        <v>1325482</v>
      </c>
      <c r="AT34" s="11">
        <v>4031756</v>
      </c>
      <c r="AU34" s="11">
        <v>788555</v>
      </c>
      <c r="AV34" s="11">
        <v>4100046</v>
      </c>
      <c r="AW34" s="11">
        <v>18986791</v>
      </c>
      <c r="AX34" s="11">
        <v>3560494</v>
      </c>
      <c r="AY34" s="11">
        <v>959299</v>
      </c>
      <c r="AZ34" s="11">
        <v>7751506</v>
      </c>
      <c r="BA34" s="11">
        <v>8302069</v>
      </c>
      <c r="BB34" s="11">
        <v>1816508</v>
      </c>
      <c r="BC34" s="11">
        <v>4351591</v>
      </c>
      <c r="BD34" s="11">
        <v>703571</v>
      </c>
    </row>
    <row r="35" spans="1:56">
      <c r="A35" s="656" t="s">
        <v>346</v>
      </c>
      <c r="B35" s="656"/>
      <c r="C35" s="656"/>
      <c r="D35" s="532"/>
      <c r="E35" s="532"/>
      <c r="F35" s="532"/>
      <c r="G35" s="532"/>
      <c r="H35" s="532"/>
      <c r="I35" s="532"/>
      <c r="J35" s="532"/>
      <c r="K35" s="532"/>
      <c r="L35" s="532"/>
      <c r="M35" s="532"/>
      <c r="N35" s="532"/>
      <c r="O35" s="532"/>
      <c r="P35" s="532"/>
      <c r="Q35" s="532"/>
      <c r="R35" s="532"/>
      <c r="S35" s="532"/>
      <c r="T35" s="532"/>
      <c r="U35" s="532"/>
      <c r="V35" s="532"/>
      <c r="W35" s="532"/>
      <c r="X35" s="532"/>
      <c r="Y35" s="532"/>
      <c r="Z35" s="532"/>
      <c r="AA35" s="532"/>
      <c r="AB35" s="532"/>
      <c r="AC35" s="532"/>
      <c r="AD35" s="532"/>
      <c r="AE35" s="532"/>
      <c r="AF35" s="532"/>
      <c r="AG35" s="532"/>
      <c r="AH35" s="532"/>
      <c r="AI35" s="532"/>
      <c r="AJ35" s="532"/>
      <c r="AK35" s="532"/>
      <c r="AL35" s="532"/>
      <c r="AM35" s="532"/>
      <c r="AN35" s="532"/>
      <c r="AO35" s="532"/>
      <c r="AP35" s="532"/>
      <c r="AQ35" s="532"/>
      <c r="AR35" s="532"/>
      <c r="AS35" s="532"/>
      <c r="AT35" s="532"/>
      <c r="AU35" s="532"/>
      <c r="AV35" s="532"/>
      <c r="AW35" s="532"/>
      <c r="AX35" s="532"/>
      <c r="AY35" s="532"/>
      <c r="AZ35" s="532"/>
      <c r="BA35" s="532"/>
      <c r="BB35" s="532"/>
      <c r="BC35" s="532"/>
      <c r="BD35" s="532"/>
    </row>
    <row r="36" spans="1:56" s="532" customFormat="1">
      <c r="A36" s="656" t="s">
        <v>772</v>
      </c>
      <c r="B36" s="656"/>
      <c r="C36" s="656"/>
      <c r="D36" s="11">
        <v>2316081406</v>
      </c>
      <c r="E36" s="11"/>
      <c r="F36" s="11"/>
      <c r="G36" s="11">
        <v>33881477</v>
      </c>
      <c r="H36" s="11">
        <v>11290460</v>
      </c>
      <c r="I36" s="11">
        <v>39078156</v>
      </c>
      <c r="J36" s="11">
        <v>23058497</v>
      </c>
      <c r="K36" s="11">
        <v>350012165</v>
      </c>
      <c r="L36" s="11">
        <v>34949835</v>
      </c>
      <c r="M36" s="11">
        <v>27865949</v>
      </c>
      <c r="N36" s="11">
        <v>10011635</v>
      </c>
      <c r="O36" s="11">
        <v>92696645</v>
      </c>
      <c r="P36" s="11">
        <v>49601648</v>
      </c>
      <c r="Q36" s="11">
        <v>12680681</v>
      </c>
      <c r="R36" s="11">
        <v>9571879</v>
      </c>
      <c r="S36" s="11">
        <v>85515251</v>
      </c>
      <c r="T36" s="11">
        <v>42083220</v>
      </c>
      <c r="U36" s="11">
        <v>23251836</v>
      </c>
      <c r="V36" s="11">
        <v>19597970</v>
      </c>
      <c r="W36" s="11">
        <v>36311322</v>
      </c>
      <c r="X36" s="11">
        <v>33813850</v>
      </c>
      <c r="Y36" s="11">
        <v>9062175</v>
      </c>
      <c r="Z36" s="11">
        <v>45313681</v>
      </c>
      <c r="AA36" s="11">
        <v>66483110</v>
      </c>
      <c r="AB36" s="11">
        <v>72159761</v>
      </c>
      <c r="AC36" s="11">
        <v>47309258</v>
      </c>
      <c r="AD36" s="11">
        <v>22751540</v>
      </c>
      <c r="AE36" s="11">
        <v>33635650</v>
      </c>
      <c r="AF36" s="11">
        <v>7745680</v>
      </c>
      <c r="AG36" s="11">
        <v>10618168</v>
      </c>
      <c r="AH36" s="11">
        <v>16221269</v>
      </c>
      <c r="AI36" s="11">
        <v>7882386</v>
      </c>
      <c r="AJ36" s="11">
        <v>72339494</v>
      </c>
      <c r="AK36" s="11">
        <v>20407058</v>
      </c>
      <c r="AL36" s="11">
        <v>201170168</v>
      </c>
      <c r="AM36" s="11">
        <v>55570958</v>
      </c>
      <c r="AN36" s="11">
        <v>7532032</v>
      </c>
      <c r="AO36" s="11">
        <v>88232183</v>
      </c>
      <c r="AP36" s="11">
        <v>25252040</v>
      </c>
      <c r="AQ36" s="11">
        <v>39668240</v>
      </c>
      <c r="AR36" s="11">
        <v>104023221</v>
      </c>
      <c r="AS36" s="11">
        <v>8780280</v>
      </c>
      <c r="AT36" s="11">
        <v>33880302</v>
      </c>
      <c r="AU36" s="11">
        <v>5265167</v>
      </c>
      <c r="AV36" s="11">
        <v>33218749</v>
      </c>
      <c r="AW36" s="11">
        <v>146437845</v>
      </c>
      <c r="AX36" s="11">
        <v>20595842</v>
      </c>
      <c r="AY36" s="11">
        <v>8665775</v>
      </c>
      <c r="AZ36" s="11">
        <v>53436948</v>
      </c>
      <c r="BA36" s="11">
        <v>54878871</v>
      </c>
      <c r="BB36" s="11">
        <v>14686179</v>
      </c>
      <c r="BC36" s="11">
        <v>39873101</v>
      </c>
      <c r="BD36" s="11">
        <v>7711799</v>
      </c>
    </row>
    <row r="37" spans="1:56" ht="25.5" customHeight="1">
      <c r="A37" s="656" t="s">
        <v>781</v>
      </c>
      <c r="B37" s="656"/>
      <c r="C37" s="656"/>
      <c r="D37" s="11">
        <v>1982933905</v>
      </c>
      <c r="E37" s="11"/>
      <c r="F37" s="11"/>
      <c r="G37" s="11">
        <v>30078232</v>
      </c>
      <c r="H37" s="11">
        <v>9778966</v>
      </c>
      <c r="I37" s="11">
        <v>34735978</v>
      </c>
      <c r="J37" s="11">
        <v>21078799</v>
      </c>
      <c r="K37" s="11">
        <v>296779736</v>
      </c>
      <c r="L37" s="11">
        <v>29332236</v>
      </c>
      <c r="M37" s="11">
        <v>22597940</v>
      </c>
      <c r="N37" s="11">
        <v>9140637</v>
      </c>
      <c r="O37" s="11">
        <v>83041726</v>
      </c>
      <c r="P37" s="11">
        <v>42923862</v>
      </c>
      <c r="Q37" s="11">
        <v>11191735</v>
      </c>
      <c r="R37" s="11">
        <v>8298096</v>
      </c>
      <c r="S37" s="11">
        <v>70222330</v>
      </c>
      <c r="T37" s="11">
        <v>39158148</v>
      </c>
      <c r="U37" s="11">
        <v>20409385</v>
      </c>
      <c r="V37" s="11">
        <v>17685143</v>
      </c>
      <c r="W37" s="11">
        <v>31724376</v>
      </c>
      <c r="X37" s="11">
        <v>29143517</v>
      </c>
      <c r="Y37" s="11">
        <v>7991317</v>
      </c>
      <c r="Z37" s="11">
        <v>39692648</v>
      </c>
      <c r="AA37" s="11">
        <v>55728805</v>
      </c>
      <c r="AB37" s="11">
        <v>63229370</v>
      </c>
      <c r="AC37" s="11">
        <v>41303514</v>
      </c>
      <c r="AD37" s="11">
        <v>17423996</v>
      </c>
      <c r="AE37" s="11">
        <v>28895719</v>
      </c>
      <c r="AF37" s="11">
        <v>6578680</v>
      </c>
      <c r="AG37" s="11">
        <v>9849096</v>
      </c>
      <c r="AH37" s="11">
        <v>13571159</v>
      </c>
      <c r="AI37" s="11">
        <v>6530108</v>
      </c>
      <c r="AJ37" s="11">
        <v>55739193</v>
      </c>
      <c r="AK37" s="11">
        <v>18007605</v>
      </c>
      <c r="AL37" s="11">
        <v>165431107</v>
      </c>
      <c r="AM37" s="11">
        <v>49253887</v>
      </c>
      <c r="AN37" s="11">
        <v>6791284</v>
      </c>
      <c r="AO37" s="11">
        <v>70094702</v>
      </c>
      <c r="AP37" s="11">
        <v>21342494</v>
      </c>
      <c r="AQ37" s="11">
        <v>33664141</v>
      </c>
      <c r="AR37" s="11">
        <v>89366614</v>
      </c>
      <c r="AS37" s="11">
        <v>7319018</v>
      </c>
      <c r="AT37" s="11">
        <v>28580071</v>
      </c>
      <c r="AU37" s="11">
        <v>4692946</v>
      </c>
      <c r="AV37" s="11">
        <v>30562884</v>
      </c>
      <c r="AW37" s="11">
        <v>128205570</v>
      </c>
      <c r="AX37" s="11">
        <v>18449015</v>
      </c>
      <c r="AY37" s="11">
        <v>8155785</v>
      </c>
      <c r="AZ37" s="11">
        <v>47653847</v>
      </c>
      <c r="BA37" s="11">
        <v>47443213</v>
      </c>
      <c r="BB37" s="11">
        <v>13028758</v>
      </c>
      <c r="BC37" s="11">
        <v>34332896</v>
      </c>
      <c r="BD37" s="11">
        <v>6703621</v>
      </c>
    </row>
    <row r="38" spans="1:56" ht="25.5" customHeight="1">
      <c r="A38" s="656" t="s">
        <v>773</v>
      </c>
      <c r="B38" s="656"/>
      <c r="C38" s="656"/>
      <c r="D38" s="11">
        <v>546688764</v>
      </c>
      <c r="E38" s="11"/>
      <c r="F38" s="11"/>
      <c r="G38" s="11">
        <v>6931626</v>
      </c>
      <c r="H38" s="11">
        <v>1829640</v>
      </c>
      <c r="I38" s="11">
        <v>9560596</v>
      </c>
      <c r="J38" s="11">
        <v>5373102</v>
      </c>
      <c r="K38" s="11">
        <v>107877299</v>
      </c>
      <c r="L38" s="11">
        <v>7604250</v>
      </c>
      <c r="M38" s="11">
        <v>5651917</v>
      </c>
      <c r="N38" s="11">
        <v>1583343</v>
      </c>
      <c r="O38" s="11">
        <v>21484868</v>
      </c>
      <c r="P38" s="11">
        <v>12325150</v>
      </c>
      <c r="Q38" s="11">
        <v>328020</v>
      </c>
      <c r="R38" s="11">
        <v>2408604</v>
      </c>
      <c r="S38" s="11">
        <v>19192558</v>
      </c>
      <c r="T38" s="11">
        <v>11213561</v>
      </c>
      <c r="U38" s="11">
        <v>5505683</v>
      </c>
      <c r="V38" s="11">
        <v>4860179</v>
      </c>
      <c r="W38" s="11">
        <v>5713675</v>
      </c>
      <c r="X38" s="11">
        <v>6415070</v>
      </c>
      <c r="Y38" s="11">
        <v>1300980</v>
      </c>
      <c r="Z38" s="11">
        <v>9631764</v>
      </c>
      <c r="AA38" s="11">
        <v>8955488</v>
      </c>
      <c r="AB38" s="11">
        <v>21383356</v>
      </c>
      <c r="AC38" s="11">
        <v>13546867</v>
      </c>
      <c r="AD38" s="11">
        <v>5225210</v>
      </c>
      <c r="AE38" s="11">
        <v>6298000</v>
      </c>
      <c r="AF38" s="11">
        <v>1128565</v>
      </c>
      <c r="AG38" s="11">
        <v>2457060</v>
      </c>
      <c r="AH38" s="11">
        <v>4772756</v>
      </c>
      <c r="AI38" s="11">
        <v>831584</v>
      </c>
      <c r="AJ38" s="11">
        <v>11662914</v>
      </c>
      <c r="AK38" s="11">
        <v>4735545</v>
      </c>
      <c r="AL38" s="11">
        <v>62034994</v>
      </c>
      <c r="AM38" s="11">
        <v>13438382</v>
      </c>
      <c r="AN38" s="11">
        <v>1978548</v>
      </c>
      <c r="AO38" s="11">
        <v>18796046</v>
      </c>
      <c r="AP38" s="11">
        <v>4446655</v>
      </c>
      <c r="AQ38" s="11">
        <v>5764089</v>
      </c>
      <c r="AR38" s="11">
        <v>22256314</v>
      </c>
      <c r="AS38" s="11">
        <v>1277277</v>
      </c>
      <c r="AT38" s="11">
        <v>6735297</v>
      </c>
      <c r="AU38" s="11">
        <v>863182</v>
      </c>
      <c r="AV38" s="11">
        <v>7882887</v>
      </c>
      <c r="AW38" s="11">
        <v>29581049</v>
      </c>
      <c r="AX38" s="11">
        <v>3784508</v>
      </c>
      <c r="AY38" s="11">
        <v>1775714</v>
      </c>
      <c r="AZ38" s="11">
        <v>11927574</v>
      </c>
      <c r="BA38" s="11">
        <v>12657621</v>
      </c>
      <c r="BB38" s="11">
        <v>2457100</v>
      </c>
      <c r="BC38" s="11">
        <v>8826031</v>
      </c>
      <c r="BD38" s="11">
        <v>2416266</v>
      </c>
    </row>
    <row r="39" spans="1:56" ht="25.5" customHeight="1">
      <c r="A39" s="656" t="s">
        <v>774</v>
      </c>
      <c r="B39" s="656"/>
      <c r="C39" s="656"/>
      <c r="D39" s="11">
        <v>1438236123</v>
      </c>
      <c r="E39" s="11"/>
      <c r="F39" s="11"/>
      <c r="G39" s="11">
        <v>23146606</v>
      </c>
      <c r="H39" s="11">
        <v>7949326</v>
      </c>
      <c r="I39" s="11">
        <v>25175382</v>
      </c>
      <c r="J39" s="11">
        <v>15705697</v>
      </c>
      <c r="K39" s="11">
        <v>188902437</v>
      </c>
      <c r="L39" s="11">
        <v>21727986</v>
      </c>
      <c r="M39" s="11">
        <v>16946023</v>
      </c>
      <c r="N39" s="11">
        <v>7557294</v>
      </c>
      <c r="O39" s="11">
        <v>61556858</v>
      </c>
      <c r="P39" s="11">
        <v>30598712</v>
      </c>
      <c r="Q39" s="11">
        <v>10863715</v>
      </c>
      <c r="R39" s="11">
        <v>5889492</v>
      </c>
      <c r="S39" s="11">
        <v>51029772</v>
      </c>
      <c r="T39" s="11">
        <v>27944587</v>
      </c>
      <c r="U39" s="11">
        <v>14903702</v>
      </c>
      <c r="V39" s="11">
        <v>12824964</v>
      </c>
      <c r="W39" s="11">
        <v>26010701</v>
      </c>
      <c r="X39" s="11">
        <v>22728447</v>
      </c>
      <c r="Y39" s="11">
        <v>6690337</v>
      </c>
      <c r="Z39" s="11">
        <v>30060884</v>
      </c>
      <c r="AA39" s="11">
        <v>46773317</v>
      </c>
      <c r="AB39" s="11">
        <v>41846014</v>
      </c>
      <c r="AC39" s="11">
        <v>27756647</v>
      </c>
      <c r="AD39" s="11">
        <v>14189768</v>
      </c>
      <c r="AE39" s="11">
        <v>22597719</v>
      </c>
      <c r="AF39" s="11">
        <v>5450115</v>
      </c>
      <c r="AG39" s="11">
        <v>7392036</v>
      </c>
      <c r="AH39" s="11">
        <v>8798403</v>
      </c>
      <c r="AI39" s="11">
        <v>5698524</v>
      </c>
      <c r="AJ39" s="11">
        <v>44076279</v>
      </c>
      <c r="AK39" s="11">
        <v>13272060</v>
      </c>
      <c r="AL39" s="11">
        <v>103396113</v>
      </c>
      <c r="AM39" s="11">
        <v>35815505</v>
      </c>
      <c r="AN39" s="11">
        <v>4812736</v>
      </c>
      <c r="AO39" s="11">
        <v>51298656</v>
      </c>
      <c r="AP39" s="11">
        <v>16895839</v>
      </c>
      <c r="AQ39" s="11">
        <v>27900052</v>
      </c>
      <c r="AR39" s="11">
        <v>67110300</v>
      </c>
      <c r="AS39" s="11">
        <v>6041741</v>
      </c>
      <c r="AT39" s="11">
        <v>21844774</v>
      </c>
      <c r="AU39" s="11">
        <v>3829764</v>
      </c>
      <c r="AV39" s="11">
        <v>22679997</v>
      </c>
      <c r="AW39" s="11">
        <v>98624521</v>
      </c>
      <c r="AX39" s="11">
        <v>14664507</v>
      </c>
      <c r="AY39" s="11">
        <v>6380071</v>
      </c>
      <c r="AZ39" s="11">
        <v>35726273</v>
      </c>
      <c r="BA39" s="11">
        <v>34785592</v>
      </c>
      <c r="BB39" s="11">
        <v>10571658</v>
      </c>
      <c r="BC39" s="11">
        <v>25506865</v>
      </c>
      <c r="BD39" s="11">
        <v>4287355</v>
      </c>
    </row>
    <row r="40" spans="1:56">
      <c r="A40" s="656" t="s">
        <v>346</v>
      </c>
      <c r="B40" s="656"/>
      <c r="C40" s="656"/>
      <c r="D40" s="532"/>
      <c r="E40" s="532"/>
      <c r="F40" s="532"/>
      <c r="G40" s="532"/>
      <c r="H40" s="532"/>
      <c r="I40" s="532"/>
      <c r="J40" s="532"/>
      <c r="K40" s="532"/>
      <c r="L40" s="532"/>
      <c r="M40" s="532"/>
      <c r="N40" s="532"/>
      <c r="O40" s="532"/>
      <c r="P40" s="532"/>
      <c r="Q40" s="532"/>
      <c r="R40" s="532"/>
      <c r="S40" s="532"/>
      <c r="T40" s="532"/>
      <c r="U40" s="532"/>
      <c r="V40" s="532"/>
      <c r="W40" s="532"/>
      <c r="X40" s="532"/>
      <c r="Y40" s="532"/>
      <c r="Z40" s="532"/>
      <c r="AA40" s="532"/>
      <c r="AB40" s="532"/>
      <c r="AC40" s="532"/>
      <c r="AD40" s="532"/>
      <c r="AE40" s="532"/>
      <c r="AF40" s="532"/>
      <c r="AG40" s="532"/>
      <c r="AH40" s="532"/>
      <c r="AI40" s="532"/>
      <c r="AJ40" s="532"/>
      <c r="AK40" s="532"/>
      <c r="AL40" s="532"/>
      <c r="AM40" s="532"/>
      <c r="AN40" s="532"/>
      <c r="AO40" s="532"/>
      <c r="AP40" s="532"/>
      <c r="AQ40" s="532"/>
      <c r="AR40" s="532"/>
      <c r="AS40" s="532"/>
      <c r="AT40" s="532"/>
      <c r="AU40" s="532"/>
      <c r="AV40" s="532"/>
      <c r="AW40" s="532"/>
      <c r="AX40" s="532"/>
      <c r="AY40" s="532"/>
      <c r="AZ40" s="532"/>
      <c r="BA40" s="532"/>
      <c r="BB40" s="532"/>
      <c r="BC40" s="532"/>
      <c r="BD40" s="532"/>
    </row>
    <row r="41" spans="1:56" ht="15" customHeight="1">
      <c r="A41" s="656" t="s">
        <v>782</v>
      </c>
      <c r="B41" s="656"/>
      <c r="C41" s="656"/>
      <c r="D41" s="532"/>
      <c r="E41" s="532"/>
      <c r="F41" s="532"/>
      <c r="G41" s="532"/>
      <c r="H41" s="532"/>
      <c r="I41" s="532"/>
      <c r="J41" s="532"/>
      <c r="K41" s="532"/>
      <c r="L41" s="532"/>
      <c r="M41" s="532"/>
      <c r="N41" s="532"/>
      <c r="O41" s="532"/>
      <c r="P41" s="532"/>
      <c r="Q41" s="532"/>
      <c r="R41" s="532"/>
      <c r="S41" s="532"/>
      <c r="T41" s="532"/>
      <c r="U41" s="532"/>
      <c r="V41" s="532"/>
      <c r="W41" s="532"/>
      <c r="X41" s="532"/>
      <c r="Y41" s="532"/>
      <c r="Z41" s="532"/>
      <c r="AA41" s="532"/>
      <c r="AB41" s="532"/>
      <c r="AC41" s="532"/>
      <c r="AD41" s="532"/>
      <c r="AE41" s="532"/>
      <c r="AF41" s="532"/>
      <c r="AG41" s="532"/>
      <c r="AH41" s="532"/>
      <c r="AI41" s="532"/>
      <c r="AJ41" s="532"/>
      <c r="AK41" s="532"/>
      <c r="AL41" s="532"/>
      <c r="AM41" s="532"/>
      <c r="AN41" s="532"/>
      <c r="AO41" s="532"/>
      <c r="AP41" s="532"/>
      <c r="AQ41" s="532"/>
      <c r="AR41" s="532"/>
      <c r="AS41" s="532"/>
      <c r="AT41" s="532"/>
      <c r="AU41" s="532"/>
      <c r="AV41" s="532"/>
      <c r="AW41" s="532"/>
      <c r="AX41" s="532"/>
      <c r="AY41" s="532"/>
      <c r="AZ41" s="532"/>
      <c r="BA41" s="532"/>
      <c r="BB41" s="532"/>
      <c r="BC41" s="532"/>
      <c r="BD41" s="532"/>
    </row>
    <row r="42" spans="1:56" ht="25.5" customHeight="1">
      <c r="A42" s="656" t="s">
        <v>783</v>
      </c>
      <c r="B42" s="656"/>
      <c r="C42" s="656"/>
      <c r="D42" s="11">
        <v>686654886</v>
      </c>
      <c r="E42" s="11"/>
      <c r="F42" s="11"/>
      <c r="G42" s="11">
        <v>12847883</v>
      </c>
      <c r="H42" s="11">
        <v>2524056</v>
      </c>
      <c r="I42" s="11">
        <v>11655555</v>
      </c>
      <c r="J42" s="11">
        <v>7843665</v>
      </c>
      <c r="K42" s="11">
        <v>97240115</v>
      </c>
      <c r="L42" s="11">
        <v>12011319</v>
      </c>
      <c r="M42" s="11">
        <v>7760134</v>
      </c>
      <c r="N42" s="11">
        <v>3297131</v>
      </c>
      <c r="O42" s="11">
        <v>27071608</v>
      </c>
      <c r="P42" s="11">
        <v>18962101</v>
      </c>
      <c r="Q42" s="11">
        <v>3409731</v>
      </c>
      <c r="R42" s="11">
        <v>3115269</v>
      </c>
      <c r="S42" s="11">
        <v>18520513</v>
      </c>
      <c r="T42" s="11">
        <v>15742709</v>
      </c>
      <c r="U42" s="11">
        <v>7282938</v>
      </c>
      <c r="V42" s="11">
        <v>7402958</v>
      </c>
      <c r="W42" s="11">
        <v>11263480</v>
      </c>
      <c r="X42" s="11">
        <v>9299171</v>
      </c>
      <c r="Y42" s="11">
        <v>2145990</v>
      </c>
      <c r="Z42" s="11">
        <v>12663513</v>
      </c>
      <c r="AA42" s="11">
        <v>13179312</v>
      </c>
      <c r="AB42" s="11">
        <v>25890299</v>
      </c>
      <c r="AC42" s="11">
        <v>16094986</v>
      </c>
      <c r="AD42" s="11">
        <v>6431695</v>
      </c>
      <c r="AE42" s="11">
        <v>9976109</v>
      </c>
      <c r="AF42" s="11">
        <v>1917463</v>
      </c>
      <c r="AG42" s="11">
        <v>3825588</v>
      </c>
      <c r="AH42" s="11">
        <v>5150123</v>
      </c>
      <c r="AI42" s="11">
        <v>1441350</v>
      </c>
      <c r="AJ42" s="11">
        <v>18497910</v>
      </c>
      <c r="AK42" s="11">
        <v>5527172</v>
      </c>
      <c r="AL42" s="11">
        <v>45766742</v>
      </c>
      <c r="AM42" s="11">
        <v>21223986</v>
      </c>
      <c r="AN42" s="11">
        <v>2356128</v>
      </c>
      <c r="AO42" s="11">
        <v>23187805</v>
      </c>
      <c r="AP42" s="11">
        <v>8323116</v>
      </c>
      <c r="AQ42" s="11">
        <v>12291011</v>
      </c>
      <c r="AR42" s="11">
        <v>28410894</v>
      </c>
      <c r="AS42" s="11">
        <v>2168254</v>
      </c>
      <c r="AT42" s="11">
        <v>10274900</v>
      </c>
      <c r="AU42" s="11">
        <v>1519557</v>
      </c>
      <c r="AV42" s="11">
        <v>10574305</v>
      </c>
      <c r="AW42" s="11">
        <v>54200415</v>
      </c>
      <c r="AX42" s="11">
        <v>8444264</v>
      </c>
      <c r="AY42" s="11">
        <v>2906638</v>
      </c>
      <c r="AZ42" s="11">
        <v>16598849</v>
      </c>
      <c r="BA42" s="11">
        <v>19629589</v>
      </c>
      <c r="BB42" s="11">
        <v>4285354</v>
      </c>
      <c r="BC42" s="11">
        <v>12363945</v>
      </c>
      <c r="BD42" s="11">
        <v>2137288</v>
      </c>
    </row>
    <row r="43" spans="1:56" ht="14.25" customHeight="1">
      <c r="A43" s="656" t="s">
        <v>784</v>
      </c>
      <c r="B43" s="656"/>
      <c r="C43" s="656"/>
      <c r="D43" s="11">
        <v>676247828</v>
      </c>
      <c r="E43" s="11"/>
      <c r="F43" s="11"/>
      <c r="G43" s="11">
        <v>8547055</v>
      </c>
      <c r="H43" s="11">
        <v>2724651</v>
      </c>
      <c r="I43" s="11">
        <v>14685574</v>
      </c>
      <c r="J43" s="11">
        <v>7482277</v>
      </c>
      <c r="K43" s="11">
        <v>124082248</v>
      </c>
      <c r="L43" s="11">
        <v>8465159</v>
      </c>
      <c r="M43" s="11">
        <v>4261286</v>
      </c>
      <c r="N43" s="11">
        <v>2551364</v>
      </c>
      <c r="O43" s="11">
        <v>27111988</v>
      </c>
      <c r="P43" s="11">
        <v>12475749</v>
      </c>
      <c r="Q43" s="11">
        <v>2984204</v>
      </c>
      <c r="R43" s="11">
        <v>2495878</v>
      </c>
      <c r="S43" s="11">
        <v>23289719</v>
      </c>
      <c r="T43" s="11">
        <v>13967124</v>
      </c>
      <c r="U43" s="11">
        <v>6010233</v>
      </c>
      <c r="V43" s="11">
        <v>4101965</v>
      </c>
      <c r="W43" s="11">
        <v>11508013</v>
      </c>
      <c r="X43" s="11">
        <v>11226836</v>
      </c>
      <c r="Y43" s="11">
        <v>3257172</v>
      </c>
      <c r="Z43" s="11">
        <v>12929570</v>
      </c>
      <c r="AA43" s="11">
        <v>22403061</v>
      </c>
      <c r="AB43" s="11">
        <v>18833917</v>
      </c>
      <c r="AC43" s="11">
        <v>14507128</v>
      </c>
      <c r="AD43" s="11">
        <v>6440718</v>
      </c>
      <c r="AE43" s="11">
        <v>8995674</v>
      </c>
      <c r="AF43" s="11">
        <v>2169871</v>
      </c>
      <c r="AG43" s="11">
        <v>2771780</v>
      </c>
      <c r="AH43" s="11">
        <v>3892730</v>
      </c>
      <c r="AI43" s="11">
        <v>2584284</v>
      </c>
      <c r="AJ43" s="11">
        <v>18558280</v>
      </c>
      <c r="AK43" s="11">
        <v>5900385</v>
      </c>
      <c r="AL43" s="11">
        <v>67311394</v>
      </c>
      <c r="AM43" s="11">
        <v>13031451</v>
      </c>
      <c r="AN43" s="11">
        <v>1287765</v>
      </c>
      <c r="AO43" s="11">
        <v>25824087</v>
      </c>
      <c r="AP43" s="11">
        <v>6747383</v>
      </c>
      <c r="AQ43" s="11">
        <v>10481906</v>
      </c>
      <c r="AR43" s="11">
        <v>31373090</v>
      </c>
      <c r="AS43" s="11">
        <v>2770134</v>
      </c>
      <c r="AT43" s="11">
        <v>7811767</v>
      </c>
      <c r="AU43" s="11">
        <v>1154441</v>
      </c>
      <c r="AV43" s="11">
        <v>12447574</v>
      </c>
      <c r="AW43" s="11">
        <v>37986943</v>
      </c>
      <c r="AX43" s="11">
        <v>3769434</v>
      </c>
      <c r="AY43" s="11">
        <v>3400225</v>
      </c>
      <c r="AZ43" s="11">
        <v>11169667</v>
      </c>
      <c r="BA43" s="11">
        <v>12195196</v>
      </c>
      <c r="BB43" s="11">
        <v>4732909</v>
      </c>
      <c r="BC43" s="11">
        <v>10691615</v>
      </c>
      <c r="BD43" s="11">
        <v>844954</v>
      </c>
    </row>
    <row r="44" spans="1:56" ht="15" customHeight="1">
      <c r="A44" s="656" t="s">
        <v>785</v>
      </c>
      <c r="B44" s="656"/>
      <c r="C44" s="656"/>
      <c r="D44" s="11">
        <v>88770896</v>
      </c>
      <c r="E44" s="11"/>
      <c r="F44" s="11"/>
      <c r="G44" s="11">
        <v>2875275</v>
      </c>
      <c r="H44" s="11">
        <v>28963</v>
      </c>
      <c r="I44" s="11">
        <v>7459</v>
      </c>
      <c r="J44" s="11">
        <v>1159401</v>
      </c>
      <c r="K44" s="11">
        <v>13426724</v>
      </c>
      <c r="L44" s="11">
        <v>1024929</v>
      </c>
      <c r="M44" s="11">
        <v>1458785</v>
      </c>
      <c r="N44" s="11">
        <v>47256</v>
      </c>
      <c r="O44" s="11">
        <v>1210889</v>
      </c>
      <c r="P44" s="11">
        <v>1360458</v>
      </c>
      <c r="Q44" s="11">
        <v>619245</v>
      </c>
      <c r="R44" s="11">
        <v>52251</v>
      </c>
      <c r="S44" s="11">
        <v>1653877</v>
      </c>
      <c r="T44" s="11">
        <v>140733</v>
      </c>
      <c r="U44" s="11">
        <v>1887069</v>
      </c>
      <c r="V44" s="11">
        <v>2681576</v>
      </c>
      <c r="W44" s="11">
        <v>1894482</v>
      </c>
      <c r="X44" s="11">
        <v>356728</v>
      </c>
      <c r="Y44" s="11">
        <v>62151</v>
      </c>
      <c r="Z44" s="11">
        <v>578878</v>
      </c>
      <c r="AA44" s="11">
        <v>718405</v>
      </c>
      <c r="AB44" s="11">
        <v>4385477</v>
      </c>
      <c r="AC44" s="11">
        <v>325095</v>
      </c>
      <c r="AD44" s="11">
        <v>1456620</v>
      </c>
      <c r="AE44" s="11">
        <v>2212142</v>
      </c>
      <c r="AF44" s="11">
        <v>65323</v>
      </c>
      <c r="AG44" s="11">
        <v>189098</v>
      </c>
      <c r="AH44" s="11">
        <v>269434</v>
      </c>
      <c r="AI44" s="11">
        <v>61520</v>
      </c>
      <c r="AJ44" s="11">
        <v>2223073</v>
      </c>
      <c r="AK44" s="11">
        <v>1151673</v>
      </c>
      <c r="AL44" s="11">
        <v>5325753</v>
      </c>
      <c r="AM44" s="11">
        <v>2179337</v>
      </c>
      <c r="AN44" s="11">
        <v>27100</v>
      </c>
      <c r="AO44" s="11">
        <v>4351948</v>
      </c>
      <c r="AP44" s="11">
        <v>262911</v>
      </c>
      <c r="AQ44" s="11">
        <v>2332476</v>
      </c>
      <c r="AR44" s="11">
        <v>5132420</v>
      </c>
      <c r="AS44" s="11">
        <v>66227</v>
      </c>
      <c r="AT44" s="11">
        <v>1871970</v>
      </c>
      <c r="AU44" s="11">
        <v>23579</v>
      </c>
      <c r="AV44" s="11">
        <v>409713</v>
      </c>
      <c r="AW44" s="11">
        <v>7134155</v>
      </c>
      <c r="AX44" s="11">
        <v>1970170</v>
      </c>
      <c r="AY44" s="11">
        <v>224824</v>
      </c>
      <c r="AZ44" s="11">
        <v>4954417</v>
      </c>
      <c r="BA44" s="11">
        <v>4409139</v>
      </c>
      <c r="BB44" s="11">
        <v>149541</v>
      </c>
      <c r="BC44" s="11">
        <v>2356650</v>
      </c>
      <c r="BD44" s="11">
        <v>3577</v>
      </c>
    </row>
    <row r="45" spans="1:56" ht="15" customHeight="1">
      <c r="A45" s="656" t="s">
        <v>786</v>
      </c>
      <c r="B45" s="656"/>
      <c r="C45" s="656"/>
      <c r="D45" s="11">
        <v>61727972</v>
      </c>
      <c r="E45" s="11"/>
      <c r="F45" s="11"/>
      <c r="G45" s="11">
        <v>551627</v>
      </c>
      <c r="H45" s="11">
        <v>229041</v>
      </c>
      <c r="I45" s="11">
        <v>583978</v>
      </c>
      <c r="J45" s="11">
        <v>245899</v>
      </c>
      <c r="K45" s="11">
        <v>7503590</v>
      </c>
      <c r="L45" s="11">
        <v>573255</v>
      </c>
      <c r="M45" s="11">
        <v>1041145</v>
      </c>
      <c r="N45" s="11">
        <v>410368</v>
      </c>
      <c r="O45" s="11">
        <v>3957991</v>
      </c>
      <c r="P45" s="11">
        <v>1488125</v>
      </c>
      <c r="Q45" s="11">
        <v>550157</v>
      </c>
      <c r="R45" s="11">
        <v>151848</v>
      </c>
      <c r="S45" s="11">
        <v>1989331</v>
      </c>
      <c r="T45" s="11">
        <v>571486</v>
      </c>
      <c r="U45" s="11">
        <v>275215</v>
      </c>
      <c r="V45" s="11">
        <v>397821</v>
      </c>
      <c r="W45" s="11">
        <v>500808</v>
      </c>
      <c r="X45" s="11">
        <v>421737</v>
      </c>
      <c r="Y45" s="11">
        <v>147468</v>
      </c>
      <c r="Z45" s="11">
        <v>2190864</v>
      </c>
      <c r="AA45" s="11">
        <v>1484458</v>
      </c>
      <c r="AB45" s="11">
        <v>1640230</v>
      </c>
      <c r="AC45" s="11">
        <v>515239</v>
      </c>
      <c r="AD45" s="11">
        <v>423381</v>
      </c>
      <c r="AE45" s="11">
        <v>1988453</v>
      </c>
      <c r="AF45" s="11">
        <v>206589</v>
      </c>
      <c r="AG45" s="11">
        <v>306760</v>
      </c>
      <c r="AH45" s="11">
        <v>296213</v>
      </c>
      <c r="AI45" s="11">
        <v>97799</v>
      </c>
      <c r="AJ45" s="11">
        <v>1454264</v>
      </c>
      <c r="AK45" s="11">
        <v>398368</v>
      </c>
      <c r="AL45" s="11">
        <v>8999160</v>
      </c>
      <c r="AM45" s="11">
        <v>1265088</v>
      </c>
      <c r="AN45" s="11">
        <v>375497</v>
      </c>
      <c r="AO45" s="11">
        <v>2459852</v>
      </c>
      <c r="AP45" s="11">
        <v>1037585</v>
      </c>
      <c r="AQ45" s="11">
        <v>1011517</v>
      </c>
      <c r="AR45" s="11">
        <v>3428716</v>
      </c>
      <c r="AS45" s="11">
        <v>186540</v>
      </c>
      <c r="AT45" s="11">
        <v>1264559</v>
      </c>
      <c r="AU45" s="11">
        <v>165103</v>
      </c>
      <c r="AV45" s="11">
        <v>738464</v>
      </c>
      <c r="AW45" s="11">
        <v>2991203</v>
      </c>
      <c r="AX45" s="11">
        <v>335385</v>
      </c>
      <c r="AY45" s="11">
        <v>163781</v>
      </c>
      <c r="AZ45" s="11">
        <v>1498307</v>
      </c>
      <c r="BA45" s="11">
        <v>1957734</v>
      </c>
      <c r="BB45" s="11">
        <v>298684</v>
      </c>
      <c r="BC45" s="11">
        <v>562177</v>
      </c>
      <c r="BD45" s="11">
        <v>395112</v>
      </c>
    </row>
    <row r="46" spans="1:56" ht="14.25" customHeight="1">
      <c r="A46" s="656" t="s">
        <v>787</v>
      </c>
      <c r="B46" s="656"/>
      <c r="C46" s="656"/>
      <c r="D46" s="11">
        <v>129304623</v>
      </c>
      <c r="E46" s="11"/>
      <c r="F46" s="11"/>
      <c r="G46" s="11">
        <v>1659619</v>
      </c>
      <c r="H46" s="11">
        <v>1143967</v>
      </c>
      <c r="I46" s="11">
        <v>2217232</v>
      </c>
      <c r="J46" s="11">
        <v>1743755</v>
      </c>
      <c r="K46" s="11">
        <v>10825735</v>
      </c>
      <c r="L46" s="11">
        <v>1990230</v>
      </c>
      <c r="M46" s="11">
        <v>1694567</v>
      </c>
      <c r="N46" s="11">
        <v>832628</v>
      </c>
      <c r="O46" s="11">
        <v>8747688</v>
      </c>
      <c r="P46" s="11">
        <v>2969100</v>
      </c>
      <c r="Q46" s="11">
        <v>439255</v>
      </c>
      <c r="R46" s="11">
        <v>704780</v>
      </c>
      <c r="S46" s="11">
        <v>6762593</v>
      </c>
      <c r="T46" s="11">
        <v>2465799</v>
      </c>
      <c r="U46" s="11">
        <v>2304141</v>
      </c>
      <c r="V46" s="11">
        <v>1239281</v>
      </c>
      <c r="W46" s="11">
        <v>1996782</v>
      </c>
      <c r="X46" s="11">
        <v>1493443</v>
      </c>
      <c r="Y46" s="11">
        <v>692905</v>
      </c>
      <c r="Z46" s="11">
        <v>2556791</v>
      </c>
      <c r="AA46" s="11">
        <v>3140883</v>
      </c>
      <c r="AB46" s="11">
        <v>3012998</v>
      </c>
      <c r="AC46" s="11">
        <v>2789319</v>
      </c>
      <c r="AD46" s="11">
        <v>1455496</v>
      </c>
      <c r="AE46" s="11">
        <v>1391549</v>
      </c>
      <c r="AF46" s="11">
        <v>610663</v>
      </c>
      <c r="AG46" s="11">
        <v>824452</v>
      </c>
      <c r="AH46" s="11">
        <v>1000032</v>
      </c>
      <c r="AI46" s="11">
        <v>528633</v>
      </c>
      <c r="AJ46" s="11">
        <v>3126092</v>
      </c>
      <c r="AK46" s="11">
        <v>651714</v>
      </c>
      <c r="AL46" s="11">
        <v>5870948</v>
      </c>
      <c r="AM46" s="11">
        <v>4490147</v>
      </c>
      <c r="AN46" s="11">
        <v>970114</v>
      </c>
      <c r="AO46" s="11">
        <v>4044349</v>
      </c>
      <c r="AP46" s="11">
        <v>2168570</v>
      </c>
      <c r="AQ46" s="11">
        <v>1195771</v>
      </c>
      <c r="AR46" s="11">
        <v>8159034</v>
      </c>
      <c r="AS46" s="11">
        <v>320743</v>
      </c>
      <c r="AT46" s="11">
        <v>2068516</v>
      </c>
      <c r="AU46" s="11">
        <v>664095</v>
      </c>
      <c r="AV46" s="11">
        <v>1641757</v>
      </c>
      <c r="AW46" s="11">
        <v>10039223</v>
      </c>
      <c r="AX46" s="11">
        <v>1211388</v>
      </c>
      <c r="AY46" s="11">
        <v>437888</v>
      </c>
      <c r="AZ46" s="11">
        <v>4837855</v>
      </c>
      <c r="BA46" s="11">
        <v>2429486</v>
      </c>
      <c r="BB46" s="11">
        <v>1148911</v>
      </c>
      <c r="BC46" s="11">
        <v>3844589</v>
      </c>
      <c r="BD46" s="11">
        <v>749117</v>
      </c>
    </row>
    <row r="47" spans="1:56" ht="15" customHeight="1">
      <c r="A47" s="656" t="s">
        <v>788</v>
      </c>
      <c r="B47" s="656"/>
      <c r="C47" s="656"/>
      <c r="D47" s="11">
        <v>17081362</v>
      </c>
      <c r="E47" s="11"/>
      <c r="F47" s="11"/>
      <c r="G47" s="11">
        <v>171607</v>
      </c>
      <c r="H47" s="11">
        <v>142360</v>
      </c>
      <c r="I47" s="11">
        <v>280662</v>
      </c>
      <c r="J47" s="11">
        <v>125399</v>
      </c>
      <c r="K47" s="11">
        <v>1907378</v>
      </c>
      <c r="L47" s="11">
        <v>235845</v>
      </c>
      <c r="M47" s="11">
        <v>251026</v>
      </c>
      <c r="N47" s="11">
        <v>148671</v>
      </c>
      <c r="O47" s="11">
        <v>577197</v>
      </c>
      <c r="P47" s="11">
        <v>516689</v>
      </c>
      <c r="Q47" s="11">
        <v>44877</v>
      </c>
      <c r="R47" s="11">
        <v>65099</v>
      </c>
      <c r="S47" s="11">
        <v>439719</v>
      </c>
      <c r="T47" s="11">
        <v>267728</v>
      </c>
      <c r="U47" s="11">
        <v>104622</v>
      </c>
      <c r="V47" s="11">
        <v>111385</v>
      </c>
      <c r="W47" s="11">
        <v>274012</v>
      </c>
      <c r="X47" s="11">
        <v>358733</v>
      </c>
      <c r="Y47" s="11">
        <v>97008</v>
      </c>
      <c r="Z47" s="11">
        <v>643786</v>
      </c>
      <c r="AA47" s="11">
        <v>922066</v>
      </c>
      <c r="AB47" s="11">
        <v>501930</v>
      </c>
      <c r="AC47" s="11">
        <v>486835</v>
      </c>
      <c r="AD47" s="11">
        <v>150445</v>
      </c>
      <c r="AE47" s="11">
        <v>235665</v>
      </c>
      <c r="AF47" s="11">
        <v>39216</v>
      </c>
      <c r="AG47" s="11">
        <v>90473</v>
      </c>
      <c r="AH47" s="11">
        <v>95406</v>
      </c>
      <c r="AI47" s="11">
        <v>71944</v>
      </c>
      <c r="AJ47" s="11">
        <v>715359</v>
      </c>
      <c r="AK47" s="11">
        <v>148580</v>
      </c>
      <c r="AL47" s="11">
        <v>1017705</v>
      </c>
      <c r="AM47" s="11">
        <v>738513</v>
      </c>
      <c r="AN47" s="11">
        <v>31401</v>
      </c>
      <c r="AO47" s="11">
        <v>390158</v>
      </c>
      <c r="AP47" s="11">
        <v>230799</v>
      </c>
      <c r="AQ47" s="11">
        <v>201595</v>
      </c>
      <c r="AR47" s="11">
        <v>1093448</v>
      </c>
      <c r="AS47" s="11">
        <v>87077</v>
      </c>
      <c r="AT47" s="11">
        <v>205857</v>
      </c>
      <c r="AU47" s="11">
        <v>47261</v>
      </c>
      <c r="AV47" s="11">
        <v>277908</v>
      </c>
      <c r="AW47" s="11">
        <v>1183713</v>
      </c>
      <c r="AX47" s="11">
        <v>150315</v>
      </c>
      <c r="AY47" s="11">
        <v>110600</v>
      </c>
      <c r="AZ47" s="11">
        <v>492487</v>
      </c>
      <c r="BA47" s="11">
        <v>429060</v>
      </c>
      <c r="BB47" s="11">
        <v>81031</v>
      </c>
      <c r="BC47" s="11">
        <v>51250</v>
      </c>
      <c r="BD47" s="11">
        <v>39462</v>
      </c>
    </row>
    <row r="48" spans="1:56" ht="15" customHeight="1">
      <c r="A48" s="656" t="s">
        <v>789</v>
      </c>
      <c r="B48" s="656"/>
      <c r="C48" s="656"/>
      <c r="D48" s="11">
        <v>51313858</v>
      </c>
      <c r="E48" s="11"/>
      <c r="F48" s="11"/>
      <c r="G48" s="11">
        <v>553944</v>
      </c>
      <c r="H48" s="11">
        <v>316353</v>
      </c>
      <c r="I48" s="11">
        <v>1080923</v>
      </c>
      <c r="J48" s="11">
        <v>420114</v>
      </c>
      <c r="K48" s="11">
        <v>8528075</v>
      </c>
      <c r="L48" s="11">
        <v>1035100</v>
      </c>
      <c r="M48" s="11">
        <v>622024</v>
      </c>
      <c r="N48" s="11">
        <v>324144</v>
      </c>
      <c r="O48" s="11">
        <v>2385256</v>
      </c>
      <c r="P48" s="11">
        <v>1326803</v>
      </c>
      <c r="Q48" s="11">
        <v>228646</v>
      </c>
      <c r="R48" s="11">
        <v>280588</v>
      </c>
      <c r="S48" s="11">
        <v>1358464</v>
      </c>
      <c r="T48" s="11">
        <v>708261</v>
      </c>
      <c r="U48" s="11">
        <v>288880</v>
      </c>
      <c r="V48" s="11">
        <v>350931</v>
      </c>
      <c r="W48" s="11">
        <v>666606</v>
      </c>
      <c r="X48" s="11">
        <v>667656</v>
      </c>
      <c r="Y48" s="11">
        <v>162568</v>
      </c>
      <c r="Z48" s="11">
        <v>1479811</v>
      </c>
      <c r="AA48" s="11">
        <v>954978</v>
      </c>
      <c r="AB48" s="11">
        <v>1894849</v>
      </c>
      <c r="AC48" s="11">
        <v>635229</v>
      </c>
      <c r="AD48" s="11">
        <v>365388</v>
      </c>
      <c r="AE48" s="11">
        <v>827462</v>
      </c>
      <c r="AF48" s="11">
        <v>212280</v>
      </c>
      <c r="AG48" s="11">
        <v>349865</v>
      </c>
      <c r="AH48" s="11">
        <v>312785</v>
      </c>
      <c r="AI48" s="11">
        <v>145827</v>
      </c>
      <c r="AJ48" s="11">
        <v>1380091</v>
      </c>
      <c r="AK48" s="11">
        <v>525324</v>
      </c>
      <c r="AL48" s="11">
        <v>3403266</v>
      </c>
      <c r="AM48" s="11">
        <v>1343093</v>
      </c>
      <c r="AN48" s="11">
        <v>105537</v>
      </c>
      <c r="AO48" s="11">
        <v>1815411</v>
      </c>
      <c r="AP48" s="11">
        <v>575015</v>
      </c>
      <c r="AQ48" s="11">
        <v>897609</v>
      </c>
      <c r="AR48" s="11">
        <v>2183012</v>
      </c>
      <c r="AS48" s="11">
        <v>199314</v>
      </c>
      <c r="AT48" s="11">
        <v>520001</v>
      </c>
      <c r="AU48" s="11">
        <v>120790</v>
      </c>
      <c r="AV48" s="11">
        <v>972601</v>
      </c>
      <c r="AW48" s="11">
        <v>4219031</v>
      </c>
      <c r="AX48" s="11">
        <v>372616</v>
      </c>
      <c r="AY48" s="11">
        <v>154593</v>
      </c>
      <c r="AZ48" s="11">
        <v>1538611</v>
      </c>
      <c r="BA48" s="11">
        <v>998828</v>
      </c>
      <c r="BB48" s="11">
        <v>301041</v>
      </c>
      <c r="BC48" s="11">
        <v>1069838</v>
      </c>
      <c r="BD48" s="11">
        <v>134426</v>
      </c>
    </row>
    <row r="49" spans="1:56" ht="15" customHeight="1">
      <c r="A49" s="656" t="s">
        <v>790</v>
      </c>
      <c r="B49" s="656"/>
      <c r="C49" s="656"/>
      <c r="D49" s="11">
        <v>23964724</v>
      </c>
      <c r="E49" s="11"/>
      <c r="F49" s="11"/>
      <c r="G49" s="11">
        <v>295316</v>
      </c>
      <c r="H49" s="11">
        <v>405104</v>
      </c>
      <c r="I49" s="11">
        <v>306838</v>
      </c>
      <c r="J49" s="11">
        <v>283602</v>
      </c>
      <c r="K49" s="11">
        <v>5747925</v>
      </c>
      <c r="L49" s="11">
        <v>416303</v>
      </c>
      <c r="M49" s="11">
        <v>237327</v>
      </c>
      <c r="N49" s="11">
        <v>113363</v>
      </c>
      <c r="O49" s="11">
        <v>1485972</v>
      </c>
      <c r="P49" s="11">
        <v>538731</v>
      </c>
      <c r="Q49" s="11">
        <v>161860</v>
      </c>
      <c r="R49" s="11">
        <v>242630</v>
      </c>
      <c r="S49" s="11">
        <v>238887</v>
      </c>
      <c r="T49" s="11">
        <v>385009</v>
      </c>
      <c r="U49" s="11">
        <v>294582</v>
      </c>
      <c r="V49" s="11">
        <v>224912</v>
      </c>
      <c r="W49" s="11">
        <v>396106</v>
      </c>
      <c r="X49" s="11">
        <v>796006</v>
      </c>
      <c r="Y49" s="11">
        <v>141696</v>
      </c>
      <c r="Z49" s="11">
        <v>563293</v>
      </c>
      <c r="AA49" s="11">
        <v>265381</v>
      </c>
      <c r="AB49" s="11">
        <v>369721</v>
      </c>
      <c r="AC49" s="11">
        <v>682934</v>
      </c>
      <c r="AD49" s="11">
        <v>239900</v>
      </c>
      <c r="AE49" s="11">
        <v>302370</v>
      </c>
      <c r="AF49" s="11">
        <v>284861</v>
      </c>
      <c r="AG49" s="11">
        <v>224856</v>
      </c>
      <c r="AH49" s="11">
        <v>140690</v>
      </c>
      <c r="AI49" s="11">
        <v>57885</v>
      </c>
      <c r="AJ49" s="11">
        <v>474158</v>
      </c>
      <c r="AK49" s="11">
        <v>255992</v>
      </c>
      <c r="AL49" s="11">
        <v>543360</v>
      </c>
      <c r="AM49" s="11">
        <v>529106</v>
      </c>
      <c r="AN49" s="11">
        <v>142237</v>
      </c>
      <c r="AO49" s="11">
        <v>442609</v>
      </c>
      <c r="AP49" s="11">
        <v>160437</v>
      </c>
      <c r="AQ49" s="11">
        <v>535370</v>
      </c>
      <c r="AR49" s="11">
        <v>733442</v>
      </c>
      <c r="AS49" s="11">
        <v>49743</v>
      </c>
      <c r="AT49" s="11">
        <v>281506</v>
      </c>
      <c r="AU49" s="11">
        <v>187574</v>
      </c>
      <c r="AV49" s="11">
        <v>352507</v>
      </c>
      <c r="AW49" s="11">
        <v>836608</v>
      </c>
      <c r="AX49" s="11">
        <v>213338</v>
      </c>
      <c r="AY49" s="11">
        <v>123704</v>
      </c>
      <c r="AZ49" s="11">
        <v>315847</v>
      </c>
      <c r="BA49" s="11">
        <v>900049</v>
      </c>
      <c r="BB49" s="11">
        <v>272671</v>
      </c>
      <c r="BC49" s="11">
        <v>532087</v>
      </c>
      <c r="BD49" s="11">
        <v>238319</v>
      </c>
    </row>
    <row r="50" spans="1:56" ht="15" customHeight="1">
      <c r="A50" s="656" t="s">
        <v>791</v>
      </c>
      <c r="B50" s="656"/>
      <c r="C50" s="656"/>
      <c r="D50" s="11">
        <v>6549239</v>
      </c>
      <c r="E50" s="11"/>
      <c r="F50" s="11"/>
      <c r="G50" s="11">
        <v>22814</v>
      </c>
      <c r="H50" s="11">
        <v>15374</v>
      </c>
      <c r="I50" s="11">
        <v>82845</v>
      </c>
      <c r="J50" s="11">
        <v>68072</v>
      </c>
      <c r="K50" s="11">
        <v>613467</v>
      </c>
      <c r="L50" s="11">
        <v>102706</v>
      </c>
      <c r="M50" s="11">
        <v>54756</v>
      </c>
      <c r="N50" s="11">
        <v>49457</v>
      </c>
      <c r="O50" s="11">
        <v>168872</v>
      </c>
      <c r="P50" s="11">
        <v>263357</v>
      </c>
      <c r="Q50" s="11">
        <v>84206</v>
      </c>
      <c r="R50" s="11">
        <v>39105</v>
      </c>
      <c r="S50" s="11">
        <v>270821</v>
      </c>
      <c r="T50" s="11">
        <v>51922</v>
      </c>
      <c r="U50" s="11">
        <v>31175</v>
      </c>
      <c r="V50" s="11">
        <v>38835</v>
      </c>
      <c r="W50" s="11">
        <v>128387</v>
      </c>
      <c r="X50" s="11">
        <v>347548</v>
      </c>
      <c r="Y50" s="11">
        <v>7075</v>
      </c>
      <c r="Z50" s="11">
        <v>185408</v>
      </c>
      <c r="AA50" s="11">
        <v>202643</v>
      </c>
      <c r="AB50" s="11">
        <v>154384</v>
      </c>
      <c r="AC50" s="11">
        <v>291717</v>
      </c>
      <c r="AD50" s="11">
        <v>49899</v>
      </c>
      <c r="AE50" s="11">
        <v>69035</v>
      </c>
      <c r="AF50" s="11">
        <v>17013</v>
      </c>
      <c r="AG50" s="11">
        <v>53442</v>
      </c>
      <c r="AH50" s="11">
        <v>22795</v>
      </c>
      <c r="AI50" s="11">
        <v>27953</v>
      </c>
      <c r="AJ50" s="11">
        <v>194846</v>
      </c>
      <c r="AK50" s="11">
        <v>56924</v>
      </c>
      <c r="AL50" s="11">
        <v>713281</v>
      </c>
      <c r="AM50" s="11">
        <v>213638</v>
      </c>
      <c r="AN50" s="11">
        <v>40661</v>
      </c>
      <c r="AO50" s="11">
        <v>191652</v>
      </c>
      <c r="AP50" s="11">
        <v>83468</v>
      </c>
      <c r="AQ50" s="11">
        <v>101855</v>
      </c>
      <c r="AR50" s="11">
        <v>339885</v>
      </c>
      <c r="AS50" s="11">
        <v>60176</v>
      </c>
      <c r="AT50" s="11">
        <v>148364</v>
      </c>
      <c r="AU50" s="11">
        <v>42070</v>
      </c>
      <c r="AV50" s="11">
        <v>109297</v>
      </c>
      <c r="AW50" s="11">
        <v>256743</v>
      </c>
      <c r="AX50" s="11">
        <v>53370</v>
      </c>
      <c r="AY50" s="11">
        <v>20330</v>
      </c>
      <c r="AZ50" s="11">
        <v>165607</v>
      </c>
      <c r="BA50" s="11">
        <v>142693</v>
      </c>
      <c r="BB50" s="11">
        <v>53902</v>
      </c>
      <c r="BC50" s="11">
        <v>21261</v>
      </c>
      <c r="BD50" s="11">
        <v>24133</v>
      </c>
    </row>
    <row r="51" spans="1:56" ht="15" customHeight="1">
      <c r="A51" s="656" t="s">
        <v>792</v>
      </c>
      <c r="B51" s="656"/>
      <c r="C51" s="656"/>
      <c r="D51" s="11">
        <v>61505684</v>
      </c>
      <c r="E51" s="11"/>
      <c r="F51" s="11"/>
      <c r="G51" s="11">
        <v>645732</v>
      </c>
      <c r="H51" s="11">
        <v>665074</v>
      </c>
      <c r="I51" s="11">
        <v>799733</v>
      </c>
      <c r="J51" s="11">
        <v>627664</v>
      </c>
      <c r="K51" s="11">
        <v>8662176</v>
      </c>
      <c r="L51" s="11">
        <v>984755</v>
      </c>
      <c r="M51" s="11">
        <v>1520386</v>
      </c>
      <c r="N51" s="11">
        <v>503657</v>
      </c>
      <c r="O51" s="11">
        <v>2478109</v>
      </c>
      <c r="P51" s="11">
        <v>927268</v>
      </c>
      <c r="Q51" s="11">
        <v>595200</v>
      </c>
      <c r="R51" s="11">
        <v>393557</v>
      </c>
      <c r="S51" s="11">
        <v>1442772</v>
      </c>
      <c r="T51" s="11">
        <v>812627</v>
      </c>
      <c r="U51" s="11">
        <v>598565</v>
      </c>
      <c r="V51" s="11">
        <v>474356</v>
      </c>
      <c r="W51" s="11">
        <v>1188743</v>
      </c>
      <c r="X51" s="11">
        <v>954369</v>
      </c>
      <c r="Y51" s="11">
        <v>436373</v>
      </c>
      <c r="Z51" s="11">
        <v>1495436</v>
      </c>
      <c r="AA51" s="11">
        <v>2703081</v>
      </c>
      <c r="AB51" s="11">
        <v>1083566</v>
      </c>
      <c r="AC51" s="11">
        <v>1141228</v>
      </c>
      <c r="AD51" s="11">
        <v>410454</v>
      </c>
      <c r="AE51" s="11">
        <v>569498</v>
      </c>
      <c r="AF51" s="11">
        <v>436856</v>
      </c>
      <c r="AG51" s="11">
        <v>295374</v>
      </c>
      <c r="AH51" s="11">
        <v>444316</v>
      </c>
      <c r="AI51" s="11">
        <v>304005</v>
      </c>
      <c r="AJ51" s="11">
        <v>1747069</v>
      </c>
      <c r="AK51" s="11">
        <v>531362</v>
      </c>
      <c r="AL51" s="11">
        <v>5691307</v>
      </c>
      <c r="AM51" s="11">
        <v>1636775</v>
      </c>
      <c r="AN51" s="11">
        <v>204538</v>
      </c>
      <c r="AO51" s="11">
        <v>2149592</v>
      </c>
      <c r="AP51" s="11">
        <v>716346</v>
      </c>
      <c r="AQ51" s="11">
        <v>1753189</v>
      </c>
      <c r="AR51" s="11">
        <v>2633479</v>
      </c>
      <c r="AS51" s="11">
        <v>406932</v>
      </c>
      <c r="AT51" s="11">
        <v>630300</v>
      </c>
      <c r="AU51" s="11">
        <v>203930</v>
      </c>
      <c r="AV51" s="11">
        <v>966453</v>
      </c>
      <c r="AW51" s="11">
        <v>2367314</v>
      </c>
      <c r="AX51" s="11">
        <v>999727</v>
      </c>
      <c r="AY51" s="11">
        <v>222304</v>
      </c>
      <c r="AZ51" s="11">
        <v>2068946</v>
      </c>
      <c r="BA51" s="11">
        <v>1106616</v>
      </c>
      <c r="BB51" s="11">
        <v>483631</v>
      </c>
      <c r="BC51" s="11">
        <v>1001273</v>
      </c>
      <c r="BD51" s="11">
        <v>389671</v>
      </c>
    </row>
    <row r="52" spans="1:56" ht="15" customHeight="1">
      <c r="A52" s="656" t="s">
        <v>793</v>
      </c>
      <c r="B52" s="656"/>
      <c r="C52" s="656"/>
      <c r="D52" s="11">
        <v>43945665</v>
      </c>
      <c r="E52" s="11"/>
      <c r="F52" s="11"/>
      <c r="G52" s="11">
        <v>389784</v>
      </c>
      <c r="H52" s="11">
        <v>198252</v>
      </c>
      <c r="I52" s="11">
        <v>633568</v>
      </c>
      <c r="J52" s="11">
        <v>152101</v>
      </c>
      <c r="K52" s="11">
        <v>6899122</v>
      </c>
      <c r="L52" s="11">
        <v>712314</v>
      </c>
      <c r="M52" s="11">
        <v>1539729</v>
      </c>
      <c r="N52" s="11">
        <v>185956</v>
      </c>
      <c r="O52" s="11">
        <v>916442</v>
      </c>
      <c r="P52" s="11">
        <v>592853</v>
      </c>
      <c r="Q52" s="11">
        <v>113918</v>
      </c>
      <c r="R52" s="11">
        <v>141616</v>
      </c>
      <c r="S52" s="11">
        <v>3493429</v>
      </c>
      <c r="T52" s="11">
        <v>890680</v>
      </c>
      <c r="U52" s="11">
        <v>206574</v>
      </c>
      <c r="V52" s="11">
        <v>180129</v>
      </c>
      <c r="W52" s="11">
        <v>645169</v>
      </c>
      <c r="X52" s="11">
        <v>814670</v>
      </c>
      <c r="Y52" s="11">
        <v>168027</v>
      </c>
      <c r="Z52" s="11">
        <v>1196674</v>
      </c>
      <c r="AA52" s="11">
        <v>2963852</v>
      </c>
      <c r="AB52" s="11">
        <v>1548062</v>
      </c>
      <c r="AC52" s="11">
        <v>570370</v>
      </c>
      <c r="AD52" s="11">
        <v>237943</v>
      </c>
      <c r="AE52" s="11">
        <v>772652</v>
      </c>
      <c r="AF52" s="11">
        <v>108825</v>
      </c>
      <c r="AG52" s="11">
        <v>58245</v>
      </c>
      <c r="AH52" s="11">
        <v>138456</v>
      </c>
      <c r="AI52" s="11">
        <v>318874</v>
      </c>
      <c r="AJ52" s="11">
        <v>2202843</v>
      </c>
      <c r="AK52" s="11">
        <v>390966</v>
      </c>
      <c r="AL52" s="11">
        <v>4084149</v>
      </c>
      <c r="AM52" s="11">
        <v>582733</v>
      </c>
      <c r="AN52" s="11">
        <v>80220</v>
      </c>
      <c r="AO52" s="11">
        <v>1316926</v>
      </c>
      <c r="AP52" s="11">
        <v>330852</v>
      </c>
      <c r="AQ52" s="11">
        <v>353289</v>
      </c>
      <c r="AR52" s="11">
        <v>1501902</v>
      </c>
      <c r="AS52" s="11">
        <v>448794</v>
      </c>
      <c r="AT52" s="11">
        <v>355443</v>
      </c>
      <c r="AU52" s="11">
        <v>108560</v>
      </c>
      <c r="AV52" s="11">
        <v>255740</v>
      </c>
      <c r="AW52" s="11">
        <v>1304988</v>
      </c>
      <c r="AX52" s="11">
        <v>236315</v>
      </c>
      <c r="AY52" s="11">
        <v>101073</v>
      </c>
      <c r="AZ52" s="11">
        <v>1114484</v>
      </c>
      <c r="BA52" s="11">
        <v>1490072</v>
      </c>
      <c r="BB52" s="11">
        <v>206560</v>
      </c>
      <c r="BC52" s="11">
        <v>653454</v>
      </c>
      <c r="BD52" s="11">
        <v>38016</v>
      </c>
    </row>
    <row r="53" spans="1:56" ht="25.5" customHeight="1">
      <c r="A53" s="656" t="s">
        <v>794</v>
      </c>
      <c r="B53" s="656"/>
      <c r="C53" s="656"/>
      <c r="D53" s="11">
        <v>137549076</v>
      </c>
      <c r="E53" s="11"/>
      <c r="F53" s="11"/>
      <c r="G53" s="11">
        <v>1517576</v>
      </c>
      <c r="H53" s="11">
        <v>1385771</v>
      </c>
      <c r="I53" s="11">
        <v>2401611</v>
      </c>
      <c r="J53" s="11">
        <v>926850</v>
      </c>
      <c r="K53" s="11">
        <v>11343181</v>
      </c>
      <c r="L53" s="11">
        <v>1780321</v>
      </c>
      <c r="M53" s="11">
        <v>2156775</v>
      </c>
      <c r="N53" s="11">
        <v>676642</v>
      </c>
      <c r="O53" s="11">
        <v>6929714</v>
      </c>
      <c r="P53" s="11">
        <v>1502628</v>
      </c>
      <c r="Q53" s="11">
        <v>1960436</v>
      </c>
      <c r="R53" s="11">
        <v>615475</v>
      </c>
      <c r="S53" s="11">
        <v>10762205</v>
      </c>
      <c r="T53" s="11">
        <v>3154070</v>
      </c>
      <c r="U53" s="11">
        <v>1125391</v>
      </c>
      <c r="V53" s="11">
        <v>480994</v>
      </c>
      <c r="W53" s="11">
        <v>1261788</v>
      </c>
      <c r="X53" s="11">
        <v>2406620</v>
      </c>
      <c r="Y53" s="11">
        <v>672884</v>
      </c>
      <c r="Z53" s="11">
        <v>3208624</v>
      </c>
      <c r="AA53" s="11">
        <v>6790685</v>
      </c>
      <c r="AB53" s="11">
        <v>3913937</v>
      </c>
      <c r="AC53" s="11">
        <v>3263434</v>
      </c>
      <c r="AD53" s="11">
        <v>1443966</v>
      </c>
      <c r="AE53" s="11">
        <v>1555110</v>
      </c>
      <c r="AF53" s="11">
        <v>509720</v>
      </c>
      <c r="AG53" s="11">
        <v>859163</v>
      </c>
      <c r="AH53" s="11">
        <v>1808179</v>
      </c>
      <c r="AI53" s="11">
        <v>890034</v>
      </c>
      <c r="AJ53" s="11">
        <v>5165208</v>
      </c>
      <c r="AK53" s="11">
        <v>2469145</v>
      </c>
      <c r="AL53" s="11">
        <v>16704042</v>
      </c>
      <c r="AM53" s="11">
        <v>2020020</v>
      </c>
      <c r="AN53" s="11">
        <v>1170085</v>
      </c>
      <c r="AO53" s="11">
        <v>3920313</v>
      </c>
      <c r="AP53" s="11">
        <v>706012</v>
      </c>
      <c r="AQ53" s="11">
        <v>2508553</v>
      </c>
      <c r="AR53" s="11">
        <v>4377292</v>
      </c>
      <c r="AS53" s="11">
        <v>555084</v>
      </c>
      <c r="AT53" s="11">
        <v>3146888</v>
      </c>
      <c r="AU53" s="11">
        <v>455986</v>
      </c>
      <c r="AV53" s="11">
        <v>1816565</v>
      </c>
      <c r="AW53" s="11">
        <v>5685234</v>
      </c>
      <c r="AX53" s="11">
        <v>692693</v>
      </c>
      <c r="AY53" s="11">
        <v>289825</v>
      </c>
      <c r="AZ53" s="11">
        <v>2898770</v>
      </c>
      <c r="BA53" s="11">
        <v>1754751</v>
      </c>
      <c r="BB53" s="11">
        <v>1014523</v>
      </c>
      <c r="BC53" s="11">
        <v>1184757</v>
      </c>
      <c r="BD53" s="11">
        <v>1709546</v>
      </c>
    </row>
    <row r="54" spans="1:56" ht="25.5" customHeight="1">
      <c r="A54" s="656" t="s">
        <v>795</v>
      </c>
      <c r="B54" s="656"/>
      <c r="C54" s="656"/>
      <c r="D54" s="11">
        <v>29491699</v>
      </c>
      <c r="E54" s="11"/>
      <c r="F54" s="11"/>
      <c r="G54" s="11">
        <v>75</v>
      </c>
      <c r="H54" s="11">
        <v>143750</v>
      </c>
      <c r="I54" s="11">
        <v>27303</v>
      </c>
      <c r="J54" s="532"/>
      <c r="K54" s="11">
        <v>2242375</v>
      </c>
      <c r="L54" s="11">
        <v>15072</v>
      </c>
      <c r="M54" s="11">
        <v>514784</v>
      </c>
      <c r="N54" s="11">
        <v>145987</v>
      </c>
      <c r="O54" s="11">
        <v>340229</v>
      </c>
      <c r="P54" s="11">
        <v>133801</v>
      </c>
      <c r="Q54" s="11">
        <v>0</v>
      </c>
      <c r="R54" s="532"/>
      <c r="S54" s="11">
        <v>0</v>
      </c>
      <c r="T54" s="11">
        <v>44284</v>
      </c>
      <c r="U54" s="11">
        <v>0</v>
      </c>
      <c r="V54" s="532"/>
      <c r="W54" s="11">
        <v>31081</v>
      </c>
      <c r="X54" s="11">
        <v>8009</v>
      </c>
      <c r="Y54" s="11">
        <v>42745</v>
      </c>
      <c r="Z54" s="11">
        <v>1253814</v>
      </c>
      <c r="AA54" s="11">
        <v>3969949</v>
      </c>
      <c r="AB54" s="11">
        <v>0</v>
      </c>
      <c r="AC54" s="11">
        <v>471723</v>
      </c>
      <c r="AD54" s="532"/>
      <c r="AE54" s="11">
        <v>0</v>
      </c>
      <c r="AF54" s="11">
        <v>15492</v>
      </c>
      <c r="AG54" s="11">
        <v>7793</v>
      </c>
      <c r="AH54" s="11">
        <v>44202</v>
      </c>
      <c r="AI54" s="11">
        <v>14669</v>
      </c>
      <c r="AJ54" s="11">
        <v>3082835</v>
      </c>
      <c r="AK54" s="11">
        <v>1171</v>
      </c>
      <c r="AL54" s="11">
        <v>13207462</v>
      </c>
      <c r="AM54" s="11">
        <v>152246</v>
      </c>
      <c r="AN54" s="11">
        <v>80565</v>
      </c>
      <c r="AO54" s="532"/>
      <c r="AP54" s="11">
        <v>1057236</v>
      </c>
      <c r="AQ54" s="11">
        <v>33123</v>
      </c>
      <c r="AR54" s="11">
        <v>1760</v>
      </c>
      <c r="AS54" s="11">
        <v>172688</v>
      </c>
      <c r="AT54" s="11">
        <v>1616644</v>
      </c>
      <c r="AU54" s="532"/>
      <c r="AV54" s="11">
        <v>1409</v>
      </c>
      <c r="AW54" s="11">
        <v>3655</v>
      </c>
      <c r="AX54" s="11">
        <v>0</v>
      </c>
      <c r="AY54" s="11">
        <v>52878</v>
      </c>
      <c r="AZ54" s="11">
        <v>151169</v>
      </c>
      <c r="BA54" s="11">
        <v>244878</v>
      </c>
      <c r="BB54" s="11">
        <v>10001</v>
      </c>
      <c r="BC54" s="11">
        <v>81197</v>
      </c>
      <c r="BD54" s="11">
        <v>73645</v>
      </c>
    </row>
    <row r="55" spans="1:56" ht="15" customHeight="1">
      <c r="A55" s="656" t="s">
        <v>796</v>
      </c>
      <c r="B55" s="656"/>
      <c r="C55" s="656"/>
      <c r="D55" s="11">
        <v>6718065</v>
      </c>
      <c r="E55" s="11"/>
      <c r="F55" s="11"/>
      <c r="G55" s="11">
        <v>321268</v>
      </c>
      <c r="H55" s="532"/>
      <c r="I55" s="532"/>
      <c r="J55" s="532"/>
      <c r="K55" s="532"/>
      <c r="L55" s="532"/>
      <c r="M55" s="532"/>
      <c r="N55" s="532"/>
      <c r="O55" s="532"/>
      <c r="P55" s="532"/>
      <c r="Q55" s="532"/>
      <c r="R55" s="11">
        <v>127237</v>
      </c>
      <c r="S55" s="532"/>
      <c r="T55" s="532"/>
      <c r="U55" s="11">
        <v>212932</v>
      </c>
      <c r="V55" s="532"/>
      <c r="W55" s="11">
        <v>5862</v>
      </c>
      <c r="X55" s="532"/>
      <c r="Y55" s="11">
        <v>0</v>
      </c>
      <c r="Z55" s="532"/>
      <c r="AA55" s="532"/>
      <c r="AB55" s="11">
        <v>872771</v>
      </c>
      <c r="AC55" s="532"/>
      <c r="AD55" s="11">
        <v>292430</v>
      </c>
      <c r="AE55" s="532"/>
      <c r="AF55" s="11">
        <v>83148</v>
      </c>
      <c r="AG55" s="532"/>
      <c r="AH55" s="532"/>
      <c r="AI55" s="11">
        <v>546271</v>
      </c>
      <c r="AJ55" s="532"/>
      <c r="AK55" s="532"/>
      <c r="AL55" s="532"/>
      <c r="AM55" s="532"/>
      <c r="AN55" s="532"/>
      <c r="AO55" s="11">
        <v>813932</v>
      </c>
      <c r="AP55" s="532"/>
      <c r="AQ55" s="11">
        <v>390399</v>
      </c>
      <c r="AR55" s="11">
        <v>1920735</v>
      </c>
      <c r="AS55" s="532"/>
      <c r="AT55" s="532"/>
      <c r="AU55" s="532"/>
      <c r="AV55" s="532"/>
      <c r="AW55" s="532"/>
      <c r="AX55" s="11">
        <v>274970</v>
      </c>
      <c r="AY55" s="11">
        <v>60748</v>
      </c>
      <c r="AZ55" s="11">
        <v>623049</v>
      </c>
      <c r="BA55" s="11">
        <v>0</v>
      </c>
      <c r="BB55" s="11">
        <v>75689</v>
      </c>
      <c r="BC55" s="532"/>
      <c r="BD55" s="11">
        <v>96624</v>
      </c>
    </row>
    <row r="56" spans="1:56" ht="25.5" customHeight="1">
      <c r="A56" s="656" t="s">
        <v>797</v>
      </c>
      <c r="B56" s="656"/>
      <c r="C56" s="656"/>
      <c r="D56" s="11">
        <v>293782934</v>
      </c>
      <c r="E56" s="11"/>
      <c r="F56" s="11"/>
      <c r="G56" s="11">
        <v>3481902</v>
      </c>
      <c r="H56" s="11">
        <v>1367744</v>
      </c>
      <c r="I56" s="11">
        <v>4314875</v>
      </c>
      <c r="J56" s="11">
        <v>1979698</v>
      </c>
      <c r="K56" s="11">
        <v>50990054</v>
      </c>
      <c r="L56" s="11">
        <v>5602527</v>
      </c>
      <c r="M56" s="11">
        <v>4753225</v>
      </c>
      <c r="N56" s="11">
        <v>725011</v>
      </c>
      <c r="O56" s="11">
        <v>9314690</v>
      </c>
      <c r="P56" s="11">
        <v>6543985</v>
      </c>
      <c r="Q56" s="11">
        <v>1488946</v>
      </c>
      <c r="R56" s="11">
        <v>1146546</v>
      </c>
      <c r="S56" s="11">
        <v>15292921</v>
      </c>
      <c r="T56" s="11">
        <v>2880788</v>
      </c>
      <c r="U56" s="11">
        <v>2629519</v>
      </c>
      <c r="V56" s="11">
        <v>1912827</v>
      </c>
      <c r="W56" s="11">
        <v>4550003</v>
      </c>
      <c r="X56" s="11">
        <v>4662324</v>
      </c>
      <c r="Y56" s="11">
        <v>1028113</v>
      </c>
      <c r="Z56" s="11">
        <v>4367219</v>
      </c>
      <c r="AA56" s="11">
        <v>6784356</v>
      </c>
      <c r="AB56" s="11">
        <v>8057620</v>
      </c>
      <c r="AC56" s="11">
        <v>5534021</v>
      </c>
      <c r="AD56" s="11">
        <v>1880311</v>
      </c>
      <c r="AE56" s="11">
        <v>4739931</v>
      </c>
      <c r="AF56" s="11">
        <v>1068360</v>
      </c>
      <c r="AG56" s="11">
        <v>761279</v>
      </c>
      <c r="AH56" s="11">
        <v>2605908</v>
      </c>
      <c r="AI56" s="11">
        <v>791338</v>
      </c>
      <c r="AJ56" s="11">
        <v>13517466</v>
      </c>
      <c r="AK56" s="11">
        <v>2398282</v>
      </c>
      <c r="AL56" s="11">
        <v>22531599</v>
      </c>
      <c r="AM56" s="11">
        <v>6164825</v>
      </c>
      <c r="AN56" s="11">
        <v>660183</v>
      </c>
      <c r="AO56" s="11">
        <v>17323549</v>
      </c>
      <c r="AP56" s="11">
        <v>2852310</v>
      </c>
      <c r="AQ56" s="11">
        <v>5580577</v>
      </c>
      <c r="AR56" s="11">
        <v>12734112</v>
      </c>
      <c r="AS56" s="11">
        <v>1288574</v>
      </c>
      <c r="AT56" s="11">
        <v>3683587</v>
      </c>
      <c r="AU56" s="11">
        <v>572221</v>
      </c>
      <c r="AV56" s="11">
        <v>2654456</v>
      </c>
      <c r="AW56" s="11">
        <v>18228620</v>
      </c>
      <c r="AX56" s="11">
        <v>1871857</v>
      </c>
      <c r="AY56" s="11">
        <v>396364</v>
      </c>
      <c r="AZ56" s="11">
        <v>5008883</v>
      </c>
      <c r="BA56" s="11">
        <v>7190780</v>
      </c>
      <c r="BB56" s="11">
        <v>1571731</v>
      </c>
      <c r="BC56" s="11">
        <v>5459008</v>
      </c>
      <c r="BD56" s="11">
        <v>837909</v>
      </c>
    </row>
    <row r="57" spans="1:56" ht="25.5" customHeight="1">
      <c r="A57" s="656"/>
      <c r="B57" s="656"/>
      <c r="C57" s="656"/>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row>
    <row r="58" spans="1:56" ht="25.5" customHeight="1">
      <c r="A58" s="656"/>
      <c r="B58" s="656"/>
      <c r="C58" s="656"/>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row>
    <row r="59" spans="1:56" ht="15" customHeight="1">
      <c r="A59" s="656"/>
      <c r="B59" s="656"/>
      <c r="C59" s="656"/>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row>
    <row r="60" spans="1:56" ht="15" customHeight="1">
      <c r="A60" s="656"/>
      <c r="B60" s="656"/>
      <c r="C60" s="656"/>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row>
    <row r="61" spans="1:56">
      <c r="A61" s="656" t="s">
        <v>346</v>
      </c>
      <c r="B61" s="656"/>
      <c r="C61" s="656"/>
      <c r="D61" s="532"/>
      <c r="E61" s="532"/>
      <c r="F61" s="532"/>
      <c r="G61" s="532"/>
      <c r="H61" s="532"/>
      <c r="I61" s="532"/>
      <c r="J61" s="532"/>
      <c r="K61" s="532"/>
      <c r="L61" s="532"/>
      <c r="M61" s="532"/>
      <c r="N61" s="532"/>
      <c r="O61" s="532"/>
      <c r="P61" s="532"/>
      <c r="Q61" s="532"/>
      <c r="R61" s="532"/>
      <c r="S61" s="532"/>
      <c r="T61" s="532"/>
      <c r="U61" s="532"/>
      <c r="V61" s="532"/>
      <c r="W61" s="532"/>
      <c r="X61" s="532"/>
      <c r="Y61" s="532"/>
      <c r="Z61" s="532"/>
      <c r="AA61" s="532"/>
      <c r="AB61" s="532"/>
      <c r="AC61" s="532"/>
      <c r="AD61" s="532"/>
      <c r="AE61" s="532"/>
      <c r="AF61" s="532"/>
      <c r="AG61" s="532"/>
      <c r="AH61" s="532"/>
      <c r="AI61" s="532"/>
      <c r="AJ61" s="532"/>
      <c r="AK61" s="532"/>
      <c r="AL61" s="532"/>
      <c r="AM61" s="532"/>
      <c r="AN61" s="532"/>
      <c r="AO61" s="532"/>
      <c r="AP61" s="532"/>
      <c r="AQ61" s="532"/>
      <c r="AR61" s="532"/>
      <c r="AS61" s="532"/>
      <c r="AT61" s="532"/>
      <c r="AU61" s="532"/>
      <c r="AV61" s="532"/>
      <c r="AW61" s="532"/>
      <c r="AX61" s="532"/>
      <c r="AY61" s="532"/>
      <c r="AZ61" s="532"/>
      <c r="BA61" s="532"/>
      <c r="BB61" s="532"/>
      <c r="BC61" s="532"/>
      <c r="BD61" s="532"/>
    </row>
    <row r="62" spans="1:56" ht="25.5" customHeight="1">
      <c r="A62" s="656" t="s">
        <v>798</v>
      </c>
      <c r="B62" s="656"/>
      <c r="C62" s="656"/>
      <c r="D62" s="11">
        <v>1153935982</v>
      </c>
      <c r="E62" s="11"/>
      <c r="F62" s="11"/>
      <c r="G62" s="11">
        <v>8772871</v>
      </c>
      <c r="H62" s="11">
        <v>5921713</v>
      </c>
      <c r="I62" s="11">
        <v>14291349</v>
      </c>
      <c r="J62" s="11">
        <v>4801939</v>
      </c>
      <c r="K62" s="11">
        <v>151405533</v>
      </c>
      <c r="L62" s="11">
        <v>16980689</v>
      </c>
      <c r="M62" s="11">
        <v>38756156</v>
      </c>
      <c r="N62" s="11">
        <v>4561576</v>
      </c>
      <c r="O62" s="11">
        <v>28823847</v>
      </c>
      <c r="P62" s="11">
        <v>13050862</v>
      </c>
      <c r="Q62" s="11">
        <v>9656278</v>
      </c>
      <c r="R62" s="11">
        <v>3369178</v>
      </c>
      <c r="S62" s="11">
        <v>61821319</v>
      </c>
      <c r="T62" s="11">
        <v>21842716</v>
      </c>
      <c r="U62" s="11">
        <v>6149694</v>
      </c>
      <c r="V62" s="11">
        <v>7538475</v>
      </c>
      <c r="W62" s="11">
        <v>14403514</v>
      </c>
      <c r="X62" s="11">
        <v>18092508</v>
      </c>
      <c r="Y62" s="11">
        <v>4750384</v>
      </c>
      <c r="Z62" s="11">
        <v>28027363</v>
      </c>
      <c r="AA62" s="11">
        <v>77043165</v>
      </c>
      <c r="AB62" s="11">
        <v>33463604</v>
      </c>
      <c r="AC62" s="11">
        <v>16363418</v>
      </c>
      <c r="AD62" s="11">
        <v>7265891</v>
      </c>
      <c r="AE62" s="11">
        <v>18419751</v>
      </c>
      <c r="AF62" s="11">
        <v>2795614</v>
      </c>
      <c r="AG62" s="11">
        <v>2014523</v>
      </c>
      <c r="AH62" s="11">
        <v>3248814</v>
      </c>
      <c r="AI62" s="11">
        <v>7739447</v>
      </c>
      <c r="AJ62" s="11">
        <v>65874095</v>
      </c>
      <c r="AK62" s="11">
        <v>7057656</v>
      </c>
      <c r="AL62" s="11">
        <v>139234923</v>
      </c>
      <c r="AM62" s="11">
        <v>16310177</v>
      </c>
      <c r="AN62" s="11">
        <v>2885664</v>
      </c>
      <c r="AO62" s="11">
        <v>33493235</v>
      </c>
      <c r="AP62" s="11">
        <v>8457322</v>
      </c>
      <c r="AQ62" s="11">
        <v>12656643</v>
      </c>
      <c r="AR62" s="11">
        <v>47519575</v>
      </c>
      <c r="AS62" s="11">
        <v>8932377</v>
      </c>
      <c r="AT62" s="11">
        <v>15744638</v>
      </c>
      <c r="AU62" s="11">
        <v>3527703</v>
      </c>
      <c r="AV62" s="11">
        <v>6127422</v>
      </c>
      <c r="AW62" s="11">
        <v>50963262</v>
      </c>
      <c r="AX62" s="11">
        <v>7453346</v>
      </c>
      <c r="AY62" s="11">
        <v>3502960</v>
      </c>
      <c r="AZ62" s="11">
        <v>27825929</v>
      </c>
      <c r="BA62" s="11">
        <v>33427752</v>
      </c>
      <c r="BB62" s="11">
        <v>7547010</v>
      </c>
      <c r="BC62" s="11">
        <v>23252381</v>
      </c>
      <c r="BD62" s="11">
        <v>769721</v>
      </c>
    </row>
    <row r="63" spans="1:56">
      <c r="A63" s="656" t="s">
        <v>346</v>
      </c>
      <c r="B63" s="656"/>
      <c r="C63" s="656"/>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2"/>
      <c r="AC63" s="532"/>
      <c r="AD63" s="532"/>
      <c r="AE63" s="532"/>
      <c r="AF63" s="532"/>
      <c r="AG63" s="532"/>
      <c r="AH63" s="532"/>
      <c r="AI63" s="532"/>
      <c r="AJ63" s="532"/>
      <c r="AK63" s="532"/>
      <c r="AL63" s="532"/>
      <c r="AM63" s="532"/>
      <c r="AN63" s="532"/>
      <c r="AO63" s="532"/>
      <c r="AP63" s="532"/>
      <c r="AQ63" s="532"/>
      <c r="AR63" s="532"/>
      <c r="AS63" s="532"/>
      <c r="AT63" s="532"/>
      <c r="AU63" s="532"/>
      <c r="AV63" s="532"/>
      <c r="AW63" s="532"/>
      <c r="AX63" s="532"/>
      <c r="AY63" s="532"/>
      <c r="AZ63" s="532"/>
      <c r="BA63" s="532"/>
      <c r="BB63" s="532"/>
      <c r="BC63" s="532"/>
      <c r="BD63" s="532"/>
    </row>
    <row r="64" spans="1:56" ht="25.5" customHeight="1">
      <c r="A64" s="656" t="s">
        <v>348</v>
      </c>
      <c r="B64" s="656"/>
      <c r="C64" s="656"/>
      <c r="D64" s="11">
        <v>4477541530</v>
      </c>
      <c r="E64" s="11"/>
      <c r="F64" s="11"/>
      <c r="G64" s="11">
        <v>46184255</v>
      </c>
      <c r="H64" s="11">
        <v>82980365</v>
      </c>
      <c r="I64" s="11">
        <v>62715526</v>
      </c>
      <c r="J64" s="11">
        <v>35053849</v>
      </c>
      <c r="K64" s="11">
        <v>720855259</v>
      </c>
      <c r="L64" s="11">
        <v>73633548</v>
      </c>
      <c r="M64" s="11">
        <v>48089603</v>
      </c>
      <c r="N64" s="11">
        <v>12510776</v>
      </c>
      <c r="O64" s="11">
        <v>224703818</v>
      </c>
      <c r="P64" s="11">
        <v>101104433</v>
      </c>
      <c r="Q64" s="11">
        <v>24623403</v>
      </c>
      <c r="R64" s="11">
        <v>25117950</v>
      </c>
      <c r="S64" s="11">
        <v>155112477</v>
      </c>
      <c r="T64" s="11">
        <v>51894819</v>
      </c>
      <c r="U64" s="11">
        <v>44122139</v>
      </c>
      <c r="V64" s="11">
        <v>24066258</v>
      </c>
      <c r="W64" s="11">
        <v>41000955</v>
      </c>
      <c r="X64" s="11">
        <v>62499521</v>
      </c>
      <c r="Y64" s="11">
        <v>19481257</v>
      </c>
      <c r="Z64" s="11">
        <v>51861857</v>
      </c>
      <c r="AA64" s="11">
        <v>105140487</v>
      </c>
      <c r="AB64" s="11">
        <v>90783251</v>
      </c>
      <c r="AC64" s="11">
        <v>75597031</v>
      </c>
      <c r="AD64" s="11">
        <v>30755023</v>
      </c>
      <c r="AE64" s="11">
        <v>73595342</v>
      </c>
      <c r="AF64" s="11">
        <v>19403925</v>
      </c>
      <c r="AG64" s="11">
        <v>20996903</v>
      </c>
      <c r="AH64" s="11">
        <v>42075637</v>
      </c>
      <c r="AI64" s="11">
        <v>15216579</v>
      </c>
      <c r="AJ64" s="11">
        <v>115574492</v>
      </c>
      <c r="AK64" s="11">
        <v>56374732</v>
      </c>
      <c r="AL64" s="11">
        <v>392826808</v>
      </c>
      <c r="AM64" s="11">
        <v>122119403</v>
      </c>
      <c r="AN64" s="11">
        <v>28614819</v>
      </c>
      <c r="AO64" s="11">
        <v>224628316</v>
      </c>
      <c r="AP64" s="11">
        <v>45207967</v>
      </c>
      <c r="AQ64" s="11">
        <v>92476825</v>
      </c>
      <c r="AR64" s="11">
        <v>118258436</v>
      </c>
      <c r="AS64" s="11">
        <v>15786466</v>
      </c>
      <c r="AT64" s="11">
        <v>44116844</v>
      </c>
      <c r="AU64" s="11">
        <v>17051254</v>
      </c>
      <c r="AV64" s="11">
        <v>64259479</v>
      </c>
      <c r="AW64" s="11">
        <v>338343392</v>
      </c>
      <c r="AX64" s="11">
        <v>36227909</v>
      </c>
      <c r="AY64" s="11">
        <v>6455448</v>
      </c>
      <c r="AZ64" s="11">
        <v>103445108</v>
      </c>
      <c r="BA64" s="11">
        <v>112997143</v>
      </c>
      <c r="BB64" s="11">
        <v>21745373</v>
      </c>
      <c r="BC64" s="11">
        <v>112614203</v>
      </c>
      <c r="BD64" s="11">
        <v>27240867</v>
      </c>
    </row>
  </sheetData>
  <mergeCells count="63">
    <mergeCell ref="A6:C6"/>
    <mergeCell ref="A7:C7"/>
    <mergeCell ref="A8:C8"/>
    <mergeCell ref="A3:C3"/>
    <mergeCell ref="D3:F3"/>
    <mergeCell ref="A4:C4"/>
    <mergeCell ref="A5:C5"/>
    <mergeCell ref="A12:C12"/>
    <mergeCell ref="A13:C13"/>
    <mergeCell ref="A14:C14"/>
    <mergeCell ref="A9:C9"/>
    <mergeCell ref="A10:C10"/>
    <mergeCell ref="A11:C11"/>
    <mergeCell ref="A18:C18"/>
    <mergeCell ref="A19:C19"/>
    <mergeCell ref="A20:C20"/>
    <mergeCell ref="A15:C15"/>
    <mergeCell ref="A16:C16"/>
    <mergeCell ref="A17:C17"/>
    <mergeCell ref="A24:C24"/>
    <mergeCell ref="A25:C25"/>
    <mergeCell ref="A26:C26"/>
    <mergeCell ref="A21:C21"/>
    <mergeCell ref="A22:C22"/>
    <mergeCell ref="A23:C23"/>
    <mergeCell ref="A30:C30"/>
    <mergeCell ref="A31:C31"/>
    <mergeCell ref="A32:C32"/>
    <mergeCell ref="A27:C27"/>
    <mergeCell ref="A28:C28"/>
    <mergeCell ref="A29:C29"/>
    <mergeCell ref="A37:C37"/>
    <mergeCell ref="A38:C38"/>
    <mergeCell ref="A39:C39"/>
    <mergeCell ref="A33:C33"/>
    <mergeCell ref="A34:C34"/>
    <mergeCell ref="A35:C35"/>
    <mergeCell ref="A36:C36"/>
    <mergeCell ref="A43:C43"/>
    <mergeCell ref="A44:C44"/>
    <mergeCell ref="A45:C45"/>
    <mergeCell ref="A40:C40"/>
    <mergeCell ref="A41:C41"/>
    <mergeCell ref="A42:C42"/>
    <mergeCell ref="A49:C49"/>
    <mergeCell ref="A50:C50"/>
    <mergeCell ref="A51:C51"/>
    <mergeCell ref="A46:C46"/>
    <mergeCell ref="A47:C47"/>
    <mergeCell ref="A48:C48"/>
    <mergeCell ref="A55:C55"/>
    <mergeCell ref="A56:C56"/>
    <mergeCell ref="A57:C57"/>
    <mergeCell ref="A52:C52"/>
    <mergeCell ref="A53:C53"/>
    <mergeCell ref="A54:C54"/>
    <mergeCell ref="A64:C64"/>
    <mergeCell ref="A61:C61"/>
    <mergeCell ref="A62:C62"/>
    <mergeCell ref="A63:C63"/>
    <mergeCell ref="A58:C58"/>
    <mergeCell ref="A59:C59"/>
    <mergeCell ref="A60:C6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BE34"/>
  <sheetViews>
    <sheetView topLeftCell="AN1" workbookViewId="0">
      <selection activeCell="G4" sqref="G4"/>
    </sheetView>
  </sheetViews>
  <sheetFormatPr baseColWidth="10" defaultColWidth="8.83203125" defaultRowHeight="15"/>
  <cols>
    <col min="7" max="9" width="9.33203125" customWidth="1"/>
    <col min="13" max="13" width="12.1640625" customWidth="1"/>
  </cols>
  <sheetData>
    <row r="1" spans="1:57">
      <c r="A1" s="317" t="s">
        <v>356</v>
      </c>
      <c r="M1" t="s">
        <v>2221</v>
      </c>
    </row>
    <row r="2" spans="1:57" ht="16" thickBot="1"/>
    <row r="3" spans="1:57" ht="16" thickBot="1">
      <c r="A3" s="668" t="s">
        <v>350</v>
      </c>
      <c r="B3" s="669"/>
      <c r="C3" s="670"/>
      <c r="D3" s="668" t="s">
        <v>344</v>
      </c>
      <c r="E3" s="669"/>
      <c r="F3" s="670"/>
      <c r="G3" s="563" t="s">
        <v>298</v>
      </c>
      <c r="H3" s="563" t="s">
        <v>36</v>
      </c>
      <c r="I3" s="563" t="s">
        <v>299</v>
      </c>
      <c r="J3" s="563" t="s">
        <v>300</v>
      </c>
      <c r="K3" s="563" t="s">
        <v>301</v>
      </c>
      <c r="L3" s="563" t="s">
        <v>302</v>
      </c>
      <c r="M3" s="563" t="s">
        <v>303</v>
      </c>
      <c r="N3" s="563" t="s">
        <v>304</v>
      </c>
      <c r="O3" s="563" t="s">
        <v>801</v>
      </c>
      <c r="P3" s="563" t="s">
        <v>305</v>
      </c>
      <c r="Q3" s="563" t="s">
        <v>306</v>
      </c>
      <c r="R3" s="563" t="s">
        <v>45</v>
      </c>
      <c r="S3" s="563" t="s">
        <v>46</v>
      </c>
      <c r="T3" s="563" t="s">
        <v>307</v>
      </c>
      <c r="U3" s="563" t="s">
        <v>308</v>
      </c>
      <c r="V3" s="563" t="s">
        <v>49</v>
      </c>
      <c r="W3" s="563" t="s">
        <v>309</v>
      </c>
      <c r="X3" s="563" t="s">
        <v>310</v>
      </c>
      <c r="Y3" s="563" t="s">
        <v>311</v>
      </c>
      <c r="Z3" s="563" t="s">
        <v>53</v>
      </c>
      <c r="AA3" s="563" t="s">
        <v>312</v>
      </c>
      <c r="AB3" s="563" t="s">
        <v>313</v>
      </c>
      <c r="AC3" s="563" t="s">
        <v>314</v>
      </c>
      <c r="AD3" s="563" t="s">
        <v>315</v>
      </c>
      <c r="AE3" s="563" t="s">
        <v>316</v>
      </c>
      <c r="AF3" s="563" t="s">
        <v>317</v>
      </c>
      <c r="AG3" s="563" t="s">
        <v>318</v>
      </c>
      <c r="AH3" s="563" t="s">
        <v>319</v>
      </c>
      <c r="AI3" s="563" t="s">
        <v>320</v>
      </c>
      <c r="AJ3" s="563" t="s">
        <v>321</v>
      </c>
      <c r="AK3" s="563" t="s">
        <v>322</v>
      </c>
      <c r="AL3" s="563" t="s">
        <v>323</v>
      </c>
      <c r="AM3" s="563" t="s">
        <v>324</v>
      </c>
      <c r="AN3" s="563" t="s">
        <v>325</v>
      </c>
      <c r="AO3" s="563" t="s">
        <v>326</v>
      </c>
      <c r="AP3" s="563" t="s">
        <v>69</v>
      </c>
      <c r="AQ3" s="563" t="s">
        <v>327</v>
      </c>
      <c r="AR3" s="563" t="s">
        <v>328</v>
      </c>
      <c r="AS3" s="563" t="s">
        <v>329</v>
      </c>
      <c r="AT3" s="563" t="s">
        <v>330</v>
      </c>
      <c r="AU3" s="563" t="s">
        <v>331</v>
      </c>
      <c r="AV3" s="563" t="s">
        <v>332</v>
      </c>
      <c r="AW3" s="563" t="s">
        <v>333</v>
      </c>
      <c r="AX3" s="563" t="s">
        <v>334</v>
      </c>
      <c r="AY3" s="563" t="s">
        <v>78</v>
      </c>
      <c r="AZ3" s="563" t="s">
        <v>335</v>
      </c>
      <c r="BA3" s="563" t="s">
        <v>336</v>
      </c>
      <c r="BB3" s="563" t="s">
        <v>337</v>
      </c>
      <c r="BC3" s="563" t="s">
        <v>338</v>
      </c>
      <c r="BD3" s="563" t="s">
        <v>339</v>
      </c>
      <c r="BE3" s="563" t="s">
        <v>340</v>
      </c>
    </row>
    <row r="4" spans="1:57" ht="14.25" customHeight="1">
      <c r="A4" s="656" t="s">
        <v>351</v>
      </c>
      <c r="B4" s="656"/>
      <c r="C4" s="656"/>
      <c r="D4" s="667" t="s">
        <v>802</v>
      </c>
      <c r="E4" s="667"/>
      <c r="F4" s="667"/>
      <c r="G4" s="532" t="s">
        <v>803</v>
      </c>
      <c r="H4" s="532" t="s">
        <v>804</v>
      </c>
      <c r="I4" s="532" t="s">
        <v>805</v>
      </c>
      <c r="J4" s="532" t="s">
        <v>806</v>
      </c>
      <c r="K4" s="532" t="s">
        <v>807</v>
      </c>
      <c r="L4" s="532" t="s">
        <v>808</v>
      </c>
      <c r="M4" s="532" t="s">
        <v>809</v>
      </c>
      <c r="N4" s="532" t="s">
        <v>810</v>
      </c>
      <c r="O4" s="532" t="s">
        <v>811</v>
      </c>
      <c r="P4" s="532" t="s">
        <v>812</v>
      </c>
      <c r="Q4" s="532" t="s">
        <v>813</v>
      </c>
      <c r="R4" s="532" t="s">
        <v>814</v>
      </c>
      <c r="S4" s="532" t="s">
        <v>815</v>
      </c>
      <c r="T4" s="532" t="s">
        <v>816</v>
      </c>
      <c r="U4" s="532" t="s">
        <v>817</v>
      </c>
      <c r="V4" s="532" t="s">
        <v>818</v>
      </c>
      <c r="W4" s="532" t="s">
        <v>819</v>
      </c>
      <c r="X4" s="532" t="s">
        <v>820</v>
      </c>
      <c r="Y4" s="532" t="s">
        <v>821</v>
      </c>
      <c r="Z4" s="532" t="s">
        <v>822</v>
      </c>
      <c r="AA4" s="532" t="s">
        <v>823</v>
      </c>
      <c r="AB4" s="532" t="s">
        <v>824</v>
      </c>
      <c r="AC4" s="532" t="s">
        <v>825</v>
      </c>
      <c r="AD4" s="532" t="s">
        <v>826</v>
      </c>
      <c r="AE4" s="532" t="s">
        <v>827</v>
      </c>
      <c r="AF4" s="532" t="s">
        <v>828</v>
      </c>
      <c r="AG4" s="532" t="s">
        <v>829</v>
      </c>
      <c r="AH4" s="532" t="s">
        <v>830</v>
      </c>
      <c r="AI4" s="532" t="s">
        <v>831</v>
      </c>
      <c r="AJ4" s="532" t="s">
        <v>832</v>
      </c>
      <c r="AK4" s="532" t="s">
        <v>833</v>
      </c>
      <c r="AL4" s="532" t="s">
        <v>834</v>
      </c>
      <c r="AM4" s="532" t="s">
        <v>835</v>
      </c>
      <c r="AN4" s="532" t="s">
        <v>836</v>
      </c>
      <c r="AO4" s="532" t="s">
        <v>837</v>
      </c>
      <c r="AP4" s="532" t="s">
        <v>838</v>
      </c>
      <c r="AQ4" s="532" t="s">
        <v>839</v>
      </c>
      <c r="AR4" s="532" t="s">
        <v>840</v>
      </c>
      <c r="AS4" s="532" t="s">
        <v>841</v>
      </c>
      <c r="AT4" s="532" t="s">
        <v>842</v>
      </c>
      <c r="AU4" s="532" t="s">
        <v>843</v>
      </c>
      <c r="AV4" s="532" t="s">
        <v>844</v>
      </c>
      <c r="AW4" s="532" t="s">
        <v>845</v>
      </c>
      <c r="AX4" s="532" t="s">
        <v>846</v>
      </c>
      <c r="AY4" s="532" t="s">
        <v>847</v>
      </c>
      <c r="AZ4" s="532" t="s">
        <v>848</v>
      </c>
      <c r="BA4" s="532" t="s">
        <v>849</v>
      </c>
      <c r="BB4" s="532" t="s">
        <v>850</v>
      </c>
      <c r="BC4" s="532" t="s">
        <v>851</v>
      </c>
      <c r="BD4" s="532" t="s">
        <v>852</v>
      </c>
      <c r="BE4" s="532" t="s">
        <v>853</v>
      </c>
    </row>
    <row r="5" spans="1:57" ht="15" customHeight="1">
      <c r="A5" s="656" t="s">
        <v>25</v>
      </c>
      <c r="B5" s="656"/>
      <c r="C5" s="656"/>
      <c r="D5" s="667" t="s">
        <v>854</v>
      </c>
      <c r="E5" s="667"/>
      <c r="F5" s="667"/>
      <c r="G5" s="532" t="s">
        <v>855</v>
      </c>
      <c r="H5" s="532" t="s">
        <v>856</v>
      </c>
      <c r="I5" s="532" t="s">
        <v>857</v>
      </c>
      <c r="J5" s="532" t="s">
        <v>858</v>
      </c>
      <c r="K5" s="532" t="s">
        <v>859</v>
      </c>
      <c r="L5" s="532" t="s">
        <v>860</v>
      </c>
      <c r="M5" s="532" t="s">
        <v>860</v>
      </c>
      <c r="N5" s="532" t="s">
        <v>860</v>
      </c>
      <c r="O5" s="532" t="s">
        <v>861</v>
      </c>
      <c r="P5" s="532" t="s">
        <v>860</v>
      </c>
      <c r="Q5" s="532" t="s">
        <v>862</v>
      </c>
      <c r="R5" s="532" t="s">
        <v>860</v>
      </c>
      <c r="S5" s="532" t="s">
        <v>860</v>
      </c>
      <c r="T5" s="532" t="s">
        <v>863</v>
      </c>
      <c r="U5" s="532" t="s">
        <v>864</v>
      </c>
      <c r="V5" s="532" t="s">
        <v>865</v>
      </c>
      <c r="W5" s="532" t="s">
        <v>866</v>
      </c>
      <c r="X5" s="532" t="s">
        <v>867</v>
      </c>
      <c r="Y5" s="532" t="s">
        <v>868</v>
      </c>
      <c r="Z5" s="532" t="s">
        <v>869</v>
      </c>
      <c r="AA5" s="532" t="s">
        <v>870</v>
      </c>
      <c r="AB5" s="532" t="s">
        <v>871</v>
      </c>
      <c r="AC5" s="532" t="s">
        <v>872</v>
      </c>
      <c r="AD5" s="532" t="s">
        <v>873</v>
      </c>
      <c r="AE5" s="532" t="s">
        <v>874</v>
      </c>
      <c r="AF5" s="532" t="s">
        <v>875</v>
      </c>
      <c r="AG5" s="532" t="s">
        <v>876</v>
      </c>
      <c r="AH5" s="532" t="s">
        <v>877</v>
      </c>
      <c r="AI5" s="532" t="s">
        <v>878</v>
      </c>
      <c r="AJ5" s="532" t="s">
        <v>879</v>
      </c>
      <c r="AK5" s="532" t="s">
        <v>880</v>
      </c>
      <c r="AL5" s="532" t="s">
        <v>881</v>
      </c>
      <c r="AM5" s="532" t="s">
        <v>860</v>
      </c>
      <c r="AN5" s="532" t="s">
        <v>860</v>
      </c>
      <c r="AO5" s="532" t="s">
        <v>882</v>
      </c>
      <c r="AP5" s="532" t="s">
        <v>860</v>
      </c>
      <c r="AQ5" s="532" t="s">
        <v>860</v>
      </c>
      <c r="AR5" s="532" t="s">
        <v>883</v>
      </c>
      <c r="AS5" s="532" t="s">
        <v>884</v>
      </c>
      <c r="AT5" s="532" t="s">
        <v>885</v>
      </c>
      <c r="AU5" s="532" t="s">
        <v>886</v>
      </c>
      <c r="AV5" s="532" t="s">
        <v>860</v>
      </c>
      <c r="AW5" s="532" t="s">
        <v>860</v>
      </c>
      <c r="AX5" s="532" t="s">
        <v>860</v>
      </c>
      <c r="AY5" s="532" t="s">
        <v>860</v>
      </c>
      <c r="AZ5" s="532" t="s">
        <v>887</v>
      </c>
      <c r="BA5" s="532" t="s">
        <v>888</v>
      </c>
      <c r="BB5" s="532" t="s">
        <v>889</v>
      </c>
      <c r="BC5" s="532" t="s">
        <v>890</v>
      </c>
      <c r="BD5" s="532" t="s">
        <v>891</v>
      </c>
      <c r="BE5" s="532" t="s">
        <v>892</v>
      </c>
    </row>
    <row r="6" spans="1:57" ht="25.5" customHeight="1">
      <c r="A6" s="656" t="s">
        <v>352</v>
      </c>
      <c r="B6" s="656"/>
      <c r="C6" s="656"/>
      <c r="D6" s="667" t="s">
        <v>893</v>
      </c>
      <c r="E6" s="667"/>
      <c r="F6" s="667"/>
      <c r="G6" s="532" t="s">
        <v>894</v>
      </c>
      <c r="H6" s="532" t="s">
        <v>895</v>
      </c>
      <c r="I6" s="532" t="s">
        <v>896</v>
      </c>
      <c r="J6" s="532" t="s">
        <v>897</v>
      </c>
      <c r="K6" s="532" t="s">
        <v>898</v>
      </c>
      <c r="L6" s="532" t="s">
        <v>899</v>
      </c>
      <c r="M6" s="532" t="s">
        <v>900</v>
      </c>
      <c r="N6" s="532" t="s">
        <v>901</v>
      </c>
      <c r="O6" s="532" t="s">
        <v>902</v>
      </c>
      <c r="P6" s="532" t="s">
        <v>903</v>
      </c>
      <c r="Q6" s="532" t="s">
        <v>904</v>
      </c>
      <c r="R6" s="532" t="s">
        <v>905</v>
      </c>
      <c r="S6" s="532" t="s">
        <v>906</v>
      </c>
      <c r="T6" s="532" t="s">
        <v>907</v>
      </c>
      <c r="U6" s="532" t="s">
        <v>908</v>
      </c>
      <c r="V6" s="532" t="s">
        <v>909</v>
      </c>
      <c r="W6" s="532" t="s">
        <v>910</v>
      </c>
      <c r="X6" s="532" t="s">
        <v>911</v>
      </c>
      <c r="Y6" s="532" t="s">
        <v>912</v>
      </c>
      <c r="Z6" s="532" t="s">
        <v>913</v>
      </c>
      <c r="AA6" s="532" t="s">
        <v>914</v>
      </c>
      <c r="AB6" s="532" t="s">
        <v>915</v>
      </c>
      <c r="AC6" s="532" t="s">
        <v>916</v>
      </c>
      <c r="AD6" s="532" t="s">
        <v>917</v>
      </c>
      <c r="AE6" s="532" t="s">
        <v>918</v>
      </c>
      <c r="AF6" s="532" t="s">
        <v>919</v>
      </c>
      <c r="AG6" s="532" t="s">
        <v>920</v>
      </c>
      <c r="AH6" s="532" t="s">
        <v>921</v>
      </c>
      <c r="AI6" s="532" t="s">
        <v>922</v>
      </c>
      <c r="AJ6" s="532" t="s">
        <v>923</v>
      </c>
      <c r="AK6" s="532" t="s">
        <v>924</v>
      </c>
      <c r="AL6" s="532" t="s">
        <v>925</v>
      </c>
      <c r="AM6" s="532" t="s">
        <v>926</v>
      </c>
      <c r="AN6" s="532" t="s">
        <v>927</v>
      </c>
      <c r="AO6" s="532" t="s">
        <v>928</v>
      </c>
      <c r="AP6" s="532" t="s">
        <v>929</v>
      </c>
      <c r="AQ6" s="532" t="s">
        <v>930</v>
      </c>
      <c r="AR6" s="532" t="s">
        <v>931</v>
      </c>
      <c r="AS6" s="532" t="s">
        <v>932</v>
      </c>
      <c r="AT6" s="532" t="s">
        <v>933</v>
      </c>
      <c r="AU6" s="532" t="s">
        <v>934</v>
      </c>
      <c r="AV6" s="532" t="s">
        <v>935</v>
      </c>
      <c r="AW6" s="532" t="s">
        <v>936</v>
      </c>
      <c r="AX6" s="532" t="s">
        <v>937</v>
      </c>
      <c r="AY6" s="532" t="s">
        <v>938</v>
      </c>
      <c r="AZ6" s="532" t="s">
        <v>939</v>
      </c>
      <c r="BA6" s="532" t="s">
        <v>940</v>
      </c>
      <c r="BB6" s="532" t="s">
        <v>941</v>
      </c>
      <c r="BC6" s="532" t="s">
        <v>942</v>
      </c>
      <c r="BD6" s="532" t="s">
        <v>943</v>
      </c>
      <c r="BE6" s="532" t="s">
        <v>944</v>
      </c>
    </row>
    <row r="7" spans="1:57" ht="25.5" customHeight="1">
      <c r="A7" s="656" t="s">
        <v>945</v>
      </c>
      <c r="B7" s="656"/>
      <c r="C7" s="656"/>
      <c r="D7" s="667" t="s">
        <v>946</v>
      </c>
      <c r="E7" s="667"/>
      <c r="F7" s="667"/>
      <c r="G7" s="532" t="s">
        <v>947</v>
      </c>
      <c r="H7" s="532" t="s">
        <v>860</v>
      </c>
      <c r="I7" s="532" t="s">
        <v>948</v>
      </c>
      <c r="J7" s="532" t="s">
        <v>949</v>
      </c>
      <c r="K7" s="532" t="s">
        <v>950</v>
      </c>
      <c r="L7" s="532" t="s">
        <v>951</v>
      </c>
      <c r="M7" s="532" t="s">
        <v>952</v>
      </c>
      <c r="N7" s="532" t="s">
        <v>860</v>
      </c>
      <c r="O7" s="532" t="s">
        <v>953</v>
      </c>
      <c r="P7" s="532" t="s">
        <v>954</v>
      </c>
      <c r="Q7" s="532" t="s">
        <v>955</v>
      </c>
      <c r="R7" s="532" t="s">
        <v>956</v>
      </c>
      <c r="S7" s="532" t="s">
        <v>957</v>
      </c>
      <c r="T7" s="532" t="s">
        <v>958</v>
      </c>
      <c r="U7" s="532" t="s">
        <v>959</v>
      </c>
      <c r="V7" s="532" t="s">
        <v>960</v>
      </c>
      <c r="W7" s="532" t="s">
        <v>961</v>
      </c>
      <c r="X7" s="532" t="s">
        <v>962</v>
      </c>
      <c r="Y7" s="532" t="s">
        <v>963</v>
      </c>
      <c r="Z7" s="532" t="s">
        <v>964</v>
      </c>
      <c r="AA7" s="532" t="s">
        <v>965</v>
      </c>
      <c r="AB7" s="532" t="s">
        <v>966</v>
      </c>
      <c r="AC7" s="532" t="s">
        <v>967</v>
      </c>
      <c r="AD7" s="532" t="s">
        <v>968</v>
      </c>
      <c r="AE7" s="532" t="s">
        <v>969</v>
      </c>
      <c r="AF7" s="532" t="s">
        <v>970</v>
      </c>
      <c r="AG7" s="532" t="s">
        <v>860</v>
      </c>
      <c r="AH7" s="532" t="s">
        <v>971</v>
      </c>
      <c r="AI7" s="532" t="s">
        <v>972</v>
      </c>
      <c r="AJ7" s="532" t="s">
        <v>860</v>
      </c>
      <c r="AK7" s="532" t="s">
        <v>973</v>
      </c>
      <c r="AL7" s="532" t="s">
        <v>974</v>
      </c>
      <c r="AM7" s="532" t="s">
        <v>975</v>
      </c>
      <c r="AN7" s="532" t="s">
        <v>976</v>
      </c>
      <c r="AO7" s="532" t="s">
        <v>977</v>
      </c>
      <c r="AP7" s="532" t="s">
        <v>978</v>
      </c>
      <c r="AQ7" s="532" t="s">
        <v>979</v>
      </c>
      <c r="AR7" s="532" t="s">
        <v>860</v>
      </c>
      <c r="AS7" s="532" t="s">
        <v>980</v>
      </c>
      <c r="AT7" s="532" t="s">
        <v>981</v>
      </c>
      <c r="AU7" s="532" t="s">
        <v>982</v>
      </c>
      <c r="AV7" s="532" t="s">
        <v>983</v>
      </c>
      <c r="AW7" s="532" t="s">
        <v>984</v>
      </c>
      <c r="AX7" s="532" t="s">
        <v>985</v>
      </c>
      <c r="AY7" s="532" t="s">
        <v>986</v>
      </c>
      <c r="AZ7" s="532" t="s">
        <v>987</v>
      </c>
      <c r="BA7" s="532" t="s">
        <v>988</v>
      </c>
      <c r="BB7" s="532" t="s">
        <v>989</v>
      </c>
      <c r="BC7" s="532" t="s">
        <v>990</v>
      </c>
      <c r="BD7" s="532" t="s">
        <v>991</v>
      </c>
      <c r="BE7" s="532" t="s">
        <v>992</v>
      </c>
    </row>
    <row r="8" spans="1:57" ht="25.5" customHeight="1">
      <c r="A8" s="656" t="s">
        <v>993</v>
      </c>
      <c r="B8" s="656"/>
      <c r="C8" s="656"/>
      <c r="D8" s="667" t="s">
        <v>994</v>
      </c>
      <c r="E8" s="667"/>
      <c r="F8" s="667"/>
      <c r="G8" s="532" t="s">
        <v>995</v>
      </c>
      <c r="H8" s="532" t="s">
        <v>895</v>
      </c>
      <c r="I8" s="532" t="s">
        <v>996</v>
      </c>
      <c r="J8" s="532" t="s">
        <v>997</v>
      </c>
      <c r="K8" s="532" t="s">
        <v>998</v>
      </c>
      <c r="L8" s="532" t="s">
        <v>999</v>
      </c>
      <c r="M8" s="532" t="s">
        <v>1000</v>
      </c>
      <c r="N8" s="532" t="s">
        <v>901</v>
      </c>
      <c r="O8" s="532" t="s">
        <v>1001</v>
      </c>
      <c r="P8" s="532" t="s">
        <v>1002</v>
      </c>
      <c r="Q8" s="532" t="s">
        <v>1003</v>
      </c>
      <c r="R8" s="532" t="s">
        <v>1004</v>
      </c>
      <c r="S8" s="532" t="s">
        <v>1005</v>
      </c>
      <c r="T8" s="532" t="s">
        <v>1006</v>
      </c>
      <c r="U8" s="532" t="s">
        <v>1007</v>
      </c>
      <c r="V8" s="532" t="s">
        <v>1008</v>
      </c>
      <c r="W8" s="532" t="s">
        <v>1009</v>
      </c>
      <c r="X8" s="532" t="s">
        <v>1010</v>
      </c>
      <c r="Y8" s="532" t="s">
        <v>1011</v>
      </c>
      <c r="Z8" s="532" t="s">
        <v>1012</v>
      </c>
      <c r="AA8" s="532" t="s">
        <v>1013</v>
      </c>
      <c r="AB8" s="532" t="s">
        <v>1014</v>
      </c>
      <c r="AC8" s="532" t="s">
        <v>1015</v>
      </c>
      <c r="AD8" s="532" t="s">
        <v>1016</v>
      </c>
      <c r="AE8" s="532" t="s">
        <v>1017</v>
      </c>
      <c r="AF8" s="532" t="s">
        <v>1018</v>
      </c>
      <c r="AG8" s="532" t="s">
        <v>920</v>
      </c>
      <c r="AH8" s="532" t="s">
        <v>1019</v>
      </c>
      <c r="AI8" s="532" t="s">
        <v>1020</v>
      </c>
      <c r="AJ8" s="532" t="s">
        <v>923</v>
      </c>
      <c r="AK8" s="532" t="s">
        <v>1021</v>
      </c>
      <c r="AL8" s="532" t="s">
        <v>1022</v>
      </c>
      <c r="AM8" s="532" t="s">
        <v>1023</v>
      </c>
      <c r="AN8" s="532" t="s">
        <v>1024</v>
      </c>
      <c r="AO8" s="532" t="s">
        <v>1025</v>
      </c>
      <c r="AP8" s="532" t="s">
        <v>1026</v>
      </c>
      <c r="AQ8" s="532" t="s">
        <v>1027</v>
      </c>
      <c r="AR8" s="532" t="s">
        <v>931</v>
      </c>
      <c r="AS8" s="532" t="s">
        <v>1028</v>
      </c>
      <c r="AT8" s="532" t="s">
        <v>1029</v>
      </c>
      <c r="AU8" s="532" t="s">
        <v>1030</v>
      </c>
      <c r="AV8" s="532" t="s">
        <v>1031</v>
      </c>
      <c r="AW8" s="532" t="s">
        <v>1032</v>
      </c>
      <c r="AX8" s="532" t="s">
        <v>1033</v>
      </c>
      <c r="AY8" s="532" t="s">
        <v>1034</v>
      </c>
      <c r="AZ8" s="532" t="s">
        <v>1035</v>
      </c>
      <c r="BA8" s="532" t="s">
        <v>1036</v>
      </c>
      <c r="BB8" s="532" t="s">
        <v>1037</v>
      </c>
      <c r="BC8" s="532" t="s">
        <v>1038</v>
      </c>
      <c r="BD8" s="532" t="s">
        <v>1039</v>
      </c>
      <c r="BE8" s="532" t="s">
        <v>1040</v>
      </c>
    </row>
    <row r="9" spans="1:57" ht="15" customHeight="1">
      <c r="A9" s="656" t="s">
        <v>1041</v>
      </c>
      <c r="B9" s="656"/>
      <c r="C9" s="656"/>
      <c r="D9" s="667" t="s">
        <v>1042</v>
      </c>
      <c r="E9" s="667"/>
      <c r="F9" s="667"/>
      <c r="G9" s="532" t="s">
        <v>1043</v>
      </c>
      <c r="H9" s="532" t="s">
        <v>1044</v>
      </c>
      <c r="I9" s="532" t="s">
        <v>1045</v>
      </c>
      <c r="J9" s="532" t="s">
        <v>1046</v>
      </c>
      <c r="K9" s="532" t="s">
        <v>1047</v>
      </c>
      <c r="L9" s="532" t="s">
        <v>1048</v>
      </c>
      <c r="M9" s="532" t="s">
        <v>1049</v>
      </c>
      <c r="N9" s="532" t="s">
        <v>1050</v>
      </c>
      <c r="O9" s="532" t="s">
        <v>1051</v>
      </c>
      <c r="P9" s="532" t="s">
        <v>1052</v>
      </c>
      <c r="Q9" s="532" t="s">
        <v>1053</v>
      </c>
      <c r="R9" s="532" t="s">
        <v>1054</v>
      </c>
      <c r="S9" s="532" t="s">
        <v>1055</v>
      </c>
      <c r="T9" s="532" t="s">
        <v>1056</v>
      </c>
      <c r="U9" s="532" t="s">
        <v>1057</v>
      </c>
      <c r="V9" s="532" t="s">
        <v>1058</v>
      </c>
      <c r="W9" s="532" t="s">
        <v>1059</v>
      </c>
      <c r="X9" s="532" t="s">
        <v>1060</v>
      </c>
      <c r="Y9" s="532" t="s">
        <v>1061</v>
      </c>
      <c r="Z9" s="532" t="s">
        <v>1062</v>
      </c>
      <c r="AA9" s="532" t="s">
        <v>1063</v>
      </c>
      <c r="AB9" s="532" t="s">
        <v>1064</v>
      </c>
      <c r="AC9" s="532" t="s">
        <v>1065</v>
      </c>
      <c r="AD9" s="532" t="s">
        <v>1066</v>
      </c>
      <c r="AE9" s="532" t="s">
        <v>1067</v>
      </c>
      <c r="AF9" s="532" t="s">
        <v>1068</v>
      </c>
      <c r="AG9" s="532" t="s">
        <v>1069</v>
      </c>
      <c r="AH9" s="532" t="s">
        <v>1070</v>
      </c>
      <c r="AI9" s="532" t="s">
        <v>1071</v>
      </c>
      <c r="AJ9" s="532" t="s">
        <v>1072</v>
      </c>
      <c r="AK9" s="532" t="s">
        <v>1073</v>
      </c>
      <c r="AL9" s="532" t="s">
        <v>1074</v>
      </c>
      <c r="AM9" s="532" t="s">
        <v>1075</v>
      </c>
      <c r="AN9" s="532" t="s">
        <v>1076</v>
      </c>
      <c r="AO9" s="532" t="s">
        <v>1077</v>
      </c>
      <c r="AP9" s="532" t="s">
        <v>1078</v>
      </c>
      <c r="AQ9" s="532" t="s">
        <v>1079</v>
      </c>
      <c r="AR9" s="532" t="s">
        <v>1080</v>
      </c>
      <c r="AS9" s="532" t="s">
        <v>1081</v>
      </c>
      <c r="AT9" s="532" t="s">
        <v>1082</v>
      </c>
      <c r="AU9" s="532" t="s">
        <v>1083</v>
      </c>
      <c r="AV9" s="532" t="s">
        <v>1084</v>
      </c>
      <c r="AW9" s="532" t="s">
        <v>1085</v>
      </c>
      <c r="AX9" s="532" t="s">
        <v>1086</v>
      </c>
      <c r="AY9" s="532" t="s">
        <v>1087</v>
      </c>
      <c r="AZ9" s="532" t="s">
        <v>1088</v>
      </c>
      <c r="BA9" s="532" t="s">
        <v>1089</v>
      </c>
      <c r="BB9" s="532" t="s">
        <v>1090</v>
      </c>
      <c r="BC9" s="532" t="s">
        <v>1091</v>
      </c>
      <c r="BD9" s="532" t="s">
        <v>1092</v>
      </c>
      <c r="BE9" s="532" t="s">
        <v>1093</v>
      </c>
    </row>
    <row r="10" spans="1:57" ht="15" customHeight="1">
      <c r="A10" s="656" t="s">
        <v>1094</v>
      </c>
      <c r="B10" s="656"/>
      <c r="C10" s="656"/>
      <c r="D10" s="667" t="s">
        <v>1095</v>
      </c>
      <c r="E10" s="667"/>
      <c r="F10" s="667"/>
      <c r="G10" s="532" t="s">
        <v>1096</v>
      </c>
      <c r="H10" s="532" t="s">
        <v>1097</v>
      </c>
      <c r="I10" s="532" t="s">
        <v>860</v>
      </c>
      <c r="J10" s="532" t="s">
        <v>1098</v>
      </c>
      <c r="K10" s="532" t="s">
        <v>860</v>
      </c>
      <c r="L10" s="532" t="s">
        <v>1099</v>
      </c>
      <c r="M10" s="532" t="s">
        <v>1100</v>
      </c>
      <c r="N10" s="532" t="s">
        <v>860</v>
      </c>
      <c r="O10" s="532" t="s">
        <v>860</v>
      </c>
      <c r="P10" s="532" t="s">
        <v>1101</v>
      </c>
      <c r="Q10" s="532" t="s">
        <v>860</v>
      </c>
      <c r="R10" s="532" t="s">
        <v>860</v>
      </c>
      <c r="S10" s="532" t="s">
        <v>860</v>
      </c>
      <c r="T10" s="532" t="s">
        <v>1102</v>
      </c>
      <c r="U10" s="532" t="s">
        <v>1103</v>
      </c>
      <c r="V10" s="532" t="s">
        <v>1104</v>
      </c>
      <c r="W10" s="532" t="s">
        <v>1105</v>
      </c>
      <c r="X10" s="532" t="s">
        <v>1106</v>
      </c>
      <c r="Y10" s="532" t="s">
        <v>1107</v>
      </c>
      <c r="Z10" s="532" t="s">
        <v>1108</v>
      </c>
      <c r="AA10" s="532" t="s">
        <v>1109</v>
      </c>
      <c r="AB10" s="532" t="s">
        <v>1110</v>
      </c>
      <c r="AC10" s="532" t="s">
        <v>1111</v>
      </c>
      <c r="AD10" s="532" t="s">
        <v>1112</v>
      </c>
      <c r="AE10" s="532" t="s">
        <v>1113</v>
      </c>
      <c r="AF10" s="532" t="s">
        <v>1114</v>
      </c>
      <c r="AG10" s="532" t="s">
        <v>1115</v>
      </c>
      <c r="AH10" s="532" t="s">
        <v>1116</v>
      </c>
      <c r="AI10" s="532" t="s">
        <v>1117</v>
      </c>
      <c r="AJ10" s="532" t="s">
        <v>1118</v>
      </c>
      <c r="AK10" s="532" t="s">
        <v>1119</v>
      </c>
      <c r="AL10" s="532" t="s">
        <v>1120</v>
      </c>
      <c r="AM10" s="532" t="s">
        <v>1121</v>
      </c>
      <c r="AN10" s="532" t="s">
        <v>1122</v>
      </c>
      <c r="AO10" s="532" t="s">
        <v>1123</v>
      </c>
      <c r="AP10" s="532" t="s">
        <v>1124</v>
      </c>
      <c r="AQ10" s="532" t="s">
        <v>1125</v>
      </c>
      <c r="AR10" s="532" t="s">
        <v>860</v>
      </c>
      <c r="AS10" s="532" t="s">
        <v>1126</v>
      </c>
      <c r="AT10" s="532" t="s">
        <v>860</v>
      </c>
      <c r="AU10" s="532" t="s">
        <v>1127</v>
      </c>
      <c r="AV10" s="532" t="s">
        <v>1128</v>
      </c>
      <c r="AW10" s="532" t="s">
        <v>860</v>
      </c>
      <c r="AX10" s="532" t="s">
        <v>1129</v>
      </c>
      <c r="AY10" s="532" t="s">
        <v>860</v>
      </c>
      <c r="AZ10" s="532" t="s">
        <v>860</v>
      </c>
      <c r="BA10" s="532" t="s">
        <v>1130</v>
      </c>
      <c r="BB10" s="532" t="s">
        <v>860</v>
      </c>
      <c r="BC10" s="532" t="s">
        <v>1131</v>
      </c>
      <c r="BD10" s="532" t="s">
        <v>1132</v>
      </c>
      <c r="BE10" s="532" t="s">
        <v>860</v>
      </c>
    </row>
    <row r="11" spans="1:57" ht="15" customHeight="1">
      <c r="A11" s="656" t="s">
        <v>1133</v>
      </c>
      <c r="B11" s="656"/>
      <c r="C11" s="656"/>
      <c r="D11" s="667" t="s">
        <v>1134</v>
      </c>
      <c r="E11" s="667"/>
      <c r="F11" s="667"/>
      <c r="G11" s="532" t="s">
        <v>1135</v>
      </c>
      <c r="H11" s="532" t="s">
        <v>1136</v>
      </c>
      <c r="I11" s="532" t="s">
        <v>1137</v>
      </c>
      <c r="J11" s="532" t="s">
        <v>1138</v>
      </c>
      <c r="K11" s="532" t="s">
        <v>1139</v>
      </c>
      <c r="L11" s="532" t="s">
        <v>1140</v>
      </c>
      <c r="M11" s="532" t="s">
        <v>1141</v>
      </c>
      <c r="N11" s="532" t="s">
        <v>1142</v>
      </c>
      <c r="O11" s="532" t="s">
        <v>1143</v>
      </c>
      <c r="P11" s="532" t="s">
        <v>1144</v>
      </c>
      <c r="Q11" s="532" t="s">
        <v>1145</v>
      </c>
      <c r="R11" s="532" t="s">
        <v>1146</v>
      </c>
      <c r="S11" s="532" t="s">
        <v>1147</v>
      </c>
      <c r="T11" s="532" t="s">
        <v>1148</v>
      </c>
      <c r="U11" s="532" t="s">
        <v>1149</v>
      </c>
      <c r="V11" s="532" t="s">
        <v>1150</v>
      </c>
      <c r="W11" s="532" t="s">
        <v>1151</v>
      </c>
      <c r="X11" s="532" t="s">
        <v>1152</v>
      </c>
      <c r="Y11" s="532" t="s">
        <v>1153</v>
      </c>
      <c r="Z11" s="532" t="s">
        <v>1154</v>
      </c>
      <c r="AA11" s="532" t="s">
        <v>1155</v>
      </c>
      <c r="AB11" s="532" t="s">
        <v>1156</v>
      </c>
      <c r="AC11" s="532" t="s">
        <v>1157</v>
      </c>
      <c r="AD11" s="532" t="s">
        <v>1158</v>
      </c>
      <c r="AE11" s="532" t="s">
        <v>1159</v>
      </c>
      <c r="AF11" s="532" t="s">
        <v>1160</v>
      </c>
      <c r="AG11" s="532" t="s">
        <v>1161</v>
      </c>
      <c r="AH11" s="532" t="s">
        <v>1162</v>
      </c>
      <c r="AI11" s="532" t="s">
        <v>1163</v>
      </c>
      <c r="AJ11" s="532" t="s">
        <v>1164</v>
      </c>
      <c r="AK11" s="532" t="s">
        <v>1165</v>
      </c>
      <c r="AL11" s="532" t="s">
        <v>1166</v>
      </c>
      <c r="AM11" s="532" t="s">
        <v>1167</v>
      </c>
      <c r="AN11" s="532" t="s">
        <v>1168</v>
      </c>
      <c r="AO11" s="532" t="s">
        <v>1169</v>
      </c>
      <c r="AP11" s="532" t="s">
        <v>1170</v>
      </c>
      <c r="AQ11" s="532" t="s">
        <v>1171</v>
      </c>
      <c r="AR11" s="532" t="s">
        <v>1172</v>
      </c>
      <c r="AS11" s="532" t="s">
        <v>1173</v>
      </c>
      <c r="AT11" s="532" t="s">
        <v>1174</v>
      </c>
      <c r="AU11" s="532" t="s">
        <v>1175</v>
      </c>
      <c r="AV11" s="532" t="s">
        <v>1176</v>
      </c>
      <c r="AW11" s="532" t="s">
        <v>1177</v>
      </c>
      <c r="AX11" s="532" t="s">
        <v>1178</v>
      </c>
      <c r="AY11" s="532" t="s">
        <v>1179</v>
      </c>
      <c r="AZ11" s="532" t="s">
        <v>1180</v>
      </c>
      <c r="BA11" s="532" t="s">
        <v>1181</v>
      </c>
      <c r="BB11" s="532" t="s">
        <v>1182</v>
      </c>
      <c r="BC11" s="532" t="s">
        <v>1183</v>
      </c>
      <c r="BD11" s="532" t="s">
        <v>1184</v>
      </c>
      <c r="BE11" s="532" t="s">
        <v>1185</v>
      </c>
    </row>
    <row r="12" spans="1:57" ht="15" customHeight="1">
      <c r="A12" s="656" t="s">
        <v>1186</v>
      </c>
      <c r="B12" s="656"/>
      <c r="C12" s="656"/>
      <c r="D12" s="667" t="s">
        <v>1187</v>
      </c>
      <c r="E12" s="667"/>
      <c r="F12" s="667"/>
      <c r="G12" s="532" t="s">
        <v>1188</v>
      </c>
      <c r="H12" s="532" t="s">
        <v>1189</v>
      </c>
      <c r="I12" s="532" t="s">
        <v>1190</v>
      </c>
      <c r="J12" s="532" t="s">
        <v>1191</v>
      </c>
      <c r="K12" s="532" t="s">
        <v>1192</v>
      </c>
      <c r="L12" s="532" t="s">
        <v>1193</v>
      </c>
      <c r="M12" s="532" t="s">
        <v>1194</v>
      </c>
      <c r="N12" s="532" t="s">
        <v>1195</v>
      </c>
      <c r="O12" s="532" t="s">
        <v>1196</v>
      </c>
      <c r="P12" s="532" t="s">
        <v>1197</v>
      </c>
      <c r="Q12" s="532" t="s">
        <v>1198</v>
      </c>
      <c r="R12" s="532" t="s">
        <v>1199</v>
      </c>
      <c r="S12" s="532" t="s">
        <v>1200</v>
      </c>
      <c r="T12" s="532" t="s">
        <v>1201</v>
      </c>
      <c r="U12" s="532" t="s">
        <v>1202</v>
      </c>
      <c r="V12" s="532" t="s">
        <v>1203</v>
      </c>
      <c r="W12" s="532" t="s">
        <v>1204</v>
      </c>
      <c r="X12" s="532" t="s">
        <v>1205</v>
      </c>
      <c r="Y12" s="532" t="s">
        <v>1206</v>
      </c>
      <c r="Z12" s="532" t="s">
        <v>1207</v>
      </c>
      <c r="AA12" s="532" t="s">
        <v>1208</v>
      </c>
      <c r="AB12" s="532" t="s">
        <v>1209</v>
      </c>
      <c r="AC12" s="532" t="s">
        <v>1210</v>
      </c>
      <c r="AD12" s="532" t="s">
        <v>1211</v>
      </c>
      <c r="AE12" s="532" t="s">
        <v>1212</v>
      </c>
      <c r="AF12" s="532" t="s">
        <v>1213</v>
      </c>
      <c r="AG12" s="532" t="s">
        <v>1214</v>
      </c>
      <c r="AH12" s="532" t="s">
        <v>1215</v>
      </c>
      <c r="AI12" s="532" t="s">
        <v>1216</v>
      </c>
      <c r="AJ12" s="532" t="s">
        <v>1217</v>
      </c>
      <c r="AK12" s="532" t="s">
        <v>1218</v>
      </c>
      <c r="AL12" s="532" t="s">
        <v>1219</v>
      </c>
      <c r="AM12" s="532" t="s">
        <v>1220</v>
      </c>
      <c r="AN12" s="532" t="s">
        <v>1221</v>
      </c>
      <c r="AO12" s="532" t="s">
        <v>1222</v>
      </c>
      <c r="AP12" s="532" t="s">
        <v>1223</v>
      </c>
      <c r="AQ12" s="532" t="s">
        <v>1224</v>
      </c>
      <c r="AR12" s="532" t="s">
        <v>1225</v>
      </c>
      <c r="AS12" s="532" t="s">
        <v>1226</v>
      </c>
      <c r="AT12" s="532" t="s">
        <v>1227</v>
      </c>
      <c r="AU12" s="532" t="s">
        <v>1228</v>
      </c>
      <c r="AV12" s="532" t="s">
        <v>1229</v>
      </c>
      <c r="AW12" s="532" t="s">
        <v>1230</v>
      </c>
      <c r="AX12" s="532" t="s">
        <v>1231</v>
      </c>
      <c r="AY12" s="532" t="s">
        <v>1232</v>
      </c>
      <c r="AZ12" s="532" t="s">
        <v>1233</v>
      </c>
      <c r="BA12" s="532" t="s">
        <v>1234</v>
      </c>
      <c r="BB12" s="532" t="s">
        <v>1235</v>
      </c>
      <c r="BC12" s="532" t="s">
        <v>1236</v>
      </c>
      <c r="BD12" s="532" t="s">
        <v>1237</v>
      </c>
      <c r="BE12" s="532" t="s">
        <v>1238</v>
      </c>
    </row>
    <row r="13" spans="1:57" ht="15" customHeight="1">
      <c r="A13" s="656" t="s">
        <v>1239</v>
      </c>
      <c r="B13" s="656"/>
      <c r="C13" s="656"/>
      <c r="D13" s="667" t="s">
        <v>1240</v>
      </c>
      <c r="E13" s="667"/>
      <c r="F13" s="667"/>
      <c r="G13" s="532" t="s">
        <v>1241</v>
      </c>
      <c r="H13" s="532" t="s">
        <v>860</v>
      </c>
      <c r="I13" s="532" t="s">
        <v>1242</v>
      </c>
      <c r="J13" s="532" t="s">
        <v>1243</v>
      </c>
      <c r="K13" s="532" t="s">
        <v>1244</v>
      </c>
      <c r="L13" s="532" t="s">
        <v>1245</v>
      </c>
      <c r="M13" s="532" t="s">
        <v>1246</v>
      </c>
      <c r="N13" s="532" t="s">
        <v>1247</v>
      </c>
      <c r="O13" s="532" t="s">
        <v>860</v>
      </c>
      <c r="P13" s="532" t="s">
        <v>1248</v>
      </c>
      <c r="Q13" s="532" t="s">
        <v>860</v>
      </c>
      <c r="R13" s="532" t="s">
        <v>860</v>
      </c>
      <c r="S13" s="532" t="s">
        <v>1249</v>
      </c>
      <c r="T13" s="532" t="s">
        <v>1250</v>
      </c>
      <c r="U13" s="532" t="s">
        <v>1251</v>
      </c>
      <c r="V13" s="532" t="s">
        <v>1252</v>
      </c>
      <c r="W13" s="532" t="s">
        <v>860</v>
      </c>
      <c r="X13" s="532" t="s">
        <v>1253</v>
      </c>
      <c r="Y13" s="532" t="s">
        <v>1254</v>
      </c>
      <c r="Z13" s="532" t="s">
        <v>1255</v>
      </c>
      <c r="AA13" s="532" t="s">
        <v>1256</v>
      </c>
      <c r="AB13" s="532" t="s">
        <v>1257</v>
      </c>
      <c r="AC13" s="532" t="s">
        <v>1258</v>
      </c>
      <c r="AD13" s="532" t="s">
        <v>1259</v>
      </c>
      <c r="AE13" s="532" t="s">
        <v>860</v>
      </c>
      <c r="AF13" s="532" t="s">
        <v>860</v>
      </c>
      <c r="AG13" s="532" t="s">
        <v>1260</v>
      </c>
      <c r="AH13" s="532" t="s">
        <v>1261</v>
      </c>
      <c r="AI13" s="532" t="s">
        <v>1262</v>
      </c>
      <c r="AJ13" s="532" t="s">
        <v>1263</v>
      </c>
      <c r="AK13" s="532" t="s">
        <v>860</v>
      </c>
      <c r="AL13" s="532" t="s">
        <v>1264</v>
      </c>
      <c r="AM13" s="532" t="s">
        <v>1265</v>
      </c>
      <c r="AN13" s="532" t="s">
        <v>860</v>
      </c>
      <c r="AO13" s="532" t="s">
        <v>1266</v>
      </c>
      <c r="AP13" s="532" t="s">
        <v>1267</v>
      </c>
      <c r="AQ13" s="532" t="s">
        <v>1268</v>
      </c>
      <c r="AR13" s="532" t="s">
        <v>1269</v>
      </c>
      <c r="AS13" s="532" t="s">
        <v>1270</v>
      </c>
      <c r="AT13" s="532" t="s">
        <v>1271</v>
      </c>
      <c r="AU13" s="532" t="s">
        <v>860</v>
      </c>
      <c r="AV13" s="532" t="s">
        <v>1272</v>
      </c>
      <c r="AW13" s="532" t="s">
        <v>860</v>
      </c>
      <c r="AX13" s="532" t="s">
        <v>1273</v>
      </c>
      <c r="AY13" s="532" t="s">
        <v>860</v>
      </c>
      <c r="AZ13" s="532" t="s">
        <v>860</v>
      </c>
      <c r="BA13" s="532" t="s">
        <v>860</v>
      </c>
      <c r="BB13" s="532" t="s">
        <v>1274</v>
      </c>
      <c r="BC13" s="532" t="s">
        <v>1275</v>
      </c>
      <c r="BD13" s="532" t="s">
        <v>1276</v>
      </c>
      <c r="BE13" s="532" t="s">
        <v>1277</v>
      </c>
    </row>
    <row r="14" spans="1:57" ht="15" customHeight="1">
      <c r="A14" s="656" t="s">
        <v>1278</v>
      </c>
      <c r="B14" s="656"/>
      <c r="C14" s="656"/>
      <c r="D14" s="667" t="s">
        <v>1279</v>
      </c>
      <c r="E14" s="667"/>
      <c r="F14" s="667"/>
      <c r="G14" s="532" t="s">
        <v>1280</v>
      </c>
      <c r="H14" s="532" t="s">
        <v>1281</v>
      </c>
      <c r="I14" s="532" t="s">
        <v>1282</v>
      </c>
      <c r="J14" s="532" t="s">
        <v>860</v>
      </c>
      <c r="K14" s="532" t="s">
        <v>1283</v>
      </c>
      <c r="L14" s="532" t="s">
        <v>860</v>
      </c>
      <c r="M14" s="532" t="s">
        <v>1284</v>
      </c>
      <c r="N14" s="532" t="s">
        <v>1285</v>
      </c>
      <c r="O14" s="532" t="s">
        <v>1286</v>
      </c>
      <c r="P14" s="532" t="s">
        <v>1287</v>
      </c>
      <c r="Q14" s="532" t="s">
        <v>860</v>
      </c>
      <c r="R14" s="532" t="s">
        <v>1288</v>
      </c>
      <c r="S14" s="532" t="s">
        <v>1289</v>
      </c>
      <c r="T14" s="532" t="s">
        <v>1290</v>
      </c>
      <c r="U14" s="532" t="s">
        <v>1291</v>
      </c>
      <c r="V14" s="532" t="s">
        <v>1292</v>
      </c>
      <c r="W14" s="532" t="s">
        <v>1293</v>
      </c>
      <c r="X14" s="532" t="s">
        <v>1294</v>
      </c>
      <c r="Y14" s="532" t="s">
        <v>1295</v>
      </c>
      <c r="Z14" s="532" t="s">
        <v>1296</v>
      </c>
      <c r="AA14" s="532" t="s">
        <v>1297</v>
      </c>
      <c r="AB14" s="532" t="s">
        <v>1298</v>
      </c>
      <c r="AC14" s="532" t="s">
        <v>1299</v>
      </c>
      <c r="AD14" s="532" t="s">
        <v>1300</v>
      </c>
      <c r="AE14" s="532" t="s">
        <v>1301</v>
      </c>
      <c r="AF14" s="532" t="s">
        <v>860</v>
      </c>
      <c r="AG14" s="532" t="s">
        <v>1302</v>
      </c>
      <c r="AH14" s="532" t="s">
        <v>1303</v>
      </c>
      <c r="AI14" s="532" t="s">
        <v>1304</v>
      </c>
      <c r="AJ14" s="532" t="s">
        <v>1305</v>
      </c>
      <c r="AK14" s="532" t="s">
        <v>1306</v>
      </c>
      <c r="AL14" s="532" t="s">
        <v>1307</v>
      </c>
      <c r="AM14" s="532" t="s">
        <v>1308</v>
      </c>
      <c r="AN14" s="532" t="s">
        <v>1309</v>
      </c>
      <c r="AO14" s="532" t="s">
        <v>1310</v>
      </c>
      <c r="AP14" s="532" t="s">
        <v>1311</v>
      </c>
      <c r="AQ14" s="532" t="s">
        <v>1312</v>
      </c>
      <c r="AR14" s="532" t="s">
        <v>1313</v>
      </c>
      <c r="AS14" s="532" t="s">
        <v>1314</v>
      </c>
      <c r="AT14" s="532" t="s">
        <v>1315</v>
      </c>
      <c r="AU14" s="532" t="s">
        <v>1316</v>
      </c>
      <c r="AV14" s="532" t="s">
        <v>1317</v>
      </c>
      <c r="AW14" s="532" t="s">
        <v>1318</v>
      </c>
      <c r="AX14" s="532" t="s">
        <v>1319</v>
      </c>
      <c r="AY14" s="532" t="s">
        <v>1320</v>
      </c>
      <c r="AZ14" s="532" t="s">
        <v>1321</v>
      </c>
      <c r="BA14" s="532" t="s">
        <v>1322</v>
      </c>
      <c r="BB14" s="532" t="s">
        <v>1323</v>
      </c>
      <c r="BC14" s="532" t="s">
        <v>1324</v>
      </c>
      <c r="BD14" s="532" t="s">
        <v>1325</v>
      </c>
      <c r="BE14" s="532" t="s">
        <v>1326</v>
      </c>
    </row>
    <row r="15" spans="1:57" ht="15" customHeight="1">
      <c r="A15" s="656" t="s">
        <v>1327</v>
      </c>
      <c r="B15" s="656"/>
      <c r="C15" s="656"/>
      <c r="D15" s="667" t="s">
        <v>1328</v>
      </c>
      <c r="E15" s="667"/>
      <c r="F15" s="667"/>
      <c r="G15" s="532" t="s">
        <v>1329</v>
      </c>
      <c r="H15" s="532" t="s">
        <v>1330</v>
      </c>
      <c r="I15" s="532" t="s">
        <v>1331</v>
      </c>
      <c r="J15" s="532" t="s">
        <v>1332</v>
      </c>
      <c r="K15" s="532" t="s">
        <v>1333</v>
      </c>
      <c r="L15" s="532" t="s">
        <v>1334</v>
      </c>
      <c r="M15" s="532" t="s">
        <v>1335</v>
      </c>
      <c r="N15" s="532" t="s">
        <v>1336</v>
      </c>
      <c r="O15" s="532" t="s">
        <v>1337</v>
      </c>
      <c r="P15" s="532" t="s">
        <v>1338</v>
      </c>
      <c r="Q15" s="532" t="s">
        <v>1339</v>
      </c>
      <c r="R15" s="532" t="s">
        <v>1340</v>
      </c>
      <c r="S15" s="532" t="s">
        <v>1341</v>
      </c>
      <c r="T15" s="532" t="s">
        <v>1342</v>
      </c>
      <c r="U15" s="532" t="s">
        <v>1343</v>
      </c>
      <c r="V15" s="532" t="s">
        <v>1344</v>
      </c>
      <c r="W15" s="532" t="s">
        <v>1345</v>
      </c>
      <c r="X15" s="532" t="s">
        <v>1346</v>
      </c>
      <c r="Y15" s="532" t="s">
        <v>1347</v>
      </c>
      <c r="Z15" s="532" t="s">
        <v>1348</v>
      </c>
      <c r="AA15" s="532" t="s">
        <v>1349</v>
      </c>
      <c r="AB15" s="532" t="s">
        <v>1350</v>
      </c>
      <c r="AC15" s="532" t="s">
        <v>1351</v>
      </c>
      <c r="AD15" s="532" t="s">
        <v>1352</v>
      </c>
      <c r="AE15" s="532" t="s">
        <v>1353</v>
      </c>
      <c r="AF15" s="532" t="s">
        <v>1354</v>
      </c>
      <c r="AG15" s="532" t="s">
        <v>1355</v>
      </c>
      <c r="AH15" s="532" t="s">
        <v>1356</v>
      </c>
      <c r="AI15" s="532" t="s">
        <v>1357</v>
      </c>
      <c r="AJ15" s="532" t="s">
        <v>1358</v>
      </c>
      <c r="AK15" s="532" t="s">
        <v>1359</v>
      </c>
      <c r="AL15" s="532" t="s">
        <v>1360</v>
      </c>
      <c r="AM15" s="532" t="s">
        <v>1361</v>
      </c>
      <c r="AN15" s="532" t="s">
        <v>1362</v>
      </c>
      <c r="AO15" s="532" t="s">
        <v>1363</v>
      </c>
      <c r="AP15" s="532" t="s">
        <v>1364</v>
      </c>
      <c r="AQ15" s="532" t="s">
        <v>1365</v>
      </c>
      <c r="AR15" s="532" t="s">
        <v>1366</v>
      </c>
      <c r="AS15" s="532" t="s">
        <v>1367</v>
      </c>
      <c r="AT15" s="532" t="s">
        <v>1368</v>
      </c>
      <c r="AU15" s="532" t="s">
        <v>1369</v>
      </c>
      <c r="AV15" s="532" t="s">
        <v>1370</v>
      </c>
      <c r="AW15" s="532" t="s">
        <v>1371</v>
      </c>
      <c r="AX15" s="532" t="s">
        <v>1372</v>
      </c>
      <c r="AY15" s="532" t="s">
        <v>1373</v>
      </c>
      <c r="AZ15" s="532" t="s">
        <v>1374</v>
      </c>
      <c r="BA15" s="532" t="s">
        <v>1375</v>
      </c>
      <c r="BB15" s="532" t="s">
        <v>1376</v>
      </c>
      <c r="BC15" s="532" t="s">
        <v>1377</v>
      </c>
      <c r="BD15" s="532" t="s">
        <v>1378</v>
      </c>
      <c r="BE15" s="532" t="s">
        <v>1379</v>
      </c>
    </row>
    <row r="16" spans="1:57" ht="15" customHeight="1">
      <c r="A16" s="656" t="s">
        <v>1380</v>
      </c>
      <c r="B16" s="656"/>
      <c r="C16" s="656"/>
      <c r="D16" s="667" t="s">
        <v>1381</v>
      </c>
      <c r="E16" s="667"/>
      <c r="F16" s="667"/>
      <c r="G16" s="532" t="s">
        <v>1382</v>
      </c>
      <c r="H16" s="532" t="s">
        <v>1383</v>
      </c>
      <c r="I16" s="532" t="s">
        <v>1384</v>
      </c>
      <c r="J16" s="532" t="s">
        <v>1385</v>
      </c>
      <c r="K16" s="532" t="s">
        <v>1386</v>
      </c>
      <c r="L16" s="532" t="s">
        <v>1387</v>
      </c>
      <c r="M16" s="532" t="s">
        <v>1388</v>
      </c>
      <c r="N16" s="532" t="s">
        <v>1389</v>
      </c>
      <c r="O16" s="532" t="s">
        <v>1390</v>
      </c>
      <c r="P16" s="532" t="s">
        <v>1391</v>
      </c>
      <c r="Q16" s="532" t="s">
        <v>1392</v>
      </c>
      <c r="R16" s="532" t="s">
        <v>1393</v>
      </c>
      <c r="S16" s="532" t="s">
        <v>1394</v>
      </c>
      <c r="T16" s="532" t="s">
        <v>1395</v>
      </c>
      <c r="U16" s="532" t="s">
        <v>1396</v>
      </c>
      <c r="V16" s="532" t="s">
        <v>1397</v>
      </c>
      <c r="W16" s="532" t="s">
        <v>1398</v>
      </c>
      <c r="X16" s="532" t="s">
        <v>1399</v>
      </c>
      <c r="Y16" s="532" t="s">
        <v>1400</v>
      </c>
      <c r="Z16" s="532" t="s">
        <v>1401</v>
      </c>
      <c r="AA16" s="532" t="s">
        <v>1402</v>
      </c>
      <c r="AB16" s="532" t="s">
        <v>1403</v>
      </c>
      <c r="AC16" s="532" t="s">
        <v>1404</v>
      </c>
      <c r="AD16" s="532" t="s">
        <v>1405</v>
      </c>
      <c r="AE16" s="532" t="s">
        <v>1406</v>
      </c>
      <c r="AF16" s="532" t="s">
        <v>1407</v>
      </c>
      <c r="AG16" s="532" t="s">
        <v>1408</v>
      </c>
      <c r="AH16" s="532" t="s">
        <v>1409</v>
      </c>
      <c r="AI16" s="532" t="s">
        <v>1410</v>
      </c>
      <c r="AJ16" s="532" t="s">
        <v>1411</v>
      </c>
      <c r="AK16" s="532" t="s">
        <v>1412</v>
      </c>
      <c r="AL16" s="532" t="s">
        <v>1413</v>
      </c>
      <c r="AM16" s="532" t="s">
        <v>1414</v>
      </c>
      <c r="AN16" s="532" t="s">
        <v>1415</v>
      </c>
      <c r="AO16" s="532" t="s">
        <v>1416</v>
      </c>
      <c r="AP16" s="532" t="s">
        <v>1417</v>
      </c>
      <c r="AQ16" s="532" t="s">
        <v>1418</v>
      </c>
      <c r="AR16" s="532" t="s">
        <v>1419</v>
      </c>
      <c r="AS16" s="532" t="s">
        <v>1420</v>
      </c>
      <c r="AT16" s="532" t="s">
        <v>1421</v>
      </c>
      <c r="AU16" s="532" t="s">
        <v>1422</v>
      </c>
      <c r="AV16" s="532" t="s">
        <v>1423</v>
      </c>
      <c r="AW16" s="532" t="s">
        <v>1424</v>
      </c>
      <c r="AX16" s="532" t="s">
        <v>1425</v>
      </c>
      <c r="AY16" s="532" t="s">
        <v>1426</v>
      </c>
      <c r="AZ16" s="532" t="s">
        <v>1427</v>
      </c>
      <c r="BA16" s="532" t="s">
        <v>1428</v>
      </c>
      <c r="BB16" s="532" t="s">
        <v>1429</v>
      </c>
      <c r="BC16" s="532" t="s">
        <v>1430</v>
      </c>
      <c r="BD16" s="532" t="s">
        <v>1431</v>
      </c>
      <c r="BE16" s="532" t="s">
        <v>1432</v>
      </c>
    </row>
    <row r="17" spans="1:57" ht="15" customHeight="1">
      <c r="A17" s="656" t="s">
        <v>353</v>
      </c>
      <c r="B17" s="656"/>
      <c r="C17" s="656"/>
      <c r="D17" s="667" t="s">
        <v>1433</v>
      </c>
      <c r="E17" s="667"/>
      <c r="F17" s="667"/>
      <c r="G17" s="532" t="s">
        <v>1434</v>
      </c>
      <c r="H17" s="532" t="s">
        <v>1435</v>
      </c>
      <c r="I17" s="532" t="s">
        <v>1436</v>
      </c>
      <c r="J17" s="532" t="s">
        <v>1437</v>
      </c>
      <c r="K17" s="532" t="s">
        <v>1438</v>
      </c>
      <c r="L17" s="532" t="s">
        <v>1439</v>
      </c>
      <c r="M17" s="532" t="s">
        <v>1440</v>
      </c>
      <c r="N17" s="532" t="s">
        <v>1441</v>
      </c>
      <c r="O17" s="532" t="s">
        <v>1442</v>
      </c>
      <c r="P17" s="532" t="s">
        <v>1443</v>
      </c>
      <c r="Q17" s="532" t="s">
        <v>1444</v>
      </c>
      <c r="R17" s="532" t="s">
        <v>1445</v>
      </c>
      <c r="S17" s="532" t="s">
        <v>1446</v>
      </c>
      <c r="T17" s="532" t="s">
        <v>1447</v>
      </c>
      <c r="U17" s="532" t="s">
        <v>1448</v>
      </c>
      <c r="V17" s="532" t="s">
        <v>1449</v>
      </c>
      <c r="W17" s="532" t="s">
        <v>1450</v>
      </c>
      <c r="X17" s="532" t="s">
        <v>1451</v>
      </c>
      <c r="Y17" s="532" t="s">
        <v>1452</v>
      </c>
      <c r="Z17" s="532" t="s">
        <v>1453</v>
      </c>
      <c r="AA17" s="532" t="s">
        <v>1454</v>
      </c>
      <c r="AB17" s="532" t="s">
        <v>1455</v>
      </c>
      <c r="AC17" s="532" t="s">
        <v>1456</v>
      </c>
      <c r="AD17" s="532" t="s">
        <v>1457</v>
      </c>
      <c r="AE17" s="532" t="s">
        <v>1458</v>
      </c>
      <c r="AF17" s="532" t="s">
        <v>1459</v>
      </c>
      <c r="AG17" s="532" t="s">
        <v>1460</v>
      </c>
      <c r="AH17" s="532" t="s">
        <v>1461</v>
      </c>
      <c r="AI17" s="532" t="s">
        <v>1462</v>
      </c>
      <c r="AJ17" s="532" t="s">
        <v>1463</v>
      </c>
      <c r="AK17" s="532" t="s">
        <v>1464</v>
      </c>
      <c r="AL17" s="532" t="s">
        <v>1465</v>
      </c>
      <c r="AM17" s="532" t="s">
        <v>1466</v>
      </c>
      <c r="AN17" s="532" t="s">
        <v>1467</v>
      </c>
      <c r="AO17" s="532" t="s">
        <v>1468</v>
      </c>
      <c r="AP17" s="532" t="s">
        <v>1469</v>
      </c>
      <c r="AQ17" s="532" t="s">
        <v>1470</v>
      </c>
      <c r="AR17" s="532" t="s">
        <v>1471</v>
      </c>
      <c r="AS17" s="532" t="s">
        <v>1472</v>
      </c>
      <c r="AT17" s="532" t="s">
        <v>1473</v>
      </c>
      <c r="AU17" s="532" t="s">
        <v>1474</v>
      </c>
      <c r="AV17" s="532" t="s">
        <v>1475</v>
      </c>
      <c r="AW17" s="532" t="s">
        <v>1476</v>
      </c>
      <c r="AX17" s="532" t="s">
        <v>1477</v>
      </c>
      <c r="AY17" s="532" t="s">
        <v>1478</v>
      </c>
      <c r="AZ17" s="532" t="s">
        <v>1479</v>
      </c>
      <c r="BA17" s="532" t="s">
        <v>1480</v>
      </c>
      <c r="BB17" s="532" t="s">
        <v>1481</v>
      </c>
      <c r="BC17" s="532" t="s">
        <v>1482</v>
      </c>
      <c r="BD17" s="532" t="s">
        <v>1483</v>
      </c>
      <c r="BE17" s="532" t="s">
        <v>1484</v>
      </c>
    </row>
    <row r="18" spans="1:57" ht="15" customHeight="1">
      <c r="A18" s="656" t="s">
        <v>1485</v>
      </c>
      <c r="B18" s="656"/>
      <c r="C18" s="656"/>
      <c r="D18" s="667" t="s">
        <v>1486</v>
      </c>
      <c r="E18" s="667"/>
      <c r="F18" s="667"/>
      <c r="G18" s="532" t="s">
        <v>1487</v>
      </c>
      <c r="H18" s="532" t="s">
        <v>1488</v>
      </c>
      <c r="I18" s="532" t="s">
        <v>1489</v>
      </c>
      <c r="J18" s="532" t="s">
        <v>1490</v>
      </c>
      <c r="K18" s="532" t="s">
        <v>1491</v>
      </c>
      <c r="L18" s="532" t="s">
        <v>1492</v>
      </c>
      <c r="M18" s="532" t="s">
        <v>1493</v>
      </c>
      <c r="N18" s="532" t="s">
        <v>1494</v>
      </c>
      <c r="O18" s="532" t="s">
        <v>1495</v>
      </c>
      <c r="P18" s="532" t="s">
        <v>1496</v>
      </c>
      <c r="Q18" s="532" t="s">
        <v>1497</v>
      </c>
      <c r="R18" s="532" t="s">
        <v>860</v>
      </c>
      <c r="S18" s="532" t="s">
        <v>1093</v>
      </c>
      <c r="T18" s="532" t="s">
        <v>1498</v>
      </c>
      <c r="U18" s="532" t="s">
        <v>1499</v>
      </c>
      <c r="V18" s="532" t="s">
        <v>1500</v>
      </c>
      <c r="W18" s="532" t="s">
        <v>1501</v>
      </c>
      <c r="X18" s="532" t="s">
        <v>1502</v>
      </c>
      <c r="Y18" s="532" t="s">
        <v>860</v>
      </c>
      <c r="Z18" s="532" t="s">
        <v>1503</v>
      </c>
      <c r="AA18" s="532" t="s">
        <v>1504</v>
      </c>
      <c r="AB18" s="532" t="s">
        <v>1505</v>
      </c>
      <c r="AC18" s="532" t="s">
        <v>1506</v>
      </c>
      <c r="AD18" s="532" t="s">
        <v>1275</v>
      </c>
      <c r="AE18" s="532" t="s">
        <v>1507</v>
      </c>
      <c r="AF18" s="532" t="s">
        <v>1508</v>
      </c>
      <c r="AG18" s="532" t="s">
        <v>1252</v>
      </c>
      <c r="AH18" s="532" t="s">
        <v>1509</v>
      </c>
      <c r="AI18" s="532" t="s">
        <v>860</v>
      </c>
      <c r="AJ18" s="532" t="s">
        <v>1510</v>
      </c>
      <c r="AK18" s="532" t="s">
        <v>1511</v>
      </c>
      <c r="AL18" s="532" t="s">
        <v>1096</v>
      </c>
      <c r="AM18" s="532" t="s">
        <v>1512</v>
      </c>
      <c r="AN18" s="532" t="s">
        <v>1513</v>
      </c>
      <c r="AO18" s="532" t="s">
        <v>1514</v>
      </c>
      <c r="AP18" s="532" t="s">
        <v>1515</v>
      </c>
      <c r="AQ18" s="532" t="s">
        <v>1516</v>
      </c>
      <c r="AR18" s="532" t="s">
        <v>1517</v>
      </c>
      <c r="AS18" s="532" t="s">
        <v>1518</v>
      </c>
      <c r="AT18" s="532" t="s">
        <v>1519</v>
      </c>
      <c r="AU18" s="532" t="s">
        <v>1520</v>
      </c>
      <c r="AV18" s="532" t="s">
        <v>1521</v>
      </c>
      <c r="AW18" s="532" t="s">
        <v>1522</v>
      </c>
      <c r="AX18" s="532" t="s">
        <v>1523</v>
      </c>
      <c r="AY18" s="532" t="s">
        <v>1524</v>
      </c>
      <c r="AZ18" s="532" t="s">
        <v>1525</v>
      </c>
      <c r="BA18" s="532" t="s">
        <v>1526</v>
      </c>
      <c r="BB18" s="532" t="s">
        <v>1527</v>
      </c>
      <c r="BC18" s="532" t="s">
        <v>1528</v>
      </c>
      <c r="BD18" s="532" t="s">
        <v>1529</v>
      </c>
      <c r="BE18" s="532" t="s">
        <v>860</v>
      </c>
    </row>
    <row r="19" spans="1:57" ht="15" customHeight="1">
      <c r="A19" s="656" t="s">
        <v>1530</v>
      </c>
      <c r="B19" s="656"/>
      <c r="C19" s="656"/>
      <c r="D19" s="667" t="s">
        <v>1531</v>
      </c>
      <c r="E19" s="667"/>
      <c r="F19" s="667"/>
      <c r="G19" s="532" t="s">
        <v>860</v>
      </c>
      <c r="H19" s="532" t="s">
        <v>1096</v>
      </c>
      <c r="I19" s="532" t="s">
        <v>860</v>
      </c>
      <c r="J19" s="532" t="s">
        <v>1532</v>
      </c>
      <c r="K19" s="532" t="s">
        <v>1533</v>
      </c>
      <c r="L19" s="532" t="s">
        <v>1534</v>
      </c>
      <c r="M19" s="532" t="s">
        <v>1535</v>
      </c>
      <c r="N19" s="532" t="s">
        <v>1536</v>
      </c>
      <c r="O19" s="532" t="s">
        <v>860</v>
      </c>
      <c r="P19" s="532" t="s">
        <v>1537</v>
      </c>
      <c r="Q19" s="532" t="s">
        <v>860</v>
      </c>
      <c r="R19" s="532" t="s">
        <v>860</v>
      </c>
      <c r="S19" s="532" t="s">
        <v>1538</v>
      </c>
      <c r="T19" s="532" t="s">
        <v>1539</v>
      </c>
      <c r="U19" s="532" t="s">
        <v>1540</v>
      </c>
      <c r="V19" s="532" t="s">
        <v>1541</v>
      </c>
      <c r="W19" s="532" t="s">
        <v>1542</v>
      </c>
      <c r="X19" s="532" t="s">
        <v>1543</v>
      </c>
      <c r="Y19" s="532" t="s">
        <v>860</v>
      </c>
      <c r="Z19" s="532" t="s">
        <v>1544</v>
      </c>
      <c r="AA19" s="532" t="s">
        <v>1545</v>
      </c>
      <c r="AB19" s="532" t="s">
        <v>1546</v>
      </c>
      <c r="AC19" s="532" t="s">
        <v>860</v>
      </c>
      <c r="AD19" s="532" t="s">
        <v>1547</v>
      </c>
      <c r="AE19" s="532" t="s">
        <v>1548</v>
      </c>
      <c r="AF19" s="532" t="s">
        <v>1549</v>
      </c>
      <c r="AG19" s="532" t="s">
        <v>1550</v>
      </c>
      <c r="AH19" s="532" t="s">
        <v>1551</v>
      </c>
      <c r="AI19" s="532" t="s">
        <v>1552</v>
      </c>
      <c r="AJ19" s="532" t="s">
        <v>1553</v>
      </c>
      <c r="AK19" s="532" t="s">
        <v>1554</v>
      </c>
      <c r="AL19" s="532" t="s">
        <v>1555</v>
      </c>
      <c r="AM19" s="532" t="s">
        <v>860</v>
      </c>
      <c r="AN19" s="532" t="s">
        <v>1556</v>
      </c>
      <c r="AO19" s="532" t="s">
        <v>1557</v>
      </c>
      <c r="AP19" s="532" t="s">
        <v>1558</v>
      </c>
      <c r="AQ19" s="532" t="s">
        <v>1559</v>
      </c>
      <c r="AR19" s="532" t="s">
        <v>1560</v>
      </c>
      <c r="AS19" s="532" t="s">
        <v>1561</v>
      </c>
      <c r="AT19" s="532" t="s">
        <v>1562</v>
      </c>
      <c r="AU19" s="532" t="s">
        <v>1563</v>
      </c>
      <c r="AV19" s="532" t="s">
        <v>1564</v>
      </c>
      <c r="AW19" s="532" t="s">
        <v>1565</v>
      </c>
      <c r="AX19" s="532" t="s">
        <v>1566</v>
      </c>
      <c r="AY19" s="532" t="s">
        <v>860</v>
      </c>
      <c r="AZ19" s="532" t="s">
        <v>1567</v>
      </c>
      <c r="BA19" s="532" t="s">
        <v>1568</v>
      </c>
      <c r="BB19" s="532" t="s">
        <v>1096</v>
      </c>
      <c r="BC19" s="532" t="s">
        <v>1569</v>
      </c>
      <c r="BD19" s="532" t="s">
        <v>1570</v>
      </c>
      <c r="BE19" s="532" t="s">
        <v>860</v>
      </c>
    </row>
    <row r="20" spans="1:57" ht="15" customHeight="1">
      <c r="A20" s="656" t="s">
        <v>1571</v>
      </c>
      <c r="B20" s="656"/>
      <c r="C20" s="656"/>
      <c r="D20" s="667" t="s">
        <v>1572</v>
      </c>
      <c r="E20" s="667"/>
      <c r="F20" s="667"/>
      <c r="G20" s="532" t="s">
        <v>1573</v>
      </c>
      <c r="H20" s="532" t="s">
        <v>860</v>
      </c>
      <c r="I20" s="532" t="s">
        <v>1574</v>
      </c>
      <c r="J20" s="532" t="s">
        <v>1575</v>
      </c>
      <c r="K20" s="532" t="s">
        <v>1576</v>
      </c>
      <c r="L20" s="532" t="s">
        <v>1577</v>
      </c>
      <c r="M20" s="532" t="s">
        <v>1578</v>
      </c>
      <c r="N20" s="532" t="s">
        <v>1579</v>
      </c>
      <c r="O20" s="532" t="s">
        <v>1580</v>
      </c>
      <c r="P20" s="532" t="s">
        <v>1581</v>
      </c>
      <c r="Q20" s="532" t="s">
        <v>1582</v>
      </c>
      <c r="R20" s="532" t="s">
        <v>1583</v>
      </c>
      <c r="S20" s="532" t="s">
        <v>1584</v>
      </c>
      <c r="T20" s="532" t="s">
        <v>1585</v>
      </c>
      <c r="U20" s="532" t="s">
        <v>1586</v>
      </c>
      <c r="V20" s="532" t="s">
        <v>1587</v>
      </c>
      <c r="W20" s="532" t="s">
        <v>1588</v>
      </c>
      <c r="X20" s="532" t="s">
        <v>1589</v>
      </c>
      <c r="Y20" s="532" t="s">
        <v>1590</v>
      </c>
      <c r="Z20" s="532" t="s">
        <v>1591</v>
      </c>
      <c r="AA20" s="532" t="s">
        <v>1592</v>
      </c>
      <c r="AB20" s="532" t="s">
        <v>1593</v>
      </c>
      <c r="AC20" s="532" t="s">
        <v>1594</v>
      </c>
      <c r="AD20" s="532" t="s">
        <v>1595</v>
      </c>
      <c r="AE20" s="532" t="s">
        <v>1596</v>
      </c>
      <c r="AF20" s="532" t="s">
        <v>1597</v>
      </c>
      <c r="AG20" s="532" t="s">
        <v>1598</v>
      </c>
      <c r="AH20" s="532" t="s">
        <v>1599</v>
      </c>
      <c r="AI20" s="532" t="s">
        <v>1600</v>
      </c>
      <c r="AJ20" s="532" t="s">
        <v>1601</v>
      </c>
      <c r="AK20" s="532" t="s">
        <v>1602</v>
      </c>
      <c r="AL20" s="532" t="s">
        <v>1603</v>
      </c>
      <c r="AM20" s="532" t="s">
        <v>1604</v>
      </c>
      <c r="AN20" s="532" t="s">
        <v>1605</v>
      </c>
      <c r="AO20" s="532" t="s">
        <v>860</v>
      </c>
      <c r="AP20" s="532" t="s">
        <v>1606</v>
      </c>
      <c r="AQ20" s="532" t="s">
        <v>1607</v>
      </c>
      <c r="AR20" s="532" t="s">
        <v>1608</v>
      </c>
      <c r="AS20" s="532" t="s">
        <v>1609</v>
      </c>
      <c r="AT20" s="532" t="s">
        <v>1610</v>
      </c>
      <c r="AU20" s="532" t="s">
        <v>1611</v>
      </c>
      <c r="AV20" s="532" t="s">
        <v>1612</v>
      </c>
      <c r="AW20" s="532" t="s">
        <v>1613</v>
      </c>
      <c r="AX20" s="532" t="s">
        <v>1614</v>
      </c>
      <c r="AY20" s="532" t="s">
        <v>1615</v>
      </c>
      <c r="AZ20" s="532" t="s">
        <v>1616</v>
      </c>
      <c r="BA20" s="532" t="s">
        <v>1617</v>
      </c>
      <c r="BB20" s="532" t="s">
        <v>1618</v>
      </c>
      <c r="BC20" s="532" t="s">
        <v>1619</v>
      </c>
      <c r="BD20" s="532" t="s">
        <v>1620</v>
      </c>
      <c r="BE20" s="532" t="s">
        <v>1621</v>
      </c>
    </row>
    <row r="21" spans="1:57" ht="15" customHeight="1">
      <c r="A21" s="656" t="s">
        <v>1622</v>
      </c>
      <c r="B21" s="656"/>
      <c r="C21" s="656"/>
      <c r="D21" s="667" t="s">
        <v>1623</v>
      </c>
      <c r="E21" s="667"/>
      <c r="F21" s="667"/>
      <c r="G21" s="532" t="s">
        <v>1624</v>
      </c>
      <c r="H21" s="532" t="s">
        <v>1625</v>
      </c>
      <c r="I21" s="532" t="s">
        <v>1626</v>
      </c>
      <c r="J21" s="532" t="s">
        <v>1627</v>
      </c>
      <c r="K21" s="532" t="s">
        <v>1628</v>
      </c>
      <c r="L21" s="532" t="s">
        <v>1629</v>
      </c>
      <c r="M21" s="532" t="s">
        <v>1630</v>
      </c>
      <c r="N21" s="532" t="s">
        <v>1631</v>
      </c>
      <c r="O21" s="532" t="s">
        <v>1632</v>
      </c>
      <c r="P21" s="532" t="s">
        <v>1633</v>
      </c>
      <c r="Q21" s="532" t="s">
        <v>1634</v>
      </c>
      <c r="R21" s="532" t="s">
        <v>1635</v>
      </c>
      <c r="S21" s="532" t="s">
        <v>1636</v>
      </c>
      <c r="T21" s="532" t="s">
        <v>1637</v>
      </c>
      <c r="U21" s="532" t="s">
        <v>1638</v>
      </c>
      <c r="V21" s="532" t="s">
        <v>1639</v>
      </c>
      <c r="W21" s="532" t="s">
        <v>1640</v>
      </c>
      <c r="X21" s="532" t="s">
        <v>1641</v>
      </c>
      <c r="Y21" s="532" t="s">
        <v>1642</v>
      </c>
      <c r="Z21" s="532" t="s">
        <v>1643</v>
      </c>
      <c r="AA21" s="532" t="s">
        <v>1644</v>
      </c>
      <c r="AB21" s="532" t="s">
        <v>1645</v>
      </c>
      <c r="AC21" s="532" t="s">
        <v>1646</v>
      </c>
      <c r="AD21" s="532" t="s">
        <v>1647</v>
      </c>
      <c r="AE21" s="532" t="s">
        <v>1648</v>
      </c>
      <c r="AF21" s="532" t="s">
        <v>1649</v>
      </c>
      <c r="AG21" s="532" t="s">
        <v>1650</v>
      </c>
      <c r="AH21" s="532" t="s">
        <v>1651</v>
      </c>
      <c r="AI21" s="532" t="s">
        <v>1652</v>
      </c>
      <c r="AJ21" s="532" t="s">
        <v>1653</v>
      </c>
      <c r="AK21" s="532" t="s">
        <v>1654</v>
      </c>
      <c r="AL21" s="532" t="s">
        <v>1655</v>
      </c>
      <c r="AM21" s="532" t="s">
        <v>1656</v>
      </c>
      <c r="AN21" s="532" t="s">
        <v>1657</v>
      </c>
      <c r="AO21" s="532" t="s">
        <v>1658</v>
      </c>
      <c r="AP21" s="532" t="s">
        <v>1659</v>
      </c>
      <c r="AQ21" s="532" t="s">
        <v>1660</v>
      </c>
      <c r="AR21" s="532" t="s">
        <v>1661</v>
      </c>
      <c r="AS21" s="532" t="s">
        <v>1662</v>
      </c>
      <c r="AT21" s="532" t="s">
        <v>1663</v>
      </c>
      <c r="AU21" s="532" t="s">
        <v>1664</v>
      </c>
      <c r="AV21" s="532" t="s">
        <v>1665</v>
      </c>
      <c r="AW21" s="532" t="s">
        <v>1666</v>
      </c>
      <c r="AX21" s="532" t="s">
        <v>1667</v>
      </c>
      <c r="AY21" s="532" t="s">
        <v>1668</v>
      </c>
      <c r="AZ21" s="532" t="s">
        <v>1669</v>
      </c>
      <c r="BA21" s="532" t="s">
        <v>1670</v>
      </c>
      <c r="BB21" s="532" t="s">
        <v>1671</v>
      </c>
      <c r="BC21" s="532" t="s">
        <v>1672</v>
      </c>
      <c r="BD21" s="532" t="s">
        <v>1673</v>
      </c>
      <c r="BE21" s="532" t="s">
        <v>1674</v>
      </c>
    </row>
    <row r="22" spans="1:57" ht="15" customHeight="1">
      <c r="A22" s="656" t="s">
        <v>1675</v>
      </c>
      <c r="B22" s="656"/>
      <c r="C22" s="656"/>
      <c r="D22" s="667" t="s">
        <v>1676</v>
      </c>
      <c r="E22" s="667"/>
      <c r="F22" s="667"/>
      <c r="G22" s="532" t="s">
        <v>1677</v>
      </c>
      <c r="H22" s="532" t="s">
        <v>1678</v>
      </c>
      <c r="I22" s="532" t="s">
        <v>1679</v>
      </c>
      <c r="J22" s="532" t="s">
        <v>1680</v>
      </c>
      <c r="K22" s="532" t="s">
        <v>1681</v>
      </c>
      <c r="L22" s="532" t="s">
        <v>1682</v>
      </c>
      <c r="M22" s="532" t="s">
        <v>1683</v>
      </c>
      <c r="N22" s="532" t="s">
        <v>1684</v>
      </c>
      <c r="O22" s="532" t="s">
        <v>1685</v>
      </c>
      <c r="P22" s="532" t="s">
        <v>1686</v>
      </c>
      <c r="Q22" s="532" t="s">
        <v>1687</v>
      </c>
      <c r="R22" s="532" t="s">
        <v>1688</v>
      </c>
      <c r="S22" s="532" t="s">
        <v>1689</v>
      </c>
      <c r="T22" s="532" t="s">
        <v>1690</v>
      </c>
      <c r="U22" s="532" t="s">
        <v>1691</v>
      </c>
      <c r="V22" s="532" t="s">
        <v>1692</v>
      </c>
      <c r="W22" s="532" t="s">
        <v>1693</v>
      </c>
      <c r="X22" s="532" t="s">
        <v>1694</v>
      </c>
      <c r="Y22" s="532" t="s">
        <v>1695</v>
      </c>
      <c r="Z22" s="532" t="s">
        <v>1696</v>
      </c>
      <c r="AA22" s="532" t="s">
        <v>1697</v>
      </c>
      <c r="AB22" s="532" t="s">
        <v>1698</v>
      </c>
      <c r="AC22" s="532" t="s">
        <v>1699</v>
      </c>
      <c r="AD22" s="532" t="s">
        <v>1700</v>
      </c>
      <c r="AE22" s="532" t="s">
        <v>1701</v>
      </c>
      <c r="AF22" s="532" t="s">
        <v>1702</v>
      </c>
      <c r="AG22" s="532" t="s">
        <v>1703</v>
      </c>
      <c r="AH22" s="532" t="s">
        <v>1704</v>
      </c>
      <c r="AI22" s="532" t="s">
        <v>1705</v>
      </c>
      <c r="AJ22" s="532" t="s">
        <v>1706</v>
      </c>
      <c r="AK22" s="532" t="s">
        <v>1707</v>
      </c>
      <c r="AL22" s="532" t="s">
        <v>1708</v>
      </c>
      <c r="AM22" s="532" t="s">
        <v>1709</v>
      </c>
      <c r="AN22" s="532" t="s">
        <v>1710</v>
      </c>
      <c r="AO22" s="532" t="s">
        <v>1711</v>
      </c>
      <c r="AP22" s="532" t="s">
        <v>1712</v>
      </c>
      <c r="AQ22" s="532" t="s">
        <v>1713</v>
      </c>
      <c r="AR22" s="532" t="s">
        <v>1714</v>
      </c>
      <c r="AS22" s="532" t="s">
        <v>1715</v>
      </c>
      <c r="AT22" s="532" t="s">
        <v>1716</v>
      </c>
      <c r="AU22" s="532" t="s">
        <v>1717</v>
      </c>
      <c r="AV22" s="532" t="s">
        <v>1718</v>
      </c>
      <c r="AW22" s="532" t="s">
        <v>1719</v>
      </c>
      <c r="AX22" s="532" t="s">
        <v>1720</v>
      </c>
      <c r="AY22" s="532" t="s">
        <v>1721</v>
      </c>
      <c r="AZ22" s="532" t="s">
        <v>1722</v>
      </c>
      <c r="BA22" s="532" t="s">
        <v>1723</v>
      </c>
      <c r="BB22" s="532" t="s">
        <v>1724</v>
      </c>
      <c r="BC22" s="532" t="s">
        <v>1725</v>
      </c>
      <c r="BD22" s="532" t="s">
        <v>1726</v>
      </c>
      <c r="BE22" s="532" t="s">
        <v>1727</v>
      </c>
    </row>
    <row r="23" spans="1:57" ht="15" customHeight="1">
      <c r="A23" s="656" t="s">
        <v>1728</v>
      </c>
      <c r="B23" s="656"/>
      <c r="C23" s="656"/>
      <c r="D23" s="667" t="s">
        <v>1729</v>
      </c>
      <c r="E23" s="667"/>
      <c r="F23" s="667"/>
      <c r="G23" s="532" t="s">
        <v>1730</v>
      </c>
      <c r="H23" s="532" t="s">
        <v>860</v>
      </c>
      <c r="I23" s="532" t="s">
        <v>1731</v>
      </c>
      <c r="J23" s="532" t="s">
        <v>1732</v>
      </c>
      <c r="K23" s="532" t="s">
        <v>1733</v>
      </c>
      <c r="L23" s="532" t="s">
        <v>1734</v>
      </c>
      <c r="M23" s="532" t="s">
        <v>1735</v>
      </c>
      <c r="N23" s="532" t="s">
        <v>1736</v>
      </c>
      <c r="O23" s="532" t="s">
        <v>1737</v>
      </c>
      <c r="P23" s="532" t="s">
        <v>1738</v>
      </c>
      <c r="Q23" s="532" t="s">
        <v>1739</v>
      </c>
      <c r="R23" s="532" t="s">
        <v>1740</v>
      </c>
      <c r="S23" s="532" t="s">
        <v>1741</v>
      </c>
      <c r="T23" s="532" t="s">
        <v>1742</v>
      </c>
      <c r="U23" s="532" t="s">
        <v>1743</v>
      </c>
      <c r="V23" s="532" t="s">
        <v>1744</v>
      </c>
      <c r="W23" s="532" t="s">
        <v>1745</v>
      </c>
      <c r="X23" s="532" t="s">
        <v>1746</v>
      </c>
      <c r="Y23" s="532" t="s">
        <v>1747</v>
      </c>
      <c r="Z23" s="532" t="s">
        <v>1748</v>
      </c>
      <c r="AA23" s="532" t="s">
        <v>1749</v>
      </c>
      <c r="AB23" s="532" t="s">
        <v>1750</v>
      </c>
      <c r="AC23" s="532" t="s">
        <v>1751</v>
      </c>
      <c r="AD23" s="532" t="s">
        <v>1752</v>
      </c>
      <c r="AE23" s="532" t="s">
        <v>1753</v>
      </c>
      <c r="AF23" s="532" t="s">
        <v>1754</v>
      </c>
      <c r="AG23" s="532" t="s">
        <v>1755</v>
      </c>
      <c r="AH23" s="532" t="s">
        <v>1756</v>
      </c>
      <c r="AI23" s="532" t="s">
        <v>1757</v>
      </c>
      <c r="AJ23" s="532" t="s">
        <v>1758</v>
      </c>
      <c r="AK23" s="532" t="s">
        <v>1759</v>
      </c>
      <c r="AL23" s="532" t="s">
        <v>1760</v>
      </c>
      <c r="AM23" s="532" t="s">
        <v>1761</v>
      </c>
      <c r="AN23" s="532" t="s">
        <v>1762</v>
      </c>
      <c r="AO23" s="532" t="s">
        <v>1763</v>
      </c>
      <c r="AP23" s="532" t="s">
        <v>1764</v>
      </c>
      <c r="AQ23" s="532" t="s">
        <v>1765</v>
      </c>
      <c r="AR23" s="532" t="s">
        <v>1766</v>
      </c>
      <c r="AS23" s="532" t="s">
        <v>1767</v>
      </c>
      <c r="AT23" s="532" t="s">
        <v>1768</v>
      </c>
      <c r="AU23" s="532" t="s">
        <v>1769</v>
      </c>
      <c r="AV23" s="532" t="s">
        <v>1770</v>
      </c>
      <c r="AW23" s="532" t="s">
        <v>1771</v>
      </c>
      <c r="AX23" s="532" t="s">
        <v>1772</v>
      </c>
      <c r="AY23" s="532" t="s">
        <v>1773</v>
      </c>
      <c r="AZ23" s="532" t="s">
        <v>1774</v>
      </c>
      <c r="BA23" s="532" t="s">
        <v>1775</v>
      </c>
      <c r="BB23" s="532" t="s">
        <v>1776</v>
      </c>
      <c r="BC23" s="532" t="s">
        <v>1777</v>
      </c>
      <c r="BD23" s="532" t="s">
        <v>1778</v>
      </c>
      <c r="BE23" s="532" t="s">
        <v>1779</v>
      </c>
    </row>
    <row r="24" spans="1:57" ht="15" customHeight="1">
      <c r="A24" s="656" t="s">
        <v>1780</v>
      </c>
      <c r="B24" s="656"/>
      <c r="C24" s="656"/>
      <c r="D24" s="667" t="s">
        <v>1781</v>
      </c>
      <c r="E24" s="667"/>
      <c r="F24" s="667"/>
      <c r="G24" s="532" t="s">
        <v>1782</v>
      </c>
      <c r="H24" s="532" t="s">
        <v>1783</v>
      </c>
      <c r="I24" s="532" t="s">
        <v>860</v>
      </c>
      <c r="J24" s="532" t="s">
        <v>1784</v>
      </c>
      <c r="K24" s="532" t="s">
        <v>1785</v>
      </c>
      <c r="L24" s="532" t="s">
        <v>1786</v>
      </c>
      <c r="M24" s="532" t="s">
        <v>1787</v>
      </c>
      <c r="N24" s="532" t="s">
        <v>860</v>
      </c>
      <c r="O24" s="532" t="s">
        <v>860</v>
      </c>
      <c r="P24" s="532" t="s">
        <v>1788</v>
      </c>
      <c r="Q24" s="532" t="s">
        <v>860</v>
      </c>
      <c r="R24" s="532" t="s">
        <v>1789</v>
      </c>
      <c r="S24" s="532" t="s">
        <v>1790</v>
      </c>
      <c r="T24" s="532" t="s">
        <v>1791</v>
      </c>
      <c r="U24" s="532" t="s">
        <v>860</v>
      </c>
      <c r="V24" s="532" t="s">
        <v>1792</v>
      </c>
      <c r="W24" s="532" t="s">
        <v>1793</v>
      </c>
      <c r="X24" s="532" t="s">
        <v>860</v>
      </c>
      <c r="Y24" s="532" t="s">
        <v>1794</v>
      </c>
      <c r="Z24" s="532" t="s">
        <v>860</v>
      </c>
      <c r="AA24" s="532" t="s">
        <v>860</v>
      </c>
      <c r="AB24" s="532" t="s">
        <v>860</v>
      </c>
      <c r="AC24" s="532" t="s">
        <v>1795</v>
      </c>
      <c r="AD24" s="532" t="s">
        <v>1796</v>
      </c>
      <c r="AE24" s="532" t="s">
        <v>1797</v>
      </c>
      <c r="AF24" s="532" t="s">
        <v>1798</v>
      </c>
      <c r="AG24" s="532" t="s">
        <v>1799</v>
      </c>
      <c r="AH24" s="532" t="s">
        <v>860</v>
      </c>
      <c r="AI24" s="532" t="s">
        <v>860</v>
      </c>
      <c r="AJ24" s="532" t="s">
        <v>1800</v>
      </c>
      <c r="AK24" s="532" t="s">
        <v>1801</v>
      </c>
      <c r="AL24" s="532" t="s">
        <v>1802</v>
      </c>
      <c r="AM24" s="532" t="s">
        <v>1803</v>
      </c>
      <c r="AN24" s="532" t="s">
        <v>1804</v>
      </c>
      <c r="AO24" s="532" t="s">
        <v>1805</v>
      </c>
      <c r="AP24" s="532" t="s">
        <v>1806</v>
      </c>
      <c r="AQ24" s="532" t="s">
        <v>1807</v>
      </c>
      <c r="AR24" s="532" t="s">
        <v>1808</v>
      </c>
      <c r="AS24" s="532" t="s">
        <v>1809</v>
      </c>
      <c r="AT24" s="532" t="s">
        <v>1810</v>
      </c>
      <c r="AU24" s="532" t="s">
        <v>1811</v>
      </c>
      <c r="AV24" s="532" t="s">
        <v>860</v>
      </c>
      <c r="AW24" s="532" t="s">
        <v>1812</v>
      </c>
      <c r="AX24" s="532" t="s">
        <v>1813</v>
      </c>
      <c r="AY24" s="532" t="s">
        <v>860</v>
      </c>
      <c r="AZ24" s="532" t="s">
        <v>860</v>
      </c>
      <c r="BA24" s="532" t="s">
        <v>860</v>
      </c>
      <c r="BB24" s="532" t="s">
        <v>1814</v>
      </c>
      <c r="BC24" s="532" t="s">
        <v>1815</v>
      </c>
      <c r="BD24" s="532" t="s">
        <v>1816</v>
      </c>
      <c r="BE24" s="532" t="s">
        <v>860</v>
      </c>
    </row>
    <row r="25" spans="1:57" ht="15" customHeight="1">
      <c r="A25" s="656" t="s">
        <v>1817</v>
      </c>
      <c r="B25" s="656"/>
      <c r="C25" s="656"/>
      <c r="D25" s="667" t="s">
        <v>1818</v>
      </c>
      <c r="E25" s="667"/>
      <c r="F25" s="667"/>
      <c r="G25" s="532" t="s">
        <v>1819</v>
      </c>
      <c r="H25" s="532" t="s">
        <v>1820</v>
      </c>
      <c r="I25" s="532" t="s">
        <v>1821</v>
      </c>
      <c r="J25" s="532" t="s">
        <v>1822</v>
      </c>
      <c r="K25" s="532" t="s">
        <v>1823</v>
      </c>
      <c r="L25" s="532" t="s">
        <v>1824</v>
      </c>
      <c r="M25" s="532" t="s">
        <v>1825</v>
      </c>
      <c r="N25" s="532" t="s">
        <v>1826</v>
      </c>
      <c r="O25" s="532" t="s">
        <v>1827</v>
      </c>
      <c r="P25" s="532" t="s">
        <v>1828</v>
      </c>
      <c r="Q25" s="532" t="s">
        <v>1829</v>
      </c>
      <c r="R25" s="532" t="s">
        <v>1830</v>
      </c>
      <c r="S25" s="532" t="s">
        <v>1831</v>
      </c>
      <c r="T25" s="532" t="s">
        <v>1832</v>
      </c>
      <c r="U25" s="532" t="s">
        <v>1833</v>
      </c>
      <c r="V25" s="532" t="s">
        <v>1834</v>
      </c>
      <c r="W25" s="532" t="s">
        <v>1835</v>
      </c>
      <c r="X25" s="532" t="s">
        <v>1836</v>
      </c>
      <c r="Y25" s="532" t="s">
        <v>1837</v>
      </c>
      <c r="Z25" s="532" t="s">
        <v>1838</v>
      </c>
      <c r="AA25" s="532" t="s">
        <v>1839</v>
      </c>
      <c r="AB25" s="532" t="s">
        <v>1840</v>
      </c>
      <c r="AC25" s="532" t="s">
        <v>1841</v>
      </c>
      <c r="AD25" s="532" t="s">
        <v>1842</v>
      </c>
      <c r="AE25" s="532" t="s">
        <v>1843</v>
      </c>
      <c r="AF25" s="532" t="s">
        <v>1844</v>
      </c>
      <c r="AG25" s="532" t="s">
        <v>1845</v>
      </c>
      <c r="AH25" s="532" t="s">
        <v>1846</v>
      </c>
      <c r="AI25" s="532" t="s">
        <v>1847</v>
      </c>
      <c r="AJ25" s="532" t="s">
        <v>1848</v>
      </c>
      <c r="AK25" s="532" t="s">
        <v>1849</v>
      </c>
      <c r="AL25" s="532" t="s">
        <v>1850</v>
      </c>
      <c r="AM25" s="532" t="s">
        <v>1851</v>
      </c>
      <c r="AN25" s="532" t="s">
        <v>1852</v>
      </c>
      <c r="AO25" s="532" t="s">
        <v>1853</v>
      </c>
      <c r="AP25" s="532" t="s">
        <v>1854</v>
      </c>
      <c r="AQ25" s="532" t="s">
        <v>1855</v>
      </c>
      <c r="AR25" s="532" t="s">
        <v>1856</v>
      </c>
      <c r="AS25" s="532" t="s">
        <v>1857</v>
      </c>
      <c r="AT25" s="532" t="s">
        <v>1858</v>
      </c>
      <c r="AU25" s="532" t="s">
        <v>1859</v>
      </c>
      <c r="AV25" s="532" t="s">
        <v>1860</v>
      </c>
      <c r="AW25" s="532" t="s">
        <v>1861</v>
      </c>
      <c r="AX25" s="532" t="s">
        <v>1862</v>
      </c>
      <c r="AY25" s="532" t="s">
        <v>1863</v>
      </c>
      <c r="AZ25" s="532" t="s">
        <v>1864</v>
      </c>
      <c r="BA25" s="532" t="s">
        <v>1865</v>
      </c>
      <c r="BB25" s="532" t="s">
        <v>1866</v>
      </c>
      <c r="BC25" s="532" t="s">
        <v>1867</v>
      </c>
      <c r="BD25" s="532" t="s">
        <v>1868</v>
      </c>
      <c r="BE25" s="532" t="s">
        <v>1869</v>
      </c>
    </row>
    <row r="26" spans="1:57" ht="15" customHeight="1">
      <c r="A26" s="656" t="s">
        <v>1870</v>
      </c>
      <c r="B26" s="656"/>
      <c r="C26" s="656"/>
      <c r="D26" s="667" t="s">
        <v>1871</v>
      </c>
      <c r="E26" s="667"/>
      <c r="F26" s="667"/>
      <c r="G26" s="532" t="s">
        <v>1096</v>
      </c>
      <c r="H26" s="532" t="s">
        <v>1872</v>
      </c>
      <c r="I26" s="532" t="s">
        <v>1873</v>
      </c>
      <c r="J26" s="532" t="s">
        <v>1874</v>
      </c>
      <c r="K26" s="532" t="s">
        <v>1875</v>
      </c>
      <c r="L26" s="532" t="s">
        <v>1876</v>
      </c>
      <c r="M26" s="532" t="s">
        <v>1877</v>
      </c>
      <c r="N26" s="532" t="s">
        <v>1878</v>
      </c>
      <c r="O26" s="532" t="s">
        <v>1879</v>
      </c>
      <c r="P26" s="532" t="s">
        <v>1880</v>
      </c>
      <c r="Q26" s="532" t="s">
        <v>1881</v>
      </c>
      <c r="R26" s="532" t="s">
        <v>1882</v>
      </c>
      <c r="S26" s="532" t="s">
        <v>1883</v>
      </c>
      <c r="T26" s="532" t="s">
        <v>1884</v>
      </c>
      <c r="U26" s="532" t="s">
        <v>1885</v>
      </c>
      <c r="V26" s="532" t="s">
        <v>1886</v>
      </c>
      <c r="W26" s="532" t="s">
        <v>1887</v>
      </c>
      <c r="X26" s="532" t="s">
        <v>1888</v>
      </c>
      <c r="Y26" s="532" t="s">
        <v>1889</v>
      </c>
      <c r="Z26" s="532" t="s">
        <v>1890</v>
      </c>
      <c r="AA26" s="532" t="s">
        <v>1891</v>
      </c>
      <c r="AB26" s="532" t="s">
        <v>1892</v>
      </c>
      <c r="AC26" s="532" t="s">
        <v>1893</v>
      </c>
      <c r="AD26" s="532" t="s">
        <v>1894</v>
      </c>
      <c r="AE26" s="532" t="s">
        <v>1895</v>
      </c>
      <c r="AF26" s="532" t="s">
        <v>1896</v>
      </c>
      <c r="AG26" s="532" t="s">
        <v>1897</v>
      </c>
      <c r="AH26" s="532" t="s">
        <v>1898</v>
      </c>
      <c r="AI26" s="532" t="s">
        <v>1899</v>
      </c>
      <c r="AJ26" s="532" t="s">
        <v>1900</v>
      </c>
      <c r="AK26" s="532" t="s">
        <v>1901</v>
      </c>
      <c r="AL26" s="532" t="s">
        <v>1096</v>
      </c>
      <c r="AM26" s="532" t="s">
        <v>1902</v>
      </c>
      <c r="AN26" s="532" t="s">
        <v>1903</v>
      </c>
      <c r="AO26" s="532" t="s">
        <v>1096</v>
      </c>
      <c r="AP26" s="532" t="s">
        <v>1904</v>
      </c>
      <c r="AQ26" s="532" t="s">
        <v>1905</v>
      </c>
      <c r="AR26" s="532" t="s">
        <v>1906</v>
      </c>
      <c r="AS26" s="532" t="s">
        <v>1907</v>
      </c>
      <c r="AT26" s="532" t="s">
        <v>1908</v>
      </c>
      <c r="AU26" s="532" t="s">
        <v>1909</v>
      </c>
      <c r="AV26" s="532" t="s">
        <v>1910</v>
      </c>
      <c r="AW26" s="532" t="s">
        <v>1911</v>
      </c>
      <c r="AX26" s="532" t="s">
        <v>1912</v>
      </c>
      <c r="AY26" s="532" t="s">
        <v>1913</v>
      </c>
      <c r="AZ26" s="532" t="s">
        <v>1914</v>
      </c>
      <c r="BA26" s="532" t="s">
        <v>1915</v>
      </c>
      <c r="BB26" s="532" t="s">
        <v>1916</v>
      </c>
      <c r="BC26" s="532" t="s">
        <v>1917</v>
      </c>
      <c r="BD26" s="532" t="s">
        <v>1918</v>
      </c>
      <c r="BE26" s="532" t="s">
        <v>1096</v>
      </c>
    </row>
    <row r="27" spans="1:57" ht="14.25" customHeight="1">
      <c r="A27" s="656" t="s">
        <v>354</v>
      </c>
      <c r="B27" s="656"/>
      <c r="C27" s="656"/>
      <c r="D27" s="667" t="s">
        <v>1919</v>
      </c>
      <c r="E27" s="667"/>
      <c r="F27" s="667"/>
      <c r="G27" s="532" t="s">
        <v>1920</v>
      </c>
      <c r="H27" s="532" t="s">
        <v>1921</v>
      </c>
      <c r="I27" s="532" t="s">
        <v>1922</v>
      </c>
      <c r="J27" s="532" t="s">
        <v>1923</v>
      </c>
      <c r="K27" s="532" t="s">
        <v>1924</v>
      </c>
      <c r="L27" s="532" t="s">
        <v>1925</v>
      </c>
      <c r="M27" s="532" t="s">
        <v>1926</v>
      </c>
      <c r="N27" s="532" t="s">
        <v>1927</v>
      </c>
      <c r="O27" s="532" t="s">
        <v>1928</v>
      </c>
      <c r="P27" s="532" t="s">
        <v>1929</v>
      </c>
      <c r="Q27" s="532" t="s">
        <v>1930</v>
      </c>
      <c r="R27" s="532" t="s">
        <v>1931</v>
      </c>
      <c r="S27" s="532" t="s">
        <v>1932</v>
      </c>
      <c r="T27" s="532" t="s">
        <v>1933</v>
      </c>
      <c r="U27" s="532" t="s">
        <v>1934</v>
      </c>
      <c r="V27" s="532" t="s">
        <v>1935</v>
      </c>
      <c r="W27" s="532" t="s">
        <v>1936</v>
      </c>
      <c r="X27" s="532" t="s">
        <v>1937</v>
      </c>
      <c r="Y27" s="532" t="s">
        <v>1938</v>
      </c>
      <c r="Z27" s="532" t="s">
        <v>1939</v>
      </c>
      <c r="AA27" s="532" t="s">
        <v>1940</v>
      </c>
      <c r="AB27" s="532" t="s">
        <v>1941</v>
      </c>
      <c r="AC27" s="532" t="s">
        <v>1942</v>
      </c>
      <c r="AD27" s="532" t="s">
        <v>1943</v>
      </c>
      <c r="AE27" s="532" t="s">
        <v>1944</v>
      </c>
      <c r="AF27" s="532" t="s">
        <v>1945</v>
      </c>
      <c r="AG27" s="532" t="s">
        <v>1946</v>
      </c>
      <c r="AH27" s="532" t="s">
        <v>1947</v>
      </c>
      <c r="AI27" s="532" t="s">
        <v>860</v>
      </c>
      <c r="AJ27" s="532" t="s">
        <v>1948</v>
      </c>
      <c r="AK27" s="532" t="s">
        <v>1949</v>
      </c>
      <c r="AL27" s="532" t="s">
        <v>1950</v>
      </c>
      <c r="AM27" s="532" t="s">
        <v>1951</v>
      </c>
      <c r="AN27" s="532" t="s">
        <v>1952</v>
      </c>
      <c r="AO27" s="532" t="s">
        <v>1953</v>
      </c>
      <c r="AP27" s="532" t="s">
        <v>1954</v>
      </c>
      <c r="AQ27" s="532" t="s">
        <v>1955</v>
      </c>
      <c r="AR27" s="532" t="s">
        <v>1956</v>
      </c>
      <c r="AS27" s="532" t="s">
        <v>1957</v>
      </c>
      <c r="AT27" s="532" t="s">
        <v>1958</v>
      </c>
      <c r="AU27" s="532" t="s">
        <v>1959</v>
      </c>
      <c r="AV27" s="532" t="s">
        <v>1960</v>
      </c>
      <c r="AW27" s="532" t="s">
        <v>1961</v>
      </c>
      <c r="AX27" s="532" t="s">
        <v>860</v>
      </c>
      <c r="AY27" s="532" t="s">
        <v>1962</v>
      </c>
      <c r="AZ27" s="532" t="s">
        <v>1963</v>
      </c>
      <c r="BA27" s="532" t="s">
        <v>1964</v>
      </c>
      <c r="BB27" s="532" t="s">
        <v>860</v>
      </c>
      <c r="BC27" s="532" t="s">
        <v>1965</v>
      </c>
      <c r="BD27" s="532" t="s">
        <v>1966</v>
      </c>
      <c r="BE27" s="532" t="s">
        <v>860</v>
      </c>
    </row>
    <row r="28" spans="1:57" ht="25.5" customHeight="1">
      <c r="A28" s="656" t="s">
        <v>11</v>
      </c>
      <c r="B28" s="656"/>
      <c r="C28" s="656"/>
      <c r="D28" s="667" t="s">
        <v>1967</v>
      </c>
      <c r="E28" s="667"/>
      <c r="F28" s="667"/>
      <c r="G28" s="532" t="s">
        <v>1968</v>
      </c>
      <c r="H28" s="532" t="s">
        <v>860</v>
      </c>
      <c r="I28" s="532" t="s">
        <v>1969</v>
      </c>
      <c r="J28" s="532" t="s">
        <v>1970</v>
      </c>
      <c r="K28" s="532" t="s">
        <v>1971</v>
      </c>
      <c r="L28" s="532" t="s">
        <v>1972</v>
      </c>
      <c r="M28" s="532" t="s">
        <v>1973</v>
      </c>
      <c r="N28" s="532" t="s">
        <v>1974</v>
      </c>
      <c r="O28" s="532" t="s">
        <v>1975</v>
      </c>
      <c r="P28" s="532" t="s">
        <v>860</v>
      </c>
      <c r="Q28" s="532" t="s">
        <v>1976</v>
      </c>
      <c r="R28" s="532" t="s">
        <v>1977</v>
      </c>
      <c r="S28" s="532" t="s">
        <v>1978</v>
      </c>
      <c r="T28" s="532" t="s">
        <v>1979</v>
      </c>
      <c r="U28" s="532" t="s">
        <v>1980</v>
      </c>
      <c r="V28" s="532" t="s">
        <v>1981</v>
      </c>
      <c r="W28" s="532" t="s">
        <v>1982</v>
      </c>
      <c r="X28" s="532" t="s">
        <v>1983</v>
      </c>
      <c r="Y28" s="532" t="s">
        <v>1984</v>
      </c>
      <c r="Z28" s="532" t="s">
        <v>1985</v>
      </c>
      <c r="AA28" s="532" t="s">
        <v>1986</v>
      </c>
      <c r="AB28" s="532" t="s">
        <v>1987</v>
      </c>
      <c r="AC28" s="532" t="s">
        <v>1988</v>
      </c>
      <c r="AD28" s="532" t="s">
        <v>1989</v>
      </c>
      <c r="AE28" s="532" t="s">
        <v>1990</v>
      </c>
      <c r="AF28" s="532" t="s">
        <v>1991</v>
      </c>
      <c r="AG28" s="532" t="s">
        <v>1992</v>
      </c>
      <c r="AH28" s="532" t="s">
        <v>1993</v>
      </c>
      <c r="AI28" s="532" t="s">
        <v>860</v>
      </c>
      <c r="AJ28" s="532" t="s">
        <v>1994</v>
      </c>
      <c r="AK28" s="532" t="s">
        <v>1995</v>
      </c>
      <c r="AL28" s="532" t="s">
        <v>1996</v>
      </c>
      <c r="AM28" s="532" t="s">
        <v>1997</v>
      </c>
      <c r="AN28" s="532" t="s">
        <v>1998</v>
      </c>
      <c r="AO28" s="532" t="s">
        <v>1999</v>
      </c>
      <c r="AP28" s="532" t="s">
        <v>2000</v>
      </c>
      <c r="AQ28" s="532" t="s">
        <v>2001</v>
      </c>
      <c r="AR28" s="532" t="s">
        <v>2002</v>
      </c>
      <c r="AS28" s="532" t="s">
        <v>2003</v>
      </c>
      <c r="AT28" s="532" t="s">
        <v>2004</v>
      </c>
      <c r="AU28" s="532" t="s">
        <v>2005</v>
      </c>
      <c r="AV28" s="532" t="s">
        <v>860</v>
      </c>
      <c r="AW28" s="532" t="s">
        <v>2006</v>
      </c>
      <c r="AX28" s="532" t="s">
        <v>860</v>
      </c>
      <c r="AY28" s="532" t="s">
        <v>2007</v>
      </c>
      <c r="AZ28" s="532" t="s">
        <v>2008</v>
      </c>
      <c r="BA28" s="532" t="s">
        <v>2009</v>
      </c>
      <c r="BB28" s="532" t="s">
        <v>860</v>
      </c>
      <c r="BC28" s="532" t="s">
        <v>2010</v>
      </c>
      <c r="BD28" s="532" t="s">
        <v>2011</v>
      </c>
      <c r="BE28" s="532" t="s">
        <v>860</v>
      </c>
    </row>
    <row r="29" spans="1:57" ht="15" customHeight="1">
      <c r="A29" s="656" t="s">
        <v>2012</v>
      </c>
      <c r="B29" s="656"/>
      <c r="C29" s="656"/>
      <c r="D29" s="667" t="s">
        <v>2013</v>
      </c>
      <c r="E29" s="667"/>
      <c r="F29" s="667"/>
      <c r="G29" s="532" t="s">
        <v>2014</v>
      </c>
      <c r="H29" s="532" t="s">
        <v>1921</v>
      </c>
      <c r="I29" s="532" t="s">
        <v>2015</v>
      </c>
      <c r="J29" s="532" t="s">
        <v>2016</v>
      </c>
      <c r="K29" s="532" t="s">
        <v>2017</v>
      </c>
      <c r="L29" s="532" t="s">
        <v>2018</v>
      </c>
      <c r="M29" s="532" t="s">
        <v>2019</v>
      </c>
      <c r="N29" s="532" t="s">
        <v>2020</v>
      </c>
      <c r="O29" s="532" t="s">
        <v>2021</v>
      </c>
      <c r="P29" s="532" t="s">
        <v>1929</v>
      </c>
      <c r="Q29" s="532" t="s">
        <v>2022</v>
      </c>
      <c r="R29" s="532" t="s">
        <v>2023</v>
      </c>
      <c r="S29" s="532" t="s">
        <v>2024</v>
      </c>
      <c r="T29" s="532" t="s">
        <v>2025</v>
      </c>
      <c r="U29" s="532" t="s">
        <v>2026</v>
      </c>
      <c r="V29" s="532" t="s">
        <v>2027</v>
      </c>
      <c r="W29" s="532" t="s">
        <v>2028</v>
      </c>
      <c r="X29" s="532" t="s">
        <v>2029</v>
      </c>
      <c r="Y29" s="532" t="s">
        <v>2030</v>
      </c>
      <c r="Z29" s="532" t="s">
        <v>2031</v>
      </c>
      <c r="AA29" s="532" t="s">
        <v>2032</v>
      </c>
      <c r="AB29" s="532" t="s">
        <v>2033</v>
      </c>
      <c r="AC29" s="532" t="s">
        <v>2034</v>
      </c>
      <c r="AD29" s="532" t="s">
        <v>2035</v>
      </c>
      <c r="AE29" s="532" t="s">
        <v>2036</v>
      </c>
      <c r="AF29" s="532" t="s">
        <v>2037</v>
      </c>
      <c r="AG29" s="532" t="s">
        <v>2038</v>
      </c>
      <c r="AH29" s="532" t="s">
        <v>2039</v>
      </c>
      <c r="AI29" s="532" t="s">
        <v>860</v>
      </c>
      <c r="AJ29" s="532" t="s">
        <v>2040</v>
      </c>
      <c r="AK29" s="532" t="s">
        <v>2041</v>
      </c>
      <c r="AL29" s="532" t="s">
        <v>2042</v>
      </c>
      <c r="AM29" s="532" t="s">
        <v>2043</v>
      </c>
      <c r="AN29" s="532" t="s">
        <v>2044</v>
      </c>
      <c r="AO29" s="532" t="s">
        <v>2045</v>
      </c>
      <c r="AP29" s="532" t="s">
        <v>2046</v>
      </c>
      <c r="AQ29" s="532" t="s">
        <v>2047</v>
      </c>
      <c r="AR29" s="532" t="s">
        <v>2048</v>
      </c>
      <c r="AS29" s="532" t="s">
        <v>2049</v>
      </c>
      <c r="AT29" s="532" t="s">
        <v>2050</v>
      </c>
      <c r="AU29" s="532" t="s">
        <v>2051</v>
      </c>
      <c r="AV29" s="532" t="s">
        <v>1960</v>
      </c>
      <c r="AW29" s="532" t="s">
        <v>2052</v>
      </c>
      <c r="AX29" s="532" t="s">
        <v>860</v>
      </c>
      <c r="AY29" s="532" t="s">
        <v>2053</v>
      </c>
      <c r="AZ29" s="532" t="s">
        <v>2054</v>
      </c>
      <c r="BA29" s="532" t="s">
        <v>2055</v>
      </c>
      <c r="BB29" s="532" t="s">
        <v>860</v>
      </c>
      <c r="BC29" s="532" t="s">
        <v>2056</v>
      </c>
      <c r="BD29" s="532" t="s">
        <v>2057</v>
      </c>
      <c r="BE29" s="532" t="s">
        <v>860</v>
      </c>
    </row>
    <row r="30" spans="1:57" ht="15" customHeight="1">
      <c r="A30" s="656" t="s">
        <v>355</v>
      </c>
      <c r="B30" s="656"/>
      <c r="C30" s="656"/>
      <c r="D30" s="667" t="s">
        <v>2058</v>
      </c>
      <c r="E30" s="667"/>
      <c r="F30" s="667"/>
      <c r="G30" s="532" t="s">
        <v>2059</v>
      </c>
      <c r="H30" s="532" t="s">
        <v>2060</v>
      </c>
      <c r="I30" s="532" t="s">
        <v>2061</v>
      </c>
      <c r="J30" s="532" t="s">
        <v>2062</v>
      </c>
      <c r="K30" s="532" t="s">
        <v>2063</v>
      </c>
      <c r="L30" s="532" t="s">
        <v>1096</v>
      </c>
      <c r="M30" s="532" t="s">
        <v>2064</v>
      </c>
      <c r="N30" s="532" t="s">
        <v>2065</v>
      </c>
      <c r="O30" s="532" t="s">
        <v>2066</v>
      </c>
      <c r="P30" s="532" t="s">
        <v>2067</v>
      </c>
      <c r="Q30" s="532" t="s">
        <v>2068</v>
      </c>
      <c r="R30" s="532" t="s">
        <v>2069</v>
      </c>
      <c r="S30" s="532" t="s">
        <v>2070</v>
      </c>
      <c r="T30" s="532" t="s">
        <v>2071</v>
      </c>
      <c r="U30" s="532" t="s">
        <v>2072</v>
      </c>
      <c r="V30" s="532" t="s">
        <v>2073</v>
      </c>
      <c r="W30" s="532" t="s">
        <v>2074</v>
      </c>
      <c r="X30" s="532" t="s">
        <v>2075</v>
      </c>
      <c r="Y30" s="532" t="s">
        <v>2076</v>
      </c>
      <c r="Z30" s="532" t="s">
        <v>2077</v>
      </c>
      <c r="AA30" s="532" t="s">
        <v>2078</v>
      </c>
      <c r="AB30" s="532" t="s">
        <v>2079</v>
      </c>
      <c r="AC30" s="532" t="s">
        <v>2080</v>
      </c>
      <c r="AD30" s="532" t="s">
        <v>2081</v>
      </c>
      <c r="AE30" s="532" t="s">
        <v>2082</v>
      </c>
      <c r="AF30" s="532" t="s">
        <v>2083</v>
      </c>
      <c r="AG30" s="532" t="s">
        <v>2084</v>
      </c>
      <c r="AH30" s="532" t="s">
        <v>2085</v>
      </c>
      <c r="AI30" s="532" t="s">
        <v>2086</v>
      </c>
      <c r="AJ30" s="532" t="s">
        <v>2087</v>
      </c>
      <c r="AK30" s="532" t="s">
        <v>2088</v>
      </c>
      <c r="AL30" s="532" t="s">
        <v>2089</v>
      </c>
      <c r="AM30" s="532" t="s">
        <v>2090</v>
      </c>
      <c r="AN30" s="532" t="s">
        <v>2091</v>
      </c>
      <c r="AO30" s="532" t="s">
        <v>2092</v>
      </c>
      <c r="AP30" s="532" t="s">
        <v>2093</v>
      </c>
      <c r="AQ30" s="532" t="s">
        <v>2094</v>
      </c>
      <c r="AR30" s="532" t="s">
        <v>2095</v>
      </c>
      <c r="AS30" s="532" t="s">
        <v>2096</v>
      </c>
      <c r="AT30" s="532" t="s">
        <v>2097</v>
      </c>
      <c r="AU30" s="532" t="s">
        <v>2098</v>
      </c>
      <c r="AV30" s="532" t="s">
        <v>2099</v>
      </c>
      <c r="AW30" s="532" t="s">
        <v>2100</v>
      </c>
      <c r="AX30" s="532" t="s">
        <v>2101</v>
      </c>
      <c r="AY30" s="532" t="s">
        <v>2102</v>
      </c>
      <c r="AZ30" s="532" t="s">
        <v>2103</v>
      </c>
      <c r="BA30" s="532" t="s">
        <v>2104</v>
      </c>
      <c r="BB30" s="532" t="s">
        <v>2105</v>
      </c>
      <c r="BC30" s="532" t="s">
        <v>2106</v>
      </c>
      <c r="BD30" s="532" t="s">
        <v>2107</v>
      </c>
      <c r="BE30" s="532" t="s">
        <v>2108</v>
      </c>
    </row>
    <row r="31" spans="1:57" ht="15" customHeight="1">
      <c r="A31" s="656" t="s">
        <v>2109</v>
      </c>
      <c r="B31" s="656"/>
      <c r="C31" s="656"/>
      <c r="D31" s="667" t="s">
        <v>2110</v>
      </c>
      <c r="E31" s="667"/>
      <c r="F31" s="667"/>
      <c r="G31" s="532" t="s">
        <v>860</v>
      </c>
      <c r="H31" s="532" t="s">
        <v>860</v>
      </c>
      <c r="I31" s="532" t="s">
        <v>860</v>
      </c>
      <c r="J31" s="532" t="s">
        <v>2111</v>
      </c>
      <c r="K31" s="532" t="s">
        <v>1516</v>
      </c>
      <c r="L31" s="532" t="s">
        <v>860</v>
      </c>
      <c r="M31" s="532" t="s">
        <v>2112</v>
      </c>
      <c r="N31" s="532" t="s">
        <v>2113</v>
      </c>
      <c r="O31" s="532" t="s">
        <v>2114</v>
      </c>
      <c r="P31" s="532" t="s">
        <v>2115</v>
      </c>
      <c r="Q31" s="532" t="s">
        <v>1096</v>
      </c>
      <c r="R31" s="532" t="s">
        <v>2116</v>
      </c>
      <c r="S31" s="532" t="s">
        <v>860</v>
      </c>
      <c r="T31" s="532" t="s">
        <v>2117</v>
      </c>
      <c r="U31" s="532" t="s">
        <v>2118</v>
      </c>
      <c r="V31" s="532" t="s">
        <v>2119</v>
      </c>
      <c r="W31" s="532" t="s">
        <v>1096</v>
      </c>
      <c r="X31" s="532" t="s">
        <v>2120</v>
      </c>
      <c r="Y31" s="532" t="s">
        <v>860</v>
      </c>
      <c r="Z31" s="532" t="s">
        <v>2121</v>
      </c>
      <c r="AA31" s="532" t="s">
        <v>2122</v>
      </c>
      <c r="AB31" s="532" t="s">
        <v>2123</v>
      </c>
      <c r="AC31" s="532" t="s">
        <v>1567</v>
      </c>
      <c r="AD31" s="532" t="s">
        <v>2124</v>
      </c>
      <c r="AE31" s="532" t="s">
        <v>1807</v>
      </c>
      <c r="AF31" s="532" t="s">
        <v>1096</v>
      </c>
      <c r="AG31" s="532" t="s">
        <v>860</v>
      </c>
      <c r="AH31" s="532" t="s">
        <v>860</v>
      </c>
      <c r="AI31" s="532" t="s">
        <v>860</v>
      </c>
      <c r="AJ31" s="532" t="s">
        <v>860</v>
      </c>
      <c r="AK31" s="532" t="s">
        <v>2125</v>
      </c>
      <c r="AL31" s="532" t="s">
        <v>2068</v>
      </c>
      <c r="AM31" s="532" t="s">
        <v>2126</v>
      </c>
      <c r="AN31" s="532" t="s">
        <v>2127</v>
      </c>
      <c r="AO31" s="532" t="s">
        <v>860</v>
      </c>
      <c r="AP31" s="532" t="s">
        <v>2128</v>
      </c>
      <c r="AQ31" s="532" t="s">
        <v>2129</v>
      </c>
      <c r="AR31" s="532" t="s">
        <v>2130</v>
      </c>
      <c r="AS31" s="532" t="s">
        <v>2131</v>
      </c>
      <c r="AT31" s="532" t="s">
        <v>2132</v>
      </c>
      <c r="AU31" s="532" t="s">
        <v>860</v>
      </c>
      <c r="AV31" s="532" t="s">
        <v>860</v>
      </c>
      <c r="AW31" s="532" t="s">
        <v>2133</v>
      </c>
      <c r="AX31" s="532" t="s">
        <v>860</v>
      </c>
      <c r="AY31" s="532" t="s">
        <v>860</v>
      </c>
      <c r="AZ31" s="532" t="s">
        <v>2134</v>
      </c>
      <c r="BA31" s="532" t="s">
        <v>2135</v>
      </c>
      <c r="BB31" s="532" t="s">
        <v>2136</v>
      </c>
      <c r="BC31" s="532" t="s">
        <v>860</v>
      </c>
      <c r="BD31" s="532" t="s">
        <v>2137</v>
      </c>
      <c r="BE31" s="532" t="s">
        <v>2068</v>
      </c>
    </row>
    <row r="32" spans="1:57" ht="15" customHeight="1">
      <c r="A32" s="656" t="s">
        <v>2138</v>
      </c>
      <c r="B32" s="656"/>
      <c r="C32" s="656"/>
      <c r="D32" s="667" t="s">
        <v>2139</v>
      </c>
      <c r="E32" s="667"/>
      <c r="F32" s="667"/>
      <c r="G32" s="532" t="s">
        <v>2140</v>
      </c>
      <c r="H32" s="532" t="s">
        <v>860</v>
      </c>
      <c r="I32" s="532" t="s">
        <v>2141</v>
      </c>
      <c r="J32" s="532" t="s">
        <v>2142</v>
      </c>
      <c r="K32" s="532" t="s">
        <v>860</v>
      </c>
      <c r="L32" s="532" t="s">
        <v>860</v>
      </c>
      <c r="M32" s="532" t="s">
        <v>2143</v>
      </c>
      <c r="N32" s="532" t="s">
        <v>2144</v>
      </c>
      <c r="O32" s="532" t="s">
        <v>2145</v>
      </c>
      <c r="P32" s="532" t="s">
        <v>2146</v>
      </c>
      <c r="Q32" s="532" t="s">
        <v>2068</v>
      </c>
      <c r="R32" s="532" t="s">
        <v>2147</v>
      </c>
      <c r="S32" s="532" t="s">
        <v>860</v>
      </c>
      <c r="T32" s="532" t="s">
        <v>2148</v>
      </c>
      <c r="U32" s="532" t="s">
        <v>860</v>
      </c>
      <c r="V32" s="532" t="s">
        <v>2149</v>
      </c>
      <c r="W32" s="532" t="s">
        <v>860</v>
      </c>
      <c r="X32" s="532" t="s">
        <v>2150</v>
      </c>
      <c r="Y32" s="532" t="s">
        <v>860</v>
      </c>
      <c r="Z32" s="532" t="s">
        <v>2151</v>
      </c>
      <c r="AA32" s="532" t="s">
        <v>2152</v>
      </c>
      <c r="AB32" s="532" t="s">
        <v>2153</v>
      </c>
      <c r="AC32" s="532" t="s">
        <v>2154</v>
      </c>
      <c r="AD32" s="532" t="s">
        <v>2155</v>
      </c>
      <c r="AE32" s="532" t="s">
        <v>860</v>
      </c>
      <c r="AF32" s="532" t="s">
        <v>2156</v>
      </c>
      <c r="AG32" s="532" t="s">
        <v>860</v>
      </c>
      <c r="AH32" s="532" t="s">
        <v>2157</v>
      </c>
      <c r="AI32" s="532" t="s">
        <v>2158</v>
      </c>
      <c r="AJ32" s="532" t="s">
        <v>2087</v>
      </c>
      <c r="AK32" s="532" t="s">
        <v>2159</v>
      </c>
      <c r="AL32" s="532" t="s">
        <v>860</v>
      </c>
      <c r="AM32" s="532" t="s">
        <v>2160</v>
      </c>
      <c r="AN32" s="532" t="s">
        <v>2161</v>
      </c>
      <c r="AO32" s="532" t="s">
        <v>860</v>
      </c>
      <c r="AP32" s="532" t="s">
        <v>860</v>
      </c>
      <c r="AQ32" s="532" t="s">
        <v>2162</v>
      </c>
      <c r="AR32" s="532" t="s">
        <v>2163</v>
      </c>
      <c r="AS32" s="532" t="s">
        <v>2164</v>
      </c>
      <c r="AT32" s="532" t="s">
        <v>2165</v>
      </c>
      <c r="AU32" s="532" t="s">
        <v>2098</v>
      </c>
      <c r="AV32" s="532" t="s">
        <v>2166</v>
      </c>
      <c r="AW32" s="532" t="s">
        <v>2167</v>
      </c>
      <c r="AX32" s="532" t="s">
        <v>860</v>
      </c>
      <c r="AY32" s="532" t="s">
        <v>860</v>
      </c>
      <c r="AZ32" s="532" t="s">
        <v>2168</v>
      </c>
      <c r="BA32" s="532" t="s">
        <v>2169</v>
      </c>
      <c r="BB32" s="532" t="s">
        <v>2170</v>
      </c>
      <c r="BC32" s="532" t="s">
        <v>2171</v>
      </c>
      <c r="BD32" s="532" t="s">
        <v>2172</v>
      </c>
      <c r="BE32" s="532" t="s">
        <v>860</v>
      </c>
    </row>
    <row r="33" spans="1:57" ht="15" customHeight="1">
      <c r="A33" s="656" t="s">
        <v>2173</v>
      </c>
      <c r="B33" s="656"/>
      <c r="C33" s="656"/>
      <c r="D33" s="667" t="s">
        <v>2174</v>
      </c>
      <c r="E33" s="667"/>
      <c r="F33" s="667"/>
      <c r="G33" s="532" t="s">
        <v>2175</v>
      </c>
      <c r="H33" s="532" t="s">
        <v>2060</v>
      </c>
      <c r="I33" s="532" t="s">
        <v>2176</v>
      </c>
      <c r="J33" s="532" t="s">
        <v>2177</v>
      </c>
      <c r="K33" s="532" t="s">
        <v>2178</v>
      </c>
      <c r="L33" s="532" t="s">
        <v>1096</v>
      </c>
      <c r="M33" s="532" t="s">
        <v>860</v>
      </c>
      <c r="N33" s="532" t="s">
        <v>860</v>
      </c>
      <c r="O33" s="532" t="s">
        <v>860</v>
      </c>
      <c r="P33" s="532" t="s">
        <v>2179</v>
      </c>
      <c r="Q33" s="532" t="s">
        <v>860</v>
      </c>
      <c r="R33" s="532" t="s">
        <v>860</v>
      </c>
      <c r="S33" s="532" t="s">
        <v>2070</v>
      </c>
      <c r="T33" s="532" t="s">
        <v>860</v>
      </c>
      <c r="U33" s="532" t="s">
        <v>2180</v>
      </c>
      <c r="V33" s="532" t="s">
        <v>860</v>
      </c>
      <c r="W33" s="532" t="s">
        <v>2074</v>
      </c>
      <c r="X33" s="532" t="s">
        <v>2181</v>
      </c>
      <c r="Y33" s="532" t="s">
        <v>2076</v>
      </c>
      <c r="Z33" s="532" t="s">
        <v>860</v>
      </c>
      <c r="AA33" s="532" t="s">
        <v>860</v>
      </c>
      <c r="AB33" s="532" t="s">
        <v>860</v>
      </c>
      <c r="AC33" s="532" t="s">
        <v>2182</v>
      </c>
      <c r="AD33" s="532" t="s">
        <v>2183</v>
      </c>
      <c r="AE33" s="532" t="s">
        <v>2184</v>
      </c>
      <c r="AF33" s="532" t="s">
        <v>2185</v>
      </c>
      <c r="AG33" s="532" t="s">
        <v>2186</v>
      </c>
      <c r="AH33" s="532" t="s">
        <v>2187</v>
      </c>
      <c r="AI33" s="532" t="s">
        <v>2188</v>
      </c>
      <c r="AJ33" s="532" t="s">
        <v>860</v>
      </c>
      <c r="AK33" s="532" t="s">
        <v>860</v>
      </c>
      <c r="AL33" s="532" t="s">
        <v>2189</v>
      </c>
      <c r="AM33" s="532" t="s">
        <v>860</v>
      </c>
      <c r="AN33" s="532" t="s">
        <v>2190</v>
      </c>
      <c r="AO33" s="532" t="s">
        <v>2092</v>
      </c>
      <c r="AP33" s="532" t="s">
        <v>2191</v>
      </c>
      <c r="AQ33" s="532" t="s">
        <v>2192</v>
      </c>
      <c r="AR33" s="532" t="s">
        <v>2193</v>
      </c>
      <c r="AS33" s="532" t="s">
        <v>860</v>
      </c>
      <c r="AT33" s="532" t="s">
        <v>860</v>
      </c>
      <c r="AU33" s="532" t="s">
        <v>860</v>
      </c>
      <c r="AV33" s="532" t="s">
        <v>2194</v>
      </c>
      <c r="AW33" s="532" t="s">
        <v>2195</v>
      </c>
      <c r="AX33" s="532" t="s">
        <v>2101</v>
      </c>
      <c r="AY33" s="532" t="s">
        <v>2102</v>
      </c>
      <c r="AZ33" s="532" t="s">
        <v>860</v>
      </c>
      <c r="BA33" s="532" t="s">
        <v>2196</v>
      </c>
      <c r="BB33" s="532" t="s">
        <v>2197</v>
      </c>
      <c r="BC33" s="532" t="s">
        <v>2198</v>
      </c>
      <c r="BD33" s="532" t="s">
        <v>2199</v>
      </c>
      <c r="BE33" s="532" t="s">
        <v>2200</v>
      </c>
    </row>
    <row r="34" spans="1:57" ht="15" customHeight="1" thickBot="1">
      <c r="A34" s="656" t="s">
        <v>2201</v>
      </c>
      <c r="B34" s="656"/>
      <c r="C34" s="656"/>
      <c r="D34" s="667" t="s">
        <v>2202</v>
      </c>
      <c r="E34" s="667"/>
      <c r="F34" s="667"/>
      <c r="G34" s="564" t="s">
        <v>1096</v>
      </c>
      <c r="H34" s="564" t="s">
        <v>1096</v>
      </c>
      <c r="I34" s="564" t="s">
        <v>1096</v>
      </c>
      <c r="J34" s="564" t="s">
        <v>2203</v>
      </c>
      <c r="K34" s="564" t="s">
        <v>2204</v>
      </c>
      <c r="L34" s="564" t="s">
        <v>1096</v>
      </c>
      <c r="M34" s="564" t="s">
        <v>2205</v>
      </c>
      <c r="N34" s="564" t="s">
        <v>2206</v>
      </c>
      <c r="O34" s="564" t="s">
        <v>2207</v>
      </c>
      <c r="P34" s="564" t="s">
        <v>1096</v>
      </c>
      <c r="Q34" s="564" t="s">
        <v>1096</v>
      </c>
      <c r="R34" s="564" t="s">
        <v>1096</v>
      </c>
      <c r="S34" s="564" t="s">
        <v>1096</v>
      </c>
      <c r="T34" s="564" t="s">
        <v>1096</v>
      </c>
      <c r="U34" s="564" t="s">
        <v>1096</v>
      </c>
      <c r="V34" s="564" t="s">
        <v>1096</v>
      </c>
      <c r="W34" s="564" t="s">
        <v>1096</v>
      </c>
      <c r="X34" s="564" t="s">
        <v>1096</v>
      </c>
      <c r="Y34" s="564" t="s">
        <v>1096</v>
      </c>
      <c r="Z34" s="564" t="s">
        <v>1096</v>
      </c>
      <c r="AA34" s="564" t="s">
        <v>2208</v>
      </c>
      <c r="AB34" s="564" t="s">
        <v>1096</v>
      </c>
      <c r="AC34" s="564" t="s">
        <v>1096</v>
      </c>
      <c r="AD34" s="564" t="s">
        <v>2209</v>
      </c>
      <c r="AE34" s="564" t="s">
        <v>1096</v>
      </c>
      <c r="AF34" s="564" t="s">
        <v>2210</v>
      </c>
      <c r="AG34" s="564" t="s">
        <v>2211</v>
      </c>
      <c r="AH34" s="564" t="s">
        <v>1096</v>
      </c>
      <c r="AI34" s="564" t="s">
        <v>2212</v>
      </c>
      <c r="AJ34" s="564" t="s">
        <v>1096</v>
      </c>
      <c r="AK34" s="564" t="s">
        <v>2068</v>
      </c>
      <c r="AL34" s="564" t="s">
        <v>1096</v>
      </c>
      <c r="AM34" s="564" t="s">
        <v>2213</v>
      </c>
      <c r="AN34" s="564" t="s">
        <v>1096</v>
      </c>
      <c r="AO34" s="564" t="s">
        <v>1096</v>
      </c>
      <c r="AP34" s="564" t="s">
        <v>1096</v>
      </c>
      <c r="AQ34" s="564" t="s">
        <v>1096</v>
      </c>
      <c r="AR34" s="564" t="s">
        <v>1096</v>
      </c>
      <c r="AS34" s="564" t="s">
        <v>2214</v>
      </c>
      <c r="AT34" s="564" t="s">
        <v>1096</v>
      </c>
      <c r="AU34" s="564" t="s">
        <v>1096</v>
      </c>
      <c r="AV34" s="564" t="s">
        <v>1096</v>
      </c>
      <c r="AW34" s="564" t="s">
        <v>2215</v>
      </c>
      <c r="AX34" s="564" t="s">
        <v>1096</v>
      </c>
      <c r="AY34" s="564" t="s">
        <v>1096</v>
      </c>
      <c r="AZ34" s="564" t="s">
        <v>2216</v>
      </c>
      <c r="BA34" s="564" t="s">
        <v>2217</v>
      </c>
      <c r="BB34" s="564" t="s">
        <v>2218</v>
      </c>
      <c r="BC34" s="564" t="s">
        <v>1096</v>
      </c>
      <c r="BD34" s="564" t="s">
        <v>2219</v>
      </c>
      <c r="BE34" s="564" t="s">
        <v>2220</v>
      </c>
    </row>
  </sheetData>
  <mergeCells count="64">
    <mergeCell ref="A3:C3"/>
    <mergeCell ref="D3:F3"/>
    <mergeCell ref="A4:C4"/>
    <mergeCell ref="D4:F4"/>
    <mergeCell ref="A5:C5"/>
    <mergeCell ref="D5:F5"/>
    <mergeCell ref="A6:C6"/>
    <mergeCell ref="D6:F6"/>
    <mergeCell ref="A7:C7"/>
    <mergeCell ref="D7:F7"/>
    <mergeCell ref="A8:C8"/>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3:C33"/>
    <mergeCell ref="D33:F33"/>
    <mergeCell ref="A34:C34"/>
    <mergeCell ref="D34:F34"/>
    <mergeCell ref="A30:C30"/>
    <mergeCell ref="D30:F30"/>
    <mergeCell ref="A31:C31"/>
    <mergeCell ref="D31:F31"/>
    <mergeCell ref="A32:C32"/>
    <mergeCell ref="D32:F3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pageSetUpPr fitToPage="1"/>
  </sheetPr>
  <dimension ref="A1:C70"/>
  <sheetViews>
    <sheetView workbookViewId="0">
      <pane ySplit="4" topLeftCell="A5" activePane="bottomLeft" state="frozen"/>
      <selection activeCell="E75" sqref="E75"/>
      <selection pane="bottomLeft" activeCell="C16" sqref="C16"/>
    </sheetView>
  </sheetViews>
  <sheetFormatPr baseColWidth="10" defaultColWidth="9.33203125" defaultRowHeight="13"/>
  <cols>
    <col min="1" max="1" width="9.33203125" style="219"/>
    <col min="2" max="2" width="44.6640625" style="22" customWidth="1"/>
    <col min="3" max="3" width="15.33203125" style="52" bestFit="1" customWidth="1"/>
    <col min="4" max="16384" width="9.33203125" style="22"/>
  </cols>
  <sheetData>
    <row r="1" spans="1:3" ht="23">
      <c r="A1" s="673" t="s">
        <v>2223</v>
      </c>
      <c r="B1" s="673"/>
      <c r="C1" s="673"/>
    </row>
    <row r="2" spans="1:3" ht="18">
      <c r="A2" s="674" t="s">
        <v>0</v>
      </c>
      <c r="B2" s="674"/>
      <c r="C2" s="674"/>
    </row>
    <row r="3" spans="1:3" ht="19">
      <c r="A3" s="671" t="s">
        <v>1</v>
      </c>
      <c r="B3" s="672"/>
      <c r="C3" s="672"/>
    </row>
    <row r="4" spans="1:3">
      <c r="A4" s="225" t="s">
        <v>2</v>
      </c>
      <c r="B4" s="51" t="s">
        <v>3</v>
      </c>
      <c r="C4" s="58" t="s">
        <v>4</v>
      </c>
    </row>
    <row r="5" spans="1:3">
      <c r="A5" s="225" t="s">
        <v>5</v>
      </c>
    </row>
    <row r="6" spans="1:3" ht="14">
      <c r="A6" s="224">
        <v>1</v>
      </c>
      <c r="B6" s="226" t="s">
        <v>6</v>
      </c>
      <c r="C6" s="222" t="s">
        <v>621</v>
      </c>
    </row>
    <row r="7" spans="1:3" ht="14">
      <c r="A7" s="219">
        <v>2</v>
      </c>
      <c r="B7" s="233" t="s">
        <v>398</v>
      </c>
      <c r="C7" s="227" t="s">
        <v>8</v>
      </c>
    </row>
    <row r="8" spans="1:3" ht="14">
      <c r="A8" s="224">
        <v>3</v>
      </c>
      <c r="B8" s="226" t="s">
        <v>7</v>
      </c>
      <c r="C8" s="222" t="s">
        <v>800</v>
      </c>
    </row>
    <row r="9" spans="1:3" ht="14">
      <c r="A9" s="55">
        <v>4</v>
      </c>
      <c r="B9" s="332" t="s">
        <v>399</v>
      </c>
      <c r="C9" s="227" t="s">
        <v>541</v>
      </c>
    </row>
    <row r="10" spans="1:3" ht="14">
      <c r="A10" s="224">
        <v>5</v>
      </c>
      <c r="B10" s="226" t="s">
        <v>400</v>
      </c>
      <c r="C10" s="222" t="s">
        <v>541</v>
      </c>
    </row>
    <row r="11" spans="1:3" ht="14">
      <c r="A11" s="55">
        <v>6</v>
      </c>
      <c r="B11" s="332" t="s">
        <v>401</v>
      </c>
      <c r="C11" s="227" t="s">
        <v>396</v>
      </c>
    </row>
    <row r="12" spans="1:3" ht="14">
      <c r="A12" s="224">
        <v>7</v>
      </c>
      <c r="B12" s="226" t="s">
        <v>402</v>
      </c>
      <c r="C12" s="222" t="s">
        <v>396</v>
      </c>
    </row>
    <row r="13" spans="1:3" ht="14">
      <c r="A13" s="55">
        <v>8</v>
      </c>
      <c r="B13" s="233" t="s">
        <v>403</v>
      </c>
      <c r="C13" s="251" t="s">
        <v>396</v>
      </c>
    </row>
    <row r="14" spans="1:3" ht="28">
      <c r="A14" s="224">
        <v>9</v>
      </c>
      <c r="B14" s="232" t="s">
        <v>404</v>
      </c>
      <c r="C14" s="333" t="s">
        <v>396</v>
      </c>
    </row>
    <row r="15" spans="1:3" ht="14.25" customHeight="1">
      <c r="A15" s="55">
        <v>10</v>
      </c>
      <c r="B15" s="233" t="s">
        <v>9</v>
      </c>
      <c r="C15" s="251" t="s">
        <v>396</v>
      </c>
    </row>
    <row r="16" spans="1:3" ht="14.25" customHeight="1">
      <c r="A16" s="224">
        <v>11</v>
      </c>
      <c r="B16" s="232" t="s">
        <v>10</v>
      </c>
      <c r="C16" s="333" t="s">
        <v>396</v>
      </c>
    </row>
    <row r="17" spans="1:3">
      <c r="B17" s="221"/>
      <c r="C17" s="227"/>
    </row>
    <row r="18" spans="1:3">
      <c r="A18" s="225" t="s">
        <v>11</v>
      </c>
      <c r="B18" s="221"/>
      <c r="C18" s="227"/>
    </row>
    <row r="19" spans="1:3" ht="14">
      <c r="A19" s="224">
        <v>12</v>
      </c>
      <c r="B19" s="226" t="s">
        <v>12</v>
      </c>
      <c r="C19" s="574" t="s">
        <v>800</v>
      </c>
    </row>
    <row r="20" spans="1:3" ht="14">
      <c r="A20" s="219">
        <v>13</v>
      </c>
      <c r="B20" s="221" t="s">
        <v>405</v>
      </c>
      <c r="C20" s="227" t="s">
        <v>541</v>
      </c>
    </row>
    <row r="21" spans="1:3" ht="28">
      <c r="A21" s="224">
        <v>14</v>
      </c>
      <c r="B21" s="226" t="s">
        <v>406</v>
      </c>
      <c r="C21" s="373" t="s">
        <v>396</v>
      </c>
    </row>
    <row r="22" spans="1:3">
      <c r="B22" s="221"/>
      <c r="C22" s="227"/>
    </row>
    <row r="23" spans="1:3">
      <c r="A23" s="225" t="s">
        <v>13</v>
      </c>
      <c r="B23" s="221"/>
      <c r="C23" s="227"/>
    </row>
    <row r="24" spans="1:3" ht="14">
      <c r="A24" s="224">
        <v>15</v>
      </c>
      <c r="B24" s="226" t="s">
        <v>14</v>
      </c>
      <c r="C24" s="333" t="s">
        <v>800</v>
      </c>
    </row>
    <row r="25" spans="1:3" ht="14">
      <c r="A25" s="219">
        <v>16</v>
      </c>
      <c r="B25" s="221" t="s">
        <v>407</v>
      </c>
      <c r="C25" s="227" t="s">
        <v>541</v>
      </c>
    </row>
    <row r="26" spans="1:3" ht="28">
      <c r="A26" s="224">
        <v>17</v>
      </c>
      <c r="B26" s="226" t="s">
        <v>408</v>
      </c>
      <c r="C26" s="373" t="s">
        <v>396</v>
      </c>
    </row>
    <row r="27" spans="1:3" ht="14">
      <c r="A27" s="219">
        <v>18</v>
      </c>
      <c r="B27" s="231" t="s">
        <v>15</v>
      </c>
      <c r="C27" s="251" t="s">
        <v>621</v>
      </c>
    </row>
    <row r="28" spans="1:3">
      <c r="B28" s="221"/>
      <c r="C28" s="227"/>
    </row>
    <row r="29" spans="1:3">
      <c r="A29" s="225" t="s">
        <v>16</v>
      </c>
      <c r="B29" s="221"/>
      <c r="C29" s="227"/>
    </row>
    <row r="30" spans="1:3" ht="14">
      <c r="A30" s="224">
        <v>19</v>
      </c>
      <c r="B30" s="226" t="s">
        <v>409</v>
      </c>
      <c r="C30" s="333" t="s">
        <v>800</v>
      </c>
    </row>
    <row r="31" spans="1:3" ht="14">
      <c r="A31" s="219">
        <v>20</v>
      </c>
      <c r="B31" s="221" t="s">
        <v>410</v>
      </c>
      <c r="C31" s="227" t="s">
        <v>541</v>
      </c>
    </row>
    <row r="32" spans="1:3" ht="28">
      <c r="A32" s="224">
        <v>21</v>
      </c>
      <c r="B32" s="226" t="s">
        <v>411</v>
      </c>
      <c r="C32" s="222" t="s">
        <v>396</v>
      </c>
    </row>
    <row r="33" spans="1:3" customFormat="1" ht="15">
      <c r="A33" s="219">
        <v>22</v>
      </c>
      <c r="B33" s="221" t="s">
        <v>561</v>
      </c>
      <c r="C33" s="227" t="s">
        <v>395</v>
      </c>
    </row>
    <row r="34" spans="1:3">
      <c r="B34" s="221"/>
      <c r="C34" s="227"/>
    </row>
    <row r="35" spans="1:3">
      <c r="A35" s="225" t="s">
        <v>17</v>
      </c>
      <c r="B35" s="221"/>
      <c r="C35" s="227"/>
    </row>
    <row r="36" spans="1:3" ht="14">
      <c r="A36" s="224">
        <v>23</v>
      </c>
      <c r="B36" s="226" t="s">
        <v>18</v>
      </c>
      <c r="C36" s="333" t="s">
        <v>800</v>
      </c>
    </row>
    <row r="37" spans="1:3" ht="28">
      <c r="A37" s="55">
        <v>24</v>
      </c>
      <c r="B37" s="332" t="s">
        <v>19</v>
      </c>
      <c r="C37" s="372" t="s">
        <v>396</v>
      </c>
    </row>
    <row r="38" spans="1:3" ht="14">
      <c r="A38" s="224">
        <v>25</v>
      </c>
      <c r="B38" s="226" t="s">
        <v>20</v>
      </c>
      <c r="C38" s="333" t="s">
        <v>800</v>
      </c>
    </row>
    <row r="39" spans="1:3" ht="14">
      <c r="A39" s="55">
        <v>26</v>
      </c>
      <c r="B39" s="332" t="s">
        <v>562</v>
      </c>
      <c r="C39" s="230" t="s">
        <v>800</v>
      </c>
    </row>
    <row r="40" spans="1:3" ht="14">
      <c r="A40" s="224">
        <v>27</v>
      </c>
      <c r="B40" s="226" t="s">
        <v>563</v>
      </c>
      <c r="C40" s="334" t="s">
        <v>800</v>
      </c>
    </row>
    <row r="41" spans="1:3" ht="14">
      <c r="A41" s="55">
        <v>28</v>
      </c>
      <c r="B41" s="332" t="s">
        <v>21</v>
      </c>
      <c r="C41" s="230" t="s">
        <v>800</v>
      </c>
    </row>
    <row r="42" spans="1:3" ht="14">
      <c r="A42" s="224">
        <v>29</v>
      </c>
      <c r="B42" s="226" t="s">
        <v>22</v>
      </c>
      <c r="C42" s="334" t="s">
        <v>800</v>
      </c>
    </row>
    <row r="43" spans="1:3" ht="14">
      <c r="A43" s="55">
        <v>30</v>
      </c>
      <c r="B43" s="332" t="s">
        <v>23</v>
      </c>
      <c r="C43" s="230" t="s">
        <v>800</v>
      </c>
    </row>
    <row r="44" spans="1:3" ht="14">
      <c r="A44" s="224">
        <v>31</v>
      </c>
      <c r="B44" s="232" t="s">
        <v>24</v>
      </c>
      <c r="C44" s="334" t="s">
        <v>621</v>
      </c>
    </row>
    <row r="45" spans="1:3" ht="14">
      <c r="A45" s="55">
        <v>32</v>
      </c>
      <c r="B45" s="233" t="s">
        <v>412</v>
      </c>
      <c r="C45" s="230" t="s">
        <v>800</v>
      </c>
    </row>
    <row r="46" spans="1:3" ht="28">
      <c r="A46" s="224">
        <v>33</v>
      </c>
      <c r="B46" s="226" t="s">
        <v>413</v>
      </c>
      <c r="C46" s="373" t="s">
        <v>396</v>
      </c>
    </row>
    <row r="47" spans="1:3">
      <c r="B47" s="221"/>
      <c r="C47" s="227"/>
    </row>
    <row r="48" spans="1:3">
      <c r="A48" s="225" t="s">
        <v>25</v>
      </c>
      <c r="B48" s="221"/>
      <c r="C48" s="227"/>
    </row>
    <row r="49" spans="1:3" ht="28">
      <c r="A49" s="224">
        <v>34</v>
      </c>
      <c r="B49" s="226" t="s">
        <v>414</v>
      </c>
      <c r="C49" s="373" t="s">
        <v>541</v>
      </c>
    </row>
    <row r="50" spans="1:3" s="59" customFormat="1" ht="14">
      <c r="A50" s="59">
        <v>35</v>
      </c>
      <c r="B50" s="221" t="s">
        <v>415</v>
      </c>
      <c r="C50" s="228">
        <v>2016</v>
      </c>
    </row>
    <row r="51" spans="1:3" s="59" customFormat="1" ht="14">
      <c r="A51" s="235">
        <v>36</v>
      </c>
      <c r="B51" s="226" t="s">
        <v>416</v>
      </c>
      <c r="C51" s="335">
        <v>2019</v>
      </c>
    </row>
    <row r="52" spans="1:3" s="59" customFormat="1">
      <c r="B52" s="221"/>
      <c r="C52" s="228"/>
    </row>
    <row r="53" spans="1:3" s="59" customFormat="1">
      <c r="A53" s="229" t="s">
        <v>26</v>
      </c>
      <c r="B53" s="221"/>
      <c r="C53" s="228"/>
    </row>
    <row r="54" spans="1:3" s="59" customFormat="1" ht="14">
      <c r="A54" s="235">
        <v>37</v>
      </c>
      <c r="B54" s="226" t="s">
        <v>417</v>
      </c>
      <c r="C54" s="335">
        <v>2019</v>
      </c>
    </row>
    <row r="55" spans="1:3" s="59" customFormat="1" ht="14">
      <c r="A55" s="236">
        <v>38</v>
      </c>
      <c r="B55" s="221" t="s">
        <v>418</v>
      </c>
      <c r="C55" s="228">
        <v>2019</v>
      </c>
    </row>
    <row r="56" spans="1:3">
      <c r="B56" s="221"/>
      <c r="C56" s="227"/>
    </row>
    <row r="57" spans="1:3">
      <c r="A57" s="225" t="s">
        <v>27</v>
      </c>
      <c r="B57" s="221"/>
      <c r="C57" s="227"/>
    </row>
    <row r="58" spans="1:3" ht="14">
      <c r="A58" s="224">
        <v>39</v>
      </c>
      <c r="B58" s="226" t="s">
        <v>419</v>
      </c>
      <c r="C58" s="222" t="s">
        <v>396</v>
      </c>
    </row>
    <row r="59" spans="1:3" ht="14">
      <c r="A59" s="219">
        <v>40</v>
      </c>
      <c r="B59" s="221" t="s">
        <v>420</v>
      </c>
      <c r="C59" s="227" t="s">
        <v>396</v>
      </c>
    </row>
    <row r="60" spans="1:3" ht="14">
      <c r="A60" s="224">
        <v>41</v>
      </c>
      <c r="B60" s="223" t="s">
        <v>556</v>
      </c>
      <c r="C60" s="222" t="s">
        <v>396</v>
      </c>
    </row>
    <row r="61" spans="1:3">
      <c r="B61" s="221"/>
      <c r="C61" s="227"/>
    </row>
    <row r="62" spans="1:3">
      <c r="A62" s="225" t="s">
        <v>28</v>
      </c>
      <c r="B62" s="221"/>
      <c r="C62" s="227"/>
    </row>
    <row r="63" spans="1:3" ht="14">
      <c r="A63" s="219">
        <v>42</v>
      </c>
      <c r="B63" s="221" t="s">
        <v>421</v>
      </c>
      <c r="C63" s="227" t="s">
        <v>541</v>
      </c>
    </row>
    <row r="64" spans="1:3" ht="14">
      <c r="A64" s="224">
        <v>43</v>
      </c>
      <c r="B64" s="223" t="s">
        <v>422</v>
      </c>
      <c r="C64" s="222" t="s">
        <v>2227</v>
      </c>
    </row>
    <row r="67" spans="2:3" ht="14">
      <c r="B67" s="297"/>
    </row>
    <row r="68" spans="2:3" ht="14">
      <c r="B68" s="272"/>
    </row>
    <row r="70" spans="2:3">
      <c r="B70" s="210"/>
      <c r="C70" s="220"/>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pageSetUpPr fitToPage="1"/>
  </sheetPr>
  <dimension ref="A1:F65"/>
  <sheetViews>
    <sheetView zoomScaleNormal="100" workbookViewId="0">
      <pane ySplit="6" topLeftCell="A7" activePane="bottomLeft" state="frozen"/>
      <selection activeCell="J4" sqref="J4"/>
      <selection pane="bottomLeft" activeCell="B1" sqref="B1:D1"/>
    </sheetView>
  </sheetViews>
  <sheetFormatPr baseColWidth="10" defaultColWidth="9.33203125" defaultRowHeight="13"/>
  <cols>
    <col min="1" max="1" width="9.5" style="210" customWidth="1"/>
    <col min="2" max="2" width="15.33203125" style="210" customWidth="1"/>
    <col min="3" max="3" width="9.33203125" style="210"/>
    <col min="4" max="4" width="9.33203125" style="7"/>
    <col min="5" max="5" width="9.33203125" style="209"/>
    <col min="6" max="16384" width="9.33203125" style="7"/>
  </cols>
  <sheetData>
    <row r="1" spans="1:6" ht="14">
      <c r="A1" s="297"/>
      <c r="B1" s="675" t="s">
        <v>465</v>
      </c>
      <c r="C1" s="675"/>
      <c r="D1" s="675"/>
      <c r="E1" s="297"/>
    </row>
    <row r="2" spans="1:6" ht="18" customHeight="1">
      <c r="A2" s="676" t="s">
        <v>6</v>
      </c>
      <c r="B2" s="677"/>
      <c r="C2" s="677"/>
      <c r="D2" s="677"/>
      <c r="E2" s="677"/>
    </row>
    <row r="3" spans="1:6" ht="18" customHeight="1">
      <c r="A3" s="678" t="s">
        <v>619</v>
      </c>
      <c r="B3" s="679"/>
      <c r="C3" s="679"/>
      <c r="D3" s="679"/>
      <c r="E3" s="679"/>
    </row>
    <row r="4" spans="1:6">
      <c r="A4" s="218"/>
      <c r="B4" s="217"/>
      <c r="C4" s="216"/>
      <c r="D4" s="306"/>
    </row>
    <row r="5" spans="1:6">
      <c r="A5" s="218"/>
      <c r="B5" s="217"/>
      <c r="C5" s="216"/>
      <c r="D5" s="306"/>
    </row>
    <row r="6" spans="1:6" ht="42">
      <c r="B6" s="218" t="s">
        <v>31</v>
      </c>
      <c r="C6" s="217" t="s">
        <v>32</v>
      </c>
      <c r="D6" s="216" t="s">
        <v>33</v>
      </c>
    </row>
    <row r="7" spans="1:6" s="306" customFormat="1">
      <c r="A7" s="210"/>
      <c r="B7" s="8" t="s">
        <v>34</v>
      </c>
      <c r="C7" s="213">
        <v>42844</v>
      </c>
      <c r="D7" s="618"/>
      <c r="E7" s="209"/>
    </row>
    <row r="8" spans="1:6">
      <c r="A8" s="306">
        <v>1</v>
      </c>
      <c r="B8" s="210" t="s">
        <v>35</v>
      </c>
      <c r="C8" s="214">
        <v>43560</v>
      </c>
      <c r="D8" s="617">
        <v>3</v>
      </c>
      <c r="E8" s="306"/>
    </row>
    <row r="9" spans="1:6">
      <c r="A9" s="306">
        <v>2</v>
      </c>
      <c r="B9" s="8" t="s">
        <v>36</v>
      </c>
      <c r="C9" s="213">
        <v>43559</v>
      </c>
      <c r="D9" s="215">
        <v>1</v>
      </c>
      <c r="E9" s="306"/>
    </row>
    <row r="10" spans="1:6">
      <c r="A10" s="306">
        <v>3</v>
      </c>
      <c r="B10" s="210" t="s">
        <v>37</v>
      </c>
      <c r="C10" s="214">
        <v>43564</v>
      </c>
      <c r="D10" s="617">
        <v>8</v>
      </c>
      <c r="E10" s="306"/>
    </row>
    <row r="11" spans="1:6">
      <c r="A11" s="306">
        <v>4</v>
      </c>
      <c r="B11" s="8" t="s">
        <v>38</v>
      </c>
      <c r="C11" s="213">
        <v>43562</v>
      </c>
      <c r="D11" s="215">
        <v>6</v>
      </c>
      <c r="E11" s="306"/>
    </row>
    <row r="12" spans="1:6">
      <c r="A12" s="306">
        <v>5</v>
      </c>
      <c r="B12" s="210" t="s">
        <v>39</v>
      </c>
      <c r="C12" s="214">
        <v>43578</v>
      </c>
      <c r="D12" s="617">
        <v>41</v>
      </c>
      <c r="E12" s="306"/>
    </row>
    <row r="13" spans="1:6">
      <c r="A13" s="306">
        <v>6</v>
      </c>
      <c r="B13" s="8" t="s">
        <v>40</v>
      </c>
      <c r="C13" s="213">
        <v>43571</v>
      </c>
      <c r="D13" s="619">
        <v>27</v>
      </c>
      <c r="E13" s="306"/>
    </row>
    <row r="14" spans="1:6">
      <c r="A14" s="306">
        <v>7</v>
      </c>
      <c r="B14" s="210" t="s">
        <v>41</v>
      </c>
      <c r="C14" s="214">
        <v>43588</v>
      </c>
      <c r="D14" s="617">
        <v>48</v>
      </c>
      <c r="E14" s="306"/>
    </row>
    <row r="15" spans="1:6">
      <c r="A15" s="306">
        <v>8</v>
      </c>
      <c r="B15" s="8" t="s">
        <v>42</v>
      </c>
      <c r="C15" s="213">
        <v>43567</v>
      </c>
      <c r="D15" s="215">
        <v>17</v>
      </c>
      <c r="E15" s="306"/>
      <c r="F15" s="556"/>
    </row>
    <row r="16" spans="1:6">
      <c r="A16" s="306">
        <v>9</v>
      </c>
      <c r="B16" s="210" t="s">
        <v>43</v>
      </c>
      <c r="C16" s="214">
        <v>43568</v>
      </c>
      <c r="D16" s="617">
        <v>21</v>
      </c>
      <c r="E16" s="306"/>
      <c r="F16" s="556"/>
    </row>
    <row r="17" spans="1:5">
      <c r="A17" s="306">
        <v>10</v>
      </c>
      <c r="B17" s="8" t="s">
        <v>44</v>
      </c>
      <c r="C17" s="213">
        <v>43564</v>
      </c>
      <c r="D17" s="215">
        <v>8</v>
      </c>
      <c r="E17" s="306"/>
    </row>
    <row r="18" spans="1:5">
      <c r="A18" s="306">
        <v>11</v>
      </c>
      <c r="B18" s="210" t="s">
        <v>45</v>
      </c>
      <c r="C18" s="214">
        <v>43575</v>
      </c>
      <c r="D18" s="617">
        <v>38</v>
      </c>
      <c r="E18" s="306"/>
    </row>
    <row r="19" spans="1:5">
      <c r="A19" s="306">
        <v>12</v>
      </c>
      <c r="B19" s="8" t="s">
        <v>46</v>
      </c>
      <c r="C19" s="213">
        <v>43562</v>
      </c>
      <c r="D19" s="619">
        <v>6</v>
      </c>
      <c r="E19" s="306"/>
    </row>
    <row r="20" spans="1:5">
      <c r="A20" s="306">
        <v>13</v>
      </c>
      <c r="B20" s="210" t="s">
        <v>47</v>
      </c>
      <c r="C20" s="214">
        <v>43584</v>
      </c>
      <c r="D20" s="617">
        <v>47</v>
      </c>
      <c r="E20" s="306"/>
    </row>
    <row r="21" spans="1:5">
      <c r="A21" s="306">
        <v>14</v>
      </c>
      <c r="B21" s="8" t="s">
        <v>48</v>
      </c>
      <c r="C21" s="213">
        <v>43565</v>
      </c>
      <c r="D21" s="215">
        <v>12</v>
      </c>
      <c r="E21" s="306"/>
    </row>
    <row r="22" spans="1:5">
      <c r="A22" s="306">
        <v>15</v>
      </c>
      <c r="B22" s="210" t="s">
        <v>49</v>
      </c>
      <c r="C22" s="214">
        <v>43573</v>
      </c>
      <c r="D22" s="617">
        <v>32</v>
      </c>
      <c r="E22" s="306"/>
    </row>
    <row r="23" spans="1:5">
      <c r="A23" s="306">
        <v>16</v>
      </c>
      <c r="B23" s="8" t="s">
        <v>50</v>
      </c>
      <c r="C23" s="213">
        <v>43572</v>
      </c>
      <c r="D23" s="215">
        <v>30</v>
      </c>
      <c r="E23" s="306"/>
    </row>
    <row r="24" spans="1:5">
      <c r="A24" s="306">
        <v>17</v>
      </c>
      <c r="B24" s="210" t="s">
        <v>51</v>
      </c>
      <c r="C24" s="214">
        <v>43568</v>
      </c>
      <c r="D24" s="617">
        <v>21</v>
      </c>
      <c r="E24" s="306"/>
    </row>
    <row r="25" spans="1:5">
      <c r="A25" s="306">
        <v>18</v>
      </c>
      <c r="B25" s="8" t="s">
        <v>52</v>
      </c>
      <c r="C25" s="213">
        <v>43559</v>
      </c>
      <c r="D25" s="619">
        <v>1</v>
      </c>
      <c r="E25" s="306"/>
    </row>
    <row r="26" spans="1:5">
      <c r="A26" s="306">
        <v>19</v>
      </c>
      <c r="B26" s="210" t="s">
        <v>53</v>
      </c>
      <c r="C26" s="214">
        <v>43575</v>
      </c>
      <c r="D26" s="617">
        <v>38</v>
      </c>
      <c r="E26" s="306"/>
    </row>
    <row r="27" spans="1:5">
      <c r="A27" s="306">
        <v>20</v>
      </c>
      <c r="B27" s="8" t="s">
        <v>54</v>
      </c>
      <c r="C27" s="213">
        <v>43574</v>
      </c>
      <c r="D27" s="215">
        <v>34</v>
      </c>
      <c r="E27" s="306"/>
    </row>
    <row r="28" spans="1:5">
      <c r="A28" s="306">
        <v>21</v>
      </c>
      <c r="B28" s="210" t="s">
        <v>55</v>
      </c>
      <c r="C28" s="214">
        <v>43581</v>
      </c>
      <c r="D28" s="617">
        <v>45</v>
      </c>
      <c r="E28" s="306"/>
    </row>
    <row r="29" spans="1:5">
      <c r="A29" s="306">
        <v>22</v>
      </c>
      <c r="B29" s="8" t="s">
        <v>56</v>
      </c>
      <c r="C29" s="213">
        <v>43569</v>
      </c>
      <c r="D29" s="215">
        <v>24</v>
      </c>
      <c r="E29" s="306"/>
    </row>
    <row r="30" spans="1:5">
      <c r="A30" s="306">
        <v>23</v>
      </c>
      <c r="B30" s="210" t="s">
        <v>57</v>
      </c>
      <c r="C30" s="214">
        <v>43582</v>
      </c>
      <c r="D30" s="617">
        <v>46</v>
      </c>
      <c r="E30" s="306"/>
    </row>
    <row r="31" spans="1:5">
      <c r="A31" s="306">
        <v>24</v>
      </c>
      <c r="B31" s="8" t="s">
        <v>58</v>
      </c>
      <c r="C31" s="213">
        <v>43564</v>
      </c>
      <c r="D31" s="619">
        <v>8</v>
      </c>
      <c r="E31" s="306"/>
    </row>
    <row r="32" spans="1:5">
      <c r="A32" s="306">
        <v>25</v>
      </c>
      <c r="B32" s="210" t="s">
        <v>59</v>
      </c>
      <c r="C32" s="214">
        <v>43567</v>
      </c>
      <c r="D32" s="617">
        <v>17</v>
      </c>
      <c r="E32" s="306"/>
    </row>
    <row r="33" spans="1:5">
      <c r="A33" s="306">
        <v>26</v>
      </c>
      <c r="B33" s="8" t="s">
        <v>60</v>
      </c>
      <c r="C33" s="213">
        <v>43566</v>
      </c>
      <c r="D33" s="215">
        <v>15</v>
      </c>
      <c r="E33" s="306"/>
    </row>
    <row r="34" spans="1:5">
      <c r="A34" s="306">
        <v>27</v>
      </c>
      <c r="B34" s="210" t="s">
        <v>61</v>
      </c>
      <c r="C34" s="214">
        <v>43567</v>
      </c>
      <c r="D34" s="617">
        <v>17</v>
      </c>
      <c r="E34" s="306"/>
    </row>
    <row r="35" spans="1:5">
      <c r="A35" s="306">
        <v>28</v>
      </c>
      <c r="B35" s="8" t="s">
        <v>62</v>
      </c>
      <c r="C35" s="213">
        <v>43571</v>
      </c>
      <c r="D35" s="215">
        <v>27</v>
      </c>
      <c r="E35" s="306"/>
    </row>
    <row r="36" spans="1:5">
      <c r="A36" s="306">
        <v>29</v>
      </c>
      <c r="B36" s="210" t="s">
        <v>63</v>
      </c>
      <c r="C36" s="214">
        <v>43573</v>
      </c>
      <c r="D36" s="617">
        <v>32</v>
      </c>
      <c r="E36" s="306"/>
    </row>
    <row r="37" spans="1:5">
      <c r="A37" s="306">
        <v>30</v>
      </c>
      <c r="B37" s="8" t="s">
        <v>64</v>
      </c>
      <c r="C37" s="213">
        <v>43588</v>
      </c>
      <c r="D37" s="619">
        <v>48</v>
      </c>
      <c r="E37" s="306"/>
    </row>
    <row r="38" spans="1:5">
      <c r="A38" s="306">
        <v>31</v>
      </c>
      <c r="B38" s="210" t="s">
        <v>65</v>
      </c>
      <c r="C38" s="214">
        <v>43565</v>
      </c>
      <c r="D38" s="617">
        <v>12</v>
      </c>
      <c r="E38" s="306"/>
    </row>
    <row r="39" spans="1:5">
      <c r="A39" s="306">
        <v>32</v>
      </c>
      <c r="B39" s="8" t="s">
        <v>66</v>
      </c>
      <c r="C39" s="213">
        <v>43599</v>
      </c>
      <c r="D39" s="215">
        <v>50</v>
      </c>
      <c r="E39" s="306"/>
    </row>
    <row r="40" spans="1:5">
      <c r="A40" s="306">
        <v>33</v>
      </c>
      <c r="B40" s="210" t="s">
        <v>67</v>
      </c>
      <c r="C40" s="214">
        <v>43567</v>
      </c>
      <c r="D40" s="617">
        <v>17</v>
      </c>
      <c r="E40" s="306"/>
    </row>
    <row r="41" spans="1:5">
      <c r="A41" s="306">
        <v>34</v>
      </c>
      <c r="B41" s="8" t="s">
        <v>68</v>
      </c>
      <c r="C41" s="213">
        <v>43579</v>
      </c>
      <c r="D41" s="215">
        <v>43</v>
      </c>
      <c r="E41" s="306"/>
    </row>
    <row r="42" spans="1:5">
      <c r="A42" s="306">
        <v>35</v>
      </c>
      <c r="B42" s="210" t="s">
        <v>69</v>
      </c>
      <c r="C42" s="214">
        <v>43570</v>
      </c>
      <c r="D42" s="617">
        <v>26</v>
      </c>
      <c r="E42" s="306"/>
    </row>
    <row r="43" spans="1:5">
      <c r="A43" s="306">
        <v>36</v>
      </c>
      <c r="B43" s="8" t="s">
        <v>70</v>
      </c>
      <c r="C43" s="213">
        <v>43560</v>
      </c>
      <c r="D43" s="619">
        <v>3</v>
      </c>
      <c r="E43" s="306"/>
    </row>
    <row r="44" spans="1:5">
      <c r="A44" s="306">
        <v>37</v>
      </c>
      <c r="B44" s="210" t="s">
        <v>71</v>
      </c>
      <c r="C44" s="214">
        <v>43572</v>
      </c>
      <c r="D44" s="617">
        <v>30</v>
      </c>
      <c r="E44" s="306"/>
    </row>
    <row r="45" spans="1:5">
      <c r="A45" s="306">
        <v>38</v>
      </c>
      <c r="B45" s="8" t="s">
        <v>72</v>
      </c>
      <c r="C45" s="213">
        <v>43574</v>
      </c>
      <c r="D45" s="215">
        <v>34</v>
      </c>
      <c r="E45" s="306"/>
    </row>
    <row r="46" spans="1:5">
      <c r="A46" s="306">
        <v>39</v>
      </c>
      <c r="B46" s="210" t="s">
        <v>73</v>
      </c>
      <c r="C46" s="214">
        <v>43579</v>
      </c>
      <c r="D46" s="617">
        <v>43</v>
      </c>
      <c r="E46" s="306"/>
    </row>
    <row r="47" spans="1:5">
      <c r="A47" s="306">
        <v>40</v>
      </c>
      <c r="B47" s="8" t="s">
        <v>74</v>
      </c>
      <c r="C47" s="213">
        <v>43564</v>
      </c>
      <c r="D47" s="215">
        <v>8</v>
      </c>
      <c r="E47" s="306"/>
    </row>
    <row r="48" spans="1:5">
      <c r="A48" s="306">
        <v>41</v>
      </c>
      <c r="B48" s="210" t="s">
        <v>75</v>
      </c>
      <c r="C48" s="214">
        <v>43565</v>
      </c>
      <c r="D48" s="617">
        <v>12</v>
      </c>
      <c r="E48" s="306"/>
    </row>
    <row r="49" spans="1:5">
      <c r="A49" s="306">
        <v>42</v>
      </c>
      <c r="B49" s="8" t="s">
        <v>76</v>
      </c>
      <c r="C49" s="213">
        <v>43560</v>
      </c>
      <c r="D49" s="619">
        <v>3</v>
      </c>
      <c r="E49" s="306"/>
    </row>
    <row r="50" spans="1:5">
      <c r="A50" s="306">
        <v>43</v>
      </c>
      <c r="B50" s="210" t="s">
        <v>77</v>
      </c>
      <c r="C50" s="214">
        <v>43569</v>
      </c>
      <c r="D50" s="617">
        <v>24</v>
      </c>
      <c r="E50" s="306"/>
    </row>
    <row r="51" spans="1:5">
      <c r="A51" s="306">
        <v>44</v>
      </c>
      <c r="B51" s="8" t="s">
        <v>78</v>
      </c>
      <c r="C51" s="213">
        <v>43566</v>
      </c>
      <c r="D51" s="215">
        <v>15</v>
      </c>
      <c r="E51" s="306"/>
    </row>
    <row r="52" spans="1:5">
      <c r="A52" s="306">
        <v>45</v>
      </c>
      <c r="B52" s="210" t="s">
        <v>79</v>
      </c>
      <c r="C52" s="214">
        <v>43578</v>
      </c>
      <c r="D52" s="617">
        <v>41</v>
      </c>
      <c r="E52" s="306"/>
    </row>
    <row r="53" spans="1:5">
      <c r="A53" s="306">
        <v>46</v>
      </c>
      <c r="B53" s="8" t="s">
        <v>80</v>
      </c>
      <c r="C53" s="213">
        <v>43571</v>
      </c>
      <c r="D53" s="215">
        <v>27</v>
      </c>
      <c r="E53" s="306"/>
    </row>
    <row r="54" spans="1:5">
      <c r="A54" s="306">
        <v>47</v>
      </c>
      <c r="B54" s="210" t="s">
        <v>81</v>
      </c>
      <c r="C54" s="214">
        <v>43574</v>
      </c>
      <c r="D54" s="617">
        <v>34</v>
      </c>
      <c r="E54" s="306"/>
    </row>
    <row r="55" spans="1:5">
      <c r="A55" s="306">
        <v>48</v>
      </c>
      <c r="B55" s="8" t="s">
        <v>82</v>
      </c>
      <c r="C55" s="213">
        <v>43568</v>
      </c>
      <c r="D55" s="619">
        <v>21</v>
      </c>
      <c r="E55" s="306"/>
    </row>
    <row r="56" spans="1:5">
      <c r="A56" s="306">
        <v>49</v>
      </c>
      <c r="B56" s="210" t="s">
        <v>83</v>
      </c>
      <c r="C56" s="214">
        <v>43574</v>
      </c>
      <c r="D56" s="617">
        <v>34</v>
      </c>
      <c r="E56" s="306"/>
    </row>
    <row r="57" spans="1:5">
      <c r="A57" s="306">
        <v>50</v>
      </c>
      <c r="B57" s="8" t="s">
        <v>84</v>
      </c>
      <c r="C57" s="213">
        <v>43576</v>
      </c>
      <c r="D57" s="215">
        <v>40</v>
      </c>
      <c r="E57" s="306"/>
    </row>
    <row r="58" spans="1:5">
      <c r="A58" s="306">
        <v>51</v>
      </c>
      <c r="B58" s="210" t="s">
        <v>85</v>
      </c>
      <c r="C58" s="214">
        <v>43588</v>
      </c>
      <c r="D58" s="617" t="s">
        <v>2323</v>
      </c>
      <c r="E58" s="7"/>
    </row>
    <row r="59" spans="1:5">
      <c r="A59" s="306"/>
      <c r="B59" s="7"/>
      <c r="C59" s="7"/>
      <c r="D59" s="52"/>
      <c r="E59" s="306"/>
    </row>
    <row r="61" spans="1:5" ht="102" customHeight="1">
      <c r="A61" s="680" t="s">
        <v>423</v>
      </c>
      <c r="B61" s="680"/>
      <c r="C61" s="680"/>
      <c r="D61" s="680"/>
    </row>
    <row r="62" spans="1:5" ht="77.25" customHeight="1">
      <c r="A62" s="680" t="s">
        <v>620</v>
      </c>
      <c r="B62" s="680"/>
      <c r="C62" s="680"/>
      <c r="D62" s="680"/>
      <c r="E62" s="212"/>
    </row>
    <row r="63" spans="1:5">
      <c r="D63" s="306"/>
      <c r="E63" s="211"/>
    </row>
    <row r="64" spans="1:5" ht="14">
      <c r="B64" s="297"/>
      <c r="D64" s="306"/>
    </row>
    <row r="65" spans="2:4" ht="14">
      <c r="B65" s="272"/>
      <c r="D65" s="306"/>
    </row>
  </sheetData>
  <sortState xmlns:xlrd2="http://schemas.microsoft.com/office/spreadsheetml/2017/richdata2" ref="A9:D58">
    <sortCondition ref="A8"/>
  </sortState>
  <mergeCells count="5">
    <mergeCell ref="B1:D1"/>
    <mergeCell ref="A2:E2"/>
    <mergeCell ref="A3:E3"/>
    <mergeCell ref="A61:D61"/>
    <mergeCell ref="A62:D62"/>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L64"/>
  <sheetViews>
    <sheetView topLeftCell="A5" workbookViewId="0">
      <selection activeCell="G13" sqref="G13"/>
    </sheetView>
  </sheetViews>
  <sheetFormatPr baseColWidth="10" defaultColWidth="9.33203125" defaultRowHeight="15"/>
  <cols>
    <col min="1" max="2" width="9.33203125" style="316"/>
    <col min="3" max="4" width="14.6640625" style="316" customWidth="1"/>
    <col min="5" max="5" width="13" style="316" customWidth="1"/>
    <col min="6" max="6" width="13.5" style="316" customWidth="1"/>
    <col min="7" max="7" width="9.33203125" style="316" customWidth="1"/>
    <col min="8" max="8" width="9.33203125" style="316"/>
    <col min="9" max="9" width="15.33203125" style="316" customWidth="1"/>
    <col min="10" max="16384" width="9.33203125" style="316"/>
  </cols>
  <sheetData>
    <row r="1" spans="1:12">
      <c r="A1" s="297"/>
      <c r="B1" s="675" t="s">
        <v>464</v>
      </c>
      <c r="C1" s="675"/>
      <c r="D1" s="675"/>
      <c r="E1" s="675"/>
      <c r="F1" s="297"/>
      <c r="G1" s="306"/>
      <c r="H1" s="306"/>
      <c r="I1" s="306"/>
      <c r="J1" s="306"/>
    </row>
    <row r="2" spans="1:12" ht="37.5" customHeight="1">
      <c r="A2" s="676" t="s">
        <v>424</v>
      </c>
      <c r="B2" s="677"/>
      <c r="C2" s="677"/>
      <c r="D2" s="677"/>
      <c r="E2" s="677"/>
      <c r="F2" s="677"/>
    </row>
    <row r="3" spans="1:12" ht="18">
      <c r="A3" s="678" t="s">
        <v>390</v>
      </c>
      <c r="B3" s="679"/>
      <c r="C3" s="679"/>
      <c r="D3" s="679"/>
      <c r="E3" s="679"/>
      <c r="F3" s="679"/>
      <c r="G3" s="306"/>
    </row>
    <row r="4" spans="1:12" ht="12" customHeight="1">
      <c r="A4" s="478"/>
      <c r="B4" s="479"/>
      <c r="C4" s="479"/>
      <c r="D4" s="479"/>
      <c r="E4" s="479"/>
      <c r="F4" s="479"/>
      <c r="G4" s="306"/>
    </row>
    <row r="5" spans="1:12" ht="65.25" customHeight="1">
      <c r="A5" s="297"/>
      <c r="B5" s="6" t="s">
        <v>31</v>
      </c>
      <c r="C5" s="5" t="s">
        <v>425</v>
      </c>
      <c r="D5" s="5" t="s">
        <v>33</v>
      </c>
      <c r="E5" s="114" t="s">
        <v>426</v>
      </c>
      <c r="F5" s="297"/>
      <c r="G5" s="308"/>
    </row>
    <row r="6" spans="1:12" ht="15" customHeight="1">
      <c r="A6" s="297">
        <v>1</v>
      </c>
      <c r="B6" s="294" t="s">
        <v>86</v>
      </c>
      <c r="C6" s="378">
        <v>9.9000000000000005E-2</v>
      </c>
      <c r="D6" s="127"/>
      <c r="E6" s="383">
        <v>4420</v>
      </c>
      <c r="L6" s="429"/>
    </row>
    <row r="7" spans="1:12">
      <c r="A7" s="297">
        <v>2</v>
      </c>
      <c r="B7" s="307" t="s">
        <v>35</v>
      </c>
      <c r="C7" s="379">
        <v>8.6999999999999994E-2</v>
      </c>
      <c r="D7" s="637">
        <f t="shared" ref="D7:D38" si="0">RANK(C7,$C$7:$C$56)</f>
        <v>37</v>
      </c>
      <c r="E7" s="139">
        <v>3067</v>
      </c>
      <c r="L7" s="429"/>
    </row>
    <row r="8" spans="1:12">
      <c r="A8" s="297">
        <v>3</v>
      </c>
      <c r="B8" s="308" t="s">
        <v>36</v>
      </c>
      <c r="C8" s="380">
        <v>6.5000000000000002E-2</v>
      </c>
      <c r="D8" s="381">
        <f t="shared" si="0"/>
        <v>50</v>
      </c>
      <c r="E8" s="101">
        <v>3229</v>
      </c>
      <c r="L8" s="429"/>
    </row>
    <row r="9" spans="1:12">
      <c r="A9" s="297">
        <v>4</v>
      </c>
      <c r="B9" s="307" t="s">
        <v>37</v>
      </c>
      <c r="C9" s="379">
        <v>8.7999999999999995E-2</v>
      </c>
      <c r="D9" s="637">
        <f t="shared" si="0"/>
        <v>36</v>
      </c>
      <c r="E9" s="139">
        <v>3276</v>
      </c>
      <c r="L9" s="429"/>
    </row>
    <row r="10" spans="1:12">
      <c r="A10" s="297">
        <v>5</v>
      </c>
      <c r="B10" s="308" t="s">
        <v>38</v>
      </c>
      <c r="C10" s="380">
        <v>0.10100000000000001</v>
      </c>
      <c r="D10" s="381">
        <f t="shared" si="0"/>
        <v>17</v>
      </c>
      <c r="E10" s="101">
        <v>3519</v>
      </c>
      <c r="G10" s="557"/>
      <c r="L10" s="429"/>
    </row>
    <row r="11" spans="1:12">
      <c r="A11" s="297">
        <v>6</v>
      </c>
      <c r="B11" s="307" t="s">
        <v>39</v>
      </c>
      <c r="C11" s="379">
        <v>0.11</v>
      </c>
      <c r="D11" s="637">
        <f t="shared" si="0"/>
        <v>4</v>
      </c>
      <c r="E11" s="139">
        <v>5237</v>
      </c>
      <c r="G11" s="557"/>
      <c r="L11" s="429"/>
    </row>
    <row r="12" spans="1:12">
      <c r="A12" s="537">
        <v>7</v>
      </c>
      <c r="B12" s="542" t="s">
        <v>40</v>
      </c>
      <c r="C12" s="380">
        <v>8.8999999999999996E-2</v>
      </c>
      <c r="D12" s="381">
        <f t="shared" si="0"/>
        <v>34</v>
      </c>
      <c r="E12" s="101">
        <v>4304</v>
      </c>
      <c r="G12" s="557"/>
      <c r="L12" s="429"/>
    </row>
    <row r="13" spans="1:12">
      <c r="A13" s="537">
        <v>8</v>
      </c>
      <c r="B13" s="307" t="s">
        <v>41</v>
      </c>
      <c r="C13" s="379">
        <v>0.126</v>
      </c>
      <c r="D13" s="637">
        <f t="shared" si="0"/>
        <v>2</v>
      </c>
      <c r="E13" s="139">
        <v>7869</v>
      </c>
      <c r="L13" s="429"/>
    </row>
    <row r="14" spans="1:12">
      <c r="A14" s="537">
        <v>9</v>
      </c>
      <c r="B14" s="308" t="s">
        <v>42</v>
      </c>
      <c r="C14" s="380">
        <v>0.10199999999999999</v>
      </c>
      <c r="D14" s="381">
        <f t="shared" si="0"/>
        <v>13</v>
      </c>
      <c r="E14" s="101">
        <v>4412</v>
      </c>
      <c r="L14" s="429"/>
    </row>
    <row r="15" spans="1:12">
      <c r="A15" s="537">
        <v>10</v>
      </c>
      <c r="B15" s="307" t="s">
        <v>43</v>
      </c>
      <c r="C15" s="379">
        <v>8.8999999999999996E-2</v>
      </c>
      <c r="D15" s="637">
        <f t="shared" si="0"/>
        <v>34</v>
      </c>
      <c r="E15" s="139">
        <v>3738</v>
      </c>
      <c r="L15" s="429"/>
    </row>
    <row r="16" spans="1:12">
      <c r="A16" s="537">
        <v>11</v>
      </c>
      <c r="B16" s="542" t="s">
        <v>44</v>
      </c>
      <c r="C16" s="380">
        <v>9.0999999999999998E-2</v>
      </c>
      <c r="D16" s="381">
        <f t="shared" si="0"/>
        <v>32</v>
      </c>
      <c r="E16" s="101">
        <v>3426</v>
      </c>
      <c r="L16" s="429"/>
    </row>
    <row r="17" spans="1:12">
      <c r="A17" s="537">
        <v>12</v>
      </c>
      <c r="B17" s="307" t="s">
        <v>45</v>
      </c>
      <c r="C17" s="379">
        <v>0.10199999999999999</v>
      </c>
      <c r="D17" s="637">
        <f t="shared" si="0"/>
        <v>13</v>
      </c>
      <c r="E17" s="139">
        <v>4576</v>
      </c>
      <c r="L17" s="429"/>
    </row>
    <row r="18" spans="1:12">
      <c r="A18" s="537">
        <v>13</v>
      </c>
      <c r="B18" s="542" t="s">
        <v>46</v>
      </c>
      <c r="C18" s="380">
        <v>9.2999999999999999E-2</v>
      </c>
      <c r="D18" s="381">
        <f t="shared" si="0"/>
        <v>26</v>
      </c>
      <c r="E18" s="101">
        <v>3318</v>
      </c>
      <c r="L18" s="429"/>
    </row>
    <row r="19" spans="1:12">
      <c r="A19" s="537">
        <v>14</v>
      </c>
      <c r="B19" s="307" t="s">
        <v>47</v>
      </c>
      <c r="C19" s="379">
        <v>0.11</v>
      </c>
      <c r="D19" s="637">
        <f t="shared" si="0"/>
        <v>4</v>
      </c>
      <c r="E19" s="139">
        <v>5235</v>
      </c>
      <c r="L19" s="429"/>
    </row>
    <row r="20" spans="1:12">
      <c r="A20" s="537">
        <v>15</v>
      </c>
      <c r="B20" s="308" t="s">
        <v>48</v>
      </c>
      <c r="C20" s="380">
        <v>9.5000000000000001E-2</v>
      </c>
      <c r="D20" s="381">
        <f t="shared" si="0"/>
        <v>22</v>
      </c>
      <c r="E20" s="101">
        <v>3585</v>
      </c>
      <c r="L20" s="429"/>
    </row>
    <row r="21" spans="1:12">
      <c r="A21" s="537">
        <v>16</v>
      </c>
      <c r="B21" s="307" t="s">
        <v>49</v>
      </c>
      <c r="C21" s="379">
        <v>9.1999999999999998E-2</v>
      </c>
      <c r="D21" s="637">
        <f t="shared" si="0"/>
        <v>30</v>
      </c>
      <c r="E21" s="139">
        <v>4037</v>
      </c>
      <c r="L21" s="429"/>
    </row>
    <row r="22" spans="1:12">
      <c r="A22" s="537">
        <v>17</v>
      </c>
      <c r="B22" s="542" t="s">
        <v>50</v>
      </c>
      <c r="C22" s="380">
        <v>9.5000000000000001E-2</v>
      </c>
      <c r="D22" s="381">
        <f t="shared" si="0"/>
        <v>22</v>
      </c>
      <c r="E22" s="101">
        <v>4131</v>
      </c>
      <c r="L22" s="429"/>
    </row>
    <row r="23" spans="1:12">
      <c r="A23" s="537">
        <v>18</v>
      </c>
      <c r="B23" s="545" t="s">
        <v>51</v>
      </c>
      <c r="C23" s="379">
        <v>9.5000000000000001E-2</v>
      </c>
      <c r="D23" s="637">
        <f t="shared" si="0"/>
        <v>22</v>
      </c>
      <c r="E23" s="139">
        <v>3298</v>
      </c>
      <c r="L23" s="429"/>
    </row>
    <row r="24" spans="1:12">
      <c r="A24" s="537">
        <v>19</v>
      </c>
      <c r="B24" s="308" t="s">
        <v>52</v>
      </c>
      <c r="C24" s="380">
        <v>7.5999999999999998E-2</v>
      </c>
      <c r="D24" s="381">
        <f t="shared" si="0"/>
        <v>45</v>
      </c>
      <c r="E24" s="101">
        <v>2950</v>
      </c>
      <c r="L24" s="429"/>
    </row>
    <row r="25" spans="1:12">
      <c r="A25" s="537">
        <v>20</v>
      </c>
      <c r="B25" s="307" t="s">
        <v>53</v>
      </c>
      <c r="C25" s="379">
        <v>0.10199999999999999</v>
      </c>
      <c r="D25" s="637">
        <f t="shared" si="0"/>
        <v>13</v>
      </c>
      <c r="E25" s="139">
        <v>3997</v>
      </c>
      <c r="L25" s="429"/>
    </row>
    <row r="26" spans="1:12">
      <c r="A26" s="537">
        <v>21</v>
      </c>
      <c r="B26" s="542" t="s">
        <v>54</v>
      </c>
      <c r="C26" s="380">
        <v>0.109</v>
      </c>
      <c r="D26" s="381">
        <f t="shared" si="0"/>
        <v>7</v>
      </c>
      <c r="E26" s="101">
        <v>5920</v>
      </c>
      <c r="L26" s="429"/>
    </row>
    <row r="27" spans="1:12">
      <c r="A27" s="537">
        <v>22</v>
      </c>
      <c r="B27" s="545" t="s">
        <v>55</v>
      </c>
      <c r="C27" s="379">
        <v>0.10299999999999999</v>
      </c>
      <c r="D27" s="637">
        <f t="shared" si="0"/>
        <v>10</v>
      </c>
      <c r="E27" s="139">
        <v>5872</v>
      </c>
      <c r="L27" s="429"/>
    </row>
    <row r="28" spans="1:12">
      <c r="A28" s="537">
        <v>23</v>
      </c>
      <c r="B28" s="308" t="s">
        <v>56</v>
      </c>
      <c r="C28" s="380">
        <v>9.4E-2</v>
      </c>
      <c r="D28" s="381">
        <f t="shared" si="0"/>
        <v>25</v>
      </c>
      <c r="E28" s="101">
        <v>3631</v>
      </c>
      <c r="L28" s="429"/>
    </row>
    <row r="29" spans="1:12">
      <c r="A29" s="537">
        <v>24</v>
      </c>
      <c r="B29" s="545" t="s">
        <v>57</v>
      </c>
      <c r="C29" s="379">
        <v>0.108</v>
      </c>
      <c r="D29" s="637">
        <f t="shared" si="0"/>
        <v>8</v>
      </c>
      <c r="E29" s="139">
        <v>5185</v>
      </c>
      <c r="L29" s="429"/>
    </row>
    <row r="30" spans="1:12">
      <c r="A30" s="537">
        <v>25</v>
      </c>
      <c r="B30" s="308" t="s">
        <v>58</v>
      </c>
      <c r="C30" s="380">
        <v>8.5999999999999993E-2</v>
      </c>
      <c r="D30" s="381">
        <f t="shared" si="0"/>
        <v>40</v>
      </c>
      <c r="E30" s="101">
        <v>2742</v>
      </c>
      <c r="L30" s="429"/>
    </row>
    <row r="31" spans="1:12">
      <c r="A31" s="537">
        <v>26</v>
      </c>
      <c r="B31" s="307" t="s">
        <v>59</v>
      </c>
      <c r="C31" s="379">
        <v>9.2999999999999999E-2</v>
      </c>
      <c r="D31" s="637">
        <f t="shared" si="0"/>
        <v>26</v>
      </c>
      <c r="E31" s="139">
        <v>3591</v>
      </c>
      <c r="L31" s="429"/>
    </row>
    <row r="32" spans="1:12">
      <c r="A32" s="537">
        <v>27</v>
      </c>
      <c r="B32" s="308" t="s">
        <v>60</v>
      </c>
      <c r="C32" s="380">
        <v>8.6999999999999994E-2</v>
      </c>
      <c r="D32" s="381">
        <f t="shared" si="0"/>
        <v>37</v>
      </c>
      <c r="E32" s="101">
        <v>3389</v>
      </c>
      <c r="L32" s="429"/>
    </row>
    <row r="33" spans="1:12">
      <c r="A33" s="537">
        <v>28</v>
      </c>
      <c r="B33" s="545" t="s">
        <v>61</v>
      </c>
      <c r="C33" s="379">
        <v>9.1999999999999998E-2</v>
      </c>
      <c r="D33" s="637">
        <f t="shared" si="0"/>
        <v>30</v>
      </c>
      <c r="E33" s="139">
        <v>4197</v>
      </c>
      <c r="L33" s="429"/>
    </row>
    <row r="34" spans="1:12">
      <c r="A34" s="537">
        <v>29</v>
      </c>
      <c r="B34" s="542" t="s">
        <v>62</v>
      </c>
      <c r="C34" s="380">
        <v>8.1000000000000003E-2</v>
      </c>
      <c r="D34" s="381">
        <f t="shared" si="0"/>
        <v>43</v>
      </c>
      <c r="E34" s="101">
        <v>3349</v>
      </c>
      <c r="L34" s="429"/>
    </row>
    <row r="35" spans="1:12">
      <c r="A35" s="537">
        <v>30</v>
      </c>
      <c r="B35" s="545" t="s">
        <v>63</v>
      </c>
      <c r="C35" s="379">
        <v>7.9000000000000001E-2</v>
      </c>
      <c r="D35" s="637">
        <f t="shared" si="0"/>
        <v>44</v>
      </c>
      <c r="E35" s="139">
        <v>3961</v>
      </c>
      <c r="L35" s="429"/>
    </row>
    <row r="36" spans="1:12">
      <c r="A36" s="537">
        <v>31</v>
      </c>
      <c r="B36" s="542" t="s">
        <v>64</v>
      </c>
      <c r="C36" s="380">
        <v>0.122</v>
      </c>
      <c r="D36" s="381">
        <f t="shared" si="0"/>
        <v>3</v>
      </c>
      <c r="E36" s="101">
        <v>6926</v>
      </c>
      <c r="L36" s="429"/>
    </row>
    <row r="37" spans="1:12">
      <c r="A37" s="537">
        <v>32</v>
      </c>
      <c r="B37" s="307" t="s">
        <v>65</v>
      </c>
      <c r="C37" s="379">
        <v>8.6999999999999994E-2</v>
      </c>
      <c r="D37" s="637">
        <f t="shared" si="0"/>
        <v>37</v>
      </c>
      <c r="E37" s="139">
        <v>3141</v>
      </c>
      <c r="L37" s="429"/>
    </row>
    <row r="38" spans="1:12">
      <c r="A38" s="537">
        <v>33</v>
      </c>
      <c r="B38" s="542" t="s">
        <v>66</v>
      </c>
      <c r="C38" s="380">
        <v>0.127</v>
      </c>
      <c r="D38" s="381">
        <f t="shared" si="0"/>
        <v>1</v>
      </c>
      <c r="E38" s="101">
        <v>6993</v>
      </c>
      <c r="L38" s="429"/>
    </row>
    <row r="39" spans="1:12">
      <c r="A39" s="537">
        <v>34</v>
      </c>
      <c r="B39" s="545" t="s">
        <v>67</v>
      </c>
      <c r="C39" s="379">
        <v>9.8000000000000004E-2</v>
      </c>
      <c r="D39" s="637">
        <f t="shared" ref="D39:D56" si="1">RANK(C39,$C$7:$C$56)</f>
        <v>18</v>
      </c>
      <c r="E39" s="139">
        <v>3659</v>
      </c>
      <c r="L39" s="429"/>
    </row>
    <row r="40" spans="1:12">
      <c r="A40" s="537">
        <v>35</v>
      </c>
      <c r="B40" s="308" t="s">
        <v>68</v>
      </c>
      <c r="C40" s="380">
        <v>0.09</v>
      </c>
      <c r="D40" s="381">
        <f t="shared" si="1"/>
        <v>33</v>
      </c>
      <c r="E40" s="101">
        <v>4867</v>
      </c>
      <c r="L40" s="429"/>
    </row>
    <row r="41" spans="1:12">
      <c r="A41" s="537">
        <v>36</v>
      </c>
      <c r="B41" s="545" t="s">
        <v>69</v>
      </c>
      <c r="C41" s="379">
        <v>9.8000000000000004E-2</v>
      </c>
      <c r="D41" s="637">
        <f t="shared" si="1"/>
        <v>18</v>
      </c>
      <c r="E41" s="139">
        <v>3924</v>
      </c>
      <c r="L41" s="429"/>
    </row>
    <row r="42" spans="1:12">
      <c r="A42" s="537">
        <v>37</v>
      </c>
      <c r="B42" s="542" t="s">
        <v>70</v>
      </c>
      <c r="C42" s="380">
        <v>8.5999999999999993E-2</v>
      </c>
      <c r="D42" s="381">
        <f t="shared" si="1"/>
        <v>40</v>
      </c>
      <c r="E42" s="101">
        <v>3515</v>
      </c>
      <c r="L42" s="429"/>
    </row>
    <row r="43" spans="1:12">
      <c r="A43" s="537">
        <v>38</v>
      </c>
      <c r="B43" s="307" t="s">
        <v>71</v>
      </c>
      <c r="C43" s="379">
        <v>0.10299999999999999</v>
      </c>
      <c r="D43" s="637">
        <f t="shared" si="1"/>
        <v>10</v>
      </c>
      <c r="E43" s="139">
        <v>4095</v>
      </c>
      <c r="L43" s="429"/>
    </row>
    <row r="44" spans="1:12">
      <c r="A44" s="537">
        <v>39</v>
      </c>
      <c r="B44" s="542" t="s">
        <v>72</v>
      </c>
      <c r="C44" s="380">
        <v>0.10199999999999999</v>
      </c>
      <c r="D44" s="381">
        <f t="shared" si="1"/>
        <v>13</v>
      </c>
      <c r="E44" s="101">
        <v>4589</v>
      </c>
      <c r="L44" s="429"/>
    </row>
    <row r="45" spans="1:12">
      <c r="A45" s="537">
        <v>40</v>
      </c>
      <c r="B45" s="545" t="s">
        <v>73</v>
      </c>
      <c r="C45" s="379">
        <v>0.108</v>
      </c>
      <c r="D45" s="637">
        <f t="shared" si="1"/>
        <v>8</v>
      </c>
      <c r="E45" s="139">
        <v>4998</v>
      </c>
      <c r="L45" s="429"/>
    </row>
    <row r="46" spans="1:12">
      <c r="A46" s="537">
        <v>41</v>
      </c>
      <c r="B46" s="542" t="s">
        <v>74</v>
      </c>
      <c r="C46" s="380">
        <v>8.4000000000000005E-2</v>
      </c>
      <c r="D46" s="381">
        <f t="shared" si="1"/>
        <v>42</v>
      </c>
      <c r="E46" s="101">
        <v>2936</v>
      </c>
      <c r="L46" s="429"/>
    </row>
    <row r="47" spans="1:12">
      <c r="A47" s="537">
        <v>42</v>
      </c>
      <c r="B47" s="545" t="s">
        <v>75</v>
      </c>
      <c r="C47" s="379">
        <v>7.0999999999999994E-2</v>
      </c>
      <c r="D47" s="637">
        <f t="shared" si="1"/>
        <v>48</v>
      </c>
      <c r="E47" s="139">
        <v>3318</v>
      </c>
      <c r="L47" s="429"/>
    </row>
    <row r="48" spans="1:12">
      <c r="A48" s="537">
        <v>43</v>
      </c>
      <c r="B48" s="308" t="s">
        <v>76</v>
      </c>
      <c r="C48" s="380">
        <v>7.2999999999999995E-2</v>
      </c>
      <c r="D48" s="381">
        <f t="shared" si="1"/>
        <v>47</v>
      </c>
      <c r="E48" s="101">
        <v>2805</v>
      </c>
      <c r="L48" s="429"/>
    </row>
    <row r="49" spans="1:12">
      <c r="A49" s="537">
        <v>44</v>
      </c>
      <c r="B49" s="545" t="s">
        <v>77</v>
      </c>
      <c r="C49" s="379">
        <v>7.5999999999999998E-2</v>
      </c>
      <c r="D49" s="637">
        <f t="shared" si="1"/>
        <v>45</v>
      </c>
      <c r="E49" s="139">
        <v>3340</v>
      </c>
      <c r="L49" s="429"/>
    </row>
    <row r="50" spans="1:12">
      <c r="A50" s="537">
        <v>45</v>
      </c>
      <c r="B50" s="542" t="s">
        <v>78</v>
      </c>
      <c r="C50" s="380">
        <v>9.6000000000000002E-2</v>
      </c>
      <c r="D50" s="381">
        <f t="shared" si="1"/>
        <v>21</v>
      </c>
      <c r="E50" s="101">
        <v>3556</v>
      </c>
      <c r="L50" s="429"/>
    </row>
    <row r="51" spans="1:12">
      <c r="A51" s="537">
        <v>46</v>
      </c>
      <c r="B51" s="545" t="s">
        <v>79</v>
      </c>
      <c r="C51" s="379">
        <v>0.10299999999999999</v>
      </c>
      <c r="D51" s="637">
        <f t="shared" si="1"/>
        <v>10</v>
      </c>
      <c r="E51" s="139">
        <v>4557</v>
      </c>
      <c r="L51" s="429"/>
    </row>
    <row r="52" spans="1:12">
      <c r="A52" s="537">
        <v>47</v>
      </c>
      <c r="B52" s="542" t="s">
        <v>80</v>
      </c>
      <c r="C52" s="380">
        <v>9.2999999999999999E-2</v>
      </c>
      <c r="D52" s="381">
        <f t="shared" si="1"/>
        <v>26</v>
      </c>
      <c r="E52" s="101">
        <v>4623</v>
      </c>
      <c r="L52" s="429"/>
    </row>
    <row r="53" spans="1:12">
      <c r="A53" s="537">
        <v>48</v>
      </c>
      <c r="B53" s="545" t="s">
        <v>81</v>
      </c>
      <c r="C53" s="379">
        <v>9.2999999999999999E-2</v>
      </c>
      <c r="D53" s="637">
        <f t="shared" si="1"/>
        <v>26</v>
      </c>
      <c r="E53" s="139">
        <v>4541</v>
      </c>
      <c r="L53" s="429"/>
    </row>
    <row r="54" spans="1:12">
      <c r="A54" s="537">
        <v>49</v>
      </c>
      <c r="B54" s="542" t="s">
        <v>82</v>
      </c>
      <c r="C54" s="380">
        <v>9.8000000000000004E-2</v>
      </c>
      <c r="D54" s="381">
        <f t="shared" si="1"/>
        <v>18</v>
      </c>
      <c r="E54" s="101">
        <v>3331</v>
      </c>
      <c r="L54" s="429"/>
    </row>
    <row r="55" spans="1:12">
      <c r="A55" s="537">
        <v>50</v>
      </c>
      <c r="B55" s="545" t="s">
        <v>83</v>
      </c>
      <c r="C55" s="379">
        <v>0.11</v>
      </c>
      <c r="D55" s="637">
        <f t="shared" si="1"/>
        <v>4</v>
      </c>
      <c r="E55" s="139">
        <v>4734</v>
      </c>
      <c r="L55" s="429"/>
    </row>
    <row r="56" spans="1:12">
      <c r="A56" s="537">
        <v>51</v>
      </c>
      <c r="B56" s="308" t="s">
        <v>84</v>
      </c>
      <c r="C56" s="380">
        <v>7.0999999999999994E-2</v>
      </c>
      <c r="D56" s="381">
        <f t="shared" si="1"/>
        <v>48</v>
      </c>
      <c r="E56" s="101">
        <v>4407</v>
      </c>
      <c r="L56" s="429"/>
    </row>
    <row r="57" spans="1:12">
      <c r="A57" s="537">
        <v>52</v>
      </c>
      <c r="B57" s="545" t="s">
        <v>85</v>
      </c>
      <c r="C57" s="379">
        <v>0.106</v>
      </c>
      <c r="D57" s="638">
        <f>-RANK(C57,$C$7:$C$57)</f>
        <v>-10</v>
      </c>
      <c r="E57" s="382">
        <v>7541</v>
      </c>
      <c r="L57" s="429"/>
    </row>
    <row r="58" spans="1:12">
      <c r="A58" s="297"/>
      <c r="B58" s="297"/>
      <c r="C58" s="297"/>
      <c r="D58" s="297"/>
      <c r="E58" s="297"/>
      <c r="F58" s="297"/>
      <c r="G58" s="297"/>
      <c r="H58" s="297"/>
      <c r="I58" s="297"/>
      <c r="J58" s="297"/>
      <c r="K58" s="297"/>
    </row>
    <row r="59" spans="1:12" ht="60.75" customHeight="1">
      <c r="A59" s="681" t="s">
        <v>604</v>
      </c>
      <c r="B59" s="681"/>
      <c r="C59" s="681"/>
      <c r="D59" s="681"/>
      <c r="E59" s="681"/>
      <c r="F59" s="681"/>
      <c r="G59" s="681"/>
      <c r="H59" s="681"/>
      <c r="I59" s="681"/>
      <c r="J59" s="308"/>
      <c r="K59" s="297"/>
    </row>
    <row r="60" spans="1:12">
      <c r="A60" s="297"/>
      <c r="B60" s="297"/>
      <c r="C60" s="297"/>
      <c r="D60" s="297"/>
      <c r="E60" s="297"/>
      <c r="F60" s="297"/>
      <c r="G60" s="297"/>
      <c r="H60" s="297"/>
      <c r="I60" s="297"/>
      <c r="J60" s="297"/>
      <c r="K60" s="297"/>
    </row>
    <row r="61" spans="1:12">
      <c r="A61" s="308" t="s">
        <v>427</v>
      </c>
      <c r="B61" s="308"/>
      <c r="C61" s="308"/>
      <c r="D61" s="308"/>
      <c r="E61" s="308"/>
      <c r="F61" s="308"/>
      <c r="G61" s="308"/>
      <c r="H61" s="308"/>
      <c r="I61" s="308"/>
      <c r="J61" s="308"/>
      <c r="K61" s="297"/>
    </row>
    <row r="63" spans="1:12">
      <c r="C63" s="297"/>
      <c r="D63" s="297"/>
    </row>
    <row r="64" spans="1:12">
      <c r="C64" s="272"/>
      <c r="D64" s="272"/>
    </row>
  </sheetData>
  <mergeCells count="4">
    <mergeCell ref="B1:E1"/>
    <mergeCell ref="A2:F2"/>
    <mergeCell ref="A3:F3"/>
    <mergeCell ref="A59:I59"/>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pageSetUpPr fitToPage="1"/>
  </sheetPr>
  <dimension ref="A1:T67"/>
  <sheetViews>
    <sheetView zoomScaleNormal="100" workbookViewId="0">
      <pane ySplit="6" topLeftCell="A7" activePane="bottomLeft" state="frozen"/>
      <selection activeCell="J4" sqref="J4"/>
      <selection pane="bottomLeft" activeCell="K10" sqref="K10"/>
    </sheetView>
  </sheetViews>
  <sheetFormatPr baseColWidth="10" defaultColWidth="9.33203125" defaultRowHeight="13"/>
  <cols>
    <col min="1" max="1" width="9.6640625" style="7" customWidth="1"/>
    <col min="2" max="2" width="10" style="7" customWidth="1"/>
    <col min="3" max="3" width="9.33203125" style="7" hidden="1" customWidth="1"/>
    <col min="4" max="4" width="9.33203125" style="306" customWidth="1"/>
    <col min="5" max="5" width="10.5" style="7" customWidth="1"/>
    <col min="6" max="6" width="11.33203125" style="7" customWidth="1"/>
    <col min="7" max="11" width="9.33203125" style="7"/>
    <col min="12" max="18" width="8.5" style="7" customWidth="1"/>
    <col min="19" max="16384" width="9.33203125" style="7"/>
  </cols>
  <sheetData>
    <row r="1" spans="1:13" ht="14">
      <c r="A1" s="306"/>
      <c r="B1" s="675" t="s">
        <v>463</v>
      </c>
      <c r="C1" s="675"/>
      <c r="D1" s="675"/>
      <c r="E1" s="675"/>
      <c r="F1" s="675"/>
      <c r="G1" s="675"/>
      <c r="H1" s="675"/>
      <c r="I1" s="675"/>
      <c r="J1" s="306"/>
    </row>
    <row r="2" spans="1:13" ht="15" customHeight="1">
      <c r="A2" s="306"/>
      <c r="B2" s="676" t="str">
        <f>CONCATENATE(Pop!B1," State Business Tax Climate Index")</f>
        <v>2019 State Business Tax Climate Index</v>
      </c>
      <c r="C2" s="685"/>
      <c r="D2" s="685"/>
      <c r="E2" s="685"/>
      <c r="F2" s="685"/>
      <c r="G2" s="685"/>
      <c r="H2" s="685"/>
      <c r="I2" s="685"/>
      <c r="J2" s="685"/>
    </row>
    <row r="3" spans="1:13" ht="18" customHeight="1">
      <c r="A3" s="306"/>
      <c r="B3" s="678" t="str">
        <f>CONCATENATE("as of July 1, ",Pop!F1)</f>
        <v>as of July 1, 2018</v>
      </c>
      <c r="C3" s="678"/>
      <c r="D3" s="678"/>
      <c r="E3" s="678"/>
      <c r="F3" s="678"/>
      <c r="G3" s="678"/>
      <c r="H3" s="678"/>
      <c r="I3" s="678"/>
      <c r="J3" s="306"/>
    </row>
    <row r="4" spans="1:13" ht="18" customHeight="1">
      <c r="A4" s="306"/>
      <c r="B4" s="271"/>
      <c r="C4" s="271"/>
      <c r="D4" s="271"/>
      <c r="E4" s="271"/>
      <c r="F4" s="271"/>
      <c r="G4" s="271"/>
      <c r="H4" s="271"/>
      <c r="I4" s="271"/>
      <c r="J4" s="306"/>
    </row>
    <row r="5" spans="1:13" ht="14">
      <c r="A5" s="306"/>
      <c r="B5" s="308"/>
      <c r="C5" s="308"/>
      <c r="D5" s="308"/>
      <c r="E5" s="684" t="s">
        <v>87</v>
      </c>
      <c r="F5" s="684"/>
      <c r="G5" s="684"/>
      <c r="H5" s="684"/>
      <c r="I5" s="684"/>
      <c r="J5" s="306"/>
    </row>
    <row r="6" spans="1:13" ht="45">
      <c r="A6" s="306"/>
      <c r="B6" s="261" t="s">
        <v>31</v>
      </c>
      <c r="C6" s="244" t="s">
        <v>88</v>
      </c>
      <c r="D6" s="244" t="s">
        <v>88</v>
      </c>
      <c r="E6" s="244" t="s">
        <v>428</v>
      </c>
      <c r="F6" s="244" t="s">
        <v>429</v>
      </c>
      <c r="G6" s="244" t="s">
        <v>430</v>
      </c>
      <c r="H6" s="244" t="s">
        <v>431</v>
      </c>
      <c r="I6" s="244" t="s">
        <v>432</v>
      </c>
      <c r="J6" s="306"/>
    </row>
    <row r="7" spans="1:13" ht="14">
      <c r="A7" s="306"/>
      <c r="B7" s="307" t="s">
        <v>35</v>
      </c>
      <c r="C7" s="268">
        <v>21</v>
      </c>
      <c r="D7" s="545">
        <v>39</v>
      </c>
      <c r="E7" s="545">
        <v>20</v>
      </c>
      <c r="F7" s="545">
        <v>30</v>
      </c>
      <c r="G7" s="545">
        <v>48</v>
      </c>
      <c r="H7" s="545">
        <v>15</v>
      </c>
      <c r="I7" s="545">
        <v>12</v>
      </c>
      <c r="J7" s="306"/>
    </row>
    <row r="8" spans="1:13" ht="14">
      <c r="A8" s="306"/>
      <c r="B8" s="308" t="s">
        <v>36</v>
      </c>
      <c r="C8" s="297">
        <v>4</v>
      </c>
      <c r="D8" s="542">
        <v>2</v>
      </c>
      <c r="E8" s="542">
        <v>25</v>
      </c>
      <c r="F8" s="542">
        <v>1</v>
      </c>
      <c r="G8" s="542">
        <v>5</v>
      </c>
      <c r="H8" s="542">
        <v>23</v>
      </c>
      <c r="I8" s="542">
        <v>35</v>
      </c>
      <c r="J8" s="306"/>
      <c r="M8" s="306"/>
    </row>
    <row r="9" spans="1:13" ht="14">
      <c r="A9" s="306"/>
      <c r="B9" s="307" t="s">
        <v>37</v>
      </c>
      <c r="C9" s="268">
        <v>25</v>
      </c>
      <c r="D9" s="545">
        <v>27</v>
      </c>
      <c r="E9" s="545">
        <v>17</v>
      </c>
      <c r="F9" s="545">
        <v>19</v>
      </c>
      <c r="G9" s="545">
        <v>47</v>
      </c>
      <c r="H9" s="545">
        <v>5</v>
      </c>
      <c r="I9" s="545">
        <v>13</v>
      </c>
      <c r="J9" s="306"/>
      <c r="K9" s="556"/>
      <c r="M9" s="306"/>
    </row>
    <row r="10" spans="1:13" ht="14">
      <c r="A10" s="306"/>
      <c r="B10" s="308" t="s">
        <v>38</v>
      </c>
      <c r="C10" s="297">
        <v>33</v>
      </c>
      <c r="D10" s="542">
        <v>46</v>
      </c>
      <c r="E10" s="542">
        <v>40</v>
      </c>
      <c r="F10" s="542">
        <v>40</v>
      </c>
      <c r="G10" s="542">
        <v>44</v>
      </c>
      <c r="H10" s="542">
        <v>26</v>
      </c>
      <c r="I10" s="542">
        <v>34</v>
      </c>
      <c r="J10" s="306"/>
      <c r="M10" s="306"/>
    </row>
    <row r="11" spans="1:13" ht="14">
      <c r="A11" s="306"/>
      <c r="B11" s="307" t="s">
        <v>39</v>
      </c>
      <c r="C11" s="268">
        <v>48</v>
      </c>
      <c r="D11" s="545">
        <v>49</v>
      </c>
      <c r="E11" s="545">
        <v>31</v>
      </c>
      <c r="F11" s="545">
        <v>49</v>
      </c>
      <c r="G11" s="545">
        <v>43</v>
      </c>
      <c r="H11" s="545">
        <v>14</v>
      </c>
      <c r="I11" s="545">
        <v>17</v>
      </c>
      <c r="J11" s="306"/>
      <c r="M11" s="306"/>
    </row>
    <row r="12" spans="1:13" ht="14">
      <c r="A12" s="306"/>
      <c r="B12" s="308" t="s">
        <v>40</v>
      </c>
      <c r="C12" s="297">
        <v>18</v>
      </c>
      <c r="D12" s="542">
        <v>18</v>
      </c>
      <c r="E12" s="542">
        <v>16</v>
      </c>
      <c r="F12" s="542">
        <v>14</v>
      </c>
      <c r="G12" s="542">
        <v>38</v>
      </c>
      <c r="H12" s="542">
        <v>12</v>
      </c>
      <c r="I12" s="542">
        <v>40</v>
      </c>
      <c r="J12" s="306"/>
      <c r="M12" s="306"/>
    </row>
    <row r="13" spans="1:13" ht="14">
      <c r="A13" s="306"/>
      <c r="B13" s="307" t="s">
        <v>41</v>
      </c>
      <c r="C13" s="268">
        <v>40</v>
      </c>
      <c r="D13" s="545">
        <v>47</v>
      </c>
      <c r="E13" s="545">
        <v>29</v>
      </c>
      <c r="F13" s="545">
        <v>43</v>
      </c>
      <c r="G13" s="545">
        <v>30</v>
      </c>
      <c r="H13" s="545">
        <v>50</v>
      </c>
      <c r="I13" s="545">
        <v>23</v>
      </c>
      <c r="J13" s="306"/>
      <c r="M13" s="306"/>
    </row>
    <row r="14" spans="1:13" ht="14">
      <c r="A14" s="306"/>
      <c r="B14" s="308" t="s">
        <v>42</v>
      </c>
      <c r="C14" s="297">
        <v>14</v>
      </c>
      <c r="D14" s="542">
        <v>11</v>
      </c>
      <c r="E14" s="542">
        <v>50</v>
      </c>
      <c r="F14" s="542">
        <v>41</v>
      </c>
      <c r="G14" s="542">
        <v>2</v>
      </c>
      <c r="H14" s="542">
        <v>9</v>
      </c>
      <c r="I14" s="542">
        <v>3</v>
      </c>
      <c r="J14" s="306"/>
      <c r="M14" s="306"/>
    </row>
    <row r="15" spans="1:13" ht="14">
      <c r="A15" s="306"/>
      <c r="B15" s="307" t="s">
        <v>43</v>
      </c>
      <c r="C15" s="268">
        <v>5</v>
      </c>
      <c r="D15" s="545">
        <v>4</v>
      </c>
      <c r="E15" s="545">
        <v>6</v>
      </c>
      <c r="F15" s="545">
        <v>1</v>
      </c>
      <c r="G15" s="545">
        <v>22</v>
      </c>
      <c r="H15" s="545">
        <v>11</v>
      </c>
      <c r="I15" s="545">
        <v>2</v>
      </c>
      <c r="J15" s="306"/>
      <c r="M15" s="306"/>
    </row>
    <row r="16" spans="1:13" ht="14">
      <c r="A16" s="306"/>
      <c r="B16" s="308" t="s">
        <v>44</v>
      </c>
      <c r="C16" s="297">
        <v>34</v>
      </c>
      <c r="D16" s="542">
        <v>33</v>
      </c>
      <c r="E16" s="542">
        <v>8</v>
      </c>
      <c r="F16" s="542">
        <v>38</v>
      </c>
      <c r="G16" s="542">
        <v>29</v>
      </c>
      <c r="H16" s="542">
        <v>24</v>
      </c>
      <c r="I16" s="542">
        <v>38</v>
      </c>
      <c r="J16" s="306"/>
      <c r="M16" s="306"/>
    </row>
    <row r="17" spans="1:13" ht="14">
      <c r="A17" s="306"/>
      <c r="B17" s="307" t="s">
        <v>45</v>
      </c>
      <c r="C17" s="268">
        <v>37</v>
      </c>
      <c r="D17" s="545">
        <v>38</v>
      </c>
      <c r="E17" s="545">
        <v>14</v>
      </c>
      <c r="F17" s="545">
        <v>47</v>
      </c>
      <c r="G17" s="545">
        <v>24</v>
      </c>
      <c r="H17" s="545">
        <v>16</v>
      </c>
      <c r="I17" s="545">
        <v>26</v>
      </c>
      <c r="M17" s="306"/>
    </row>
    <row r="18" spans="1:13" ht="14">
      <c r="A18" s="306"/>
      <c r="B18" s="308" t="s">
        <v>46</v>
      </c>
      <c r="C18" s="297">
        <v>20</v>
      </c>
      <c r="D18" s="542">
        <v>21</v>
      </c>
      <c r="E18" s="542">
        <v>26</v>
      </c>
      <c r="F18" s="542">
        <v>23</v>
      </c>
      <c r="G18" s="542">
        <v>26</v>
      </c>
      <c r="H18" s="542">
        <v>4</v>
      </c>
      <c r="I18" s="542">
        <v>48</v>
      </c>
      <c r="M18" s="306"/>
    </row>
    <row r="19" spans="1:13" ht="14">
      <c r="A19" s="306"/>
      <c r="B19" s="307" t="s">
        <v>47</v>
      </c>
      <c r="C19" s="268">
        <v>29</v>
      </c>
      <c r="D19" s="545">
        <v>36</v>
      </c>
      <c r="E19" s="545">
        <v>39</v>
      </c>
      <c r="F19" s="545">
        <v>13</v>
      </c>
      <c r="G19" s="545">
        <v>36</v>
      </c>
      <c r="H19" s="545">
        <v>45</v>
      </c>
      <c r="I19" s="545">
        <v>42</v>
      </c>
      <c r="M19" s="306"/>
    </row>
    <row r="20" spans="1:13" ht="14">
      <c r="A20" s="306"/>
      <c r="B20" s="308" t="s">
        <v>48</v>
      </c>
      <c r="C20" s="297">
        <v>11</v>
      </c>
      <c r="D20" s="542">
        <v>10</v>
      </c>
      <c r="E20" s="542">
        <v>18</v>
      </c>
      <c r="F20" s="542">
        <v>15</v>
      </c>
      <c r="G20" s="542">
        <v>12</v>
      </c>
      <c r="H20" s="542">
        <v>2</v>
      </c>
      <c r="I20" s="542">
        <v>11</v>
      </c>
      <c r="M20" s="306"/>
    </row>
    <row r="21" spans="1:13" ht="14">
      <c r="A21" s="306"/>
      <c r="B21" s="307" t="s">
        <v>49</v>
      </c>
      <c r="C21" s="268">
        <v>42</v>
      </c>
      <c r="D21" s="545">
        <v>45</v>
      </c>
      <c r="E21" s="545">
        <v>48</v>
      </c>
      <c r="F21" s="545">
        <v>42</v>
      </c>
      <c r="G21" s="545">
        <v>19</v>
      </c>
      <c r="H21" s="545">
        <v>39</v>
      </c>
      <c r="I21" s="545">
        <v>33</v>
      </c>
      <c r="M21" s="306"/>
    </row>
    <row r="22" spans="1:13" ht="14">
      <c r="A22" s="306"/>
      <c r="B22" s="308" t="s">
        <v>50</v>
      </c>
      <c r="C22" s="297">
        <v>26</v>
      </c>
      <c r="D22" s="542">
        <v>28</v>
      </c>
      <c r="E22" s="542">
        <v>34</v>
      </c>
      <c r="F22" s="542">
        <v>21</v>
      </c>
      <c r="G22" s="542">
        <v>31</v>
      </c>
      <c r="H22" s="542">
        <v>20</v>
      </c>
      <c r="I22" s="542">
        <v>15</v>
      </c>
      <c r="M22" s="306"/>
    </row>
    <row r="23" spans="1:13" ht="14">
      <c r="A23" s="306"/>
      <c r="B23" s="307" t="s">
        <v>51</v>
      </c>
      <c r="C23" s="268">
        <v>24</v>
      </c>
      <c r="D23" s="545">
        <v>23</v>
      </c>
      <c r="E23" s="545">
        <v>27</v>
      </c>
      <c r="F23" s="545">
        <v>17</v>
      </c>
      <c r="G23" s="545">
        <v>14</v>
      </c>
      <c r="H23" s="545">
        <v>35</v>
      </c>
      <c r="I23" s="545">
        <v>47</v>
      </c>
      <c r="M23" s="306"/>
    </row>
    <row r="24" spans="1:13" ht="14">
      <c r="A24" s="306"/>
      <c r="B24" s="308" t="s">
        <v>52</v>
      </c>
      <c r="C24" s="297">
        <v>32</v>
      </c>
      <c r="D24" s="542">
        <v>44</v>
      </c>
      <c r="E24" s="542">
        <v>36</v>
      </c>
      <c r="F24" s="542">
        <v>32</v>
      </c>
      <c r="G24" s="542">
        <v>50</v>
      </c>
      <c r="H24" s="542">
        <v>32</v>
      </c>
      <c r="I24" s="542">
        <v>4</v>
      </c>
      <c r="M24" s="306"/>
    </row>
    <row r="25" spans="1:13" ht="14">
      <c r="A25" s="306"/>
      <c r="B25" s="307" t="s">
        <v>53</v>
      </c>
      <c r="C25" s="268">
        <v>30</v>
      </c>
      <c r="D25" s="545">
        <v>30</v>
      </c>
      <c r="E25" s="545">
        <v>41</v>
      </c>
      <c r="F25" s="545">
        <v>24</v>
      </c>
      <c r="G25" s="545">
        <v>7</v>
      </c>
      <c r="H25" s="545">
        <v>41</v>
      </c>
      <c r="I25" s="545">
        <v>24</v>
      </c>
      <c r="M25" s="306"/>
    </row>
    <row r="26" spans="1:13" ht="14">
      <c r="A26" s="306"/>
      <c r="B26" s="308" t="s">
        <v>54</v>
      </c>
      <c r="C26" s="297">
        <v>41</v>
      </c>
      <c r="D26" s="542">
        <v>40</v>
      </c>
      <c r="E26" s="542">
        <v>22</v>
      </c>
      <c r="F26" s="542">
        <v>45</v>
      </c>
      <c r="G26" s="542">
        <v>18</v>
      </c>
      <c r="H26" s="542">
        <v>42</v>
      </c>
      <c r="I26" s="542">
        <v>28</v>
      </c>
      <c r="M26" s="306"/>
    </row>
    <row r="27" spans="1:13" ht="14">
      <c r="A27" s="306"/>
      <c r="B27" s="307" t="s">
        <v>55</v>
      </c>
      <c r="C27" s="268">
        <v>22</v>
      </c>
      <c r="D27" s="545">
        <v>29</v>
      </c>
      <c r="E27" s="545">
        <v>37</v>
      </c>
      <c r="F27" s="545">
        <v>11</v>
      </c>
      <c r="G27" s="545">
        <v>13</v>
      </c>
      <c r="H27" s="545">
        <v>46</v>
      </c>
      <c r="I27" s="545">
        <v>50</v>
      </c>
      <c r="M27" s="306"/>
    </row>
    <row r="28" spans="1:13" ht="14">
      <c r="A28" s="306"/>
      <c r="B28" s="308" t="s">
        <v>56</v>
      </c>
      <c r="C28" s="297">
        <v>12</v>
      </c>
      <c r="D28" s="542">
        <v>13</v>
      </c>
      <c r="E28" s="542">
        <v>11</v>
      </c>
      <c r="F28" s="542">
        <v>12</v>
      </c>
      <c r="G28" s="542">
        <v>11</v>
      </c>
      <c r="H28" s="542">
        <v>22</v>
      </c>
      <c r="I28" s="542">
        <v>49</v>
      </c>
      <c r="M28" s="306"/>
    </row>
    <row r="29" spans="1:13" ht="14">
      <c r="A29" s="306"/>
      <c r="B29" s="307" t="s">
        <v>57</v>
      </c>
      <c r="C29" s="268">
        <v>45</v>
      </c>
      <c r="D29" s="545">
        <v>43</v>
      </c>
      <c r="E29" s="545">
        <v>42</v>
      </c>
      <c r="F29" s="545">
        <v>46</v>
      </c>
      <c r="G29" s="545">
        <v>27</v>
      </c>
      <c r="H29" s="545">
        <v>31</v>
      </c>
      <c r="I29" s="545">
        <v>25</v>
      </c>
      <c r="M29" s="306"/>
    </row>
    <row r="30" spans="1:13" ht="14">
      <c r="A30" s="306"/>
      <c r="B30" s="308" t="s">
        <v>58</v>
      </c>
      <c r="C30" s="297">
        <v>17</v>
      </c>
      <c r="D30" s="542">
        <v>31</v>
      </c>
      <c r="E30" s="542">
        <v>15</v>
      </c>
      <c r="F30" s="542">
        <v>27</v>
      </c>
      <c r="G30" s="542">
        <v>35</v>
      </c>
      <c r="H30" s="542">
        <v>36</v>
      </c>
      <c r="I30" s="542">
        <v>5</v>
      </c>
      <c r="M30" s="306"/>
    </row>
    <row r="31" spans="1:13" ht="14">
      <c r="A31" s="306"/>
      <c r="B31" s="307" t="s">
        <v>59</v>
      </c>
      <c r="C31" s="268">
        <v>16</v>
      </c>
      <c r="D31" s="545">
        <v>14</v>
      </c>
      <c r="E31" s="545">
        <v>4</v>
      </c>
      <c r="F31" s="545">
        <v>25</v>
      </c>
      <c r="G31" s="545">
        <v>25</v>
      </c>
      <c r="H31" s="545">
        <v>7</v>
      </c>
      <c r="I31" s="545">
        <v>8</v>
      </c>
      <c r="M31" s="306"/>
    </row>
    <row r="32" spans="1:13" ht="14">
      <c r="A32" s="306"/>
      <c r="B32" s="308" t="s">
        <v>60</v>
      </c>
      <c r="C32" s="297">
        <v>8</v>
      </c>
      <c r="D32" s="542">
        <v>5</v>
      </c>
      <c r="E32" s="542">
        <v>12</v>
      </c>
      <c r="F32" s="542">
        <v>22</v>
      </c>
      <c r="G32" s="542">
        <v>3</v>
      </c>
      <c r="H32" s="542">
        <v>10</v>
      </c>
      <c r="I32" s="542">
        <v>21</v>
      </c>
      <c r="M32" s="306"/>
    </row>
    <row r="33" spans="1:13" ht="14">
      <c r="A33" s="306"/>
      <c r="B33" s="307" t="s">
        <v>61</v>
      </c>
      <c r="C33" s="268">
        <v>31</v>
      </c>
      <c r="D33" s="545">
        <v>24</v>
      </c>
      <c r="E33" s="545">
        <v>28</v>
      </c>
      <c r="F33" s="545">
        <v>26</v>
      </c>
      <c r="G33" s="545">
        <v>9</v>
      </c>
      <c r="H33" s="545">
        <v>40</v>
      </c>
      <c r="I33" s="545">
        <v>9</v>
      </c>
      <c r="M33" s="306"/>
    </row>
    <row r="34" spans="1:13" ht="14">
      <c r="A34" s="306"/>
      <c r="B34" s="308" t="s">
        <v>62</v>
      </c>
      <c r="C34" s="297">
        <v>3</v>
      </c>
      <c r="D34" s="542">
        <v>9</v>
      </c>
      <c r="E34" s="542">
        <v>33</v>
      </c>
      <c r="F34" s="542">
        <v>5</v>
      </c>
      <c r="G34" s="542">
        <v>40</v>
      </c>
      <c r="H34" s="542">
        <v>8</v>
      </c>
      <c r="I34" s="542">
        <v>45</v>
      </c>
      <c r="M34" s="306"/>
    </row>
    <row r="35" spans="1:13" ht="14">
      <c r="A35" s="306"/>
      <c r="B35" s="307" t="s">
        <v>63</v>
      </c>
      <c r="C35" s="268">
        <v>7</v>
      </c>
      <c r="D35" s="545">
        <v>6</v>
      </c>
      <c r="E35" s="545">
        <v>45</v>
      </c>
      <c r="F35" s="545">
        <v>9</v>
      </c>
      <c r="G35" s="545">
        <v>1</v>
      </c>
      <c r="H35" s="545">
        <v>44</v>
      </c>
      <c r="I35" s="545">
        <v>44</v>
      </c>
      <c r="M35" s="306"/>
    </row>
    <row r="36" spans="1:13" ht="14">
      <c r="A36" s="306"/>
      <c r="B36" s="308" t="s">
        <v>64</v>
      </c>
      <c r="C36" s="297">
        <v>49</v>
      </c>
      <c r="D36" s="542">
        <v>50</v>
      </c>
      <c r="E36" s="542">
        <v>47</v>
      </c>
      <c r="F36" s="542">
        <v>50</v>
      </c>
      <c r="G36" s="542">
        <v>45</v>
      </c>
      <c r="H36" s="542">
        <v>48</v>
      </c>
      <c r="I36" s="542">
        <v>32</v>
      </c>
      <c r="M36" s="306"/>
    </row>
    <row r="37" spans="1:13" ht="14">
      <c r="A37" s="306"/>
      <c r="B37" s="307" t="s">
        <v>65</v>
      </c>
      <c r="C37" s="268">
        <v>38</v>
      </c>
      <c r="D37" s="545">
        <v>25</v>
      </c>
      <c r="E37" s="545">
        <v>21</v>
      </c>
      <c r="F37" s="545">
        <v>31</v>
      </c>
      <c r="G37" s="545">
        <v>41</v>
      </c>
      <c r="H37" s="545">
        <v>1</v>
      </c>
      <c r="I37" s="545">
        <v>10</v>
      </c>
      <c r="M37" s="306"/>
    </row>
    <row r="38" spans="1:13" ht="14">
      <c r="A38" s="306"/>
      <c r="B38" s="308" t="s">
        <v>66</v>
      </c>
      <c r="C38" s="297">
        <v>50</v>
      </c>
      <c r="D38" s="542">
        <v>48</v>
      </c>
      <c r="E38" s="542">
        <v>7</v>
      </c>
      <c r="F38" s="542">
        <v>48</v>
      </c>
      <c r="G38" s="542">
        <v>42</v>
      </c>
      <c r="H38" s="542">
        <v>47</v>
      </c>
      <c r="I38" s="542">
        <v>31</v>
      </c>
      <c r="M38" s="306"/>
    </row>
    <row r="39" spans="1:13" ht="14">
      <c r="A39" s="306"/>
      <c r="B39" s="307" t="s">
        <v>67</v>
      </c>
      <c r="C39" s="268">
        <v>44</v>
      </c>
      <c r="D39" s="545">
        <v>12</v>
      </c>
      <c r="E39" s="545">
        <v>3</v>
      </c>
      <c r="F39" s="545">
        <v>16</v>
      </c>
      <c r="G39" s="545">
        <v>20</v>
      </c>
      <c r="H39" s="545">
        <v>33</v>
      </c>
      <c r="I39" s="545">
        <v>7</v>
      </c>
      <c r="M39" s="306"/>
    </row>
    <row r="40" spans="1:13" ht="14">
      <c r="A40" s="306"/>
      <c r="B40" s="308" t="s">
        <v>68</v>
      </c>
      <c r="C40" s="297">
        <v>28</v>
      </c>
      <c r="D40" s="542">
        <v>17</v>
      </c>
      <c r="E40" s="542">
        <v>23</v>
      </c>
      <c r="F40" s="542">
        <v>20</v>
      </c>
      <c r="G40" s="542">
        <v>32</v>
      </c>
      <c r="H40" s="542">
        <v>6</v>
      </c>
      <c r="I40" s="542">
        <v>14</v>
      </c>
      <c r="M40" s="306"/>
    </row>
    <row r="41" spans="1:13" ht="14">
      <c r="A41" s="306"/>
      <c r="B41" s="307" t="s">
        <v>69</v>
      </c>
      <c r="C41" s="268">
        <v>39</v>
      </c>
      <c r="D41" s="545">
        <v>42</v>
      </c>
      <c r="E41" s="545">
        <v>46</v>
      </c>
      <c r="F41" s="545">
        <v>44</v>
      </c>
      <c r="G41" s="545">
        <v>28</v>
      </c>
      <c r="H41" s="545">
        <v>13</v>
      </c>
      <c r="I41" s="545">
        <v>6</v>
      </c>
      <c r="M41" s="306"/>
    </row>
    <row r="42" spans="1:13" ht="14">
      <c r="A42" s="306"/>
      <c r="B42" s="308" t="s">
        <v>70</v>
      </c>
      <c r="C42" s="297">
        <v>35</v>
      </c>
      <c r="D42" s="542">
        <v>26</v>
      </c>
      <c r="E42" s="542">
        <v>9</v>
      </c>
      <c r="F42" s="542">
        <v>33</v>
      </c>
      <c r="G42" s="542">
        <v>39</v>
      </c>
      <c r="H42" s="542">
        <v>19</v>
      </c>
      <c r="I42" s="542">
        <v>1</v>
      </c>
      <c r="M42" s="306"/>
    </row>
    <row r="43" spans="1:13" ht="14">
      <c r="A43" s="306"/>
      <c r="B43" s="307" t="s">
        <v>71</v>
      </c>
      <c r="C43" s="268">
        <v>13</v>
      </c>
      <c r="D43" s="545">
        <v>7</v>
      </c>
      <c r="E43" s="545">
        <v>30</v>
      </c>
      <c r="F43" s="545">
        <v>36</v>
      </c>
      <c r="G43" s="545">
        <v>4</v>
      </c>
      <c r="H43" s="545">
        <v>17</v>
      </c>
      <c r="I43" s="545">
        <v>37</v>
      </c>
      <c r="M43" s="306"/>
    </row>
    <row r="44" spans="1:13" ht="14">
      <c r="A44" s="306"/>
      <c r="B44" s="308" t="s">
        <v>72</v>
      </c>
      <c r="C44" s="297">
        <v>19</v>
      </c>
      <c r="D44" s="542">
        <v>34</v>
      </c>
      <c r="E44" s="542">
        <v>43</v>
      </c>
      <c r="F44" s="542">
        <v>18</v>
      </c>
      <c r="G44" s="542">
        <v>21</v>
      </c>
      <c r="H44" s="542">
        <v>34</v>
      </c>
      <c r="I44" s="542">
        <v>46</v>
      </c>
      <c r="M44" s="306"/>
    </row>
    <row r="45" spans="1:13" ht="14">
      <c r="A45" s="306"/>
      <c r="B45" s="307" t="s">
        <v>73</v>
      </c>
      <c r="C45" s="268">
        <v>46</v>
      </c>
      <c r="D45" s="545">
        <v>37</v>
      </c>
      <c r="E45" s="545">
        <v>32</v>
      </c>
      <c r="F45" s="545">
        <v>29</v>
      </c>
      <c r="G45" s="545">
        <v>23</v>
      </c>
      <c r="H45" s="545">
        <v>43</v>
      </c>
      <c r="I45" s="545">
        <v>29</v>
      </c>
      <c r="M45" s="306"/>
    </row>
    <row r="46" spans="1:13" ht="14">
      <c r="A46" s="306"/>
      <c r="B46" s="308" t="s">
        <v>74</v>
      </c>
      <c r="C46" s="297">
        <v>36</v>
      </c>
      <c r="D46" s="542">
        <v>35</v>
      </c>
      <c r="E46" s="542">
        <v>19</v>
      </c>
      <c r="F46" s="542">
        <v>34</v>
      </c>
      <c r="G46" s="542">
        <v>34</v>
      </c>
      <c r="H46" s="542">
        <v>27</v>
      </c>
      <c r="I46" s="542">
        <v>27</v>
      </c>
      <c r="M46" s="306"/>
    </row>
    <row r="47" spans="1:13" ht="14">
      <c r="A47" s="306"/>
      <c r="B47" s="307" t="s">
        <v>75</v>
      </c>
      <c r="C47" s="268">
        <v>2</v>
      </c>
      <c r="D47" s="545">
        <v>3</v>
      </c>
      <c r="E47" s="545">
        <v>1</v>
      </c>
      <c r="F47" s="545">
        <v>1</v>
      </c>
      <c r="G47" s="545">
        <v>33</v>
      </c>
      <c r="H47" s="545">
        <v>28</v>
      </c>
      <c r="I47" s="545">
        <v>39</v>
      </c>
      <c r="M47" s="306"/>
    </row>
    <row r="48" spans="1:13" ht="14">
      <c r="A48" s="306"/>
      <c r="B48" s="308" t="s">
        <v>76</v>
      </c>
      <c r="C48" s="297">
        <v>15</v>
      </c>
      <c r="D48" s="542">
        <v>16</v>
      </c>
      <c r="E48" s="542">
        <v>24</v>
      </c>
      <c r="F48" s="542">
        <v>8</v>
      </c>
      <c r="G48" s="542">
        <v>46</v>
      </c>
      <c r="H48" s="542">
        <v>29</v>
      </c>
      <c r="I48" s="542">
        <v>22</v>
      </c>
      <c r="M48" s="306"/>
    </row>
    <row r="49" spans="1:20" ht="14">
      <c r="A49" s="306"/>
      <c r="B49" s="307" t="s">
        <v>77</v>
      </c>
      <c r="C49" s="268">
        <v>9</v>
      </c>
      <c r="D49" s="545">
        <v>15</v>
      </c>
      <c r="E49" s="545">
        <v>49</v>
      </c>
      <c r="F49" s="545">
        <v>6</v>
      </c>
      <c r="G49" s="545">
        <v>37</v>
      </c>
      <c r="H49" s="545">
        <v>37</v>
      </c>
      <c r="I49" s="545">
        <v>18</v>
      </c>
      <c r="M49" s="306"/>
    </row>
    <row r="50" spans="1:20" ht="14">
      <c r="A50" s="306"/>
      <c r="B50" s="308" t="s">
        <v>78</v>
      </c>
      <c r="C50" s="297">
        <v>10</v>
      </c>
      <c r="D50" s="542">
        <v>8</v>
      </c>
      <c r="E50" s="542">
        <v>5</v>
      </c>
      <c r="F50" s="542">
        <v>10</v>
      </c>
      <c r="G50" s="542">
        <v>16</v>
      </c>
      <c r="H50" s="542">
        <v>3</v>
      </c>
      <c r="I50" s="542">
        <v>16</v>
      </c>
      <c r="M50" s="306"/>
    </row>
    <row r="51" spans="1:20" ht="14">
      <c r="A51" s="306"/>
      <c r="B51" s="307" t="s">
        <v>79</v>
      </c>
      <c r="C51" s="268">
        <v>47</v>
      </c>
      <c r="D51" s="545">
        <v>41</v>
      </c>
      <c r="E51" s="545">
        <v>38</v>
      </c>
      <c r="F51" s="545">
        <v>37</v>
      </c>
      <c r="G51" s="545">
        <v>15</v>
      </c>
      <c r="H51" s="545">
        <v>49</v>
      </c>
      <c r="I51" s="545">
        <v>20</v>
      </c>
      <c r="M51" s="306"/>
    </row>
    <row r="52" spans="1:20" ht="14">
      <c r="A52" s="306"/>
      <c r="B52" s="308" t="s">
        <v>80</v>
      </c>
      <c r="C52" s="297">
        <v>27</v>
      </c>
      <c r="D52" s="542">
        <v>22</v>
      </c>
      <c r="E52" s="542">
        <v>10</v>
      </c>
      <c r="F52" s="542">
        <v>35</v>
      </c>
      <c r="G52" s="542">
        <v>10</v>
      </c>
      <c r="H52" s="542">
        <v>30</v>
      </c>
      <c r="I52" s="542">
        <v>43</v>
      </c>
      <c r="M52" s="306"/>
    </row>
    <row r="53" spans="1:20" ht="14">
      <c r="A53" s="306"/>
      <c r="B53" s="307" t="s">
        <v>81</v>
      </c>
      <c r="C53" s="268">
        <v>6</v>
      </c>
      <c r="D53" s="545">
        <v>20</v>
      </c>
      <c r="E53" s="545">
        <v>44</v>
      </c>
      <c r="F53" s="545">
        <v>6</v>
      </c>
      <c r="G53" s="545">
        <v>49</v>
      </c>
      <c r="H53" s="545">
        <v>25</v>
      </c>
      <c r="I53" s="545">
        <v>19</v>
      </c>
      <c r="M53" s="306"/>
    </row>
    <row r="54" spans="1:20" ht="14">
      <c r="A54" s="306"/>
      <c r="B54" s="308" t="s">
        <v>82</v>
      </c>
      <c r="C54" s="297">
        <v>23</v>
      </c>
      <c r="D54" s="542">
        <v>19</v>
      </c>
      <c r="E54" s="542">
        <v>13</v>
      </c>
      <c r="F54" s="542">
        <v>28</v>
      </c>
      <c r="G54" s="542">
        <v>17</v>
      </c>
      <c r="H54" s="542">
        <v>18</v>
      </c>
      <c r="I54" s="542">
        <v>30</v>
      </c>
      <c r="M54" s="306"/>
    </row>
    <row r="55" spans="1:20" ht="14">
      <c r="A55" s="306"/>
      <c r="B55" s="307" t="s">
        <v>83</v>
      </c>
      <c r="C55" s="268">
        <v>43</v>
      </c>
      <c r="D55" s="545">
        <v>32</v>
      </c>
      <c r="E55" s="545">
        <v>35</v>
      </c>
      <c r="F55" s="545">
        <v>39</v>
      </c>
      <c r="G55" s="545">
        <v>8</v>
      </c>
      <c r="H55" s="545">
        <v>21</v>
      </c>
      <c r="I55" s="545">
        <v>41</v>
      </c>
      <c r="M55" s="306"/>
    </row>
    <row r="56" spans="1:20" ht="14">
      <c r="A56" s="306"/>
      <c r="B56" s="308" t="s">
        <v>84</v>
      </c>
      <c r="C56" s="297">
        <v>1</v>
      </c>
      <c r="D56" s="542">
        <v>1</v>
      </c>
      <c r="E56" s="542">
        <v>1</v>
      </c>
      <c r="F56" s="542">
        <v>1</v>
      </c>
      <c r="G56" s="542">
        <v>6</v>
      </c>
      <c r="H56" s="542">
        <v>38</v>
      </c>
      <c r="I56" s="542">
        <v>36</v>
      </c>
      <c r="M56" s="306"/>
    </row>
    <row r="57" spans="1:20" ht="14">
      <c r="A57" s="306"/>
      <c r="B57" s="308" t="s">
        <v>85</v>
      </c>
      <c r="C57" s="240" t="s">
        <v>89</v>
      </c>
      <c r="D57" s="562">
        <v>-46</v>
      </c>
      <c r="E57" s="562">
        <v>-27</v>
      </c>
      <c r="F57" s="562">
        <v>-45</v>
      </c>
      <c r="G57" s="562">
        <v>-25</v>
      </c>
      <c r="H57" s="562">
        <v>-47</v>
      </c>
      <c r="I57" s="562">
        <v>-33</v>
      </c>
      <c r="M57" s="306"/>
    </row>
    <row r="58" spans="1:20" ht="14">
      <c r="A58" s="308"/>
      <c r="B58" s="308"/>
      <c r="C58" s="308"/>
      <c r="D58" s="308"/>
      <c r="E58" s="308"/>
      <c r="F58" s="308"/>
      <c r="G58" s="308"/>
      <c r="H58" s="308"/>
      <c r="I58" s="308"/>
      <c r="N58" s="306"/>
      <c r="O58" s="306"/>
      <c r="P58" s="306"/>
      <c r="Q58" s="306"/>
      <c r="R58" s="306"/>
      <c r="S58" s="306"/>
      <c r="T58" s="306"/>
    </row>
    <row r="59" spans="1:20" ht="62.25" customHeight="1">
      <c r="A59" s="682" t="s">
        <v>433</v>
      </c>
      <c r="B59" s="682"/>
      <c r="C59" s="682"/>
      <c r="D59" s="682"/>
      <c r="E59" s="682"/>
      <c r="F59" s="682"/>
      <c r="G59" s="682"/>
      <c r="H59" s="682"/>
      <c r="I59" s="682"/>
    </row>
    <row r="60" spans="1:20" ht="25.5" customHeight="1">
      <c r="A60" s="683"/>
      <c r="B60" s="683"/>
      <c r="C60" s="683"/>
      <c r="D60" s="683"/>
      <c r="E60" s="683"/>
      <c r="F60" s="683"/>
      <c r="G60" s="683"/>
      <c r="H60" s="683"/>
      <c r="I60" s="683"/>
    </row>
    <row r="61" spans="1:20" ht="14">
      <c r="A61" s="308"/>
      <c r="B61" s="308"/>
      <c r="C61" s="308"/>
      <c r="D61" s="308"/>
      <c r="E61" s="308"/>
      <c r="F61" s="308"/>
      <c r="G61" s="308"/>
      <c r="H61" s="308"/>
      <c r="I61" s="308"/>
    </row>
    <row r="62" spans="1:20" ht="27" customHeight="1">
      <c r="A62" s="682" t="s">
        <v>799</v>
      </c>
      <c r="B62" s="682"/>
      <c r="C62" s="682"/>
      <c r="D62" s="682"/>
      <c r="E62" s="682"/>
      <c r="F62" s="682"/>
      <c r="G62" s="682"/>
      <c r="H62" s="682"/>
      <c r="I62" s="682"/>
    </row>
    <row r="63" spans="1:20" ht="3.75" customHeight="1">
      <c r="A63" s="683"/>
      <c r="B63" s="683"/>
      <c r="C63" s="683"/>
      <c r="D63" s="683"/>
      <c r="E63" s="683"/>
      <c r="F63" s="683"/>
      <c r="G63" s="683"/>
      <c r="H63" s="683"/>
      <c r="I63" s="683"/>
    </row>
    <row r="64" spans="1:20" s="211" customFormat="1" ht="14">
      <c r="A64" s="392"/>
      <c r="B64" s="392"/>
      <c r="C64" s="392"/>
      <c r="D64" s="392"/>
      <c r="E64" s="392"/>
      <c r="F64" s="392"/>
      <c r="G64" s="392"/>
      <c r="H64" s="392"/>
      <c r="I64" s="392"/>
    </row>
    <row r="66" spans="6:6" ht="14">
      <c r="F66" s="297"/>
    </row>
    <row r="67" spans="6:6" ht="14">
      <c r="F67" s="272"/>
    </row>
  </sheetData>
  <mergeCells count="6">
    <mergeCell ref="A59:I60"/>
    <mergeCell ref="A62:I63"/>
    <mergeCell ref="E5:I5"/>
    <mergeCell ref="B1:I1"/>
    <mergeCell ref="B2:J2"/>
    <mergeCell ref="B3:I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pageSetUpPr fitToPage="1"/>
  </sheetPr>
  <dimension ref="A1:N114"/>
  <sheetViews>
    <sheetView zoomScaleNormal="100" workbookViewId="0">
      <pane ySplit="5" topLeftCell="A6" activePane="bottomLeft" state="frozen"/>
      <selection activeCell="J4" sqref="J4"/>
      <selection pane="bottomLeft" activeCell="F10" sqref="F10"/>
    </sheetView>
  </sheetViews>
  <sheetFormatPr baseColWidth="10" defaultColWidth="9.33203125" defaultRowHeight="15"/>
  <cols>
    <col min="1" max="1" width="12.6640625" style="316" customWidth="1"/>
    <col min="2" max="2" width="12.5" style="316" customWidth="1"/>
    <col min="3" max="3" width="16.5" style="316" customWidth="1"/>
    <col min="4" max="4" width="16.33203125" style="316" customWidth="1"/>
    <col min="5" max="5" width="13.6640625" style="316" customWidth="1"/>
    <col min="6" max="7" width="9.33203125" style="316"/>
    <col min="8" max="8" width="12.5" style="316" customWidth="1"/>
    <col min="9" max="10" width="9.33203125" style="316"/>
    <col min="11" max="11" width="12.6640625" style="316" customWidth="1"/>
    <col min="12" max="14" width="16.33203125" style="316" customWidth="1"/>
    <col min="15" max="15" width="11.33203125" style="316" bestFit="1" customWidth="1"/>
    <col min="16" max="17" width="11.33203125" style="316" customWidth="1"/>
    <col min="18" max="16384" width="9.33203125" style="316"/>
  </cols>
  <sheetData>
    <row r="1" spans="1:10">
      <c r="B1" s="675" t="s">
        <v>462</v>
      </c>
      <c r="C1" s="675"/>
      <c r="D1" s="675"/>
    </row>
    <row r="2" spans="1:10" ht="18">
      <c r="A2" s="676" t="s">
        <v>399</v>
      </c>
      <c r="B2" s="677"/>
      <c r="C2" s="677"/>
      <c r="D2" s="677"/>
      <c r="E2" s="677"/>
    </row>
    <row r="3" spans="1:10" ht="18">
      <c r="A3" s="678" t="s">
        <v>2222</v>
      </c>
      <c r="B3" s="679"/>
      <c r="C3" s="679"/>
      <c r="D3" s="679"/>
      <c r="E3" s="679"/>
    </row>
    <row r="4" spans="1:10" ht="15.75" customHeight="1">
      <c r="A4" s="478"/>
      <c r="B4" s="479"/>
      <c r="C4" s="479"/>
      <c r="D4" s="479"/>
      <c r="E4" s="479"/>
    </row>
    <row r="5" spans="1:10" ht="30.75" customHeight="1">
      <c r="A5" s="297"/>
      <c r="B5" s="6" t="s">
        <v>31</v>
      </c>
      <c r="C5" s="5" t="s">
        <v>434</v>
      </c>
      <c r="D5" s="4" t="s">
        <v>33</v>
      </c>
    </row>
    <row r="6" spans="1:10">
      <c r="A6" s="297"/>
      <c r="B6" s="297" t="s">
        <v>34</v>
      </c>
      <c r="C6" s="259">
        <f>(STC!D4/Pop!E4)*1000</f>
        <v>2918.2586847864391</v>
      </c>
      <c r="D6" s="266"/>
      <c r="E6" s="14"/>
      <c r="H6" s="11"/>
      <c r="I6" s="11"/>
      <c r="J6" s="11"/>
    </row>
    <row r="7" spans="1:10">
      <c r="A7" s="297"/>
      <c r="B7" s="307" t="s">
        <v>35</v>
      </c>
      <c r="C7" s="139">
        <f>(STC!G4/Pop!E5)*1000</f>
        <v>2137.1677340382998</v>
      </c>
      <c r="D7" s="408">
        <f>RANK(C7,$C$7:$C$56)</f>
        <v>41</v>
      </c>
      <c r="E7" s="14"/>
      <c r="G7" s="10"/>
      <c r="H7" s="11"/>
      <c r="I7" s="11"/>
      <c r="J7" s="11"/>
    </row>
    <row r="8" spans="1:10">
      <c r="A8" s="297"/>
      <c r="B8" s="308" t="s">
        <v>36</v>
      </c>
      <c r="C8" s="101">
        <f>(STC!H4/Pop!E6)*1000</f>
        <v>1608.2644516386295</v>
      </c>
      <c r="D8" s="409">
        <f>RANK(C8,$C$7:$C$56)</f>
        <v>50</v>
      </c>
      <c r="E8" s="14"/>
      <c r="F8" s="557"/>
      <c r="G8" s="10"/>
      <c r="H8" s="11"/>
      <c r="I8" s="11"/>
      <c r="J8" s="11"/>
    </row>
    <row r="9" spans="1:10">
      <c r="A9" s="297"/>
      <c r="B9" s="307" t="s">
        <v>37</v>
      </c>
      <c r="C9" s="139">
        <f>(STC!I4/Pop!E7)*1000</f>
        <v>1979.4863937676287</v>
      </c>
      <c r="D9" s="408">
        <f t="shared" ref="D9:D56" si="0">RANK(C9,$C$7:$C$56)</f>
        <v>45</v>
      </c>
      <c r="E9" s="14"/>
      <c r="F9" s="557"/>
      <c r="G9" s="10"/>
      <c r="H9" s="11"/>
      <c r="I9" s="11"/>
      <c r="J9" s="11"/>
    </row>
    <row r="10" spans="1:10">
      <c r="A10" s="297"/>
      <c r="B10" s="308" t="s">
        <v>38</v>
      </c>
      <c r="C10" s="101">
        <f>(STC!J4/Pop!E8)*1000</f>
        <v>3167.575647934163</v>
      </c>
      <c r="D10" s="409">
        <f t="shared" si="0"/>
        <v>14</v>
      </c>
      <c r="E10" s="14"/>
      <c r="G10" s="10"/>
      <c r="H10" s="11"/>
      <c r="I10" s="11"/>
      <c r="J10" s="11"/>
    </row>
    <row r="11" spans="1:10">
      <c r="A11" s="297"/>
      <c r="B11" s="307" t="s">
        <v>39</v>
      </c>
      <c r="C11" s="139">
        <f>(STC!K4/Pop!E9)*1000</f>
        <v>3936.4001803592228</v>
      </c>
      <c r="D11" s="408">
        <f t="shared" si="0"/>
        <v>8</v>
      </c>
      <c r="E11" s="14"/>
      <c r="G11" s="10"/>
      <c r="H11" s="11"/>
      <c r="I11" s="11"/>
      <c r="J11" s="11"/>
    </row>
    <row r="12" spans="1:10">
      <c r="A12" s="297"/>
      <c r="B12" s="308" t="s">
        <v>40</v>
      </c>
      <c r="C12" s="101">
        <f>(STC!L4/Pop!E10)*1000</f>
        <v>2353.7084945410811</v>
      </c>
      <c r="D12" s="409">
        <f t="shared" si="0"/>
        <v>38</v>
      </c>
      <c r="E12" s="14"/>
      <c r="G12" s="10"/>
      <c r="H12" s="11"/>
      <c r="I12" s="11"/>
      <c r="J12" s="11"/>
    </row>
    <row r="13" spans="1:10">
      <c r="A13" s="297"/>
      <c r="B13" s="307" t="s">
        <v>41</v>
      </c>
      <c r="C13" s="139">
        <f>(SGF!M$9/Pop!E11)*1000</f>
        <v>4555.3753653658787</v>
      </c>
      <c r="D13" s="408">
        <f t="shared" si="0"/>
        <v>5</v>
      </c>
      <c r="E13" s="14"/>
      <c r="G13" s="10"/>
      <c r="H13" s="11"/>
      <c r="I13" s="11"/>
      <c r="J13" s="11"/>
    </row>
    <row r="14" spans="1:10">
      <c r="A14" s="297"/>
      <c r="B14" s="308" t="s">
        <v>42</v>
      </c>
      <c r="C14" s="101">
        <f>(STC!N4/Pop!E12)*1000</f>
        <v>3730.9070533578533</v>
      </c>
      <c r="D14" s="409">
        <f t="shared" si="0"/>
        <v>9</v>
      </c>
      <c r="E14" s="14"/>
      <c r="G14" s="10"/>
      <c r="H14" s="11"/>
      <c r="I14" s="11"/>
      <c r="J14" s="11"/>
    </row>
    <row r="15" spans="1:10">
      <c r="A15" s="297"/>
      <c r="B15" s="307" t="s">
        <v>43</v>
      </c>
      <c r="C15" s="139">
        <f>(STC!P4/Pop!E13)*1000</f>
        <v>1916.583986199272</v>
      </c>
      <c r="D15" s="408">
        <f t="shared" si="0"/>
        <v>47</v>
      </c>
      <c r="E15" s="14"/>
      <c r="G15" s="10"/>
      <c r="H15" s="11"/>
      <c r="I15" s="11"/>
      <c r="J15" s="11"/>
    </row>
    <row r="16" spans="1:10">
      <c r="A16" s="297"/>
      <c r="B16" s="308" t="s">
        <v>44</v>
      </c>
      <c r="C16" s="101">
        <f>(STC!Q4/Pop!E14)*1000</f>
        <v>2149.6428502598283</v>
      </c>
      <c r="D16" s="409">
        <f t="shared" si="0"/>
        <v>40</v>
      </c>
      <c r="E16" s="14"/>
      <c r="G16" s="10"/>
      <c r="H16" s="11"/>
      <c r="I16" s="11"/>
      <c r="J16" s="11"/>
    </row>
    <row r="17" spans="1:10">
      <c r="A17" s="297"/>
      <c r="B17" s="307" t="s">
        <v>45</v>
      </c>
      <c r="C17" s="139">
        <f>(STC!R4/Pop!E15)*1000</f>
        <v>4923.8801348895795</v>
      </c>
      <c r="D17" s="408">
        <f t="shared" si="0"/>
        <v>2</v>
      </c>
      <c r="E17" s="14"/>
      <c r="G17" s="10"/>
      <c r="H17" s="11"/>
      <c r="I17" s="11"/>
      <c r="J17" s="11"/>
    </row>
    <row r="18" spans="1:10">
      <c r="A18" s="297"/>
      <c r="B18" s="308" t="s">
        <v>46</v>
      </c>
      <c r="C18" s="101">
        <f>(STC!S4/Pop!E16)*1000</f>
        <v>2627.4652099691134</v>
      </c>
      <c r="D18" s="409">
        <f t="shared" si="0"/>
        <v>30</v>
      </c>
      <c r="E18" s="14"/>
      <c r="G18" s="10"/>
      <c r="H18" s="11"/>
      <c r="I18" s="11"/>
      <c r="J18" s="11"/>
    </row>
    <row r="19" spans="1:10">
      <c r="A19" s="297"/>
      <c r="B19" s="307" t="s">
        <v>47</v>
      </c>
      <c r="C19" s="139">
        <f>(STC!T4/Pop!E17)*1000</f>
        <v>2966.6344920642623</v>
      </c>
      <c r="D19" s="408">
        <f t="shared" si="0"/>
        <v>18</v>
      </c>
      <c r="E19" s="14"/>
      <c r="G19" s="10"/>
      <c r="H19" s="11"/>
      <c r="I19" s="11"/>
      <c r="J19" s="11"/>
    </row>
    <row r="20" spans="1:10">
      <c r="A20" s="297"/>
      <c r="B20" s="308" t="s">
        <v>48</v>
      </c>
      <c r="C20" s="101">
        <f>(STC!U4/Pop!E18)*1000</f>
        <v>2707.6782357040497</v>
      </c>
      <c r="D20" s="409">
        <f t="shared" si="0"/>
        <v>27</v>
      </c>
      <c r="E20" s="14"/>
      <c r="G20" s="10"/>
      <c r="H20" s="11"/>
      <c r="I20" s="11"/>
      <c r="J20" s="11"/>
    </row>
    <row r="21" spans="1:10">
      <c r="A21" s="297"/>
      <c r="B21" s="307" t="s">
        <v>49</v>
      </c>
      <c r="C21" s="139">
        <f>(STC!V4/Pop!E19)*1000</f>
        <v>3101.1844381127194</v>
      </c>
      <c r="D21" s="408">
        <f t="shared" si="0"/>
        <v>16</v>
      </c>
      <c r="E21" s="14"/>
      <c r="G21" s="10"/>
      <c r="H21" s="11"/>
      <c r="I21" s="11"/>
      <c r="J21" s="11"/>
    </row>
    <row r="22" spans="1:10">
      <c r="A22" s="297"/>
      <c r="B22" s="308" t="s">
        <v>50</v>
      </c>
      <c r="C22" s="101">
        <f>(STC!W4/Pop!E20)*1000</f>
        <v>2805.8619563952502</v>
      </c>
      <c r="D22" s="409">
        <f t="shared" si="0"/>
        <v>24</v>
      </c>
      <c r="E22" s="14"/>
      <c r="G22" s="10"/>
      <c r="H22" s="11"/>
      <c r="I22" s="11"/>
      <c r="J22" s="11"/>
    </row>
    <row r="23" spans="1:10">
      <c r="A23" s="297"/>
      <c r="B23" s="307" t="s">
        <v>51</v>
      </c>
      <c r="C23" s="139">
        <f>(STC!X4/Pop!E21)*1000</f>
        <v>2673.3843130590103</v>
      </c>
      <c r="D23" s="408">
        <f t="shared" si="0"/>
        <v>28</v>
      </c>
      <c r="E23" s="14"/>
      <c r="G23" s="10"/>
      <c r="H23" s="11"/>
      <c r="I23" s="11"/>
      <c r="J23" s="11"/>
    </row>
    <row r="24" spans="1:10">
      <c r="A24" s="297"/>
      <c r="B24" s="308" t="s">
        <v>52</v>
      </c>
      <c r="C24" s="101">
        <f>(STC!Y4/Pop!E22)*1000</f>
        <v>2370.6085797060114</v>
      </c>
      <c r="D24" s="409">
        <f t="shared" si="0"/>
        <v>37</v>
      </c>
      <c r="E24" s="14"/>
      <c r="G24" s="10"/>
      <c r="H24" s="11"/>
      <c r="I24" s="11"/>
      <c r="J24" s="11"/>
    </row>
    <row r="25" spans="1:10">
      <c r="A25" s="297"/>
      <c r="B25" s="307" t="s">
        <v>53</v>
      </c>
      <c r="C25" s="139">
        <f>(STC!Z4/Pop!E23)*1000</f>
        <v>3168.3013862491925</v>
      </c>
      <c r="D25" s="408">
        <f t="shared" si="0"/>
        <v>13</v>
      </c>
      <c r="E25" s="14"/>
      <c r="G25" s="10"/>
      <c r="H25" s="11"/>
      <c r="I25" s="11"/>
      <c r="J25" s="11"/>
    </row>
    <row r="26" spans="1:10">
      <c r="A26" s="297"/>
      <c r="B26" s="308" t="s">
        <v>54</v>
      </c>
      <c r="C26" s="101">
        <f>(STC!AA4/Pop!E24)*1000</f>
        <v>3568.9298247556208</v>
      </c>
      <c r="D26" s="409">
        <f t="shared" si="0"/>
        <v>11</v>
      </c>
      <c r="E26" s="14"/>
      <c r="G26" s="10"/>
      <c r="H26" s="11"/>
      <c r="I26" s="11"/>
      <c r="J26" s="11"/>
    </row>
    <row r="27" spans="1:10">
      <c r="A27" s="297"/>
      <c r="B27" s="307" t="s">
        <v>55</v>
      </c>
      <c r="C27" s="139">
        <f>(STC!AB4/Pop!E25)*1000</f>
        <v>4011.5285840632237</v>
      </c>
      <c r="D27" s="408">
        <f t="shared" si="0"/>
        <v>7</v>
      </c>
      <c r="E27" s="14"/>
      <c r="G27" s="10"/>
      <c r="H27" s="11"/>
      <c r="I27" s="11"/>
      <c r="J27" s="11"/>
    </row>
    <row r="28" spans="1:10">
      <c r="A28" s="297"/>
      <c r="B28" s="308" t="s">
        <v>56</v>
      </c>
      <c r="C28" s="101">
        <f>(STC!AC4/Pop!E26)*1000</f>
        <v>2873.6823213007506</v>
      </c>
      <c r="D28" s="409">
        <f t="shared" si="0"/>
        <v>22</v>
      </c>
      <c r="E28" s="14"/>
      <c r="G28" s="10"/>
      <c r="H28" s="11"/>
      <c r="I28" s="11"/>
      <c r="J28" s="11"/>
    </row>
    <row r="29" spans="1:10">
      <c r="A29" s="297"/>
      <c r="B29" s="307" t="s">
        <v>57</v>
      </c>
      <c r="C29" s="139">
        <f>(STC!AD4/Pop!E27)*1000</f>
        <v>4589.6235093531795</v>
      </c>
      <c r="D29" s="408">
        <f t="shared" si="0"/>
        <v>3</v>
      </c>
      <c r="E29" s="14"/>
      <c r="G29" s="10"/>
      <c r="H29" s="11"/>
      <c r="I29" s="11"/>
      <c r="J29" s="11"/>
    </row>
    <row r="30" spans="1:10">
      <c r="A30" s="297"/>
      <c r="B30" s="308" t="s">
        <v>58</v>
      </c>
      <c r="C30" s="101">
        <f>(STC!AE4/Pop!E28)*1000</f>
        <v>2608.1669515096678</v>
      </c>
      <c r="D30" s="409">
        <f t="shared" si="0"/>
        <v>33</v>
      </c>
      <c r="E30" s="14"/>
      <c r="G30" s="10"/>
      <c r="H30" s="11"/>
      <c r="I30" s="11"/>
      <c r="J30" s="11"/>
    </row>
    <row r="31" spans="1:10">
      <c r="A31" s="297"/>
      <c r="B31" s="307" t="s">
        <v>59</v>
      </c>
      <c r="C31" s="139">
        <f>(STC!AF4/Pop!E29)*1000</f>
        <v>2043.9093146155121</v>
      </c>
      <c r="D31" s="408">
        <f t="shared" si="0"/>
        <v>44</v>
      </c>
      <c r="E31" s="14"/>
      <c r="G31" s="10"/>
      <c r="H31" s="11"/>
      <c r="I31" s="11"/>
      <c r="J31" s="11"/>
    </row>
    <row r="32" spans="1:10">
      <c r="A32" s="297"/>
      <c r="B32" s="308" t="s">
        <v>60</v>
      </c>
      <c r="C32" s="101">
        <f>(STC!AG4/Pop!E30)*1000</f>
        <v>2526.8554859480259</v>
      </c>
      <c r="D32" s="409">
        <f t="shared" si="0"/>
        <v>35</v>
      </c>
      <c r="E32" s="14"/>
      <c r="G32" s="10"/>
      <c r="H32" s="11"/>
      <c r="I32" s="11"/>
      <c r="J32" s="11"/>
    </row>
    <row r="33" spans="1:10">
      <c r="A33" s="297"/>
      <c r="B33" s="307" t="s">
        <v>61</v>
      </c>
      <c r="C33" s="139">
        <f>(STC!AH4/Pop!E31)*1000</f>
        <v>2657.7619844214501</v>
      </c>
      <c r="D33" s="408">
        <f t="shared" si="0"/>
        <v>29</v>
      </c>
      <c r="E33" s="14"/>
      <c r="G33" s="10"/>
      <c r="H33" s="11"/>
      <c r="I33" s="11"/>
      <c r="J33" s="11"/>
    </row>
    <row r="34" spans="1:10">
      <c r="A34" s="297"/>
      <c r="B34" s="308" t="s">
        <v>62</v>
      </c>
      <c r="C34" s="101">
        <f>(STC!AI4/Pop!E32)*1000</f>
        <v>2876.7531042791638</v>
      </c>
      <c r="D34" s="409">
        <f t="shared" si="0"/>
        <v>20</v>
      </c>
      <c r="E34" s="14"/>
      <c r="G34" s="10"/>
      <c r="H34" s="11"/>
      <c r="I34" s="11"/>
      <c r="J34" s="11"/>
    </row>
    <row r="35" spans="1:10">
      <c r="A35" s="297"/>
      <c r="B35" s="307" t="s">
        <v>63</v>
      </c>
      <c r="C35" s="139">
        <f>(STC!AJ4/Pop!E33)*1000</f>
        <v>1859.3448739383152</v>
      </c>
      <c r="D35" s="408">
        <f t="shared" si="0"/>
        <v>49</v>
      </c>
      <c r="E35" s="14"/>
      <c r="G35" s="10"/>
      <c r="H35" s="11"/>
      <c r="I35" s="11"/>
      <c r="J35" s="11"/>
    </row>
    <row r="36" spans="1:10">
      <c r="A36" s="297"/>
      <c r="B36" s="308" t="s">
        <v>64</v>
      </c>
      <c r="C36" s="101">
        <f>(STC!AK$4/Pop!E34)*1000</f>
        <v>3589.5100894505713</v>
      </c>
      <c r="D36" s="409">
        <f t="shared" si="0"/>
        <v>10</v>
      </c>
      <c r="E36" s="14"/>
      <c r="G36" s="10"/>
      <c r="H36" s="11"/>
      <c r="I36" s="11"/>
      <c r="J36" s="11"/>
    </row>
    <row r="37" spans="1:10">
      <c r="A37" s="297"/>
      <c r="B37" s="307" t="s">
        <v>65</v>
      </c>
      <c r="C37" s="139">
        <f>(STC!AL$4/Pop!E35)*1000</f>
        <v>2766.3205735439906</v>
      </c>
      <c r="D37" s="408">
        <f t="shared" si="0"/>
        <v>26</v>
      </c>
      <c r="E37" s="14"/>
      <c r="G37" s="10"/>
      <c r="H37" s="11"/>
      <c r="I37" s="11"/>
      <c r="J37" s="11"/>
    </row>
    <row r="38" spans="1:10">
      <c r="A38" s="297"/>
      <c r="B38" s="308" t="s">
        <v>66</v>
      </c>
      <c r="C38" s="101">
        <f>(STC!AM$4/Pop!E36)*1000</f>
        <v>4014.1284378433825</v>
      </c>
      <c r="D38" s="409">
        <f t="shared" si="0"/>
        <v>6</v>
      </c>
      <c r="E38" s="14"/>
      <c r="G38" s="10"/>
      <c r="H38" s="11"/>
      <c r="I38" s="11"/>
      <c r="J38" s="11"/>
    </row>
    <row r="39" spans="1:10">
      <c r="A39" s="297"/>
      <c r="B39" s="307" t="s">
        <v>67</v>
      </c>
      <c r="C39" s="139">
        <f>(STC!AN$4/Pop!E37)*1000</f>
        <v>2614.0571118534153</v>
      </c>
      <c r="D39" s="408">
        <f t="shared" si="0"/>
        <v>32</v>
      </c>
      <c r="E39" s="14"/>
      <c r="G39" s="10"/>
      <c r="H39" s="11"/>
      <c r="I39" s="11"/>
      <c r="J39" s="11"/>
    </row>
    <row r="40" spans="1:10">
      <c r="A40" s="297"/>
      <c r="B40" s="308" t="s">
        <v>68</v>
      </c>
      <c r="C40" s="101">
        <f>(STC!AO$4/Pop!E38)*1000</f>
        <v>4587.4478582671536</v>
      </c>
      <c r="D40" s="409">
        <f t="shared" si="0"/>
        <v>4</v>
      </c>
      <c r="E40" s="14"/>
      <c r="G40" s="10"/>
      <c r="H40" s="11"/>
      <c r="I40" s="11"/>
      <c r="J40" s="11"/>
    </row>
    <row r="41" spans="1:10">
      <c r="A41" s="297"/>
      <c r="B41" s="307" t="s">
        <v>69</v>
      </c>
      <c r="C41" s="139">
        <f>(STC!AP$4/Pop!E39)*1000</f>
        <v>2599.4926152854086</v>
      </c>
      <c r="D41" s="408">
        <f t="shared" si="0"/>
        <v>34</v>
      </c>
      <c r="E41" s="14"/>
      <c r="G41" s="10"/>
      <c r="H41" s="11"/>
      <c r="I41" s="11"/>
      <c r="J41" s="11"/>
    </row>
    <row r="42" spans="1:10">
      <c r="A42" s="297"/>
      <c r="B42" s="308" t="s">
        <v>70</v>
      </c>
      <c r="C42" s="101">
        <f>(STC!AQ$4/Pop!E40)*1000</f>
        <v>2180.0301409562885</v>
      </c>
      <c r="D42" s="409">
        <f t="shared" si="0"/>
        <v>39</v>
      </c>
      <c r="E42" s="14"/>
      <c r="G42" s="10"/>
      <c r="H42" s="11"/>
      <c r="I42" s="11"/>
      <c r="J42" s="11"/>
    </row>
    <row r="43" spans="1:10">
      <c r="A43" s="297"/>
      <c r="B43" s="307" t="s">
        <v>71</v>
      </c>
      <c r="C43" s="139">
        <f>(STC!AR$4/Pop!E41)*1000</f>
        <v>2875.9862951798505</v>
      </c>
      <c r="D43" s="408">
        <f t="shared" si="0"/>
        <v>21</v>
      </c>
      <c r="E43" s="14"/>
      <c r="G43" s="10"/>
      <c r="H43" s="11"/>
      <c r="I43" s="11"/>
      <c r="J43" s="11"/>
    </row>
    <row r="44" spans="1:10">
      <c r="A44" s="297"/>
      <c r="B44" s="308" t="s">
        <v>72</v>
      </c>
      <c r="C44" s="101">
        <f>(STC!AS$4/Pop!E42)*1000</f>
        <v>2955.9940360173887</v>
      </c>
      <c r="D44" s="409">
        <f t="shared" si="0"/>
        <v>19</v>
      </c>
      <c r="E44" s="14"/>
      <c r="G44" s="10"/>
      <c r="H44" s="11"/>
      <c r="I44" s="11"/>
      <c r="J44" s="11"/>
    </row>
    <row r="45" spans="1:10">
      <c r="A45" s="297"/>
      <c r="B45" s="307" t="s">
        <v>73</v>
      </c>
      <c r="C45" s="139">
        <f>(STC!AT$4/Pop!E43)*1000</f>
        <v>3082.8074466870321</v>
      </c>
      <c r="D45" s="408">
        <f t="shared" si="0"/>
        <v>17</v>
      </c>
      <c r="E45" s="14"/>
      <c r="G45" s="10"/>
      <c r="H45" s="11"/>
      <c r="I45" s="11"/>
      <c r="J45" s="11"/>
    </row>
    <row r="46" spans="1:10">
      <c r="A46" s="297"/>
      <c r="B46" s="308" t="s">
        <v>74</v>
      </c>
      <c r="C46" s="101">
        <f>(STC!AU$4/Pop!E44)*1000</f>
        <v>1956.2307227036868</v>
      </c>
      <c r="D46" s="409">
        <f t="shared" si="0"/>
        <v>46</v>
      </c>
      <c r="E46" s="14"/>
      <c r="G46" s="10"/>
      <c r="H46" s="11"/>
      <c r="I46" s="11"/>
      <c r="J46" s="11"/>
    </row>
    <row r="47" spans="1:10">
      <c r="A47" s="297"/>
      <c r="B47" s="307" t="s">
        <v>75</v>
      </c>
      <c r="C47" s="139">
        <f>(STC!AV$4/Pop!E45)*1000</f>
        <v>2102.5807608898131</v>
      </c>
      <c r="D47" s="408">
        <f t="shared" si="0"/>
        <v>42</v>
      </c>
      <c r="E47" s="14"/>
      <c r="G47" s="10"/>
      <c r="H47" s="11"/>
      <c r="I47" s="11"/>
      <c r="J47" s="11"/>
    </row>
    <row r="48" spans="1:10">
      <c r="A48" s="297"/>
      <c r="B48" s="308" t="s">
        <v>76</v>
      </c>
      <c r="C48" s="101">
        <f>(STC!AW$4/Pop!E46)*1000</f>
        <v>2068.7553752361532</v>
      </c>
      <c r="D48" s="409">
        <f t="shared" si="0"/>
        <v>43</v>
      </c>
      <c r="E48" s="14"/>
      <c r="G48" s="10"/>
      <c r="H48" s="11"/>
      <c r="I48" s="11"/>
      <c r="J48" s="11"/>
    </row>
    <row r="49" spans="1:12">
      <c r="A49" s="297"/>
      <c r="B49" s="307" t="s">
        <v>77</v>
      </c>
      <c r="C49" s="139">
        <f>(STC!AX$4/Pop!E47)*1000</f>
        <v>1894.1420679524979</v>
      </c>
      <c r="D49" s="408">
        <f t="shared" si="0"/>
        <v>48</v>
      </c>
      <c r="E49" s="14"/>
      <c r="G49" s="10"/>
      <c r="H49" s="11"/>
      <c r="I49" s="11"/>
      <c r="J49" s="11"/>
    </row>
    <row r="50" spans="1:12">
      <c r="A50" s="297"/>
      <c r="B50" s="308" t="s">
        <v>78</v>
      </c>
      <c r="C50" s="101">
        <f>(STC!AY$4/Pop!E48)*1000</f>
        <v>2525.2452340277505</v>
      </c>
      <c r="D50" s="409">
        <f t="shared" si="0"/>
        <v>36</v>
      </c>
      <c r="E50" s="14"/>
      <c r="G50" s="10"/>
      <c r="H50" s="11"/>
      <c r="I50" s="11"/>
      <c r="J50" s="11"/>
    </row>
    <row r="51" spans="1:12">
      <c r="A51" s="297"/>
      <c r="B51" s="307" t="s">
        <v>79</v>
      </c>
      <c r="C51" s="139">
        <f>(STC!AZ$4/Pop!E49)*1000</f>
        <v>5014.8126293780078</v>
      </c>
      <c r="D51" s="408">
        <f t="shared" si="0"/>
        <v>1</v>
      </c>
      <c r="E51" s="14"/>
      <c r="G51" s="10"/>
      <c r="H51" s="11"/>
      <c r="I51" s="11"/>
      <c r="J51" s="11"/>
    </row>
    <row r="52" spans="1:12">
      <c r="A52" s="297"/>
      <c r="B52" s="308" t="s">
        <v>80</v>
      </c>
      <c r="C52" s="101">
        <f>(STC!BA$4/Pop!E50)*1000</f>
        <v>2622.5469361347432</v>
      </c>
      <c r="D52" s="409">
        <f t="shared" si="0"/>
        <v>31</v>
      </c>
      <c r="E52" s="14"/>
      <c r="G52" s="10"/>
      <c r="H52" s="11"/>
      <c r="I52" s="11"/>
      <c r="J52" s="11"/>
    </row>
    <row r="53" spans="1:12">
      <c r="A53" s="297"/>
      <c r="B53" s="307" t="s">
        <v>81</v>
      </c>
      <c r="C53" s="139">
        <f>(STC!BB$4/Pop!E51)*1000</f>
        <v>3240.4030223571085</v>
      </c>
      <c r="D53" s="408">
        <f t="shared" si="0"/>
        <v>12</v>
      </c>
      <c r="E53" s="14"/>
      <c r="G53" s="10"/>
      <c r="H53" s="11"/>
      <c r="I53" s="11"/>
      <c r="J53" s="11"/>
    </row>
    <row r="54" spans="1:12">
      <c r="A54" s="297"/>
      <c r="B54" s="308" t="s">
        <v>82</v>
      </c>
      <c r="C54" s="101">
        <f>(STC!BC$4/Pop!E52)*1000</f>
        <v>2804.3370155249008</v>
      </c>
      <c r="D54" s="409">
        <f t="shared" si="0"/>
        <v>25</v>
      </c>
      <c r="E54" s="14"/>
      <c r="G54" s="10"/>
      <c r="H54" s="11"/>
      <c r="I54" s="11"/>
      <c r="J54" s="11"/>
    </row>
    <row r="55" spans="1:12">
      <c r="A55" s="297"/>
      <c r="B55" s="307" t="s">
        <v>83</v>
      </c>
      <c r="C55" s="139">
        <f>(STC!BD$4/Pop!E53)*1000</f>
        <v>3128.9015945694259</v>
      </c>
      <c r="D55" s="408">
        <f t="shared" si="0"/>
        <v>15</v>
      </c>
      <c r="E55" s="14"/>
      <c r="G55" s="10"/>
      <c r="H55" s="11"/>
      <c r="I55" s="11"/>
      <c r="J55" s="11"/>
    </row>
    <row r="56" spans="1:12">
      <c r="A56" s="297"/>
      <c r="B56" s="308" t="s">
        <v>84</v>
      </c>
      <c r="C56" s="101">
        <f>(STC!BE$4/Pop!E54)*1000</f>
        <v>2847.4146189896692</v>
      </c>
      <c r="D56" s="409">
        <f t="shared" si="0"/>
        <v>23</v>
      </c>
      <c r="E56" s="14"/>
      <c r="G56" s="10"/>
    </row>
    <row r="57" spans="1:12">
      <c r="A57" s="308"/>
      <c r="B57" s="308"/>
      <c r="C57" s="308"/>
      <c r="D57" s="308"/>
      <c r="E57" s="10"/>
      <c r="G57" s="14"/>
      <c r="J57" s="13"/>
      <c r="K57" s="12"/>
      <c r="L57" s="11"/>
    </row>
    <row r="58" spans="1:12" ht="32.25" customHeight="1">
      <c r="A58" s="681" t="s">
        <v>603</v>
      </c>
      <c r="B58" s="681"/>
      <c r="C58" s="681"/>
      <c r="D58" s="681"/>
      <c r="E58" s="681"/>
      <c r="F58" s="681"/>
      <c r="L58" s="9"/>
    </row>
    <row r="59" spans="1:12">
      <c r="A59" s="481"/>
      <c r="B59" s="481"/>
      <c r="C59" s="481"/>
      <c r="D59" s="481"/>
      <c r="E59" s="481"/>
      <c r="F59" s="481"/>
      <c r="L59" s="9"/>
    </row>
    <row r="60" spans="1:12">
      <c r="A60" s="686" t="s">
        <v>435</v>
      </c>
      <c r="B60" s="686"/>
      <c r="C60" s="686"/>
      <c r="D60" s="686"/>
      <c r="L60" s="9"/>
    </row>
    <row r="61" spans="1:12">
      <c r="A61" s="480"/>
      <c r="B61" s="480"/>
      <c r="C61" s="480"/>
      <c r="D61" s="480"/>
      <c r="L61" s="9"/>
    </row>
    <row r="62" spans="1:12">
      <c r="L62" s="9"/>
    </row>
    <row r="63" spans="1:12">
      <c r="B63" s="297"/>
      <c r="K63" s="9"/>
    </row>
    <row r="64" spans="1:12">
      <c r="B64" s="272"/>
      <c r="K64" s="9"/>
    </row>
    <row r="65" spans="12:14">
      <c r="L65" s="9"/>
      <c r="M65" s="9"/>
      <c r="N65" s="9"/>
    </row>
    <row r="66" spans="12:14">
      <c r="L66" s="9"/>
      <c r="M66" s="9"/>
      <c r="N66" s="9"/>
    </row>
    <row r="67" spans="12:14">
      <c r="M67" s="9"/>
      <c r="N67" s="9"/>
    </row>
    <row r="68" spans="12:14">
      <c r="M68" s="9"/>
      <c r="N68" s="9"/>
    </row>
    <row r="69" spans="12:14">
      <c r="M69" s="9"/>
      <c r="N69" s="9"/>
    </row>
    <row r="70" spans="12:14">
      <c r="M70" s="9"/>
      <c r="N70" s="9"/>
    </row>
    <row r="71" spans="12:14">
      <c r="M71" s="9"/>
      <c r="N71" s="9"/>
    </row>
    <row r="72" spans="12:14">
      <c r="M72" s="9"/>
      <c r="N72" s="9"/>
    </row>
    <row r="73" spans="12:14">
      <c r="M73" s="9"/>
      <c r="N73" s="9"/>
    </row>
    <row r="74" spans="12:14">
      <c r="M74" s="9"/>
      <c r="N74" s="9"/>
    </row>
    <row r="75" spans="12:14">
      <c r="M75" s="9"/>
      <c r="N75" s="9"/>
    </row>
    <row r="76" spans="12:14">
      <c r="M76" s="9"/>
      <c r="N76" s="9"/>
    </row>
    <row r="77" spans="12:14">
      <c r="M77" s="9"/>
      <c r="N77" s="9"/>
    </row>
    <row r="78" spans="12:14">
      <c r="M78" s="9"/>
      <c r="N78" s="9"/>
    </row>
    <row r="79" spans="12:14">
      <c r="M79" s="9"/>
      <c r="N79" s="9"/>
    </row>
    <row r="80" spans="12:14">
      <c r="M80" s="9"/>
      <c r="N80" s="9"/>
    </row>
    <row r="81" spans="13:14">
      <c r="M81" s="9"/>
      <c r="N81" s="9"/>
    </row>
    <row r="82" spans="13:14">
      <c r="M82" s="9"/>
      <c r="N82" s="9"/>
    </row>
    <row r="83" spans="13:14">
      <c r="M83" s="9"/>
      <c r="N83" s="9"/>
    </row>
    <row r="84" spans="13:14">
      <c r="M84" s="9"/>
      <c r="N84" s="9"/>
    </row>
    <row r="85" spans="13:14">
      <c r="M85" s="9"/>
      <c r="N85" s="9"/>
    </row>
    <row r="86" spans="13:14">
      <c r="M86" s="9"/>
      <c r="N86" s="9"/>
    </row>
    <row r="87" spans="13:14">
      <c r="M87" s="9"/>
      <c r="N87" s="9"/>
    </row>
    <row r="88" spans="13:14">
      <c r="M88" s="9"/>
      <c r="N88" s="9"/>
    </row>
    <row r="89" spans="13:14">
      <c r="M89" s="9"/>
      <c r="N89" s="9"/>
    </row>
    <row r="90" spans="13:14">
      <c r="M90" s="9"/>
      <c r="N90" s="9"/>
    </row>
    <row r="91" spans="13:14">
      <c r="M91" s="9"/>
      <c r="N91" s="9"/>
    </row>
    <row r="92" spans="13:14">
      <c r="M92" s="9"/>
      <c r="N92" s="9"/>
    </row>
    <row r="93" spans="13:14">
      <c r="M93" s="9"/>
      <c r="N93" s="9"/>
    </row>
    <row r="94" spans="13:14">
      <c r="M94" s="9"/>
      <c r="N94" s="9"/>
    </row>
    <row r="95" spans="13:14">
      <c r="M95" s="9"/>
      <c r="N95" s="9"/>
    </row>
    <row r="96" spans="13:14">
      <c r="M96" s="9"/>
      <c r="N96" s="9"/>
    </row>
    <row r="97" spans="13:14">
      <c r="M97" s="9"/>
      <c r="N97" s="9"/>
    </row>
    <row r="98" spans="13:14">
      <c r="M98" s="9"/>
      <c r="N98" s="9"/>
    </row>
    <row r="99" spans="13:14">
      <c r="M99" s="9"/>
      <c r="N99" s="9"/>
    </row>
    <row r="100" spans="13:14">
      <c r="M100" s="9"/>
      <c r="N100" s="9"/>
    </row>
    <row r="101" spans="13:14">
      <c r="M101" s="9"/>
      <c r="N101" s="9"/>
    </row>
    <row r="102" spans="13:14">
      <c r="M102" s="9"/>
      <c r="N102" s="9"/>
    </row>
    <row r="103" spans="13:14">
      <c r="M103" s="9"/>
      <c r="N103" s="9"/>
    </row>
    <row r="104" spans="13:14">
      <c r="M104" s="9"/>
      <c r="N104" s="9"/>
    </row>
    <row r="105" spans="13:14">
      <c r="M105" s="9"/>
      <c r="N105" s="9"/>
    </row>
    <row r="106" spans="13:14">
      <c r="M106" s="9"/>
      <c r="N106" s="9"/>
    </row>
    <row r="107" spans="13:14">
      <c r="M107" s="9"/>
      <c r="N107" s="9"/>
    </row>
    <row r="108" spans="13:14">
      <c r="M108" s="9"/>
      <c r="N108" s="9"/>
    </row>
    <row r="109" spans="13:14">
      <c r="M109" s="9"/>
      <c r="N109" s="9"/>
    </row>
    <row r="110" spans="13:14">
      <c r="M110" s="9"/>
      <c r="N110" s="9"/>
    </row>
    <row r="111" spans="13:14">
      <c r="M111" s="9"/>
      <c r="N111" s="9"/>
    </row>
    <row r="112" spans="13:14">
      <c r="M112" s="9"/>
      <c r="N112" s="9"/>
    </row>
    <row r="113" spans="13:14">
      <c r="M113" s="9"/>
      <c r="N113" s="9"/>
    </row>
    <row r="114" spans="13:14">
      <c r="M114" s="9"/>
      <c r="N114" s="9"/>
    </row>
  </sheetData>
  <mergeCells count="5">
    <mergeCell ref="A2:E2"/>
    <mergeCell ref="A3:E3"/>
    <mergeCell ref="B1:D1"/>
    <mergeCell ref="A60:D60"/>
    <mergeCell ref="A58:F58"/>
  </mergeCells>
  <pageMargins left="0.7" right="0.7" top="0.75" bottom="0.75" header="0.3" footer="0.3"/>
  <pageSetup scale="6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249977111117893"/>
    <pageSetUpPr fitToPage="1"/>
  </sheetPr>
  <dimension ref="A1:F67"/>
  <sheetViews>
    <sheetView zoomScale="110" zoomScaleNormal="100" workbookViewId="0">
      <pane ySplit="5" topLeftCell="A13" activePane="bottomLeft" state="frozen"/>
      <selection activeCell="J4" sqref="J4"/>
      <selection pane="bottomLeft" activeCell="F13" sqref="F13"/>
    </sheetView>
  </sheetViews>
  <sheetFormatPr baseColWidth="10" defaultColWidth="9.33203125" defaultRowHeight="15"/>
  <cols>
    <col min="1" max="1" width="11.33203125" style="18" customWidth="1"/>
    <col min="2" max="2" width="15.6640625" style="18" customWidth="1"/>
    <col min="3" max="3" width="19.6640625" style="18" customWidth="1"/>
    <col min="4" max="4" width="15.6640625" style="18" customWidth="1"/>
    <col min="5" max="5" width="12.6640625" style="18" customWidth="1"/>
    <col min="6" max="16384" width="9.33203125" style="18"/>
  </cols>
  <sheetData>
    <row r="1" spans="1:6">
      <c r="A1" s="316"/>
      <c r="B1" s="675" t="s">
        <v>461</v>
      </c>
      <c r="C1" s="675"/>
      <c r="D1" s="675"/>
      <c r="E1" s="316"/>
    </row>
    <row r="2" spans="1:6" ht="18" customHeight="1">
      <c r="A2" s="676" t="s">
        <v>400</v>
      </c>
      <c r="B2" s="676"/>
      <c r="C2" s="676"/>
      <c r="D2" s="676"/>
      <c r="E2" s="676"/>
    </row>
    <row r="3" spans="1:6" ht="18" customHeight="1">
      <c r="A3" s="678" t="s">
        <v>2222</v>
      </c>
      <c r="B3" s="678"/>
      <c r="C3" s="678"/>
      <c r="D3" s="678"/>
      <c r="E3" s="678"/>
    </row>
    <row r="4" spans="1:6" ht="13.5" customHeight="1">
      <c r="A4" s="474"/>
      <c r="B4" s="475"/>
      <c r="C4" s="475"/>
      <c r="D4" s="475"/>
      <c r="E4" s="475"/>
    </row>
    <row r="5" spans="1:6" ht="16">
      <c r="A5" s="316"/>
      <c r="B5" s="6" t="s">
        <v>31</v>
      </c>
      <c r="C5" s="5" t="s">
        <v>436</v>
      </c>
      <c r="D5" s="4" t="s">
        <v>33</v>
      </c>
      <c r="E5" s="316"/>
    </row>
    <row r="6" spans="1:6">
      <c r="B6" s="297" t="s">
        <v>34</v>
      </c>
      <c r="C6" s="259">
        <f>(SGF!D5/Pop!E4)*1000</f>
        <v>6064.2527226321317</v>
      </c>
      <c r="D6" s="266"/>
    </row>
    <row r="7" spans="1:6">
      <c r="A7" s="316"/>
      <c r="B7" s="307" t="s">
        <v>35</v>
      </c>
      <c r="C7" s="139">
        <f>(SGF!G5/Pop!E5)*1000</f>
        <v>5491.9972257021745</v>
      </c>
      <c r="D7" s="408">
        <f>RANK(C7,$C$7:$C$56)</f>
        <v>35</v>
      </c>
    </row>
    <row r="8" spans="1:6">
      <c r="A8" s="306"/>
      <c r="B8" s="308" t="s">
        <v>36</v>
      </c>
      <c r="C8" s="101">
        <f>(SGF!H5/Pop!E6)*1000</f>
        <v>11280.575024162099</v>
      </c>
      <c r="D8" s="409">
        <f>RANK(C8,$C$7:$C$56)</f>
        <v>1</v>
      </c>
    </row>
    <row r="9" spans="1:6">
      <c r="A9" s="306"/>
      <c r="B9" s="307" t="s">
        <v>37</v>
      </c>
      <c r="C9" s="139">
        <f>(SGF!I5/Pop!E7)*1000</f>
        <v>4942.7094453320633</v>
      </c>
      <c r="D9" s="408">
        <f t="shared" ref="D9:D56" si="0">RANK(C9,$C$7:$C$56)</f>
        <v>45</v>
      </c>
    </row>
    <row r="10" spans="1:6">
      <c r="A10" s="306"/>
      <c r="B10" s="308" t="s">
        <v>38</v>
      </c>
      <c r="C10" s="101">
        <f>(SGF!J$5/Pop!E8)*1000</f>
        <v>7039.637796622751</v>
      </c>
      <c r="D10" s="409">
        <f t="shared" si="0"/>
        <v>16</v>
      </c>
    </row>
    <row r="11" spans="1:6">
      <c r="A11" s="306"/>
      <c r="B11" s="307" t="s">
        <v>39</v>
      </c>
      <c r="C11" s="139">
        <f>(SGF!K$5/Pop!E9)*1000</f>
        <v>7299.1436832045447</v>
      </c>
      <c r="D11" s="408">
        <f t="shared" si="0"/>
        <v>13</v>
      </c>
      <c r="F11" s="566"/>
    </row>
    <row r="12" spans="1:6">
      <c r="A12" s="306"/>
      <c r="B12" s="308" t="s">
        <v>40</v>
      </c>
      <c r="C12" s="101">
        <f>(SGF!L$5/Pop!E10)*1000</f>
        <v>4970.4395491901951</v>
      </c>
      <c r="D12" s="409">
        <f t="shared" si="0"/>
        <v>44</v>
      </c>
      <c r="F12" s="566"/>
    </row>
    <row r="13" spans="1:6">
      <c r="A13" s="306"/>
      <c r="B13" s="307" t="s">
        <v>41</v>
      </c>
      <c r="C13" s="139">
        <f>(SGF!M$5/Pop!E11)*1000</f>
        <v>7751.7245492427373</v>
      </c>
      <c r="D13" s="408">
        <f t="shared" si="0"/>
        <v>11</v>
      </c>
    </row>
    <row r="14" spans="1:6">
      <c r="A14" s="306"/>
      <c r="B14" s="308" t="s">
        <v>42</v>
      </c>
      <c r="C14" s="101">
        <f>(SGF!N5/Pop!E12)*1000</f>
        <v>8670.4333642777765</v>
      </c>
      <c r="D14" s="409">
        <f t="shared" si="0"/>
        <v>5</v>
      </c>
    </row>
    <row r="15" spans="1:6">
      <c r="A15" s="306"/>
      <c r="B15" s="307" t="s">
        <v>43</v>
      </c>
      <c r="C15" s="139">
        <f>(SGF!O$5/Pop!E13)*1000</f>
        <v>4003.4677188768806</v>
      </c>
      <c r="D15" s="408">
        <f t="shared" si="0"/>
        <v>50</v>
      </c>
    </row>
    <row r="16" spans="1:6">
      <c r="A16" s="306"/>
      <c r="B16" s="308" t="s">
        <v>44</v>
      </c>
      <c r="C16" s="101">
        <f>(SGF!P$5/Pop!E14)*1000</f>
        <v>4230.4221564869777</v>
      </c>
      <c r="D16" s="409">
        <f t="shared" si="0"/>
        <v>49</v>
      </c>
    </row>
    <row r="17" spans="1:4">
      <c r="A17" s="306"/>
      <c r="B17" s="307" t="s">
        <v>45</v>
      </c>
      <c r="C17" s="139">
        <f>(SGF!Q$5/Pop!E15)*1000</f>
        <v>9422.9617705448127</v>
      </c>
      <c r="D17" s="408">
        <f t="shared" si="0"/>
        <v>3</v>
      </c>
    </row>
    <row r="18" spans="1:4">
      <c r="A18" s="306"/>
      <c r="B18" s="308" t="s">
        <v>46</v>
      </c>
      <c r="C18" s="101">
        <f>(SGF!R$5/Pop!E16)*1000</f>
        <v>5911.0162655370614</v>
      </c>
      <c r="D18" s="409">
        <f t="shared" si="0"/>
        <v>32</v>
      </c>
    </row>
    <row r="19" spans="1:4">
      <c r="A19" s="306"/>
      <c r="B19" s="307" t="s">
        <v>47</v>
      </c>
      <c r="C19" s="139">
        <f>(SGF!S$5/Pop!E17)*1000</f>
        <v>5311.055994822068</v>
      </c>
      <c r="D19" s="408">
        <f t="shared" si="0"/>
        <v>37</v>
      </c>
    </row>
    <row r="20" spans="1:4">
      <c r="A20" s="306"/>
      <c r="B20" s="308" t="s">
        <v>48</v>
      </c>
      <c r="C20" s="101">
        <f>(SGF!T$5/Pop!E18)*1000</f>
        <v>5773.5961893665017</v>
      </c>
      <c r="D20" s="409">
        <f t="shared" si="0"/>
        <v>33</v>
      </c>
    </row>
    <row r="21" spans="1:4">
      <c r="A21" s="306"/>
      <c r="B21" s="307" t="s">
        <v>49</v>
      </c>
      <c r="C21" s="139">
        <f>(SGF!U$5/Pop!E19)*1000</f>
        <v>6718.4630120185866</v>
      </c>
      <c r="D21" s="408">
        <f t="shared" si="0"/>
        <v>19</v>
      </c>
    </row>
    <row r="22" spans="1:4">
      <c r="A22" s="306"/>
      <c r="B22" s="308" t="s">
        <v>50</v>
      </c>
      <c r="C22" s="101">
        <f>(SGF!V$5/Pop!E20)*1000</f>
        <v>6070.9939127184125</v>
      </c>
      <c r="D22" s="409">
        <f t="shared" si="0"/>
        <v>28</v>
      </c>
    </row>
    <row r="23" spans="1:4">
      <c r="A23" s="306"/>
      <c r="B23" s="307" t="s">
        <v>51</v>
      </c>
      <c r="C23" s="139">
        <f>(SGF!W$5/Pop!E21)*1000</f>
        <v>6221.9185131120385</v>
      </c>
      <c r="D23" s="408">
        <f t="shared" si="0"/>
        <v>26</v>
      </c>
    </row>
    <row r="24" spans="1:4">
      <c r="A24" s="306"/>
      <c r="B24" s="308" t="s">
        <v>52</v>
      </c>
      <c r="C24" s="101">
        <f>(SGF!X$5/Pop!E22)*1000</f>
        <v>5933.4690766006597</v>
      </c>
      <c r="D24" s="409">
        <f t="shared" si="0"/>
        <v>31</v>
      </c>
    </row>
    <row r="25" spans="1:4">
      <c r="A25" s="306"/>
      <c r="B25" s="307" t="s">
        <v>53</v>
      </c>
      <c r="C25" s="139">
        <f>(SGF!Y$5/Pop!E23)*1000</f>
        <v>6422.1858258097309</v>
      </c>
      <c r="D25" s="408">
        <f t="shared" si="0"/>
        <v>22</v>
      </c>
    </row>
    <row r="26" spans="1:4">
      <c r="A26" s="306"/>
      <c r="B26" s="308" t="s">
        <v>54</v>
      </c>
      <c r="C26" s="101">
        <f>(SGF!Z$5/Pop!E24)*1000</f>
        <v>6777.9681592260104</v>
      </c>
      <c r="D26" s="409">
        <f t="shared" si="0"/>
        <v>18</v>
      </c>
    </row>
    <row r="27" spans="1:4">
      <c r="A27" s="306"/>
      <c r="B27" s="307" t="s">
        <v>55</v>
      </c>
      <c r="C27" s="139">
        <f>(SGF!AA$5/Pop!E25)*1000</f>
        <v>7986.6172853831849</v>
      </c>
      <c r="D27" s="408">
        <f t="shared" si="0"/>
        <v>9</v>
      </c>
    </row>
    <row r="28" spans="1:4">
      <c r="A28" s="306"/>
      <c r="B28" s="308" t="s">
        <v>56</v>
      </c>
      <c r="C28" s="101">
        <f>(SGF!AB$5/Pop!E26)*1000</f>
        <v>6424.0796136559084</v>
      </c>
      <c r="D28" s="409">
        <f t="shared" si="0"/>
        <v>21</v>
      </c>
    </row>
    <row r="29" spans="1:4">
      <c r="A29" s="306"/>
      <c r="B29" s="307" t="s">
        <v>57</v>
      </c>
      <c r="C29" s="139">
        <f>(SGF!AC$5/Pop!E27)*1000</f>
        <v>7415.6207198428583</v>
      </c>
      <c r="D29" s="408">
        <f t="shared" si="0"/>
        <v>12</v>
      </c>
    </row>
    <row r="30" spans="1:4">
      <c r="A30" s="306"/>
      <c r="B30" s="308" t="s">
        <v>58</v>
      </c>
      <c r="C30" s="101">
        <f>(SGF!AD$5/Pop!E28)*1000</f>
        <v>6351.6410307965552</v>
      </c>
      <c r="D30" s="409">
        <f t="shared" si="0"/>
        <v>24</v>
      </c>
    </row>
    <row r="31" spans="1:4">
      <c r="A31" s="306"/>
      <c r="B31" s="307" t="s">
        <v>59</v>
      </c>
      <c r="C31" s="139">
        <f>(SGF!AE$5/Pop!E29)*1000</f>
        <v>4830.3196908104837</v>
      </c>
      <c r="D31" s="408">
        <f t="shared" si="0"/>
        <v>46</v>
      </c>
    </row>
    <row r="32" spans="1:4">
      <c r="A32" s="306"/>
      <c r="B32" s="308" t="s">
        <v>60</v>
      </c>
      <c r="C32" s="101">
        <f>(SGF!AF$5/Pop!E30)*1000</f>
        <v>6299.9743929754886</v>
      </c>
      <c r="D32" s="409">
        <f t="shared" si="0"/>
        <v>25</v>
      </c>
    </row>
    <row r="33" spans="1:4">
      <c r="A33" s="306"/>
      <c r="B33" s="307" t="s">
        <v>61</v>
      </c>
      <c r="C33" s="139">
        <f>(SGF!AG$5/Pop!E31)*1000</f>
        <v>5221.421443734519</v>
      </c>
      <c r="D33" s="408">
        <f t="shared" si="0"/>
        <v>40</v>
      </c>
    </row>
    <row r="34" spans="1:4">
      <c r="A34" s="306"/>
      <c r="B34" s="308" t="s">
        <v>62</v>
      </c>
      <c r="C34" s="101">
        <f>(SGF!AH$5/Pop!E32)*1000</f>
        <v>5117.3974054373539</v>
      </c>
      <c r="D34" s="409">
        <f t="shared" si="0"/>
        <v>42</v>
      </c>
    </row>
    <row r="35" spans="1:4">
      <c r="A35" s="306"/>
      <c r="B35" s="307" t="s">
        <v>63</v>
      </c>
      <c r="C35" s="139">
        <f>(SGF!AI5/Pop!E33)*1000</f>
        <v>5222.1254919775538</v>
      </c>
      <c r="D35" s="408">
        <f t="shared" si="0"/>
        <v>39</v>
      </c>
    </row>
    <row r="36" spans="1:4">
      <c r="A36" s="306"/>
      <c r="B36" s="308" t="s">
        <v>64</v>
      </c>
      <c r="C36" s="101">
        <f>(SGF!AJ$5/Pop!E34)*1000</f>
        <v>6980.3019084476364</v>
      </c>
      <c r="D36" s="409">
        <f t="shared" si="0"/>
        <v>17</v>
      </c>
    </row>
    <row r="37" spans="1:4">
      <c r="A37" s="306"/>
      <c r="B37" s="307" t="s">
        <v>65</v>
      </c>
      <c r="C37" s="139">
        <f>(SGF!AK$5/Pop!E35)*1000</f>
        <v>8218.3106888179027</v>
      </c>
      <c r="D37" s="408">
        <f t="shared" si="0"/>
        <v>7</v>
      </c>
    </row>
    <row r="38" spans="1:4">
      <c r="A38" s="306"/>
      <c r="B38" s="308" t="s">
        <v>66</v>
      </c>
      <c r="C38" s="101">
        <f>(SGF!AL$5/Pop!E36)*1000</f>
        <v>8292.2782699869149</v>
      </c>
      <c r="D38" s="409">
        <f t="shared" si="0"/>
        <v>6</v>
      </c>
    </row>
    <row r="39" spans="1:4">
      <c r="A39" s="306"/>
      <c r="B39" s="307" t="s">
        <v>67</v>
      </c>
      <c r="C39" s="139">
        <f>(SGF!AM$5/Pop!E37)*1000</f>
        <v>5178.3314785467228</v>
      </c>
      <c r="D39" s="408">
        <f t="shared" si="0"/>
        <v>41</v>
      </c>
    </row>
    <row r="40" spans="1:4">
      <c r="A40" s="306"/>
      <c r="B40" s="308" t="s">
        <v>68</v>
      </c>
      <c r="C40" s="101">
        <f>(SGF!AN$5/Pop!E38)*1000</f>
        <v>8800.7791970537201</v>
      </c>
      <c r="D40" s="409">
        <f t="shared" si="0"/>
        <v>4</v>
      </c>
    </row>
    <row r="41" spans="1:4">
      <c r="A41" s="306"/>
      <c r="B41" s="307" t="s">
        <v>69</v>
      </c>
      <c r="C41" s="139">
        <f>(SGF!AO$5/Pop!E39)*1000</f>
        <v>5984.9128656772009</v>
      </c>
      <c r="D41" s="408">
        <f t="shared" si="0"/>
        <v>30</v>
      </c>
    </row>
    <row r="42" spans="1:4">
      <c r="A42" s="308"/>
      <c r="B42" s="308" t="s">
        <v>70</v>
      </c>
      <c r="C42" s="101">
        <f>(SGF!AP$5/Pop!E40)*1000</f>
        <v>5368.3844060745932</v>
      </c>
      <c r="D42" s="409">
        <f t="shared" si="0"/>
        <v>36</v>
      </c>
    </row>
    <row r="43" spans="1:4">
      <c r="A43" s="308"/>
      <c r="B43" s="307" t="s">
        <v>71</v>
      </c>
      <c r="C43" s="139">
        <f>(SGF!AQ$5/Pop!E41)*1000</f>
        <v>7899.3141313940214</v>
      </c>
      <c r="D43" s="408">
        <f t="shared" si="0"/>
        <v>10</v>
      </c>
    </row>
    <row r="44" spans="1:4">
      <c r="A44" s="308"/>
      <c r="B44" s="308" t="s">
        <v>72</v>
      </c>
      <c r="C44" s="101">
        <f>(SGF!AR$5/Pop!E42)*1000</f>
        <v>6610.9426726891652</v>
      </c>
      <c r="D44" s="409">
        <f t="shared" si="0"/>
        <v>20</v>
      </c>
    </row>
    <row r="45" spans="1:4">
      <c r="A45" s="308"/>
      <c r="B45" s="307" t="s">
        <v>73</v>
      </c>
      <c r="C45" s="139">
        <f>(SGF!AS$5/Pop!E43)*1000</f>
        <v>7083.6832166426493</v>
      </c>
      <c r="D45" s="408">
        <f t="shared" si="0"/>
        <v>15</v>
      </c>
    </row>
    <row r="46" spans="1:4">
      <c r="A46" s="308"/>
      <c r="B46" s="308" t="s">
        <v>74</v>
      </c>
      <c r="C46" s="101">
        <f>(SGF!AT$5/Pop!E44)*1000</f>
        <v>5305.3263006757661</v>
      </c>
      <c r="D46" s="409">
        <f t="shared" si="0"/>
        <v>38</v>
      </c>
    </row>
    <row r="47" spans="1:4">
      <c r="A47" s="308"/>
      <c r="B47" s="307" t="s">
        <v>75</v>
      </c>
      <c r="C47" s="139">
        <f>(SGF!AU$5/Pop!E45)*1000</f>
        <v>5067.9513744357027</v>
      </c>
      <c r="D47" s="408">
        <f t="shared" si="0"/>
        <v>43</v>
      </c>
    </row>
    <row r="48" spans="1:4">
      <c r="A48" s="308"/>
      <c r="B48" s="308" t="s">
        <v>76</v>
      </c>
      <c r="C48" s="101">
        <f>(SGF!AV$5/Pop!E46)*1000</f>
        <v>4378.4684418545366</v>
      </c>
      <c r="D48" s="409">
        <f t="shared" si="0"/>
        <v>48</v>
      </c>
    </row>
    <row r="49" spans="1:6">
      <c r="A49" s="308"/>
      <c r="B49" s="307" t="s">
        <v>77</v>
      </c>
      <c r="C49" s="139">
        <f>(SGF!AW$5/Pop!E47)*1000</f>
        <v>4548.9715875117945</v>
      </c>
      <c r="D49" s="408">
        <f t="shared" si="0"/>
        <v>47</v>
      </c>
    </row>
    <row r="50" spans="1:6">
      <c r="A50" s="308"/>
      <c r="B50" s="308" t="s">
        <v>78</v>
      </c>
      <c r="C50" s="101">
        <f>(SGF!AX$5/Pop!E48)*1000</f>
        <v>6028.6088902916435</v>
      </c>
      <c r="D50" s="409">
        <f t="shared" si="0"/>
        <v>29</v>
      </c>
    </row>
    <row r="51" spans="1:6">
      <c r="A51" s="308"/>
      <c r="B51" s="307" t="s">
        <v>79</v>
      </c>
      <c r="C51" s="139">
        <f>(SGF!AY$5/Pop!E49)*1000</f>
        <v>8184.2855928819845</v>
      </c>
      <c r="D51" s="408">
        <f t="shared" si="0"/>
        <v>8</v>
      </c>
    </row>
    <row r="52" spans="1:6">
      <c r="A52" s="308"/>
      <c r="B52" s="308" t="s">
        <v>80</v>
      </c>
      <c r="C52" s="101">
        <f>(SGF!AZ$5/Pop!E50)*1000</f>
        <v>5570.9861369866894</v>
      </c>
      <c r="D52" s="409">
        <f t="shared" si="0"/>
        <v>34</v>
      </c>
    </row>
    <row r="53" spans="1:6">
      <c r="A53" s="308"/>
      <c r="B53" s="307" t="s">
        <v>81</v>
      </c>
      <c r="C53" s="139">
        <f>(SGF!BA$5/Pop!E51)*1000</f>
        <v>6358.7283544676075</v>
      </c>
      <c r="D53" s="408">
        <f t="shared" si="0"/>
        <v>23</v>
      </c>
    </row>
    <row r="54" spans="1:6">
      <c r="A54" s="308"/>
      <c r="B54" s="308" t="s">
        <v>82</v>
      </c>
      <c r="C54" s="101">
        <f>(SGF!BB$5/Pop!E52)*1000</f>
        <v>7259.7632963388642</v>
      </c>
      <c r="D54" s="409">
        <f t="shared" si="0"/>
        <v>14</v>
      </c>
    </row>
    <row r="55" spans="1:6">
      <c r="A55" s="308"/>
      <c r="B55" s="307" t="s">
        <v>83</v>
      </c>
      <c r="C55" s="139">
        <f>(SGF!BC$5/Pop!E53)*1000</f>
        <v>6133.3145140793267</v>
      </c>
      <c r="D55" s="408">
        <f t="shared" si="0"/>
        <v>27</v>
      </c>
    </row>
    <row r="56" spans="1:6">
      <c r="A56" s="308"/>
      <c r="B56" s="308" t="s">
        <v>84</v>
      </c>
      <c r="C56" s="101">
        <f>(SGF!BD$5/Pop!E54)*1000</f>
        <v>9761.6012014189182</v>
      </c>
      <c r="D56" s="409">
        <f t="shared" si="0"/>
        <v>2</v>
      </c>
    </row>
    <row r="57" spans="1:6">
      <c r="A57" s="308"/>
      <c r="B57" s="101"/>
      <c r="C57" s="308"/>
      <c r="D57" s="115"/>
      <c r="E57" s="83"/>
      <c r="F57" s="83"/>
    </row>
    <row r="58" spans="1:6" ht="17.25" customHeight="1">
      <c r="A58" s="687" t="s">
        <v>602</v>
      </c>
      <c r="B58" s="687"/>
      <c r="C58" s="687"/>
      <c r="D58" s="687"/>
      <c r="E58" s="687"/>
      <c r="F58" s="687"/>
    </row>
    <row r="59" spans="1:6">
      <c r="A59" s="687"/>
      <c r="B59" s="687"/>
      <c r="C59" s="687"/>
      <c r="D59" s="687"/>
      <c r="E59" s="687"/>
      <c r="F59" s="687"/>
    </row>
    <row r="60" spans="1:6">
      <c r="A60" s="687"/>
      <c r="B60" s="687"/>
      <c r="C60" s="687"/>
      <c r="D60" s="687"/>
      <c r="E60" s="687"/>
      <c r="F60" s="687"/>
    </row>
    <row r="61" spans="1:6" ht="24.75" customHeight="1">
      <c r="A61" s="687"/>
      <c r="B61" s="687"/>
      <c r="C61" s="687"/>
      <c r="D61" s="687"/>
      <c r="E61" s="687"/>
      <c r="F61" s="687"/>
    </row>
    <row r="62" spans="1:6" ht="6.75" hidden="1" customHeight="1">
      <c r="A62" s="687"/>
      <c r="B62" s="687"/>
      <c r="C62" s="687"/>
      <c r="D62" s="687"/>
      <c r="E62" s="687"/>
      <c r="F62" s="687"/>
    </row>
    <row r="63" spans="1:6" ht="14.25" customHeight="1">
      <c r="A63" s="476"/>
      <c r="B63" s="476"/>
      <c r="C63" s="476"/>
      <c r="D63" s="476"/>
      <c r="E63" s="476"/>
      <c r="F63" s="476"/>
    </row>
    <row r="64" spans="1:6">
      <c r="A64" s="686" t="s">
        <v>435</v>
      </c>
      <c r="B64" s="686"/>
      <c r="C64" s="686"/>
      <c r="D64" s="686"/>
      <c r="E64" s="83"/>
      <c r="F64" s="83"/>
    </row>
    <row r="65" spans="1:6">
      <c r="A65" s="83"/>
      <c r="B65" s="83"/>
      <c r="C65" s="83"/>
      <c r="D65" s="83"/>
      <c r="E65" s="83"/>
      <c r="F65" s="83"/>
    </row>
    <row r="66" spans="1:6">
      <c r="B66" s="297"/>
    </row>
    <row r="67" spans="1:6">
      <c r="B67" s="272"/>
    </row>
  </sheetData>
  <mergeCells count="5">
    <mergeCell ref="B1:D1"/>
    <mergeCell ref="A2:E2"/>
    <mergeCell ref="A3:E3"/>
    <mergeCell ref="A58:F62"/>
    <mergeCell ref="A64:D64"/>
  </mergeCells>
  <pageMargins left="0.7" right="0.7" top="0.75" bottom="0.75" header="0.3" footer="0.3"/>
  <pageSetup scale="68"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I69"/>
  <sheetViews>
    <sheetView workbookViewId="0">
      <selection activeCell="F12" sqref="F12"/>
    </sheetView>
  </sheetViews>
  <sheetFormatPr baseColWidth="10" defaultColWidth="9.33203125" defaultRowHeight="13"/>
  <cols>
    <col min="1" max="1" width="12" style="19" customWidth="1"/>
    <col min="2" max="2" width="10.5" style="19" customWidth="1"/>
    <col min="3" max="3" width="17.33203125" style="19" customWidth="1"/>
    <col min="4" max="4" width="9.33203125" style="19"/>
    <col min="5" max="5" width="12.6640625" style="19" customWidth="1"/>
    <col min="6" max="7" width="9.33203125" style="19"/>
    <col min="8" max="8" width="16.5" style="19" customWidth="1"/>
    <col min="9" max="9" width="12.6640625" style="19" bestFit="1" customWidth="1"/>
    <col min="10" max="10" width="11.33203125" style="19" bestFit="1" customWidth="1"/>
    <col min="11" max="11" width="11.5" style="19" bestFit="1" customWidth="1"/>
    <col min="12" max="16384" width="9.33203125" style="19"/>
  </cols>
  <sheetData>
    <row r="1" spans="1:7" ht="15">
      <c r="A1" s="316"/>
      <c r="B1" s="675" t="s">
        <v>460</v>
      </c>
      <c r="C1" s="675"/>
      <c r="D1" s="675"/>
      <c r="E1" s="316"/>
    </row>
    <row r="2" spans="1:7" ht="18">
      <c r="A2" s="676" t="s">
        <v>401</v>
      </c>
      <c r="B2" s="677"/>
      <c r="C2" s="677"/>
      <c r="D2" s="677"/>
      <c r="E2" s="677"/>
    </row>
    <row r="3" spans="1:7" ht="18" customHeight="1">
      <c r="A3" s="678" t="str">
        <f>CONCATENATE("Fiscal Year ",Pop!H1)</f>
        <v>Fiscal Year 2016</v>
      </c>
      <c r="B3" s="679"/>
      <c r="C3" s="679"/>
      <c r="D3" s="679"/>
      <c r="E3" s="679"/>
    </row>
    <row r="4" spans="1:7" ht="15">
      <c r="A4" s="316"/>
      <c r="B4" s="17"/>
      <c r="C4" s="16"/>
      <c r="D4" s="316"/>
      <c r="E4" s="316"/>
    </row>
    <row r="5" spans="1:7" ht="30">
      <c r="A5" s="297"/>
      <c r="B5" s="6" t="s">
        <v>31</v>
      </c>
      <c r="C5" s="5" t="s">
        <v>434</v>
      </c>
      <c r="D5" s="4" t="s">
        <v>33</v>
      </c>
      <c r="E5" s="297"/>
      <c r="F5" s="128"/>
      <c r="G5" s="128"/>
    </row>
    <row r="6" spans="1:7" ht="14">
      <c r="A6" s="128"/>
      <c r="B6" s="297" t="s">
        <v>34</v>
      </c>
      <c r="C6" s="259">
        <f>(SLF!D12/Pop!D4)*1000</f>
        <v>4945.83966122947</v>
      </c>
      <c r="D6" s="117"/>
    </row>
    <row r="7" spans="1:7" ht="14">
      <c r="A7" s="128"/>
      <c r="B7" s="307" t="s">
        <v>35</v>
      </c>
      <c r="C7" s="139">
        <f>(SLF!I12/Pop!D5)*1000</f>
        <v>3206.4145070151599</v>
      </c>
      <c r="D7" s="408">
        <f>RANK(C7,$C$7:$C$56)</f>
        <v>50</v>
      </c>
    </row>
    <row r="8" spans="1:7" ht="14">
      <c r="A8" s="128"/>
      <c r="B8" s="308" t="s">
        <v>36</v>
      </c>
      <c r="C8" s="101">
        <f>(SLF!L12/Pop!D6)*1000</f>
        <v>3812.4654426975872</v>
      </c>
      <c r="D8" s="409">
        <f>RANK(C8,$C$7:$C$56)</f>
        <v>39</v>
      </c>
    </row>
    <row r="9" spans="1:7" ht="14">
      <c r="A9" s="128"/>
      <c r="B9" s="307" t="s">
        <v>37</v>
      </c>
      <c r="C9" s="139">
        <f>(SLF!O12/Pop!D7)*1000</f>
        <v>3581.5592992081511</v>
      </c>
      <c r="D9" s="408">
        <f t="shared" ref="D9:D56" si="0">RANK(C9,$C$7:$C$56)</f>
        <v>44</v>
      </c>
    </row>
    <row r="10" spans="1:7" ht="14">
      <c r="A10" s="128"/>
      <c r="B10" s="308" t="s">
        <v>38</v>
      </c>
      <c r="C10" s="101">
        <f>(SLF!R$12/Pop!D8)*1000</f>
        <v>3957.6816517866255</v>
      </c>
      <c r="D10" s="409">
        <f t="shared" si="0"/>
        <v>30</v>
      </c>
      <c r="F10" s="565"/>
    </row>
    <row r="11" spans="1:7" ht="14">
      <c r="A11" s="128"/>
      <c r="B11" s="307" t="s">
        <v>39</v>
      </c>
      <c r="C11" s="139">
        <f>(SLF!U$12/Pop!D9)*1000</f>
        <v>6077.010976760359</v>
      </c>
      <c r="D11" s="408">
        <f t="shared" si="0"/>
        <v>8</v>
      </c>
      <c r="F11" s="565"/>
    </row>
    <row r="12" spans="1:7" ht="14">
      <c r="A12" s="128"/>
      <c r="B12" s="308" t="s">
        <v>40</v>
      </c>
      <c r="C12" s="101">
        <f>(SLF!X$12/Pop!D10)*1000</f>
        <v>4621.3335913151732</v>
      </c>
      <c r="D12" s="409">
        <f t="shared" si="0"/>
        <v>22</v>
      </c>
    </row>
    <row r="13" spans="1:7" ht="14">
      <c r="A13" s="128"/>
      <c r="B13" s="307" t="s">
        <v>41</v>
      </c>
      <c r="C13" s="139">
        <f>(SLF!AA$12/Pop!D11)*1000</f>
        <v>7220.4346256708714</v>
      </c>
      <c r="D13" s="408">
        <f t="shared" si="0"/>
        <v>2</v>
      </c>
    </row>
    <row r="14" spans="1:7" ht="14">
      <c r="A14" s="128"/>
      <c r="B14" s="308" t="s">
        <v>42</v>
      </c>
      <c r="C14" s="101">
        <f>(SLF!AD$12/Pop!D12)*1000</f>
        <v>4757.1664892757199</v>
      </c>
      <c r="D14" s="409">
        <f t="shared" si="0"/>
        <v>21</v>
      </c>
    </row>
    <row r="15" spans="1:7" ht="14">
      <c r="A15" s="128"/>
      <c r="B15" s="307" t="s">
        <v>43</v>
      </c>
      <c r="C15" s="139">
        <f>(SLF!AJ$12/Pop!D13)*1000</f>
        <v>3478.1831114517504</v>
      </c>
      <c r="D15" s="408">
        <f t="shared" si="0"/>
        <v>46</v>
      </c>
    </row>
    <row r="16" spans="1:7" ht="14">
      <c r="A16" s="128"/>
      <c r="B16" s="308" t="s">
        <v>44</v>
      </c>
      <c r="C16" s="101">
        <f>(SLF!AM$12/Pop!D14)*1000</f>
        <v>3659.5977939850409</v>
      </c>
      <c r="D16" s="409">
        <f t="shared" si="0"/>
        <v>42</v>
      </c>
    </row>
    <row r="17" spans="1:4" ht="14">
      <c r="A17" s="128"/>
      <c r="B17" s="307" t="s">
        <v>45</v>
      </c>
      <c r="C17" s="139">
        <f>(SLF!AP$12/Pop!D15)*1000</f>
        <v>6467.0868205193174</v>
      </c>
      <c r="D17" s="408">
        <f t="shared" si="0"/>
        <v>6</v>
      </c>
    </row>
    <row r="18" spans="1:4" ht="14">
      <c r="A18" s="128"/>
      <c r="B18" s="308" t="s">
        <v>46</v>
      </c>
      <c r="C18" s="101">
        <f>(SLF!AS$12/Pop!D16)*1000</f>
        <v>3513.6027656714837</v>
      </c>
      <c r="D18" s="409">
        <f t="shared" si="0"/>
        <v>45</v>
      </c>
    </row>
    <row r="19" spans="1:4" ht="14">
      <c r="A19" s="128"/>
      <c r="B19" s="307" t="s">
        <v>47</v>
      </c>
      <c r="C19" s="139">
        <f>(SLF!AV$12/Pop!D17)*1000</f>
        <v>5654.137444192872</v>
      </c>
      <c r="D19" s="408">
        <f t="shared" si="0"/>
        <v>11</v>
      </c>
    </row>
    <row r="20" spans="1:4" ht="14">
      <c r="A20" s="128"/>
      <c r="B20" s="308" t="s">
        <v>48</v>
      </c>
      <c r="C20" s="101">
        <f>(SLF!AY$12/Pop!D18)*1000</f>
        <v>3872.4518982268182</v>
      </c>
      <c r="D20" s="409">
        <f t="shared" si="0"/>
        <v>36</v>
      </c>
    </row>
    <row r="21" spans="1:4" ht="14">
      <c r="A21" s="128"/>
      <c r="B21" s="307" t="s">
        <v>49</v>
      </c>
      <c r="C21" s="139">
        <f>(SLF!BB$12/Pop!D19)*1000</f>
        <v>4884.0580682232312</v>
      </c>
      <c r="D21" s="408">
        <f t="shared" si="0"/>
        <v>18</v>
      </c>
    </row>
    <row r="22" spans="1:4" ht="14">
      <c r="A22" s="128"/>
      <c r="B22" s="308" t="s">
        <v>50</v>
      </c>
      <c r="C22" s="101">
        <f>(SLF!BE$12/Pop!D20)*1000</f>
        <v>4497.5642519889216</v>
      </c>
      <c r="D22" s="409">
        <f t="shared" si="0"/>
        <v>25</v>
      </c>
    </row>
    <row r="23" spans="1:4" ht="14">
      <c r="A23" s="128"/>
      <c r="B23" s="307" t="s">
        <v>51</v>
      </c>
      <c r="C23" s="139">
        <f>(SLF!BH$12/Pop!D21)*1000</f>
        <v>3822.7301694073167</v>
      </c>
      <c r="D23" s="408">
        <f t="shared" si="0"/>
        <v>38</v>
      </c>
    </row>
    <row r="24" spans="1:4" ht="14">
      <c r="A24" s="128"/>
      <c r="B24" s="308" t="s">
        <v>52</v>
      </c>
      <c r="C24" s="101">
        <f>(SLF!BK$12/Pop!D22)*1000</f>
        <v>3887.7760604264859</v>
      </c>
      <c r="D24" s="409">
        <f t="shared" si="0"/>
        <v>35</v>
      </c>
    </row>
    <row r="25" spans="1:4" ht="14">
      <c r="A25" s="128"/>
      <c r="B25" s="307" t="s">
        <v>53</v>
      </c>
      <c r="C25" s="139">
        <f>(SLF!BN$12/Pop!D23)*1000</f>
        <v>5205.5280582635214</v>
      </c>
      <c r="D25" s="408">
        <f t="shared" si="0"/>
        <v>14</v>
      </c>
    </row>
    <row r="26" spans="1:4" ht="14">
      <c r="A26" s="128"/>
      <c r="B26" s="308" t="s">
        <v>54</v>
      </c>
      <c r="C26" s="101">
        <f>(SLF!BQ$12/Pop!D24)*1000</f>
        <v>6026.8430966121095</v>
      </c>
      <c r="D26" s="409">
        <f t="shared" si="0"/>
        <v>9</v>
      </c>
    </row>
    <row r="27" spans="1:4" ht="14">
      <c r="A27" s="128"/>
      <c r="B27" s="307" t="s">
        <v>55</v>
      </c>
      <c r="C27" s="139">
        <f>(SLF!BT$12/Pop!D25)*1000</f>
        <v>6468.9318335260195</v>
      </c>
      <c r="D27" s="408">
        <f t="shared" si="0"/>
        <v>5</v>
      </c>
    </row>
    <row r="28" spans="1:4" ht="14">
      <c r="A28" s="128"/>
      <c r="B28" s="308" t="s">
        <v>56</v>
      </c>
      <c r="C28" s="101">
        <f>(SLF!BW$12/Pop!D26)*1000</f>
        <v>4082.0898489899528</v>
      </c>
      <c r="D28" s="409">
        <f t="shared" si="0"/>
        <v>28</v>
      </c>
    </row>
    <row r="29" spans="1:4" ht="14">
      <c r="A29" s="128"/>
      <c r="B29" s="307" t="s">
        <v>57</v>
      </c>
      <c r="C29" s="139">
        <f>(SLF!BZ$12/Pop!D27)*1000</f>
        <v>6090.4668736029535</v>
      </c>
      <c r="D29" s="408">
        <f t="shared" si="0"/>
        <v>7</v>
      </c>
    </row>
    <row r="30" spans="1:4" ht="14">
      <c r="A30" s="128"/>
      <c r="B30" s="308" t="s">
        <v>58</v>
      </c>
      <c r="C30" s="101">
        <f>(SLF!CC$12/Pop!D28)*1000</f>
        <v>3612.7141452695855</v>
      </c>
      <c r="D30" s="409">
        <f t="shared" si="0"/>
        <v>43</v>
      </c>
    </row>
    <row r="31" spans="1:4" ht="14">
      <c r="A31" s="128"/>
      <c r="B31" s="307" t="s">
        <v>59</v>
      </c>
      <c r="C31" s="139">
        <f>(SLF!CF$12/Pop!D29)*1000</f>
        <v>3682.295668356981</v>
      </c>
      <c r="D31" s="408">
        <f t="shared" si="0"/>
        <v>41</v>
      </c>
    </row>
    <row r="32" spans="1:4" ht="14">
      <c r="A32" s="128"/>
      <c r="B32" s="308" t="s">
        <v>60</v>
      </c>
      <c r="C32" s="101">
        <f>(SLF!CI$12/Pop!D30)*1000</f>
        <v>3826.5373713722347</v>
      </c>
      <c r="D32" s="409">
        <f t="shared" si="0"/>
        <v>37</v>
      </c>
    </row>
    <row r="33" spans="1:4" ht="14">
      <c r="A33" s="128"/>
      <c r="B33" s="307" t="s">
        <v>61</v>
      </c>
      <c r="C33" s="139">
        <f>(SLF!CL$12/Pop!D31)*1000</f>
        <v>5087.3190071519075</v>
      </c>
      <c r="D33" s="408">
        <f t="shared" si="0"/>
        <v>15</v>
      </c>
    </row>
    <row r="34" spans="1:4" ht="14">
      <c r="A34" s="128"/>
      <c r="B34" s="308" t="s">
        <v>62</v>
      </c>
      <c r="C34" s="101">
        <f>(SLF!CO$12/Pop!D32)*1000</f>
        <v>4277.0043010913651</v>
      </c>
      <c r="D34" s="409">
        <f t="shared" si="0"/>
        <v>27</v>
      </c>
    </row>
    <row r="35" spans="1:4" ht="14">
      <c r="A35" s="128"/>
      <c r="B35" s="307" t="s">
        <v>63</v>
      </c>
      <c r="C35" s="139">
        <f>(SLF!CR$12/Pop!D33)*1000</f>
        <v>4817.5765815365367</v>
      </c>
      <c r="D35" s="408">
        <f t="shared" si="0"/>
        <v>19</v>
      </c>
    </row>
    <row r="36" spans="1:4" ht="14">
      <c r="A36" s="128"/>
      <c r="B36" s="308" t="s">
        <v>64</v>
      </c>
      <c r="C36" s="101">
        <f>(SLF!CU$12/Pop!D34)*1000</f>
        <v>6709.1871216481841</v>
      </c>
      <c r="D36" s="409">
        <f t="shared" si="0"/>
        <v>3</v>
      </c>
    </row>
    <row r="37" spans="1:4" ht="14">
      <c r="A37" s="128"/>
      <c r="B37" s="307" t="s">
        <v>65</v>
      </c>
      <c r="C37" s="139">
        <f>(SLF!CX$12/Pop!D35)*1000</f>
        <v>3891.0101120535219</v>
      </c>
      <c r="D37" s="408">
        <f t="shared" si="0"/>
        <v>34</v>
      </c>
    </row>
    <row r="38" spans="1:4" ht="14">
      <c r="A38" s="128"/>
      <c r="B38" s="308" t="s">
        <v>66</v>
      </c>
      <c r="C38" s="101">
        <f>(SLF!DA$12/Pop!D36)*1000</f>
        <v>8956.6811549299109</v>
      </c>
      <c r="D38" s="409">
        <f t="shared" si="0"/>
        <v>1</v>
      </c>
    </row>
    <row r="39" spans="1:4" ht="14">
      <c r="A39" s="128"/>
      <c r="B39" s="307" t="s">
        <v>67</v>
      </c>
      <c r="C39" s="139">
        <f>(SLF!DD$12/Pop!D37)*1000</f>
        <v>3919.1363445311754</v>
      </c>
      <c r="D39" s="408">
        <f t="shared" si="0"/>
        <v>32</v>
      </c>
    </row>
    <row r="40" spans="1:4" ht="14">
      <c r="A40" s="128"/>
      <c r="B40" s="308" t="s">
        <v>68</v>
      </c>
      <c r="C40" s="101">
        <f>(SLF!DG$12/Pop!D38)*1000</f>
        <v>6629.973211496821</v>
      </c>
      <c r="D40" s="409">
        <f t="shared" si="0"/>
        <v>4</v>
      </c>
    </row>
    <row r="41" spans="1:4" ht="14">
      <c r="A41" s="128"/>
      <c r="B41" s="307" t="s">
        <v>69</v>
      </c>
      <c r="C41" s="139">
        <f>(SLF!DJ$12/Pop!D39)*1000</f>
        <v>4473.4927452262218</v>
      </c>
      <c r="D41" s="408">
        <f t="shared" si="0"/>
        <v>26</v>
      </c>
    </row>
    <row r="42" spans="1:4" ht="14">
      <c r="A42" s="128"/>
      <c r="B42" s="308" t="s">
        <v>70</v>
      </c>
      <c r="C42" s="101">
        <f>(SLF!DM$12/Pop!D40)*1000</f>
        <v>3457.7896550730425</v>
      </c>
      <c r="D42" s="409">
        <f t="shared" si="0"/>
        <v>47</v>
      </c>
    </row>
    <row r="43" spans="1:4" ht="14">
      <c r="A43" s="128"/>
      <c r="B43" s="307" t="s">
        <v>71</v>
      </c>
      <c r="C43" s="139">
        <f>(SLF!DP$12/Pop!D41)*1000</f>
        <v>4508.0889840868394</v>
      </c>
      <c r="D43" s="408">
        <f t="shared" si="0"/>
        <v>24</v>
      </c>
    </row>
    <row r="44" spans="1:4" ht="14">
      <c r="A44" s="128"/>
      <c r="B44" s="308" t="s">
        <v>72</v>
      </c>
      <c r="C44" s="101">
        <f>(SLF!DS$12/Pop!D42)*1000</f>
        <v>5058.2846676940053</v>
      </c>
      <c r="D44" s="409">
        <f t="shared" si="0"/>
        <v>16</v>
      </c>
    </row>
    <row r="45" spans="1:4" ht="14">
      <c r="A45" s="128"/>
      <c r="B45" s="307" t="s">
        <v>73</v>
      </c>
      <c r="C45" s="139">
        <f>(SLF!DV$12/Pop!D43)*1000</f>
        <v>5562.0802862421824</v>
      </c>
      <c r="D45" s="408">
        <f t="shared" si="0"/>
        <v>12</v>
      </c>
    </row>
    <row r="46" spans="1:4" ht="14">
      <c r="A46" s="128"/>
      <c r="B46" s="308" t="s">
        <v>74</v>
      </c>
      <c r="C46" s="101">
        <f>(SLF!DY$12/Pop!D44)*1000</f>
        <v>3435.1319462674264</v>
      </c>
      <c r="D46" s="409">
        <f t="shared" si="0"/>
        <v>48</v>
      </c>
    </row>
    <row r="47" spans="1:4" ht="14">
      <c r="A47" s="128"/>
      <c r="B47" s="307" t="s">
        <v>75</v>
      </c>
      <c r="C47" s="139">
        <f>(SLF!EB$12/Pop!D45)*1000</f>
        <v>3938.0308795160304</v>
      </c>
      <c r="D47" s="408">
        <f t="shared" si="0"/>
        <v>31</v>
      </c>
    </row>
    <row r="48" spans="1:4" ht="14">
      <c r="A48" s="128"/>
      <c r="B48" s="308" t="s">
        <v>76</v>
      </c>
      <c r="C48" s="101">
        <f>(SLF!EE$12/Pop!D46)*1000</f>
        <v>3322.0658573309729</v>
      </c>
      <c r="D48" s="409">
        <f t="shared" si="0"/>
        <v>49</v>
      </c>
    </row>
    <row r="49" spans="1:9" ht="14">
      <c r="A49" s="128"/>
      <c r="B49" s="307" t="s">
        <v>77</v>
      </c>
      <c r="C49" s="139">
        <f>(SLF!EH$12/Pop!D47)*1000</f>
        <v>4019.9657321365717</v>
      </c>
      <c r="D49" s="408">
        <f t="shared" si="0"/>
        <v>29</v>
      </c>
    </row>
    <row r="50" spans="1:9" ht="14">
      <c r="A50" s="128"/>
      <c r="B50" s="308" t="s">
        <v>78</v>
      </c>
      <c r="C50" s="101">
        <f>(SLF!EK$12/Pop!D48)*1000</f>
        <v>3743.2741159687166</v>
      </c>
      <c r="D50" s="409">
        <f t="shared" si="0"/>
        <v>40</v>
      </c>
    </row>
    <row r="51" spans="1:9" ht="14">
      <c r="A51" s="128"/>
      <c r="B51" s="307" t="s">
        <v>79</v>
      </c>
      <c r="C51" s="139">
        <f>(SLF!EN$12/Pop!D49)*1000</f>
        <v>5903.8539898677154</v>
      </c>
      <c r="D51" s="408">
        <f t="shared" si="0"/>
        <v>10</v>
      </c>
    </row>
    <row r="52" spans="1:9" ht="14">
      <c r="A52" s="128"/>
      <c r="B52" s="308" t="s">
        <v>80</v>
      </c>
      <c r="C52" s="101">
        <f>(SLF!EQ$12/Pop!D50)*1000</f>
        <v>4560.3572693412943</v>
      </c>
      <c r="D52" s="409">
        <f t="shared" si="0"/>
        <v>23</v>
      </c>
    </row>
    <row r="53" spans="1:9" ht="14">
      <c r="A53" s="128"/>
      <c r="B53" s="307" t="s">
        <v>81</v>
      </c>
      <c r="C53" s="139">
        <f>(SLF!ET$12/Pop!D51)*1000</f>
        <v>5050.2776154817502</v>
      </c>
      <c r="D53" s="408">
        <f t="shared" si="0"/>
        <v>17</v>
      </c>
    </row>
    <row r="54" spans="1:9" ht="14">
      <c r="A54" s="128"/>
      <c r="B54" s="308" t="s">
        <v>82</v>
      </c>
      <c r="C54" s="101">
        <f>(SLF!EW$12/Pop!D52)*1000</f>
        <v>3916.5165092908001</v>
      </c>
      <c r="D54" s="409">
        <f t="shared" si="0"/>
        <v>33</v>
      </c>
    </row>
    <row r="55" spans="1:9" ht="14">
      <c r="A55" s="128"/>
      <c r="B55" s="307" t="s">
        <v>83</v>
      </c>
      <c r="C55" s="139">
        <f>(SLF!EZ$12/Pop!D53)*1000</f>
        <v>4782.1829068389516</v>
      </c>
      <c r="D55" s="408">
        <f t="shared" si="0"/>
        <v>20</v>
      </c>
    </row>
    <row r="56" spans="1:9" ht="14">
      <c r="A56" s="128"/>
      <c r="B56" s="308" t="s">
        <v>84</v>
      </c>
      <c r="C56" s="101">
        <f>(SLF!FC$12/Pop!D54)*1000</f>
        <v>5544.5572823169377</v>
      </c>
      <c r="D56" s="409">
        <f t="shared" si="0"/>
        <v>13</v>
      </c>
    </row>
    <row r="57" spans="1:9" ht="14">
      <c r="A57" s="128"/>
      <c r="B57" s="262" t="s">
        <v>85</v>
      </c>
      <c r="C57" s="256">
        <f>(SLF!AG$12/Pop!D55)*1000</f>
        <v>10840.696675317387</v>
      </c>
      <c r="D57" s="410" t="str">
        <f>CONCATENATE("(",RANK(C57,$C$7:$C$57),")")</f>
        <v>(1)</v>
      </c>
    </row>
    <row r="58" spans="1:9" ht="14">
      <c r="A58" s="267"/>
      <c r="B58" s="129"/>
      <c r="C58" s="255"/>
      <c r="D58" s="267"/>
      <c r="E58" s="254"/>
      <c r="F58" s="255"/>
      <c r="G58" s="128"/>
    </row>
    <row r="59" spans="1:9" ht="14">
      <c r="A59" s="267"/>
      <c r="B59" s="129"/>
      <c r="C59" s="255"/>
      <c r="D59" s="267"/>
      <c r="E59" s="254"/>
      <c r="F59" s="255"/>
      <c r="G59" s="128"/>
    </row>
    <row r="60" spans="1:9">
      <c r="A60" s="688" t="s">
        <v>601</v>
      </c>
      <c r="B60" s="688"/>
      <c r="C60" s="688"/>
      <c r="D60" s="688"/>
      <c r="E60" s="689"/>
      <c r="F60" s="689"/>
      <c r="G60" s="689"/>
      <c r="H60" s="21"/>
      <c r="I60" s="20"/>
    </row>
    <row r="61" spans="1:9">
      <c r="A61" s="689"/>
      <c r="B61" s="689"/>
      <c r="C61" s="689"/>
      <c r="D61" s="689"/>
      <c r="E61" s="689"/>
      <c r="F61" s="689"/>
      <c r="G61" s="689"/>
    </row>
    <row r="62" spans="1:9">
      <c r="A62" s="689"/>
      <c r="B62" s="689"/>
      <c r="C62" s="689"/>
      <c r="D62" s="689"/>
      <c r="E62" s="689"/>
      <c r="F62" s="689"/>
      <c r="G62" s="689"/>
    </row>
    <row r="63" spans="1:9">
      <c r="A63" s="689"/>
      <c r="B63" s="689"/>
      <c r="C63" s="689"/>
      <c r="D63" s="689"/>
      <c r="E63" s="689"/>
      <c r="F63" s="689"/>
      <c r="G63" s="689"/>
    </row>
    <row r="64" spans="1:9" ht="35.25" customHeight="1">
      <c r="A64" s="689"/>
      <c r="B64" s="689"/>
      <c r="C64" s="689"/>
      <c r="D64" s="689"/>
      <c r="E64" s="689"/>
      <c r="F64" s="689"/>
      <c r="G64" s="689"/>
    </row>
    <row r="65" spans="1:7" ht="14">
      <c r="A65" s="128"/>
      <c r="B65" s="128"/>
      <c r="C65" s="128"/>
      <c r="D65" s="128"/>
      <c r="E65" s="128"/>
      <c r="F65" s="128"/>
      <c r="G65" s="128"/>
    </row>
    <row r="66" spans="1:7" ht="14">
      <c r="A66" s="686" t="s">
        <v>435</v>
      </c>
      <c r="B66" s="686"/>
      <c r="C66" s="686"/>
      <c r="D66" s="686"/>
      <c r="E66" s="128"/>
      <c r="F66" s="128"/>
      <c r="G66" s="128"/>
    </row>
    <row r="68" spans="1:7" ht="14">
      <c r="B68" s="297"/>
    </row>
    <row r="69" spans="1:7" ht="14">
      <c r="B69" s="272"/>
    </row>
  </sheetData>
  <mergeCells count="5">
    <mergeCell ref="B1:D1"/>
    <mergeCell ref="A2:E2"/>
    <mergeCell ref="A3:E3"/>
    <mergeCell ref="A60:G64"/>
    <mergeCell ref="A66:D6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pageSetUpPr fitToPage="1"/>
  </sheetPr>
  <dimension ref="A1:J69"/>
  <sheetViews>
    <sheetView zoomScaleNormal="100" workbookViewId="0">
      <pane ySplit="5" topLeftCell="A6" activePane="bottomLeft" state="frozen"/>
      <selection activeCell="J4" sqref="J4"/>
      <selection pane="bottomLeft" activeCell="F16" sqref="F16"/>
    </sheetView>
  </sheetViews>
  <sheetFormatPr baseColWidth="10" defaultColWidth="9.33203125" defaultRowHeight="13"/>
  <cols>
    <col min="1" max="1" width="12" style="19" customWidth="1"/>
    <col min="2" max="2" width="10.5" style="19" customWidth="1"/>
    <col min="3" max="3" width="17.33203125" style="19" customWidth="1"/>
    <col min="4" max="4" width="9.33203125" style="19"/>
    <col min="5" max="5" width="12.6640625" style="19" customWidth="1"/>
    <col min="6" max="7" width="9.33203125" style="19"/>
    <col min="8" max="8" width="16.5" style="19" customWidth="1"/>
    <col min="9" max="9" width="12.6640625" style="19" bestFit="1" customWidth="1"/>
    <col min="10" max="10" width="11.33203125" style="19" bestFit="1" customWidth="1"/>
    <col min="11" max="11" width="11.5" style="19" bestFit="1" customWidth="1"/>
    <col min="12" max="16384" width="9.33203125" style="19"/>
  </cols>
  <sheetData>
    <row r="1" spans="1:10" ht="15">
      <c r="A1" s="316"/>
      <c r="B1" s="675" t="s">
        <v>459</v>
      </c>
      <c r="C1" s="675"/>
      <c r="D1" s="675"/>
      <c r="E1" s="316"/>
    </row>
    <row r="2" spans="1:10" ht="18">
      <c r="A2" s="676" t="s">
        <v>402</v>
      </c>
      <c r="B2" s="677"/>
      <c r="C2" s="677"/>
      <c r="D2" s="677"/>
      <c r="E2" s="677"/>
    </row>
    <row r="3" spans="1:10" ht="18">
      <c r="A3" s="678" t="str">
        <f>CONCATENATE("Fiscal Year ",Pop!H1)</f>
        <v>Fiscal Year 2016</v>
      </c>
      <c r="B3" s="679"/>
      <c r="C3" s="679"/>
      <c r="D3" s="679"/>
      <c r="E3" s="679"/>
    </row>
    <row r="4" spans="1:10" ht="15.75" customHeight="1">
      <c r="A4" s="316"/>
      <c r="B4" s="17"/>
      <c r="C4" s="16"/>
      <c r="D4" s="316"/>
      <c r="E4" s="316"/>
    </row>
    <row r="5" spans="1:10" ht="32.25" customHeight="1">
      <c r="A5" s="297"/>
      <c r="B5" s="6" t="s">
        <v>31</v>
      </c>
      <c r="C5" s="5" t="s">
        <v>91</v>
      </c>
      <c r="D5" s="4" t="s">
        <v>33</v>
      </c>
      <c r="E5" s="297"/>
      <c r="F5" s="128"/>
      <c r="G5" s="128"/>
    </row>
    <row r="6" spans="1:10" ht="14">
      <c r="A6" s="128"/>
      <c r="B6" s="128" t="s">
        <v>34</v>
      </c>
      <c r="C6" s="544">
        <f>(SLF!D6/Pop!D4)*1000</f>
        <v>9301.8138210728866</v>
      </c>
      <c r="D6" s="117"/>
    </row>
    <row r="7" spans="1:10" ht="14">
      <c r="A7" s="128">
        <v>1</v>
      </c>
      <c r="B7" s="328" t="s">
        <v>35</v>
      </c>
      <c r="C7" s="546">
        <f>(SLF!I6/Pop!D5)*1000</f>
        <v>7827.0216611511669</v>
      </c>
      <c r="D7" s="408">
        <f t="shared" ref="D7:D38" si="0">RANK(C7,$C$7:$C$56)</f>
        <v>39</v>
      </c>
      <c r="J7" s="422"/>
    </row>
    <row r="8" spans="1:10" ht="14">
      <c r="A8" s="128">
        <v>2</v>
      </c>
      <c r="B8" s="327" t="s">
        <v>36</v>
      </c>
      <c r="C8" s="101">
        <f>(SLF!L6/Pop!D6)*1000</f>
        <v>14550.830588977804</v>
      </c>
      <c r="D8" s="409">
        <f t="shared" si="0"/>
        <v>2</v>
      </c>
      <c r="J8" s="422"/>
    </row>
    <row r="9" spans="1:10" ht="14">
      <c r="A9" s="128">
        <v>3</v>
      </c>
      <c r="B9" s="328" t="s">
        <v>37</v>
      </c>
      <c r="C9" s="546">
        <f>(SLF!O6/Pop!D7)*1000</f>
        <v>7293.0124328341235</v>
      </c>
      <c r="D9" s="408">
        <f t="shared" si="0"/>
        <v>46</v>
      </c>
      <c r="J9" s="422"/>
    </row>
    <row r="10" spans="1:10" ht="14">
      <c r="A10" s="128">
        <v>4</v>
      </c>
      <c r="B10" s="327" t="s">
        <v>38</v>
      </c>
      <c r="C10" s="543">
        <f>(SLF!R$6/Pop!D8)*1000</f>
        <v>8252.6263866481549</v>
      </c>
      <c r="D10" s="409">
        <f t="shared" si="0"/>
        <v>34</v>
      </c>
      <c r="J10" s="422"/>
    </row>
    <row r="11" spans="1:10" ht="14">
      <c r="A11" s="128">
        <v>5</v>
      </c>
      <c r="B11" s="328" t="s">
        <v>39</v>
      </c>
      <c r="C11" s="139">
        <f>(SLF!U$6/Pop!D9)*1000</f>
        <v>11341.954428687193</v>
      </c>
      <c r="D11" s="408">
        <f t="shared" si="0"/>
        <v>7</v>
      </c>
      <c r="J11" s="422"/>
    </row>
    <row r="12" spans="1:10" ht="14">
      <c r="A12" s="128">
        <v>6</v>
      </c>
      <c r="B12" s="327" t="s">
        <v>40</v>
      </c>
      <c r="C12" s="543">
        <f>(SLF!X$6/Pop!D10)*1000</f>
        <v>8780.2352758220677</v>
      </c>
      <c r="D12" s="409">
        <f t="shared" si="0"/>
        <v>26</v>
      </c>
      <c r="J12" s="422"/>
    </row>
    <row r="13" spans="1:10" ht="14">
      <c r="A13" s="128">
        <v>7</v>
      </c>
      <c r="B13" s="328" t="s">
        <v>41</v>
      </c>
      <c r="C13" s="139">
        <f>(SLF!AA$6/Pop!D11)*1000</f>
        <v>10879.076061582888</v>
      </c>
      <c r="D13" s="408">
        <f t="shared" si="0"/>
        <v>9</v>
      </c>
      <c r="J13" s="422"/>
    </row>
    <row r="14" spans="1:10" ht="14">
      <c r="A14" s="128">
        <v>8</v>
      </c>
      <c r="B14" s="327" t="s">
        <v>42</v>
      </c>
      <c r="C14" s="543">
        <f>(SLF!AD$6/Pop!D12)*1000</f>
        <v>10066.662258134267</v>
      </c>
      <c r="D14" s="409">
        <f t="shared" si="0"/>
        <v>14</v>
      </c>
      <c r="F14" s="565"/>
      <c r="J14" s="422"/>
    </row>
    <row r="15" spans="1:10" ht="14">
      <c r="A15" s="128">
        <v>9</v>
      </c>
      <c r="B15" s="328" t="s">
        <v>43</v>
      </c>
      <c r="C15" s="546">
        <f>(SLF!AJ$6/Pop!D13)*1000</f>
        <v>7157.367317517911</v>
      </c>
      <c r="D15" s="408">
        <f t="shared" si="0"/>
        <v>47</v>
      </c>
      <c r="F15" s="565"/>
    </row>
    <row r="16" spans="1:10" ht="14">
      <c r="A16" s="128">
        <v>10</v>
      </c>
      <c r="B16" s="327" t="s">
        <v>44</v>
      </c>
      <c r="C16" s="543">
        <f>(SLF!AM$6/Pop!D14)*1000</f>
        <v>6778.187775000436</v>
      </c>
      <c r="D16" s="409">
        <f t="shared" si="0"/>
        <v>50</v>
      </c>
    </row>
    <row r="17" spans="1:4" ht="14">
      <c r="A17" s="128">
        <v>11</v>
      </c>
      <c r="B17" s="328" t="s">
        <v>45</v>
      </c>
      <c r="C17" s="139">
        <f>(SLF!AP$6/Pop!D15)*1000</f>
        <v>11506.896911351223</v>
      </c>
      <c r="D17" s="408">
        <f t="shared" si="0"/>
        <v>5</v>
      </c>
    </row>
    <row r="18" spans="1:4" ht="14">
      <c r="A18" s="128">
        <v>12</v>
      </c>
      <c r="B18" s="327" t="s">
        <v>46</v>
      </c>
      <c r="C18" s="543">
        <f>(SLF!AS$6/Pop!D16)*1000</f>
        <v>6912.0400517611042</v>
      </c>
      <c r="D18" s="409">
        <f t="shared" si="0"/>
        <v>48</v>
      </c>
    </row>
    <row r="19" spans="1:4" ht="14">
      <c r="A19" s="128">
        <v>13</v>
      </c>
      <c r="B19" s="328" t="s">
        <v>47</v>
      </c>
      <c r="C19" s="546">
        <f>(SLF!AV$6/Pop!D17)*1000</f>
        <v>9080.4611285719238</v>
      </c>
      <c r="D19" s="408">
        <f t="shared" si="0"/>
        <v>21</v>
      </c>
    </row>
    <row r="20" spans="1:4" ht="14">
      <c r="A20" s="128">
        <v>14</v>
      </c>
      <c r="B20" s="327" t="s">
        <v>48</v>
      </c>
      <c r="C20" s="543">
        <f>(SLF!AY$6/Pop!D18)*1000</f>
        <v>8109.0247568324849</v>
      </c>
      <c r="D20" s="409">
        <f t="shared" si="0"/>
        <v>36</v>
      </c>
    </row>
    <row r="21" spans="1:4" ht="14">
      <c r="A21" s="128">
        <v>15</v>
      </c>
      <c r="B21" s="328" t="s">
        <v>49</v>
      </c>
      <c r="C21" s="139">
        <f>(SLF!BB$6/Pop!D19)*1000</f>
        <v>10086.561909808428</v>
      </c>
      <c r="D21" s="408">
        <f t="shared" si="0"/>
        <v>13</v>
      </c>
    </row>
    <row r="22" spans="1:4" ht="14">
      <c r="A22" s="128">
        <v>16</v>
      </c>
      <c r="B22" s="327" t="s">
        <v>50</v>
      </c>
      <c r="C22" s="101">
        <f>(SLF!BE$6/Pop!D20)*1000</f>
        <v>8596.1060359434905</v>
      </c>
      <c r="D22" s="409">
        <f t="shared" si="0"/>
        <v>28</v>
      </c>
    </row>
    <row r="23" spans="1:4" ht="14">
      <c r="A23" s="128">
        <v>17</v>
      </c>
      <c r="B23" s="328" t="s">
        <v>51</v>
      </c>
      <c r="C23" s="139">
        <f>(SLF!BH$6/Pop!D21)*1000</f>
        <v>8287.8001529717567</v>
      </c>
      <c r="D23" s="408">
        <f t="shared" si="0"/>
        <v>33</v>
      </c>
    </row>
    <row r="24" spans="1:4" ht="14">
      <c r="A24" s="128">
        <v>18</v>
      </c>
      <c r="B24" s="327" t="s">
        <v>52</v>
      </c>
      <c r="C24" s="101">
        <f>(SLF!BK$6/Pop!D22)*1000</f>
        <v>8357.3042900611308</v>
      </c>
      <c r="D24" s="409">
        <f t="shared" si="0"/>
        <v>32</v>
      </c>
    </row>
    <row r="25" spans="1:4" ht="14">
      <c r="A25" s="128">
        <v>19</v>
      </c>
      <c r="B25" s="328" t="s">
        <v>53</v>
      </c>
      <c r="C25" s="139">
        <f>(SLF!BN$6/Pop!D23)*1000</f>
        <v>8964.0573975066</v>
      </c>
      <c r="D25" s="408">
        <f t="shared" si="0"/>
        <v>22</v>
      </c>
    </row>
    <row r="26" spans="1:4" ht="14">
      <c r="A26" s="128">
        <v>20</v>
      </c>
      <c r="B26" s="327" t="s">
        <v>54</v>
      </c>
      <c r="C26" s="543">
        <f>(SLF!BQ$6/Pop!D24)*1000</f>
        <v>9931.5649839196703</v>
      </c>
      <c r="D26" s="409">
        <f t="shared" si="0"/>
        <v>17</v>
      </c>
    </row>
    <row r="27" spans="1:4" ht="14">
      <c r="A27" s="128">
        <v>21</v>
      </c>
      <c r="B27" s="328" t="s">
        <v>55</v>
      </c>
      <c r="C27" s="139">
        <f>(SLF!BT$6/Pop!D25)*1000</f>
        <v>11212.394674401254</v>
      </c>
      <c r="D27" s="408">
        <f t="shared" si="0"/>
        <v>8</v>
      </c>
    </row>
    <row r="28" spans="1:4" ht="14">
      <c r="A28" s="128">
        <v>22</v>
      </c>
      <c r="B28" s="327" t="s">
        <v>56</v>
      </c>
      <c r="C28" s="543">
        <f>(SLF!BW$6/Pop!D26)*1000</f>
        <v>8636.7567344461058</v>
      </c>
      <c r="D28" s="409">
        <f t="shared" si="0"/>
        <v>27</v>
      </c>
    </row>
    <row r="29" spans="1:4" ht="14">
      <c r="A29" s="128">
        <v>23</v>
      </c>
      <c r="B29" s="328" t="s">
        <v>57</v>
      </c>
      <c r="C29" s="546">
        <f>(SLF!BZ$6/Pop!D27)*1000</f>
        <v>10505.786372974</v>
      </c>
      <c r="D29" s="408">
        <f t="shared" si="0"/>
        <v>11</v>
      </c>
    </row>
    <row r="30" spans="1:4" ht="14">
      <c r="A30" s="128">
        <v>24</v>
      </c>
      <c r="B30" s="327" t="s">
        <v>58</v>
      </c>
      <c r="C30" s="101">
        <f>(SLF!CC$6/Pop!D28)*1000</f>
        <v>8883.2540869527365</v>
      </c>
      <c r="D30" s="409">
        <f t="shared" si="0"/>
        <v>24</v>
      </c>
    </row>
    <row r="31" spans="1:4" ht="14">
      <c r="A31" s="128">
        <v>25</v>
      </c>
      <c r="B31" s="328" t="s">
        <v>59</v>
      </c>
      <c r="C31" s="546">
        <f>(SLF!CF$6/Pop!D29)*1000</f>
        <v>7499.3475808283983</v>
      </c>
      <c r="D31" s="408">
        <f t="shared" si="0"/>
        <v>45</v>
      </c>
    </row>
    <row r="32" spans="1:4" ht="14">
      <c r="A32" s="128">
        <v>26</v>
      </c>
      <c r="B32" s="327" t="s">
        <v>60</v>
      </c>
      <c r="C32" s="101">
        <f>(SLF!CI$6/Pop!D30)*1000</f>
        <v>8124.9181634727956</v>
      </c>
      <c r="D32" s="409">
        <f t="shared" si="0"/>
        <v>35</v>
      </c>
    </row>
    <row r="33" spans="1:4" ht="14">
      <c r="A33" s="128">
        <v>27</v>
      </c>
      <c r="B33" s="328" t="s">
        <v>61</v>
      </c>
      <c r="C33" s="546">
        <f>(SLF!CL$6/Pop!D31)*1000</f>
        <v>9142.6538960150519</v>
      </c>
      <c r="D33" s="408">
        <f t="shared" si="0"/>
        <v>20</v>
      </c>
    </row>
    <row r="34" spans="1:4" ht="14">
      <c r="A34" s="128">
        <v>28</v>
      </c>
      <c r="B34" s="327" t="s">
        <v>62</v>
      </c>
      <c r="C34" s="543">
        <f>(SLF!CO$6/Pop!D32)*1000</f>
        <v>7532.3071772633466</v>
      </c>
      <c r="D34" s="409">
        <f t="shared" si="0"/>
        <v>44</v>
      </c>
    </row>
    <row r="35" spans="1:4" ht="14">
      <c r="A35" s="128">
        <v>29</v>
      </c>
      <c r="B35" s="328" t="s">
        <v>63</v>
      </c>
      <c r="C35" s="139">
        <f>(SLF!CR$6/Pop!D33)*1000</f>
        <v>8384.6091616948124</v>
      </c>
      <c r="D35" s="408">
        <f t="shared" si="0"/>
        <v>30</v>
      </c>
    </row>
    <row r="36" spans="1:4" ht="14">
      <c r="A36" s="128">
        <v>30</v>
      </c>
      <c r="B36" s="327" t="s">
        <v>64</v>
      </c>
      <c r="C36" s="101">
        <f>(SLF!CU$6/Pop!D34)*1000</f>
        <v>10770.415405122685</v>
      </c>
      <c r="D36" s="409">
        <f t="shared" si="0"/>
        <v>10</v>
      </c>
    </row>
    <row r="37" spans="1:4" ht="14">
      <c r="A37" s="128">
        <v>31</v>
      </c>
      <c r="B37" s="328" t="s">
        <v>65</v>
      </c>
      <c r="C37" s="546">
        <f>(SLF!CX$6/Pop!D35)*1000</f>
        <v>9951.7668281679762</v>
      </c>
      <c r="D37" s="408">
        <f t="shared" si="0"/>
        <v>16</v>
      </c>
    </row>
    <row r="38" spans="1:4" ht="14">
      <c r="A38" s="128">
        <v>32</v>
      </c>
      <c r="B38" s="327" t="s">
        <v>66</v>
      </c>
      <c r="C38" s="543">
        <f>(SLF!DA$6/Pop!D36)*1000</f>
        <v>14843.522976024848</v>
      </c>
      <c r="D38" s="409">
        <f t="shared" si="0"/>
        <v>1</v>
      </c>
    </row>
    <row r="39" spans="1:4" ht="14">
      <c r="A39" s="128">
        <v>33</v>
      </c>
      <c r="B39" s="328" t="s">
        <v>67</v>
      </c>
      <c r="C39" s="546">
        <f>(SLF!DD$6/Pop!D37)*1000</f>
        <v>7971.9615319519971</v>
      </c>
      <c r="D39" s="408">
        <f t="shared" ref="D39:D56" si="1">RANK(C39,$C$7:$C$56)</f>
        <v>38</v>
      </c>
    </row>
    <row r="40" spans="1:4" ht="14">
      <c r="A40" s="128">
        <v>34</v>
      </c>
      <c r="B40" s="327" t="s">
        <v>68</v>
      </c>
      <c r="C40" s="101">
        <f>(SLF!DG$6/Pop!D38)*1000</f>
        <v>11985.646179991212</v>
      </c>
      <c r="D40" s="409">
        <f t="shared" si="1"/>
        <v>4</v>
      </c>
    </row>
    <row r="41" spans="1:4" ht="14">
      <c r="A41" s="128">
        <v>35</v>
      </c>
      <c r="B41" s="328" t="s">
        <v>69</v>
      </c>
      <c r="C41" s="546">
        <f>(SLF!DJ$6/Pop!D39)*1000</f>
        <v>8911.3650923884725</v>
      </c>
      <c r="D41" s="408">
        <f t="shared" si="1"/>
        <v>23</v>
      </c>
    </row>
    <row r="42" spans="1:4" ht="14">
      <c r="A42" s="128">
        <v>36</v>
      </c>
      <c r="B42" s="327" t="s">
        <v>70</v>
      </c>
      <c r="C42" s="101">
        <f>(SLF!DM$6/Pop!D40)*1000</f>
        <v>7550.4771872538231</v>
      </c>
      <c r="D42" s="409">
        <f t="shared" si="1"/>
        <v>43</v>
      </c>
    </row>
    <row r="43" spans="1:4" ht="14">
      <c r="A43" s="128">
        <v>37</v>
      </c>
      <c r="B43" s="328" t="s">
        <v>71</v>
      </c>
      <c r="C43" s="139">
        <f>(SLF!DP$6/Pop!D41)*1000</f>
        <v>10009.815738613099</v>
      </c>
      <c r="D43" s="408">
        <f t="shared" si="1"/>
        <v>15</v>
      </c>
    </row>
    <row r="44" spans="1:4" ht="14">
      <c r="A44" s="128">
        <v>38</v>
      </c>
      <c r="B44" s="327" t="s">
        <v>72</v>
      </c>
      <c r="C44" s="543">
        <f>(SLF!DS$6/Pop!D42)*1000</f>
        <v>9361.6353531707973</v>
      </c>
      <c r="D44" s="409">
        <f t="shared" si="1"/>
        <v>19</v>
      </c>
    </row>
    <row r="45" spans="1:4" ht="14">
      <c r="A45" s="128">
        <v>39</v>
      </c>
      <c r="B45" s="328" t="s">
        <v>73</v>
      </c>
      <c r="C45" s="139">
        <f>(SLF!DV$6/Pop!D43)*1000</f>
        <v>10157.882344931664</v>
      </c>
      <c r="D45" s="408">
        <f t="shared" si="1"/>
        <v>12</v>
      </c>
    </row>
    <row r="46" spans="1:4" ht="14">
      <c r="A46" s="128">
        <v>40</v>
      </c>
      <c r="B46" s="327" t="s">
        <v>74</v>
      </c>
      <c r="C46" s="101">
        <f>(SLF!DY$6/Pop!D44)*1000</f>
        <v>8040.6522653433931</v>
      </c>
      <c r="D46" s="409">
        <f t="shared" si="1"/>
        <v>37</v>
      </c>
    </row>
    <row r="47" spans="1:4" ht="14">
      <c r="A47" s="128">
        <v>41</v>
      </c>
      <c r="B47" s="328" t="s">
        <v>75</v>
      </c>
      <c r="C47" s="139">
        <f>(SLF!EB$6/Pop!D45)*1000</f>
        <v>7798.4845776526272</v>
      </c>
      <c r="D47" s="408">
        <f t="shared" si="1"/>
        <v>40</v>
      </c>
    </row>
    <row r="48" spans="1:4" ht="14">
      <c r="A48" s="128">
        <v>42</v>
      </c>
      <c r="B48" s="327" t="s">
        <v>76</v>
      </c>
      <c r="C48" s="101">
        <f>(SLF!EE$6/Pop!D46)*1000</f>
        <v>6834.9778416230984</v>
      </c>
      <c r="D48" s="409">
        <f t="shared" si="1"/>
        <v>49</v>
      </c>
    </row>
    <row r="49" spans="1:9" ht="14">
      <c r="A49" s="128">
        <v>43</v>
      </c>
      <c r="B49" s="328" t="s">
        <v>77</v>
      </c>
      <c r="C49" s="546">
        <f>(SLF!EH$6/Pop!D47)*1000</f>
        <v>7569.7998434824731</v>
      </c>
      <c r="D49" s="408">
        <f t="shared" si="1"/>
        <v>42</v>
      </c>
    </row>
    <row r="50" spans="1:9" ht="14">
      <c r="A50" s="128">
        <v>44</v>
      </c>
      <c r="B50" s="327" t="s">
        <v>78</v>
      </c>
      <c r="C50" s="543">
        <f>(SLF!EK$6/Pop!D48)*1000</f>
        <v>7753.9014446899655</v>
      </c>
      <c r="D50" s="409">
        <f t="shared" si="1"/>
        <v>41</v>
      </c>
    </row>
    <row r="51" spans="1:9" ht="14">
      <c r="A51" s="128">
        <v>45</v>
      </c>
      <c r="B51" s="328" t="s">
        <v>79</v>
      </c>
      <c r="C51" s="139">
        <f>(SLF!EN$6/Pop!D49)*1000</f>
        <v>11407.027146693532</v>
      </c>
      <c r="D51" s="408">
        <f t="shared" si="1"/>
        <v>6</v>
      </c>
    </row>
    <row r="52" spans="1:9" ht="14">
      <c r="A52" s="128">
        <v>46</v>
      </c>
      <c r="B52" s="327" t="s">
        <v>80</v>
      </c>
      <c r="C52" s="543">
        <f>(SLF!EQ$6/Pop!D50)*1000</f>
        <v>8366.4933126386022</v>
      </c>
      <c r="D52" s="409">
        <f t="shared" si="1"/>
        <v>31</v>
      </c>
    </row>
    <row r="53" spans="1:9" ht="14">
      <c r="A53" s="128">
        <v>47</v>
      </c>
      <c r="B53" s="328" t="s">
        <v>81</v>
      </c>
      <c r="C53" s="546">
        <f>(SLF!ET$6/Pop!D51)*1000</f>
        <v>9754.6941092997131</v>
      </c>
      <c r="D53" s="408">
        <f t="shared" si="1"/>
        <v>18</v>
      </c>
    </row>
    <row r="54" spans="1:9" ht="14">
      <c r="A54" s="128">
        <v>48</v>
      </c>
      <c r="B54" s="327" t="s">
        <v>82</v>
      </c>
      <c r="C54" s="101">
        <f>(SLF!EW$6/Pop!D52)*1000</f>
        <v>8882.5070257246243</v>
      </c>
      <c r="D54" s="409">
        <f t="shared" si="1"/>
        <v>25</v>
      </c>
    </row>
    <row r="55" spans="1:9" ht="14">
      <c r="A55" s="128">
        <v>49</v>
      </c>
      <c r="B55" s="328" t="s">
        <v>83</v>
      </c>
      <c r="C55" s="546">
        <f>(SLF!EZ$6/Pop!D53)*1000</f>
        <v>8584.5259857364999</v>
      </c>
      <c r="D55" s="408">
        <f t="shared" si="1"/>
        <v>29</v>
      </c>
    </row>
    <row r="56" spans="1:9" ht="14">
      <c r="A56" s="128">
        <v>50</v>
      </c>
      <c r="B56" s="327" t="s">
        <v>84</v>
      </c>
      <c r="C56" s="543">
        <f>(SLF!FC$6/Pop!D54)*1000</f>
        <v>13749.807662717341</v>
      </c>
      <c r="D56" s="409">
        <f t="shared" si="1"/>
        <v>3</v>
      </c>
    </row>
    <row r="57" spans="1:9" ht="15.75" customHeight="1">
      <c r="A57" s="128"/>
      <c r="B57" s="262" t="s">
        <v>85</v>
      </c>
      <c r="C57" s="256">
        <f>(SLF!AG$6/Pop!D55)*1000</f>
        <v>19893.368170021746</v>
      </c>
      <c r="D57" s="410" t="str">
        <f>CONCATENATE("(",RANK(C57,$C$7:$C$57),")")</f>
        <v>(1)</v>
      </c>
    </row>
    <row r="58" spans="1:9" ht="0.75" hidden="1" customHeight="1">
      <c r="A58" s="267"/>
      <c r="B58" s="129"/>
      <c r="C58" s="255"/>
      <c r="D58" s="267"/>
      <c r="E58" s="254"/>
      <c r="F58" s="255"/>
      <c r="G58" s="128"/>
    </row>
    <row r="59" spans="1:9" ht="19.5" customHeight="1">
      <c r="A59" s="688" t="s">
        <v>605</v>
      </c>
      <c r="B59" s="688"/>
      <c r="C59" s="688"/>
      <c r="D59" s="688"/>
      <c r="E59" s="688"/>
      <c r="F59" s="688"/>
      <c r="G59" s="688"/>
    </row>
    <row r="60" spans="1:9" ht="21" customHeight="1">
      <c r="A60" s="688"/>
      <c r="B60" s="688"/>
      <c r="C60" s="688"/>
      <c r="D60" s="688"/>
      <c r="E60" s="688"/>
      <c r="F60" s="688"/>
      <c r="G60" s="688"/>
      <c r="H60" s="21"/>
      <c r="I60" s="20"/>
    </row>
    <row r="61" spans="1:9" ht="12.75" customHeight="1">
      <c r="A61" s="688"/>
      <c r="B61" s="688"/>
      <c r="C61" s="688"/>
      <c r="D61" s="688"/>
      <c r="E61" s="688"/>
      <c r="F61" s="688"/>
      <c r="G61" s="688"/>
    </row>
    <row r="62" spans="1:9" ht="12.75" customHeight="1">
      <c r="A62" s="688"/>
      <c r="B62" s="688"/>
      <c r="C62" s="688"/>
      <c r="D62" s="688"/>
      <c r="E62" s="688"/>
      <c r="F62" s="688"/>
      <c r="G62" s="688"/>
    </row>
    <row r="63" spans="1:9" ht="12.75" customHeight="1">
      <c r="A63" s="688"/>
      <c r="B63" s="688"/>
      <c r="C63" s="688"/>
      <c r="D63" s="688"/>
      <c r="E63" s="688"/>
      <c r="F63" s="688"/>
      <c r="G63" s="688"/>
    </row>
    <row r="64" spans="1:9" ht="12.75" customHeight="1">
      <c r="A64" s="688"/>
      <c r="B64" s="688"/>
      <c r="C64" s="688"/>
      <c r="D64" s="688"/>
      <c r="E64" s="688"/>
      <c r="F64" s="688"/>
      <c r="G64" s="688"/>
    </row>
    <row r="65" spans="1:7" ht="14">
      <c r="A65" s="128"/>
      <c r="B65" s="128"/>
      <c r="C65" s="128"/>
      <c r="D65" s="128"/>
      <c r="E65" s="128"/>
      <c r="F65" s="128"/>
      <c r="G65" s="128"/>
    </row>
    <row r="66" spans="1:7" ht="20" customHeight="1">
      <c r="A66" s="690" t="s">
        <v>435</v>
      </c>
      <c r="B66" s="690"/>
      <c r="C66" s="690"/>
      <c r="D66" s="690"/>
      <c r="E66" s="690"/>
      <c r="F66" s="690"/>
      <c r="G66" s="690"/>
    </row>
    <row r="68" spans="1:7" ht="14">
      <c r="B68" s="297"/>
    </row>
    <row r="69" spans="1:7" ht="14">
      <c r="B69" s="272"/>
    </row>
  </sheetData>
  <mergeCells count="5">
    <mergeCell ref="B1:D1"/>
    <mergeCell ref="A2:E2"/>
    <mergeCell ref="A3:E3"/>
    <mergeCell ref="A66:G66"/>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pageSetUpPr fitToPage="1"/>
  </sheetPr>
  <dimension ref="A1:I68"/>
  <sheetViews>
    <sheetView zoomScaleNormal="100" workbookViewId="0">
      <pane ySplit="6" topLeftCell="A7" activePane="bottomLeft" state="frozen"/>
      <selection activeCell="J4" sqref="J4"/>
      <selection pane="bottomLeft" activeCell="I18" sqref="I18"/>
    </sheetView>
  </sheetViews>
  <sheetFormatPr baseColWidth="10" defaultColWidth="9.33203125" defaultRowHeight="13"/>
  <cols>
    <col min="1" max="1" width="10.6640625" style="22" customWidth="1"/>
    <col min="2" max="3" width="11.6640625" style="22" customWidth="1"/>
    <col min="4" max="4" width="13.5" style="22" customWidth="1"/>
    <col min="5" max="5" width="14.33203125" style="22" customWidth="1"/>
    <col min="6" max="6" width="17" style="22" customWidth="1"/>
    <col min="7" max="9" width="9.33203125" style="22"/>
    <col min="10" max="14" width="11.33203125" style="22" customWidth="1"/>
    <col min="15" max="16384" width="9.33203125" style="22"/>
  </cols>
  <sheetData>
    <row r="1" spans="1:9" ht="14">
      <c r="A1" s="24"/>
      <c r="B1" s="675" t="s">
        <v>458</v>
      </c>
      <c r="C1" s="675"/>
      <c r="D1" s="675"/>
      <c r="E1" s="675"/>
      <c r="F1" s="675"/>
      <c r="G1" s="675"/>
    </row>
    <row r="2" spans="1:9" ht="18">
      <c r="B2" s="676" t="s">
        <v>437</v>
      </c>
      <c r="C2" s="676"/>
      <c r="D2" s="676"/>
      <c r="E2" s="676"/>
      <c r="F2" s="676"/>
      <c r="G2" s="676"/>
    </row>
    <row r="3" spans="1:9" ht="18">
      <c r="B3" s="692" t="s">
        <v>92</v>
      </c>
      <c r="C3" s="692"/>
      <c r="D3" s="692"/>
      <c r="E3" s="692"/>
      <c r="F3" s="692"/>
      <c r="G3" s="692"/>
    </row>
    <row r="4" spans="1:9" ht="18">
      <c r="B4" s="678" t="str">
        <f>CONCATENATE("Fiscal Year ",Pop!H1)</f>
        <v>Fiscal Year 2016</v>
      </c>
      <c r="C4" s="678"/>
      <c r="D4" s="678"/>
      <c r="E4" s="678"/>
      <c r="F4" s="678"/>
      <c r="G4" s="678"/>
    </row>
    <row r="5" spans="1:9" ht="18">
      <c r="B5" s="451"/>
      <c r="C5" s="452"/>
      <c r="D5" s="452"/>
      <c r="E5" s="452"/>
      <c r="F5" s="26"/>
      <c r="G5" s="25"/>
    </row>
    <row r="6" spans="1:9" ht="30">
      <c r="A6" s="17"/>
      <c r="B6" s="23" t="s">
        <v>31</v>
      </c>
      <c r="C6" s="114" t="s">
        <v>93</v>
      </c>
      <c r="D6" s="114" t="s">
        <v>94</v>
      </c>
      <c r="E6" s="114" t="s">
        <v>95</v>
      </c>
      <c r="F6" s="114" t="s">
        <v>96</v>
      </c>
      <c r="G6" s="114" t="s">
        <v>97</v>
      </c>
      <c r="H6" s="297"/>
    </row>
    <row r="7" spans="1:9" ht="14">
      <c r="A7" s="297"/>
      <c r="B7" s="297" t="s">
        <v>34</v>
      </c>
      <c r="C7" s="257">
        <f>(SLF!D$13)/(SLF!D$12)</f>
        <v>0.31463443299867538</v>
      </c>
      <c r="D7" s="257">
        <f>(SLF!D$15)/(SLF!D$12)</f>
        <v>0.23568437510921286</v>
      </c>
      <c r="E7" s="257">
        <f>(SLF!D$22)/(SLF!D$12)</f>
        <v>0.23525741039199471</v>
      </c>
      <c r="F7" s="257">
        <f>(SLF!D$23)/(SLF!D$12)</f>
        <v>3.3922382293770627E-2</v>
      </c>
      <c r="G7" s="257">
        <f>1-SUM(C7:F7)</f>
        <v>0.18050139920634645</v>
      </c>
    </row>
    <row r="8" spans="1:9" ht="14">
      <c r="A8" s="297"/>
      <c r="B8" s="307" t="s">
        <v>35</v>
      </c>
      <c r="C8" s="411">
        <f>(SLF!I$13)/(SLF!I$12)</f>
        <v>0.17099469602735259</v>
      </c>
      <c r="D8" s="411">
        <f>(SLF!I$15)/(SLF!I$12)</f>
        <v>0.30702630401358444</v>
      </c>
      <c r="E8" s="411">
        <f>(SLF!I$22)/(SLF!I$12)</f>
        <v>0.2317902521424233</v>
      </c>
      <c r="F8" s="411">
        <f>(SLF!I$23)/(SLF!I$12)</f>
        <v>2.4169514611622697E-2</v>
      </c>
      <c r="G8" s="411">
        <f t="shared" ref="G8:G58" si="0">1-SUM(C8:F8)</f>
        <v>0.26601923320501697</v>
      </c>
    </row>
    <row r="9" spans="1:9" ht="14">
      <c r="A9" s="297"/>
      <c r="B9" s="308" t="s">
        <v>36</v>
      </c>
      <c r="C9" s="412">
        <f>(SLF!L$13)/(SLF!L$12)</f>
        <v>0.53692518677748746</v>
      </c>
      <c r="D9" s="412">
        <f>(SLF!L$15)/(SLF!L$12)</f>
        <v>8.2958528517767957E-2</v>
      </c>
      <c r="E9" s="412">
        <f>(SLF!L$22)/(SLF!L$12)</f>
        <v>0</v>
      </c>
      <c r="F9" s="412">
        <f>(SLF!L$23)/(SLF!L$12)</f>
        <v>7.5079580067682408E-2</v>
      </c>
      <c r="G9" s="412">
        <f t="shared" si="0"/>
        <v>0.30503670463706212</v>
      </c>
    </row>
    <row r="10" spans="1:9" ht="14">
      <c r="A10" s="297"/>
      <c r="B10" s="307" t="s">
        <v>37</v>
      </c>
      <c r="C10" s="411">
        <f>(SLF!O$13)/(SLF!O$12)</f>
        <v>0.29645860315778827</v>
      </c>
      <c r="D10" s="411">
        <f>(SLF!O$15)/(SLF!O$12)</f>
        <v>0.38746346495883338</v>
      </c>
      <c r="E10" s="411">
        <f>(SLF!O$22)/(SLF!O$12)</f>
        <v>0.16036090948524254</v>
      </c>
      <c r="F10" s="411">
        <f>(SLF!O$23)/(SLF!O$12)</f>
        <v>2.3058303582676017E-2</v>
      </c>
      <c r="G10" s="411">
        <f t="shared" si="0"/>
        <v>0.13265871881545988</v>
      </c>
    </row>
    <row r="11" spans="1:9" ht="14">
      <c r="A11" s="297"/>
      <c r="B11" s="308" t="s">
        <v>38</v>
      </c>
      <c r="C11" s="412">
        <f>(SLF!R$13)/(SLF!R$12)</f>
        <v>0.17981464794177332</v>
      </c>
      <c r="D11" s="412">
        <f>(SLF!R$15)/(SLF!R$12)</f>
        <v>0.37482453551005551</v>
      </c>
      <c r="E11" s="412">
        <f>(SLF!R$22)/(SLF!R$12)</f>
        <v>0.23518925812755406</v>
      </c>
      <c r="F11" s="412">
        <f>(SLF!R$23)/(SLF!R$12)</f>
        <v>3.8063692225243598E-2</v>
      </c>
      <c r="G11" s="412">
        <f t="shared" si="0"/>
        <v>0.17210786619537344</v>
      </c>
    </row>
    <row r="12" spans="1:9" ht="14">
      <c r="A12" s="297"/>
      <c r="B12" s="307" t="s">
        <v>39</v>
      </c>
      <c r="C12" s="411">
        <f>(SLF!U$13)/(SLF!U$12)</f>
        <v>0.25655243918643689</v>
      </c>
      <c r="D12" s="411">
        <f>(SLF!U$15)/(SLF!U$12)</f>
        <v>0.21923988010374115</v>
      </c>
      <c r="E12" s="411">
        <f>(SLF!U$22)/(SLF!U$12)</f>
        <v>0.33815584168640678</v>
      </c>
      <c r="F12" s="411">
        <f>(SLF!U$23)/(SLF!U$12)</f>
        <v>4.1465547999398805E-2</v>
      </c>
      <c r="G12" s="411">
        <f t="shared" si="0"/>
        <v>0.14458629102401632</v>
      </c>
    </row>
    <row r="13" spans="1:9" ht="14">
      <c r="A13" s="297"/>
      <c r="B13" s="308" t="s">
        <v>40</v>
      </c>
      <c r="C13" s="412">
        <f>(SLF!X$13)/(SLF!X$12)</f>
        <v>0.30833006605766211</v>
      </c>
      <c r="D13" s="412">
        <f>(SLF!X$15)/(SLF!X$12)</f>
        <v>0.26493626269052911</v>
      </c>
      <c r="E13" s="412">
        <f>(SLF!X$22)/(SLF!X$12)</f>
        <v>0.25377544464295915</v>
      </c>
      <c r="F13" s="412">
        <f>(SLF!X$23)/(SLF!X$12)</f>
        <v>2.4499050337957604E-2</v>
      </c>
      <c r="G13" s="412">
        <f t="shared" si="0"/>
        <v>0.148459176270892</v>
      </c>
    </row>
    <row r="14" spans="1:9" ht="14">
      <c r="A14" s="297"/>
      <c r="B14" s="307" t="s">
        <v>41</v>
      </c>
      <c r="C14" s="411">
        <f>(SLF!AA$13)/(SLF!AA$12)</f>
        <v>0.40538702614917133</v>
      </c>
      <c r="D14" s="411">
        <f>(SLF!AA$15)/(SLF!AA$12)</f>
        <v>0.14486950120335562</v>
      </c>
      <c r="E14" s="411">
        <f>(SLF!AA$22)/(SLF!AA$12)</f>
        <v>0.29172964925788408</v>
      </c>
      <c r="F14" s="411">
        <f>(SLF!AA$23)/(SLF!AA$12)</f>
        <v>2.77736676182978E-2</v>
      </c>
      <c r="G14" s="411">
        <f t="shared" si="0"/>
        <v>0.13024015577129111</v>
      </c>
    </row>
    <row r="15" spans="1:9" ht="14">
      <c r="A15" s="297"/>
      <c r="B15" s="308" t="s">
        <v>42</v>
      </c>
      <c r="C15" s="412">
        <f>(SLF!AD$13)/(SLF!AD$12)</f>
        <v>0.18087756719062043</v>
      </c>
      <c r="D15" s="412">
        <f>(SLF!AD$15)/(SLF!AD$12)</f>
        <v>0</v>
      </c>
      <c r="E15" s="412">
        <f>(SLF!AD$22)/(SLF!AD$12)</f>
        <v>0.25813880983013998</v>
      </c>
      <c r="F15" s="412">
        <f>(SLF!AD$23)/(SLF!AD$12)</f>
        <v>7.1422503658865127E-2</v>
      </c>
      <c r="G15" s="412">
        <f t="shared" si="0"/>
        <v>0.48956111932037449</v>
      </c>
    </row>
    <row r="16" spans="1:9" ht="14">
      <c r="A16" s="297"/>
      <c r="B16" s="307" t="s">
        <v>43</v>
      </c>
      <c r="C16" s="411">
        <f>(SLF!AJ$13)/(SLF!AJ$12)</f>
        <v>0.36324884913370348</v>
      </c>
      <c r="D16" s="411">
        <f>(SLF!AJ$15)/(SLF!AJ$12)</f>
        <v>0.34130191685853511</v>
      </c>
      <c r="E16" s="411">
        <f>(SLF!AJ$22)/(SLF!AJ$12)</f>
        <v>0</v>
      </c>
      <c r="F16" s="411">
        <f>(SLF!AJ$23)/(SLF!AJ$12)</f>
        <v>3.1625779521955971E-2</v>
      </c>
      <c r="G16" s="411">
        <f t="shared" si="0"/>
        <v>0.26382345448580546</v>
      </c>
      <c r="I16" s="499"/>
    </row>
    <row r="17" spans="1:9" ht="14">
      <c r="A17" s="297"/>
      <c r="B17" s="308" t="s">
        <v>44</v>
      </c>
      <c r="C17" s="412">
        <f>(SLF!AM$13)/(SLF!AM$12)</f>
        <v>0.31681145948035144</v>
      </c>
      <c r="D17" s="412">
        <f>(SLF!AM$15)/(SLF!AM$12)</f>
        <v>0.24050903222235678</v>
      </c>
      <c r="E17" s="412">
        <f>(SLF!AM$22)/(SLF!AM$12)</f>
        <v>0.27659009910024457</v>
      </c>
      <c r="F17" s="412">
        <f>(SLF!AM$23)/(SLF!AM$12)</f>
        <v>2.5991144853547882E-2</v>
      </c>
      <c r="G17" s="412">
        <f t="shared" si="0"/>
        <v>0.14009826434349926</v>
      </c>
      <c r="I17" s="499"/>
    </row>
    <row r="18" spans="1:9" ht="14">
      <c r="A18" s="297"/>
      <c r="B18" s="307" t="s">
        <v>45</v>
      </c>
      <c r="C18" s="411">
        <f>(SLF!AP$13)/(SLF!AP$12)</f>
        <v>0.17633287901173852</v>
      </c>
      <c r="D18" s="411">
        <f>(SLF!AP$15)/(SLF!AP$12)</f>
        <v>0.37226125847550773</v>
      </c>
      <c r="E18" s="411">
        <f>(SLF!AP$22)/(SLF!AP$12)</f>
        <v>0.22903284915054706</v>
      </c>
      <c r="F18" s="411">
        <f>(SLF!AP$23)/(SLF!AP$12)</f>
        <v>1.1707340409032301E-2</v>
      </c>
      <c r="G18" s="411">
        <f t="shared" si="0"/>
        <v>0.21066567295317429</v>
      </c>
    </row>
    <row r="19" spans="1:9" ht="14">
      <c r="A19" s="297"/>
      <c r="B19" s="308" t="s">
        <v>46</v>
      </c>
      <c r="C19" s="412">
        <f>(SLF!AS$13)/(SLF!AS$12)</f>
        <v>0.26872946787230234</v>
      </c>
      <c r="D19" s="412">
        <f>(SLF!AS$15)/(SLF!AS$12)</f>
        <v>0.26463252912445046</v>
      </c>
      <c r="E19" s="412">
        <f>(SLF!AS$22)/(SLF!AS$12)</f>
        <v>0.25770835705031253</v>
      </c>
      <c r="F19" s="412">
        <f>(SLF!AS$23)/(SLF!AS$12)</f>
        <v>3.2017244276754106E-2</v>
      </c>
      <c r="G19" s="412">
        <f t="shared" si="0"/>
        <v>0.1769124016761805</v>
      </c>
    </row>
    <row r="20" spans="1:9" ht="14">
      <c r="A20" s="297"/>
      <c r="B20" s="307" t="s">
        <v>47</v>
      </c>
      <c r="C20" s="411">
        <f>(SLF!AV$13)/(SLF!AV$12)</f>
        <v>0.37493574057685652</v>
      </c>
      <c r="D20" s="411">
        <f>(SLF!AV$15)/(SLF!AV$12)</f>
        <v>0.19302240322312825</v>
      </c>
      <c r="E20" s="411">
        <f>(SLF!AV$22)/(SLF!AV$12)</f>
        <v>0.19023813709629517</v>
      </c>
      <c r="F20" s="411">
        <f>(SLF!AV$23)/(SLF!AV$12)</f>
        <v>4.639976441461028E-2</v>
      </c>
      <c r="G20" s="411">
        <f t="shared" si="0"/>
        <v>0.19540395468910987</v>
      </c>
    </row>
    <row r="21" spans="1:9" ht="14">
      <c r="A21" s="297"/>
      <c r="B21" s="308" t="s">
        <v>48</v>
      </c>
      <c r="C21" s="412">
        <f>(SLF!AY$13)/(SLF!AY$12)</f>
        <v>0.24981357439953089</v>
      </c>
      <c r="D21" s="412">
        <f>(SLF!AY$15)/(SLF!AY$12)</f>
        <v>0.28440510391001156</v>
      </c>
      <c r="E21" s="412">
        <f>(SLF!AY$22)/(SLF!AY$12)</f>
        <v>0.2545507718158046</v>
      </c>
      <c r="F21" s="412">
        <f>(SLF!AY$23)/(SLF!AY$12)</f>
        <v>4.0263608932593786E-2</v>
      </c>
      <c r="G21" s="412">
        <f t="shared" si="0"/>
        <v>0.17096694094205911</v>
      </c>
    </row>
    <row r="22" spans="1:9" ht="14">
      <c r="A22" s="297"/>
      <c r="B22" s="307" t="s">
        <v>49</v>
      </c>
      <c r="C22" s="411">
        <f>(SLF!BB$13)/(SLF!BB$12)</f>
        <v>0.32394754523244718</v>
      </c>
      <c r="D22" s="411">
        <f>(SLF!BB$15)/(SLF!BB$12)</f>
        <v>0.2276248931912207</v>
      </c>
      <c r="E22" s="411">
        <f>(SLF!BB$22)/(SLF!BB$12)</f>
        <v>0.23911400605283537</v>
      </c>
      <c r="F22" s="411">
        <f>(SLF!BB$23)/(SLF!BB$12)</f>
        <v>2.4645639435534321E-2</v>
      </c>
      <c r="G22" s="411">
        <f t="shared" si="0"/>
        <v>0.1846679160879624</v>
      </c>
    </row>
    <row r="23" spans="1:9" ht="14">
      <c r="A23" s="297"/>
      <c r="B23" s="308" t="s">
        <v>50</v>
      </c>
      <c r="C23" s="412">
        <f>(SLF!BE$13)/(SLF!BE$12)</f>
        <v>0.33119552227313243</v>
      </c>
      <c r="D23" s="412">
        <f>(SLF!BE$15)/(SLF!BE$12)</f>
        <v>0.32103961344293769</v>
      </c>
      <c r="E23" s="412">
        <f>(SLF!BE$22)/(SLF!BE$12)</f>
        <v>0.17079645537249</v>
      </c>
      <c r="F23" s="412">
        <f>(SLF!BE$23)/(SLF!BE$12)</f>
        <v>2.9965268376176343E-2</v>
      </c>
      <c r="G23" s="412">
        <f t="shared" si="0"/>
        <v>0.14700314053526364</v>
      </c>
    </row>
    <row r="24" spans="1:9" ht="14">
      <c r="A24" s="297"/>
      <c r="B24" s="307" t="s">
        <v>51</v>
      </c>
      <c r="C24" s="411">
        <f>(SLF!BH$13)/(SLF!BH$12)</f>
        <v>0.20271130022338046</v>
      </c>
      <c r="D24" s="411">
        <f>(SLF!BH$15)/(SLF!BH$12)</f>
        <v>0.20419218869513575</v>
      </c>
      <c r="E24" s="411">
        <f>(SLF!BH$22)/(SLF!BH$12)</f>
        <v>0.33258314938445505</v>
      </c>
      <c r="F24" s="411">
        <f>(SLF!BH$23)/(SLF!BH$12)</f>
        <v>4.6505724150216921E-2</v>
      </c>
      <c r="G24" s="411">
        <f t="shared" si="0"/>
        <v>0.21400763754681185</v>
      </c>
    </row>
    <row r="25" spans="1:9" ht="14">
      <c r="A25" s="297"/>
      <c r="B25" s="308" t="s">
        <v>52</v>
      </c>
      <c r="C25" s="412">
        <f>(SLF!BK$13)/(SLF!BK$12)</f>
        <v>0.22805932290885933</v>
      </c>
      <c r="D25" s="412">
        <f>(SLF!BK$15)/(SLF!BK$12)</f>
        <v>0.40993864061537993</v>
      </c>
      <c r="E25" s="412">
        <f>(SLF!BK$22)/(SLF!BK$12)</f>
        <v>0.15733567363563067</v>
      </c>
      <c r="F25" s="412">
        <f>(SLF!BK$23)/(SLF!BK$12)</f>
        <v>9.4177261212898006E-3</v>
      </c>
      <c r="G25" s="412">
        <f t="shared" si="0"/>
        <v>0.19524863671884041</v>
      </c>
    </row>
    <row r="26" spans="1:9" ht="14">
      <c r="A26" s="297"/>
      <c r="B26" s="307" t="s">
        <v>53</v>
      </c>
      <c r="C26" s="411">
        <f>(SLF!BN$13)/(SLF!BN$12)</f>
        <v>0.40432951696569891</v>
      </c>
      <c r="D26" s="411">
        <f>(SLF!BN$15)/(SLF!BN$12)</f>
        <v>0.19628539575077694</v>
      </c>
      <c r="E26" s="411">
        <f>(SLF!BN$22)/(SLF!BN$12)</f>
        <v>0.22407734209827052</v>
      </c>
      <c r="F26" s="411">
        <f>(SLF!BN$23)/(SLF!BN$12)</f>
        <v>1.9855702022944417E-2</v>
      </c>
      <c r="G26" s="411">
        <f t="shared" si="0"/>
        <v>0.15545204316230921</v>
      </c>
    </row>
    <row r="27" spans="1:9" ht="14">
      <c r="A27" s="297"/>
      <c r="B27" s="308" t="s">
        <v>54</v>
      </c>
      <c r="C27" s="412">
        <f>(SLF!BQ$13)/(SLF!BQ$12)</f>
        <v>0.25665212577114965</v>
      </c>
      <c r="D27" s="412">
        <f>(SLF!BQ$15)/(SLF!BQ$12)</f>
        <v>0.12404882535186015</v>
      </c>
      <c r="E27" s="412">
        <f>(SLF!BQ$22)/(SLF!BQ$12)</f>
        <v>0.37760314688131319</v>
      </c>
      <c r="F27" s="412">
        <f>(SLF!BQ$23)/(SLF!BQ$12)</f>
        <v>3.1093381797170964E-2</v>
      </c>
      <c r="G27" s="412">
        <f t="shared" si="0"/>
        <v>0.21060252019850612</v>
      </c>
    </row>
    <row r="28" spans="1:9" ht="14">
      <c r="A28" s="297"/>
      <c r="B28" s="307" t="s">
        <v>55</v>
      </c>
      <c r="C28" s="411">
        <f>(SLF!BT$13)/(SLF!BT$12)</f>
        <v>0.36439697390609516</v>
      </c>
      <c r="D28" s="411">
        <f>(SLF!BT$15)/(SLF!BT$12)</f>
        <v>0.13796009105665949</v>
      </c>
      <c r="E28" s="411">
        <f>(SLF!BT$22)/(SLF!BT$12)</f>
        <v>0.32690567250113078</v>
      </c>
      <c r="F28" s="411">
        <f>(SLF!BT$23)/(SLF!BT$12)</f>
        <v>5.2872143667737709E-2</v>
      </c>
      <c r="G28" s="411">
        <f t="shared" si="0"/>
        <v>0.11786511886837681</v>
      </c>
    </row>
    <row r="29" spans="1:9" ht="14">
      <c r="A29" s="297"/>
      <c r="B29" s="308" t="s">
        <v>56</v>
      </c>
      <c r="C29" s="412">
        <f>(SLF!BW$13)/(SLF!BW$12)</f>
        <v>0.34622680118468385</v>
      </c>
      <c r="D29" s="412">
        <f>(SLF!BW$15)/(SLF!BW$12)</f>
        <v>0.22598568184365592</v>
      </c>
      <c r="E29" s="412">
        <f>(SLF!BW$22)/(SLF!BW$12)</f>
        <v>0.24162127429593891</v>
      </c>
      <c r="F29" s="412">
        <f>(SLF!BW$23)/(SLF!BW$12)</f>
        <v>2.2151180978472702E-2</v>
      </c>
      <c r="G29" s="412">
        <f t="shared" si="0"/>
        <v>0.16401506169724867</v>
      </c>
    </row>
    <row r="30" spans="1:9" ht="14">
      <c r="A30" s="297"/>
      <c r="B30" s="307" t="s">
        <v>57</v>
      </c>
      <c r="C30" s="411">
        <f>(SLF!BZ$13)/(SLF!BZ$12)</f>
        <v>0.25731638988421263</v>
      </c>
      <c r="D30" s="411">
        <f>(SLF!BZ$15)/(SLF!BZ$12)</f>
        <v>0.17069159367983497</v>
      </c>
      <c r="E30" s="411">
        <f>(SLF!BZ$22)/(SLF!BZ$12)</f>
        <v>0.31894583242967173</v>
      </c>
      <c r="F30" s="411">
        <f>(SLF!BZ$23)/(SLF!BZ$12)</f>
        <v>4.5042822117736588E-2</v>
      </c>
      <c r="G30" s="411">
        <f t="shared" si="0"/>
        <v>0.20800336188854418</v>
      </c>
    </row>
    <row r="31" spans="1:9" ht="14">
      <c r="A31" s="297"/>
      <c r="B31" s="308" t="s">
        <v>58</v>
      </c>
      <c r="C31" s="412">
        <f>(SLF!CC$13)/(SLF!CC$12)</f>
        <v>0.27350066306916604</v>
      </c>
      <c r="D31" s="412">
        <f>(SLF!CC$15)/(SLF!CC$12)</f>
        <v>0.30576004656643474</v>
      </c>
      <c r="E31" s="412">
        <f>(SLF!CC$22)/(SLF!CC$12)</f>
        <v>0.1668964051665526</v>
      </c>
      <c r="F31" s="412">
        <f>(SLF!CC$23)/(SLF!CC$12)</f>
        <v>4.2938491862788121E-2</v>
      </c>
      <c r="G31" s="412">
        <f t="shared" si="0"/>
        <v>0.2109043933350585</v>
      </c>
    </row>
    <row r="32" spans="1:9" ht="14">
      <c r="A32" s="297"/>
      <c r="B32" s="307" t="s">
        <v>59</v>
      </c>
      <c r="C32" s="411">
        <f>(SLF!CF$13)/(SLF!CF$12)</f>
        <v>0.26379184102586989</v>
      </c>
      <c r="D32" s="411">
        <f>(SLF!CF$15)/(SLF!CF$12)</f>
        <v>0.27318089993134492</v>
      </c>
      <c r="E32" s="411">
        <f>(SLF!CF$22)/(SLF!CF$12)</f>
        <v>0.28594832049615349</v>
      </c>
      <c r="F32" s="411">
        <f>(SLF!CF$23)/(SLF!CF$12)</f>
        <v>1.8032180906663548E-2</v>
      </c>
      <c r="G32" s="411">
        <f t="shared" si="0"/>
        <v>0.15904675763996812</v>
      </c>
    </row>
    <row r="33" spans="1:7" ht="14">
      <c r="A33" s="297"/>
      <c r="B33" s="308" t="s">
        <v>60</v>
      </c>
      <c r="C33" s="412">
        <f>(SLF!CI$13)/(SLF!CI$12)</f>
        <v>0.39711095053008511</v>
      </c>
      <c r="D33" s="412">
        <f>(SLF!CI$15)/(SLF!CI$12)</f>
        <v>0</v>
      </c>
      <c r="E33" s="412">
        <f>(SLF!CI$22)/(SLF!CI$12)</f>
        <v>0.29715815195840639</v>
      </c>
      <c r="F33" s="412">
        <f>(SLF!CI$23)/(SLF!CI$12)</f>
        <v>2.9933404722558257E-2</v>
      </c>
      <c r="G33" s="412">
        <f t="shared" si="0"/>
        <v>0.27579749278895027</v>
      </c>
    </row>
    <row r="34" spans="1:7" ht="14">
      <c r="A34" s="297"/>
      <c r="B34" s="307" t="s">
        <v>61</v>
      </c>
      <c r="C34" s="411">
        <f>(SLF!CL$13)/(SLF!CL$12)</f>
        <v>0.37531177273422822</v>
      </c>
      <c r="D34" s="411">
        <f>(SLF!CL$15)/(SLF!CL$12)</f>
        <v>0.2239175606169661</v>
      </c>
      <c r="E34" s="411">
        <f>(SLF!CL$22)/(SLF!CL$12)</f>
        <v>0.23130499655575174</v>
      </c>
      <c r="F34" s="411">
        <f>(SLF!CL$23)/(SLF!CL$12)</f>
        <v>3.1703777132149391E-2</v>
      </c>
      <c r="G34" s="411">
        <f t="shared" si="0"/>
        <v>0.13776189296090458</v>
      </c>
    </row>
    <row r="35" spans="1:7" ht="14">
      <c r="A35" s="297"/>
      <c r="B35" s="308" t="s">
        <v>62</v>
      </c>
      <c r="C35" s="412">
        <f>(SLF!CO$13)/(SLF!CO$12)</f>
        <v>0.2325178610605414</v>
      </c>
      <c r="D35" s="412">
        <f>(SLF!CO$15)/(SLF!CO$12)</f>
        <v>0.39356045666913952</v>
      </c>
      <c r="E35" s="412">
        <f>(SLF!CO$22)/(SLF!CO$12)</f>
        <v>0</v>
      </c>
      <c r="F35" s="412">
        <f>(SLF!CO$23)/(SLF!CO$12)</f>
        <v>0</v>
      </c>
      <c r="G35" s="412">
        <f t="shared" si="0"/>
        <v>0.37392168227031908</v>
      </c>
    </row>
    <row r="36" spans="1:7" ht="14">
      <c r="A36" s="297"/>
      <c r="B36" s="307" t="s">
        <v>63</v>
      </c>
      <c r="C36" s="411">
        <f>(SLF!CR$13)/(SLF!CR$12)</f>
        <v>0.64668616537539936</v>
      </c>
      <c r="D36" s="411">
        <f>(SLF!CR$15)/(SLF!CR$12)</f>
        <v>0</v>
      </c>
      <c r="E36" s="411">
        <f>(SLF!CR$22)/(SLF!CR$12)</f>
        <v>1.3678378900719998E-2</v>
      </c>
      <c r="F36" s="411">
        <f>(SLF!CR$23)/(SLF!CR$12)</f>
        <v>0.10887553006380901</v>
      </c>
      <c r="G36" s="411">
        <f t="shared" si="0"/>
        <v>0.23075992566007164</v>
      </c>
    </row>
    <row r="37" spans="1:7" ht="14">
      <c r="A37" s="297"/>
      <c r="B37" s="308" t="s">
        <v>64</v>
      </c>
      <c r="C37" s="412">
        <f>(SLF!CU$13)/(SLF!CU$12)</f>
        <v>0.46613372288228039</v>
      </c>
      <c r="D37" s="412">
        <f>(SLF!CU$15)/(SLF!CU$12)</f>
        <v>0.15385176365706008</v>
      </c>
      <c r="E37" s="412">
        <f>(SLF!CU$22)/(SLF!CU$12)</f>
        <v>0.22172084329737207</v>
      </c>
      <c r="F37" s="412">
        <f>(SLF!CU$23)/(SLF!CU$12)</f>
        <v>3.7011383187450855E-2</v>
      </c>
      <c r="G37" s="412">
        <f t="shared" si="0"/>
        <v>0.12128228697583654</v>
      </c>
    </row>
    <row r="38" spans="1:7" ht="14">
      <c r="A38" s="297"/>
      <c r="B38" s="307" t="s">
        <v>65</v>
      </c>
      <c r="C38" s="411">
        <f>(SLF!CX$13)/(SLF!CX$12)</f>
        <v>0.1974851736479068</v>
      </c>
      <c r="D38" s="411">
        <f>(SLF!CX$15)/(SLF!CX$12)</f>
        <v>0.37793133399150181</v>
      </c>
      <c r="E38" s="411">
        <f>(SLF!CX$22)/(SLF!CX$12)</f>
        <v>0.17374107408807291</v>
      </c>
      <c r="F38" s="411">
        <f>(SLF!CX$23)/(SLF!CX$12)</f>
        <v>1.4041886085257671E-2</v>
      </c>
      <c r="G38" s="411">
        <f t="shared" si="0"/>
        <v>0.23680053218726071</v>
      </c>
    </row>
    <row r="39" spans="1:7" ht="14">
      <c r="A39" s="297"/>
      <c r="B39" s="308" t="s">
        <v>66</v>
      </c>
      <c r="C39" s="412">
        <f>(SLF!DA$13)/(SLF!DA$12)</f>
        <v>0.31055868140139181</v>
      </c>
      <c r="D39" s="412">
        <f>(SLF!DA$15)/(SLF!DA$12)</f>
        <v>0.16747467227914983</v>
      </c>
      <c r="E39" s="412">
        <f>(SLF!DA$22)/(SLF!DA$12)</f>
        <v>0.32703008149125301</v>
      </c>
      <c r="F39" s="412">
        <f>(SLF!DA$23)/(SLF!DA$12)</f>
        <v>5.9743299173096516E-2</v>
      </c>
      <c r="G39" s="412">
        <f t="shared" si="0"/>
        <v>0.13519326565510881</v>
      </c>
    </row>
    <row r="40" spans="1:7" ht="14">
      <c r="A40" s="297"/>
      <c r="B40" s="307" t="s">
        <v>67</v>
      </c>
      <c r="C40" s="411">
        <f>(SLF!DD$13)/(SLF!DD$12)</f>
        <v>0.24886120490689603</v>
      </c>
      <c r="D40" s="411">
        <f>(SLF!DD$15)/(SLF!DD$12)</f>
        <v>0.25033130514367519</v>
      </c>
      <c r="E40" s="411">
        <f>(SLF!DD$22)/(SLF!DD$12)</f>
        <v>0.30254543793740402</v>
      </c>
      <c r="F40" s="411">
        <f>(SLF!DD$23)/(SLF!DD$12)</f>
        <v>2.6793090564058201E-2</v>
      </c>
      <c r="G40" s="411">
        <f t="shared" si="0"/>
        <v>0.17146896144796664</v>
      </c>
    </row>
    <row r="41" spans="1:7" ht="14">
      <c r="A41" s="297"/>
      <c r="B41" s="308" t="s">
        <v>68</v>
      </c>
      <c r="C41" s="412">
        <f>(SLF!DG$13)/(SLF!DG$12)</f>
        <v>0.19552676711124969</v>
      </c>
      <c r="D41" s="412">
        <f>(SLF!DG$15)/(SLF!DG$12)</f>
        <v>0.25594862956886072</v>
      </c>
      <c r="E41" s="412">
        <f>(SLF!DG$22)/(SLF!DG$12)</f>
        <v>7.0095141740411718E-2</v>
      </c>
      <c r="F41" s="412">
        <f>(SLF!DG$23)/(SLF!DG$12)</f>
        <v>2.0575681492467055E-2</v>
      </c>
      <c r="G41" s="412">
        <f t="shared" si="0"/>
        <v>0.45785378008701083</v>
      </c>
    </row>
    <row r="42" spans="1:7" ht="14">
      <c r="A42" s="297"/>
      <c r="B42" s="307" t="s">
        <v>69</v>
      </c>
      <c r="C42" s="411">
        <f>(SLF!DJ$13)/(SLF!DJ$12)</f>
        <v>0.28253058834705036</v>
      </c>
      <c r="D42" s="411">
        <f>(SLF!DJ$15)/(SLF!DJ$12)</f>
        <v>0.28150180414206716</v>
      </c>
      <c r="E42" s="411">
        <f>(SLF!DJ$22)/(SLF!DJ$12)</f>
        <v>0.25623627578502206</v>
      </c>
      <c r="F42" s="411">
        <f>(SLF!DJ$23)/(SLF!DJ$12)</f>
        <v>5.7236098627958835E-3</v>
      </c>
      <c r="G42" s="411">
        <f t="shared" si="0"/>
        <v>0.17400772186306457</v>
      </c>
    </row>
    <row r="43" spans="1:7" ht="14">
      <c r="A43" s="297"/>
      <c r="B43" s="308" t="s">
        <v>70</v>
      </c>
      <c r="C43" s="412">
        <f>(SLF!DM$13)/(SLF!DM$12)</f>
        <v>0.20218687487134654</v>
      </c>
      <c r="D43" s="412">
        <f>(SLF!DM$15)/(SLF!DM$12)</f>
        <v>0.33261713928663855</v>
      </c>
      <c r="E43" s="412">
        <f>(SLF!DM$22)/(SLF!DM$12)</f>
        <v>0.2210291555044068</v>
      </c>
      <c r="F43" s="412">
        <f>(SLF!DM$23)/(SLF!DM$12)</f>
        <v>2.4175089236003221E-2</v>
      </c>
      <c r="G43" s="412">
        <f t="shared" si="0"/>
        <v>0.21999174110160491</v>
      </c>
    </row>
    <row r="44" spans="1:7" ht="14">
      <c r="A44" s="297"/>
      <c r="B44" s="307" t="s">
        <v>71</v>
      </c>
      <c r="C44" s="411">
        <f>(SLF!DP$13)/(SLF!DP$12)</f>
        <v>0.32037531809171355</v>
      </c>
      <c r="D44" s="411">
        <f>(SLF!DP$15)/(SLF!DP$12)</f>
        <v>0</v>
      </c>
      <c r="E44" s="411">
        <f>(SLF!DP$22)/(SLF!DP$12)</f>
        <v>0.41748279940469063</v>
      </c>
      <c r="F44" s="411">
        <f>(SLF!DP$23)/(SLF!DP$12)</f>
        <v>3.7490658252914415E-2</v>
      </c>
      <c r="G44" s="411">
        <f t="shared" si="0"/>
        <v>0.2246512242506814</v>
      </c>
    </row>
    <row r="45" spans="1:7" ht="14">
      <c r="A45" s="297"/>
      <c r="B45" s="308" t="s">
        <v>72</v>
      </c>
      <c r="C45" s="412">
        <f>(SLF!DS$13)/(SLF!DS$12)</f>
        <v>0.29211525735120186</v>
      </c>
      <c r="D45" s="412">
        <f>(SLF!DS$15)/(SLF!DS$12)</f>
        <v>0.17215644304246724</v>
      </c>
      <c r="E45" s="412">
        <f>(SLF!DS$22)/(SLF!DS$12)</f>
        <v>0.26152813459888108</v>
      </c>
      <c r="F45" s="412">
        <f>(SLF!DS$23)/(SLF!DS$12)</f>
        <v>4.5090580011513788E-2</v>
      </c>
      <c r="G45" s="412">
        <f t="shared" si="0"/>
        <v>0.22910958499593603</v>
      </c>
    </row>
    <row r="46" spans="1:7" ht="14">
      <c r="A46" s="297"/>
      <c r="B46" s="307" t="s">
        <v>73</v>
      </c>
      <c r="C46" s="411">
        <f>(SLF!DV$13)/(SLF!DV$12)</f>
        <v>0.43421796392445294</v>
      </c>
      <c r="D46" s="411">
        <f>(SLF!DV$15)/(SLF!DV$12)</f>
        <v>0.16551186812839336</v>
      </c>
      <c r="E46" s="411">
        <f>(SLF!DV$22)/(SLF!DV$12)</f>
        <v>0.21015605037989604</v>
      </c>
      <c r="F46" s="411">
        <f>(SLF!DV$23)/(SLF!DV$12)</f>
        <v>2.4526088326150445E-2</v>
      </c>
      <c r="G46" s="411">
        <f t="shared" si="0"/>
        <v>0.16558802924110716</v>
      </c>
    </row>
    <row r="47" spans="1:7" ht="14">
      <c r="A47" s="297"/>
      <c r="B47" s="308" t="s">
        <v>74</v>
      </c>
      <c r="C47" s="412">
        <f>(SLF!DY$13)/(SLF!DY$12)</f>
        <v>0.33881153631403121</v>
      </c>
      <c r="D47" s="412">
        <f>(SLF!DY$15)/(SLF!DY$12)</f>
        <v>0.22110887051689015</v>
      </c>
      <c r="E47" s="412">
        <f>(SLF!DY$22)/(SLF!DY$12)</f>
        <v>0.22710547462462971</v>
      </c>
      <c r="F47" s="412">
        <f>(SLF!DY$23)/(SLF!DY$12)</f>
        <v>2.5853869575738851E-2</v>
      </c>
      <c r="G47" s="412">
        <f t="shared" si="0"/>
        <v>0.18712024896871005</v>
      </c>
    </row>
    <row r="48" spans="1:7" ht="14">
      <c r="A48" s="297"/>
      <c r="B48" s="307" t="s">
        <v>75</v>
      </c>
      <c r="C48" s="411">
        <f>(SLF!EB$13)/(SLF!EB$12)</f>
        <v>0.3540622598760485</v>
      </c>
      <c r="D48" s="411">
        <f>(SLF!EB$15)/(SLF!EB$12)</f>
        <v>0.39566090216898891</v>
      </c>
      <c r="E48" s="411">
        <f>(SLF!EB$22)/(SLF!EB$12)</f>
        <v>0</v>
      </c>
      <c r="F48" s="411">
        <f>(SLF!EB$23)/(SLF!EB$12)</f>
        <v>9.6334008197999331E-3</v>
      </c>
      <c r="G48" s="411">
        <f t="shared" si="0"/>
        <v>0.24064343713516267</v>
      </c>
    </row>
    <row r="49" spans="1:8" ht="14">
      <c r="A49" s="297"/>
      <c r="B49" s="308" t="s">
        <v>76</v>
      </c>
      <c r="C49" s="412">
        <f>(SLF!EE$13)/(SLF!EE$12)</f>
        <v>0.25170008652878861</v>
      </c>
      <c r="D49" s="412">
        <f>(SLF!EE$15)/(SLF!EE$12)</f>
        <v>0.41516285511140505</v>
      </c>
      <c r="E49" s="412">
        <f>(SLF!EE$22)/(SLF!EE$12)</f>
        <v>1.4665257989698212E-2</v>
      </c>
      <c r="F49" s="412">
        <f>(SLF!EE$23)/(SLF!EE$12)</f>
        <v>6.9654407259690215E-2</v>
      </c>
      <c r="G49" s="412">
        <f t="shared" si="0"/>
        <v>0.24881739311041795</v>
      </c>
    </row>
    <row r="50" spans="1:8" ht="14">
      <c r="A50" s="297"/>
      <c r="B50" s="307" t="s">
        <v>77</v>
      </c>
      <c r="C50" s="411">
        <f>(SLF!EH$13)/(SLF!EH$12)</f>
        <v>0.4383044487116648</v>
      </c>
      <c r="D50" s="411">
        <f>(SLF!EH$15)/(SLF!EH$12)</f>
        <v>0.35435857298174755</v>
      </c>
      <c r="E50" s="411">
        <f>(SLF!EH$22)/(SLF!EH$12)</f>
        <v>0</v>
      </c>
      <c r="F50" s="411">
        <f>(SLF!EH$23)/(SLF!EH$12)</f>
        <v>0</v>
      </c>
      <c r="G50" s="411">
        <f t="shared" si="0"/>
        <v>0.2073369783065877</v>
      </c>
    </row>
    <row r="51" spans="1:8" ht="14">
      <c r="A51" s="297"/>
      <c r="B51" s="308" t="s">
        <v>78</v>
      </c>
      <c r="C51" s="412">
        <f>(SLF!EK$13)/(SLF!EK$12)</f>
        <v>0.27210696850609278</v>
      </c>
      <c r="D51" s="412">
        <f>(SLF!EK$15)/(SLF!EK$12)</f>
        <v>0.24801329059451049</v>
      </c>
      <c r="E51" s="412">
        <f>(SLF!EK$22)/(SLF!EK$12)</f>
        <v>0.29612281023204484</v>
      </c>
      <c r="F51" s="412">
        <f>(SLF!EK$23)/(SLF!EK$12)</f>
        <v>2.9252891960917283E-2</v>
      </c>
      <c r="G51" s="412">
        <f t="shared" si="0"/>
        <v>0.15450403870643459</v>
      </c>
    </row>
    <row r="52" spans="1:8" ht="14">
      <c r="A52" s="297"/>
      <c r="B52" s="307" t="s">
        <v>79</v>
      </c>
      <c r="C52" s="411">
        <f>(SLF!EN$13)/(SLF!EN$12)</f>
        <v>0.43918454232402609</v>
      </c>
      <c r="D52" s="411">
        <f>(SLF!EN$15)/(SLF!EN$12)</f>
        <v>0.10448778337863443</v>
      </c>
      <c r="E52" s="411">
        <f>(SLF!EN$22)/(SLF!EN$12)</f>
        <v>0.19835546578968319</v>
      </c>
      <c r="F52" s="411">
        <f>(SLF!EN$23)/(SLF!EN$12)</f>
        <v>2.6720352286063412E-2</v>
      </c>
      <c r="G52" s="411">
        <f t="shared" si="0"/>
        <v>0.23125185622159283</v>
      </c>
    </row>
    <row r="53" spans="1:8" ht="14">
      <c r="A53" s="297"/>
      <c r="B53" s="308" t="s">
        <v>80</v>
      </c>
      <c r="C53" s="412">
        <f>(SLF!EQ$13)/(SLF!EQ$12)</f>
        <v>0.33881572046538755</v>
      </c>
      <c r="D53" s="412">
        <f>(SLF!EQ$15)/(SLF!EQ$12)</f>
        <v>0.13775675593761888</v>
      </c>
      <c r="E53" s="412">
        <f>(SLF!EQ$22)/(SLF!EQ$12)</f>
        <v>0.31892555358345864</v>
      </c>
      <c r="F53" s="412">
        <f>(SLF!EQ$23)/(SLF!EQ$12)</f>
        <v>1.9615283090563186E-2</v>
      </c>
      <c r="G53" s="412">
        <f t="shared" si="0"/>
        <v>0.18488668692297172</v>
      </c>
    </row>
    <row r="54" spans="1:8" ht="14">
      <c r="A54" s="297"/>
      <c r="B54" s="307" t="s">
        <v>81</v>
      </c>
      <c r="C54" s="411">
        <f>(SLF!ET$13)/(SLF!ET$12)</f>
        <v>0.28441400876969075</v>
      </c>
      <c r="D54" s="411">
        <f>(SLF!ET$15)/(SLF!ET$12)</f>
        <v>0.46418304141733568</v>
      </c>
      <c r="E54" s="411">
        <f>(SLF!ET$22)/(SLF!ET$12)</f>
        <v>0</v>
      </c>
      <c r="F54" s="411">
        <f>(SLF!ET$23)/(SLF!ET$12)</f>
        <v>0</v>
      </c>
      <c r="G54" s="411">
        <f t="shared" si="0"/>
        <v>0.25140294981297351</v>
      </c>
    </row>
    <row r="55" spans="1:8" ht="14">
      <c r="A55" s="297"/>
      <c r="B55" s="308" t="s">
        <v>82</v>
      </c>
      <c r="C55" s="412">
        <f>(SLF!EW$13)/(SLF!EW$12)</f>
        <v>0.23369888410693998</v>
      </c>
      <c r="D55" s="412">
        <f>(SLF!EW$15)/(SLF!EW$12)</f>
        <v>0.18443505182363251</v>
      </c>
      <c r="E55" s="412">
        <f>(SLF!EW$22)/(SLF!EW$12)</f>
        <v>0.25771294632266606</v>
      </c>
      <c r="F55" s="412">
        <f>(SLF!EW$23)/(SLF!EW$12)</f>
        <v>2.0201379887730707E-2</v>
      </c>
      <c r="G55" s="412">
        <f t="shared" si="0"/>
        <v>0.30395173785903074</v>
      </c>
    </row>
    <row r="56" spans="1:8" ht="14">
      <c r="A56" s="297"/>
      <c r="B56" s="307" t="s">
        <v>83</v>
      </c>
      <c r="C56" s="411">
        <f>(SLF!EZ$13)/(SLF!EZ$12)</f>
        <v>0.34074370964473144</v>
      </c>
      <c r="D56" s="411">
        <f>(SLF!EZ$15)/(SLF!EZ$12)</f>
        <v>0.19781983975525178</v>
      </c>
      <c r="E56" s="411">
        <f>(SLF!EZ$22)/(SLF!EZ$12)</f>
        <v>0.2711861729997796</v>
      </c>
      <c r="F56" s="411">
        <f>(SLF!EZ$23)/(SLF!EZ$12)</f>
        <v>3.5743826462316185E-2</v>
      </c>
      <c r="G56" s="411">
        <f t="shared" si="0"/>
        <v>0.15450645113792105</v>
      </c>
    </row>
    <row r="57" spans="1:8" ht="14">
      <c r="A57" s="297"/>
      <c r="B57" s="308" t="s">
        <v>84</v>
      </c>
      <c r="C57" s="412">
        <f>(SLF!FC$13)/(SLF!FC$12)</f>
        <v>0.43166268226959231</v>
      </c>
      <c r="D57" s="412">
        <f>(SLF!FC$15)/(SLF!FC$12)</f>
        <v>0.25178326565562786</v>
      </c>
      <c r="E57" s="412">
        <f>(SLF!FC$22)/(SLF!FC$12)</f>
        <v>0</v>
      </c>
      <c r="F57" s="412">
        <f>(SLF!FC$23)/(SLF!FC$12)</f>
        <v>0</v>
      </c>
      <c r="G57" s="412">
        <f t="shared" si="0"/>
        <v>0.31655405207477982</v>
      </c>
    </row>
    <row r="58" spans="1:8" ht="14">
      <c r="A58" s="297"/>
      <c r="B58" s="268" t="s">
        <v>85</v>
      </c>
      <c r="C58" s="258">
        <f>(SLF!AG$13)/(SLF!AG$12)</f>
        <v>0.32605481380175633</v>
      </c>
      <c r="D58" s="258">
        <f>(SLF!AG$15)/(SLF!AG$12)</f>
        <v>0.18105541431297945</v>
      </c>
      <c r="E58" s="258">
        <f>(SLF!AG$22)/(SLF!AG$12)</f>
        <v>0.25717004334599192</v>
      </c>
      <c r="F58" s="258">
        <f>(SLF!AG$23)/(SLF!AG$12)</f>
        <v>7.500904136706818E-2</v>
      </c>
      <c r="G58" s="258">
        <f t="shared" si="0"/>
        <v>0.16071068717220416</v>
      </c>
    </row>
    <row r="59" spans="1:8" ht="14">
      <c r="A59" s="297"/>
      <c r="B59" s="257"/>
      <c r="C59" s="257"/>
      <c r="D59" s="257"/>
      <c r="E59" s="257"/>
      <c r="F59" s="257"/>
      <c r="G59" s="297"/>
      <c r="H59" s="297"/>
    </row>
    <row r="60" spans="1:8" ht="50.25" customHeight="1">
      <c r="A60" s="691" t="s">
        <v>98</v>
      </c>
      <c r="B60" s="691"/>
      <c r="C60" s="691"/>
      <c r="D60" s="691"/>
      <c r="E60" s="691"/>
      <c r="F60" s="691"/>
      <c r="G60" s="297"/>
      <c r="H60" s="297"/>
    </row>
    <row r="61" spans="1:8" ht="14">
      <c r="A61" s="297" t="s">
        <v>438</v>
      </c>
      <c r="B61" s="297"/>
      <c r="C61" s="297"/>
      <c r="D61" s="297"/>
      <c r="E61" s="297"/>
      <c r="F61" s="297"/>
      <c r="G61" s="297"/>
      <c r="H61" s="297"/>
    </row>
    <row r="62" spans="1:8" ht="14">
      <c r="A62" s="297"/>
      <c r="B62" s="297"/>
      <c r="C62" s="297"/>
      <c r="D62" s="297"/>
      <c r="E62" s="297"/>
      <c r="F62" s="297"/>
      <c r="G62" s="297"/>
      <c r="H62" s="297"/>
    </row>
    <row r="63" spans="1:8" ht="14">
      <c r="A63" s="485" t="s">
        <v>435</v>
      </c>
      <c r="B63" s="485"/>
      <c r="C63" s="485"/>
      <c r="D63" s="485"/>
      <c r="E63" s="485"/>
      <c r="F63" s="485"/>
      <c r="G63" s="297"/>
      <c r="H63" s="297"/>
    </row>
    <row r="64" spans="1:8" ht="14">
      <c r="A64" s="297"/>
      <c r="B64" s="297"/>
      <c r="C64" s="297"/>
      <c r="D64" s="297"/>
      <c r="E64" s="297"/>
      <c r="F64" s="297"/>
      <c r="G64" s="297"/>
      <c r="H64" s="297"/>
    </row>
    <row r="65" spans="1:8" ht="14">
      <c r="A65" s="297"/>
      <c r="B65" s="297"/>
      <c r="C65" s="297"/>
      <c r="D65" s="297"/>
      <c r="E65" s="297"/>
      <c r="F65" s="297"/>
      <c r="G65" s="297"/>
      <c r="H65" s="297"/>
    </row>
    <row r="67" spans="1:8" ht="14">
      <c r="B67" s="297"/>
    </row>
    <row r="68" spans="1:8" ht="14">
      <c r="B68" s="272"/>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A1:BC64"/>
  <sheetViews>
    <sheetView workbookViewId="0">
      <selection activeCell="F10" sqref="F10"/>
    </sheetView>
  </sheetViews>
  <sheetFormatPr baseColWidth="10" defaultColWidth="8.83203125" defaultRowHeight="15"/>
  <cols>
    <col min="1" max="1" width="17.6640625" customWidth="1"/>
    <col min="3" max="3" width="14.5" style="502" customWidth="1"/>
    <col min="4" max="4" width="8.5" customWidth="1"/>
    <col min="6" max="6" width="9.1640625" bestFit="1" customWidth="1"/>
    <col min="8" max="8" width="17.6640625" bestFit="1" customWidth="1"/>
  </cols>
  <sheetData>
    <row r="1" spans="1:55" s="316" customFormat="1" ht="18.75" customHeight="1">
      <c r="C1" s="501" t="s">
        <v>457</v>
      </c>
    </row>
    <row r="2" spans="1:55" s="316" customFormat="1" ht="18.75" customHeight="1">
      <c r="C2" s="501" t="s">
        <v>404</v>
      </c>
    </row>
    <row r="3" spans="1:55" s="316" customFormat="1" ht="18.75" customHeight="1">
      <c r="C3" s="501" t="s">
        <v>2225</v>
      </c>
    </row>
    <row r="4" spans="1:55" s="316" customFormat="1">
      <c r="C4" s="502"/>
    </row>
    <row r="5" spans="1:55" s="67" customFormat="1" ht="60">
      <c r="B5" s="85" t="s">
        <v>31</v>
      </c>
      <c r="C5" s="503" t="s">
        <v>439</v>
      </c>
      <c r="D5" s="321" t="s">
        <v>33</v>
      </c>
    </row>
    <row r="6" spans="1:55">
      <c r="A6" s="560"/>
      <c r="B6" s="537" t="s">
        <v>34</v>
      </c>
      <c r="C6" s="354">
        <f>(SLF!D$8/SLF!D$6)</f>
        <v>0.2294377237771496</v>
      </c>
      <c r="D6" s="537"/>
      <c r="E6" s="317" t="s">
        <v>99</v>
      </c>
    </row>
    <row r="7" spans="1:55">
      <c r="A7" s="560">
        <v>1</v>
      </c>
      <c r="B7" s="268" t="s">
        <v>35</v>
      </c>
      <c r="C7" s="571">
        <f>(SLF!J$8/SLF!J$6)</f>
        <v>0.37133691851827716</v>
      </c>
      <c r="D7" s="268">
        <f>RANK(C7,$C$7:$C$56)</f>
        <v>11</v>
      </c>
      <c r="E7" s="316"/>
      <c r="F7" s="316"/>
      <c r="G7" s="316"/>
      <c r="H7" s="316"/>
      <c r="I7" s="316"/>
      <c r="J7" s="316"/>
      <c r="K7" s="316"/>
      <c r="L7" s="316"/>
      <c r="M7" s="316"/>
      <c r="N7" s="316"/>
      <c r="O7" s="316"/>
      <c r="P7" s="316"/>
      <c r="Q7" s="316"/>
      <c r="R7" s="316"/>
      <c r="S7" s="316"/>
      <c r="T7" s="316"/>
      <c r="U7" s="316"/>
      <c r="V7" s="316"/>
      <c r="W7" s="316"/>
      <c r="X7" s="316"/>
      <c r="Y7" s="316"/>
      <c r="Z7" s="316"/>
      <c r="AA7" s="316"/>
      <c r="AB7" s="316"/>
      <c r="AC7" s="316"/>
      <c r="AD7" s="316"/>
      <c r="AE7" s="316"/>
      <c r="AF7" s="316"/>
      <c r="AG7" s="316"/>
      <c r="AH7" s="316"/>
      <c r="AI7" s="316"/>
      <c r="AJ7" s="316"/>
      <c r="AK7" s="316"/>
      <c r="AL7" s="316"/>
      <c r="AM7" s="316"/>
      <c r="AN7" s="316"/>
      <c r="AO7" s="316"/>
      <c r="AP7" s="316"/>
      <c r="AQ7" s="316"/>
      <c r="AR7" s="316"/>
      <c r="AS7" s="316"/>
      <c r="AT7" s="316"/>
      <c r="AU7" s="316"/>
      <c r="AV7" s="316"/>
      <c r="AW7" s="316"/>
      <c r="AX7" s="316"/>
      <c r="AY7" s="316"/>
      <c r="AZ7" s="316"/>
      <c r="BA7" s="316"/>
      <c r="BB7" s="316"/>
      <c r="BC7" s="316"/>
    </row>
    <row r="8" spans="1:55">
      <c r="A8" s="560">
        <v>2</v>
      </c>
      <c r="B8" s="542" t="s">
        <v>36</v>
      </c>
      <c r="C8" s="378">
        <f>(SLF!M$8/SLF!M$6)</f>
        <v>0.37303856212585945</v>
      </c>
      <c r="D8" s="542">
        <f>RANK(C8,$C$7:$C$56)</f>
        <v>9</v>
      </c>
      <c r="E8" s="316"/>
      <c r="F8" s="557"/>
    </row>
    <row r="9" spans="1:55">
      <c r="A9" s="560">
        <v>3</v>
      </c>
      <c r="B9" s="268" t="s">
        <v>37</v>
      </c>
      <c r="C9" s="571">
        <f>(SLF!P$8/SLF!P$6)</f>
        <v>0.41153841627384075</v>
      </c>
      <c r="D9" s="268">
        <f t="shared" ref="D9:D56" si="0">RANK(C9,$C$7:$C$56)</f>
        <v>4</v>
      </c>
      <c r="E9" s="316"/>
      <c r="F9" s="557"/>
    </row>
    <row r="10" spans="1:55">
      <c r="A10" s="560">
        <v>4</v>
      </c>
      <c r="B10" s="542" t="s">
        <v>38</v>
      </c>
      <c r="C10" s="378">
        <f>(SLF!S$8/SLF!S$6)</f>
        <v>0.36308592075845902</v>
      </c>
      <c r="D10" s="542">
        <f t="shared" si="0"/>
        <v>13</v>
      </c>
      <c r="E10" s="316"/>
    </row>
    <row r="11" spans="1:55">
      <c r="A11" s="560">
        <v>5</v>
      </c>
      <c r="B11" s="268" t="s">
        <v>39</v>
      </c>
      <c r="C11" s="571">
        <f>(SLF!V$8/SLF!V$6)</f>
        <v>0.32238369313131227</v>
      </c>
      <c r="D11" s="268">
        <f t="shared" si="0"/>
        <v>29</v>
      </c>
      <c r="E11" s="316"/>
    </row>
    <row r="12" spans="1:55">
      <c r="A12" s="560">
        <v>6</v>
      </c>
      <c r="B12" s="542" t="s">
        <v>40</v>
      </c>
      <c r="C12" s="354">
        <f>(SLF!Y$8/SLF!Y$6)</f>
        <v>0.30628325757593355</v>
      </c>
      <c r="D12" s="537">
        <f t="shared" si="0"/>
        <v>35</v>
      </c>
      <c r="E12" s="316"/>
    </row>
    <row r="13" spans="1:55">
      <c r="A13" s="560">
        <v>7</v>
      </c>
      <c r="B13" s="545" t="s">
        <v>41</v>
      </c>
      <c r="C13" s="571">
        <f>(SLF!AB$8/SLF!AB$6)</f>
        <v>0.27903433418015122</v>
      </c>
      <c r="D13" s="268">
        <f t="shared" si="0"/>
        <v>42</v>
      </c>
      <c r="E13" s="316"/>
    </row>
    <row r="14" spans="1:55">
      <c r="A14" s="560">
        <v>8</v>
      </c>
      <c r="B14" s="542" t="s">
        <v>42</v>
      </c>
      <c r="C14" s="378">
        <f>(SLF!AE$8/SLF!AE$6)</f>
        <v>0.27166686445930088</v>
      </c>
      <c r="D14" s="542">
        <f t="shared" si="0"/>
        <v>43</v>
      </c>
      <c r="E14" s="316"/>
    </row>
    <row r="15" spans="1:55">
      <c r="A15" s="560">
        <v>9</v>
      </c>
      <c r="B15" s="545" t="s">
        <v>43</v>
      </c>
      <c r="C15" s="571">
        <f>(SLF!AK$8/SLF!AK$6)</f>
        <v>0.33729122136086365</v>
      </c>
      <c r="D15" s="268">
        <f t="shared" si="0"/>
        <v>24</v>
      </c>
      <c r="E15" s="316"/>
    </row>
    <row r="16" spans="1:55">
      <c r="A16" s="560">
        <v>10</v>
      </c>
      <c r="B16" s="542" t="s">
        <v>44</v>
      </c>
      <c r="C16" s="378">
        <f>(SLF!AN$8/SLF!AN$6)</f>
        <v>0.34335158857292503</v>
      </c>
      <c r="D16" s="542">
        <f t="shared" si="0"/>
        <v>18</v>
      </c>
      <c r="E16" s="316"/>
    </row>
    <row r="17" spans="1:5">
      <c r="A17" s="560">
        <v>11</v>
      </c>
      <c r="B17" s="545" t="s">
        <v>45</v>
      </c>
      <c r="C17" s="571">
        <f>(SLF!AQ$8/SLF!AQ$6)</f>
        <v>0.22725626845301788</v>
      </c>
      <c r="D17" s="268">
        <f t="shared" si="0"/>
        <v>49</v>
      </c>
      <c r="E17" s="316"/>
    </row>
    <row r="18" spans="1:5">
      <c r="A18" s="560">
        <v>12</v>
      </c>
      <c r="B18" s="542" t="s">
        <v>46</v>
      </c>
      <c r="C18" s="354">
        <f>(SLF!AT$8/SLF!AT$6)</f>
        <v>0.33085765751485352</v>
      </c>
      <c r="D18" s="537">
        <f t="shared" si="0"/>
        <v>27</v>
      </c>
      <c r="E18" s="316"/>
    </row>
    <row r="19" spans="1:5">
      <c r="A19" s="560">
        <v>13</v>
      </c>
      <c r="B19" s="545" t="s">
        <v>47</v>
      </c>
      <c r="C19" s="571">
        <f>(SLF!AW$8/SLF!AW$6)</f>
        <v>0.2879586223386843</v>
      </c>
      <c r="D19" s="268">
        <f t="shared" si="0"/>
        <v>40</v>
      </c>
      <c r="E19" s="316"/>
    </row>
    <row r="20" spans="1:5">
      <c r="A20" s="560">
        <v>14</v>
      </c>
      <c r="B20" s="542" t="s">
        <v>48</v>
      </c>
      <c r="C20" s="378">
        <f>(SLF!AZ$8/SLF!AZ$6)</f>
        <v>0.35776578939508463</v>
      </c>
      <c r="D20" s="542">
        <f t="shared" si="0"/>
        <v>14</v>
      </c>
      <c r="E20" s="316"/>
    </row>
    <row r="21" spans="1:5">
      <c r="A21" s="560">
        <v>15</v>
      </c>
      <c r="B21" s="545" t="s">
        <v>49</v>
      </c>
      <c r="C21" s="571">
        <f>(SLF!BC$8/SLF!BC$6)</f>
        <v>0.31412600791766687</v>
      </c>
      <c r="D21" s="268">
        <f t="shared" si="0"/>
        <v>31</v>
      </c>
      <c r="E21" s="316"/>
    </row>
    <row r="22" spans="1:5">
      <c r="A22" s="560">
        <v>16</v>
      </c>
      <c r="B22" s="542" t="s">
        <v>50</v>
      </c>
      <c r="C22" s="378">
        <f>(SLF!BF$8/SLF!BF$6)</f>
        <v>0.23025539291519156</v>
      </c>
      <c r="D22" s="542">
        <f t="shared" si="0"/>
        <v>48</v>
      </c>
      <c r="E22" s="316"/>
    </row>
    <row r="23" spans="1:5">
      <c r="A23" s="560">
        <v>17</v>
      </c>
      <c r="B23" s="545" t="s">
        <v>51</v>
      </c>
      <c r="C23" s="571">
        <f>(SLF!BI$8/SLF!BI$6)</f>
        <v>0.40875322610828702</v>
      </c>
      <c r="D23" s="268">
        <f t="shared" si="0"/>
        <v>5</v>
      </c>
      <c r="E23" s="316"/>
    </row>
    <row r="24" spans="1:5">
      <c r="A24" s="560">
        <v>18</v>
      </c>
      <c r="B24" s="542" t="s">
        <v>52</v>
      </c>
      <c r="C24" s="354">
        <f>(SLF!BL$8/SLF!BL$6)</f>
        <v>0.42683511183992534</v>
      </c>
      <c r="D24" s="537">
        <f t="shared" si="0"/>
        <v>2</v>
      </c>
      <c r="E24" s="316"/>
    </row>
    <row r="25" spans="1:5">
      <c r="A25" s="560">
        <v>19</v>
      </c>
      <c r="B25" s="545" t="s">
        <v>53</v>
      </c>
      <c r="C25" s="571">
        <f>(SLF!BO$8/SLF!BO$6)</f>
        <v>0.34106099243262183</v>
      </c>
      <c r="D25" s="268">
        <f t="shared" si="0"/>
        <v>19</v>
      </c>
      <c r="E25" s="316"/>
    </row>
    <row r="26" spans="1:5">
      <c r="A26" s="560">
        <v>20</v>
      </c>
      <c r="B26" s="542" t="s">
        <v>54</v>
      </c>
      <c r="C26" s="378">
        <f>(SLF!BR$8/SLF!BR$6)</f>
        <v>0.30415625810543712</v>
      </c>
      <c r="D26" s="542">
        <f t="shared" si="0"/>
        <v>37</v>
      </c>
      <c r="E26" s="316"/>
    </row>
    <row r="27" spans="1:5">
      <c r="A27" s="560">
        <v>21</v>
      </c>
      <c r="B27" s="545" t="s">
        <v>55</v>
      </c>
      <c r="C27" s="571">
        <f>(SLF!BU$8/SLF!BU$6)</f>
        <v>0.28907754546296305</v>
      </c>
      <c r="D27" s="268">
        <f t="shared" si="0"/>
        <v>39</v>
      </c>
      <c r="E27" s="316"/>
    </row>
    <row r="28" spans="1:5">
      <c r="A28" s="560">
        <v>22</v>
      </c>
      <c r="B28" s="542" t="s">
        <v>56</v>
      </c>
      <c r="C28" s="378">
        <f>(SLF!BX$8/SLF!BX$6)</f>
        <v>0.33840670646424637</v>
      </c>
      <c r="D28" s="542">
        <f t="shared" si="0"/>
        <v>23</v>
      </c>
      <c r="E28" s="316"/>
    </row>
    <row r="29" spans="1:5">
      <c r="A29" s="560">
        <v>23</v>
      </c>
      <c r="B29" s="545" t="s">
        <v>57</v>
      </c>
      <c r="C29" s="571">
        <f>(SLF!CA$8/SLF!CA$6)</f>
        <v>0.26710332599167469</v>
      </c>
      <c r="D29" s="268">
        <f t="shared" si="0"/>
        <v>44</v>
      </c>
      <c r="E29" s="316"/>
    </row>
    <row r="30" spans="1:5">
      <c r="A30" s="560">
        <v>24</v>
      </c>
      <c r="B30" s="542" t="s">
        <v>58</v>
      </c>
      <c r="C30" s="354">
        <f>(SLF!CD$8/SLF!CD$6)</f>
        <v>0.43313208045697327</v>
      </c>
      <c r="D30" s="537">
        <f t="shared" si="0"/>
        <v>1</v>
      </c>
      <c r="E30" s="316"/>
    </row>
    <row r="31" spans="1:5">
      <c r="A31" s="560">
        <v>25</v>
      </c>
      <c r="B31" s="545" t="s">
        <v>59</v>
      </c>
      <c r="C31" s="571">
        <f>(SLF!CG$8/SLF!CG$6)</f>
        <v>0.37264437146341817</v>
      </c>
      <c r="D31" s="268">
        <f t="shared" si="0"/>
        <v>10</v>
      </c>
      <c r="E31" s="316"/>
    </row>
    <row r="32" spans="1:5">
      <c r="A32" s="560">
        <v>26</v>
      </c>
      <c r="B32" s="542" t="s">
        <v>60</v>
      </c>
      <c r="C32" s="378">
        <f>(SLF!CJ$8/SLF!CJ$6)</f>
        <v>0.40593120567977597</v>
      </c>
      <c r="D32" s="542">
        <f t="shared" si="0"/>
        <v>6</v>
      </c>
      <c r="E32" s="316"/>
    </row>
    <row r="33" spans="1:5">
      <c r="A33" s="560">
        <v>27</v>
      </c>
      <c r="B33" s="545" t="s">
        <v>61</v>
      </c>
      <c r="C33" s="571">
        <f>(SLF!CM$8/SLF!CM$6)</f>
        <v>0.30498214320442235</v>
      </c>
      <c r="D33" s="268">
        <f t="shared" si="0"/>
        <v>36</v>
      </c>
      <c r="E33" s="316"/>
    </row>
    <row r="34" spans="1:5">
      <c r="A34" s="560">
        <v>28</v>
      </c>
      <c r="B34" s="542" t="s">
        <v>62</v>
      </c>
      <c r="C34" s="378">
        <f>(SLF!CP$8/SLF!CP$6)</f>
        <v>0.31345335321566281</v>
      </c>
      <c r="D34" s="542">
        <f t="shared" si="0"/>
        <v>32</v>
      </c>
      <c r="E34" s="316"/>
    </row>
    <row r="35" spans="1:5">
      <c r="A35" s="560">
        <v>29</v>
      </c>
      <c r="B35" s="545" t="s">
        <v>63</v>
      </c>
      <c r="C35" s="571">
        <f>(SLF!CS$8/SLF!CS$6)</f>
        <v>0.31889168672139923</v>
      </c>
      <c r="D35" s="268">
        <f t="shared" si="0"/>
        <v>30</v>
      </c>
      <c r="E35" s="316"/>
    </row>
    <row r="36" spans="1:5">
      <c r="A36" s="560">
        <v>30</v>
      </c>
      <c r="B36" s="542" t="s">
        <v>64</v>
      </c>
      <c r="C36" s="354">
        <f>(SLF!CV$8/SLF!CV$6)</f>
        <v>0.28388138043876876</v>
      </c>
      <c r="D36" s="537">
        <f t="shared" si="0"/>
        <v>41</v>
      </c>
      <c r="E36" s="316"/>
    </row>
    <row r="37" spans="1:5">
      <c r="A37" s="560">
        <v>31</v>
      </c>
      <c r="B37" s="545" t="s">
        <v>65</v>
      </c>
      <c r="C37" s="571">
        <f>(SLF!CY$8/SLF!CY$6)</f>
        <v>0.41217267805944086</v>
      </c>
      <c r="D37" s="268">
        <f t="shared" si="0"/>
        <v>3</v>
      </c>
      <c r="E37" s="316"/>
    </row>
    <row r="38" spans="1:5">
      <c r="A38" s="560">
        <v>32</v>
      </c>
      <c r="B38" s="542" t="s">
        <v>66</v>
      </c>
      <c r="C38" s="378">
        <f>(SLF!DB$8/SLF!DB$6)</f>
        <v>0.33901459421627617</v>
      </c>
      <c r="D38" s="542">
        <f t="shared" si="0"/>
        <v>22</v>
      </c>
      <c r="E38" s="316"/>
    </row>
    <row r="39" spans="1:5">
      <c r="A39" s="560">
        <v>33</v>
      </c>
      <c r="B39" s="545" t="s">
        <v>67</v>
      </c>
      <c r="C39" s="571">
        <f>(SLF!DE$8/SLF!DE$6)</f>
        <v>0.30727777701472431</v>
      </c>
      <c r="D39" s="268">
        <f t="shared" si="0"/>
        <v>34</v>
      </c>
      <c r="E39" s="316"/>
    </row>
    <row r="40" spans="1:5">
      <c r="A40" s="560">
        <v>34</v>
      </c>
      <c r="B40" s="542" t="s">
        <v>68</v>
      </c>
      <c r="C40" s="378">
        <f>(SLF!DH$8/SLF!DH$6)</f>
        <v>0.23767020631416672</v>
      </c>
      <c r="D40" s="542">
        <f t="shared" si="0"/>
        <v>47</v>
      </c>
      <c r="E40" s="316"/>
    </row>
    <row r="41" spans="1:5">
      <c r="A41" s="560">
        <v>35</v>
      </c>
      <c r="B41" s="545" t="s">
        <v>69</v>
      </c>
      <c r="C41" s="571">
        <f>(SLF!DK$8/SLF!DK$6)</f>
        <v>0.35055165648130665</v>
      </c>
      <c r="D41" s="268">
        <f t="shared" si="0"/>
        <v>16</v>
      </c>
      <c r="E41" s="316"/>
    </row>
    <row r="42" spans="1:5">
      <c r="A42" s="560">
        <v>36</v>
      </c>
      <c r="B42" s="542" t="s">
        <v>70</v>
      </c>
      <c r="C42" s="354">
        <f>(SLF!DN$8/SLF!DN$6)</f>
        <v>0.33946260861493283</v>
      </c>
      <c r="D42" s="537">
        <f t="shared" si="0"/>
        <v>21</v>
      </c>
      <c r="E42" s="316"/>
    </row>
    <row r="43" spans="1:5">
      <c r="A43" s="560">
        <v>37</v>
      </c>
      <c r="B43" s="545" t="s">
        <v>71</v>
      </c>
      <c r="C43" s="571">
        <f>(SLF!DQ$8/SLF!DQ$6)</f>
        <v>0.35597048648503266</v>
      </c>
      <c r="D43" s="268">
        <f t="shared" si="0"/>
        <v>15</v>
      </c>
      <c r="E43" s="316"/>
    </row>
    <row r="44" spans="1:5">
      <c r="A44" s="560">
        <v>38</v>
      </c>
      <c r="B44" s="542" t="s">
        <v>72</v>
      </c>
      <c r="C44" s="378">
        <f>(SLF!DT$8/SLF!DT$6)</f>
        <v>0.32645142345996747</v>
      </c>
      <c r="D44" s="542">
        <f t="shared" si="0"/>
        <v>28</v>
      </c>
      <c r="E44" s="316"/>
    </row>
    <row r="45" spans="1:5">
      <c r="A45" s="560">
        <v>39</v>
      </c>
      <c r="B45" s="545" t="s">
        <v>73</v>
      </c>
      <c r="C45" s="571">
        <f>(SLF!DW$8/SLF!DW$6)</f>
        <v>0.33179829992032561</v>
      </c>
      <c r="D45" s="268">
        <f t="shared" si="0"/>
        <v>26</v>
      </c>
      <c r="E45" s="316"/>
    </row>
    <row r="46" spans="1:5">
      <c r="A46" s="560">
        <v>40</v>
      </c>
      <c r="B46" s="542" t="s">
        <v>74</v>
      </c>
      <c r="C46" s="378">
        <f>(SLF!DZ$8/SLF!DZ$6)</f>
        <v>0.30889995364366979</v>
      </c>
      <c r="D46" s="542">
        <f t="shared" si="0"/>
        <v>33</v>
      </c>
      <c r="E46" s="316"/>
    </row>
    <row r="47" spans="1:5">
      <c r="A47" s="560">
        <v>41</v>
      </c>
      <c r="B47" s="545" t="s">
        <v>75</v>
      </c>
      <c r="C47" s="571">
        <f>(SLF!EC$8/SLF!EC$6)</f>
        <v>0.33951456212466646</v>
      </c>
      <c r="D47" s="268">
        <f t="shared" si="0"/>
        <v>20</v>
      </c>
      <c r="E47" s="316"/>
    </row>
    <row r="48" spans="1:5">
      <c r="A48" s="560">
        <v>42</v>
      </c>
      <c r="B48" s="542" t="s">
        <v>76</v>
      </c>
      <c r="C48" s="354">
        <f>(SLF!EF$8/SLF!EF$6)</f>
        <v>0.38568323159015994</v>
      </c>
      <c r="D48" s="537">
        <f t="shared" si="0"/>
        <v>7</v>
      </c>
      <c r="E48" s="316"/>
    </row>
    <row r="49" spans="1:6">
      <c r="A49" s="560">
        <v>43</v>
      </c>
      <c r="B49" s="545" t="s">
        <v>77</v>
      </c>
      <c r="C49" s="571">
        <f>(SLF!EI$8/SLF!EI$6)</f>
        <v>0.3353123405011052</v>
      </c>
      <c r="D49" s="268">
        <f t="shared" si="0"/>
        <v>25</v>
      </c>
      <c r="E49" s="316"/>
      <c r="F49" s="316"/>
    </row>
    <row r="50" spans="1:6">
      <c r="A50" s="560">
        <v>44</v>
      </c>
      <c r="B50" s="542" t="s">
        <v>78</v>
      </c>
      <c r="C50" s="378">
        <f>(SLF!EL$8/SLF!EL$6)</f>
        <v>0.25700354880615084</v>
      </c>
      <c r="D50" s="542">
        <f t="shared" si="0"/>
        <v>46</v>
      </c>
      <c r="E50" s="316"/>
      <c r="F50" s="316"/>
    </row>
    <row r="51" spans="1:6">
      <c r="A51" s="560">
        <v>45</v>
      </c>
      <c r="B51" s="545" t="s">
        <v>79</v>
      </c>
      <c r="C51" s="571">
        <f>(SLF!EO$8/SLF!EO$6)</f>
        <v>0.34909197659719687</v>
      </c>
      <c r="D51" s="268">
        <f t="shared" si="0"/>
        <v>17</v>
      </c>
      <c r="E51" s="316"/>
      <c r="F51" s="316"/>
    </row>
    <row r="52" spans="1:6">
      <c r="A52" s="560">
        <v>46</v>
      </c>
      <c r="B52" s="542" t="s">
        <v>80</v>
      </c>
      <c r="C52" s="378">
        <f>(SLF!ER$8/SLF!ER$6)</f>
        <v>0.21094373530054769</v>
      </c>
      <c r="D52" s="542">
        <f t="shared" si="0"/>
        <v>50</v>
      </c>
      <c r="E52" s="316"/>
      <c r="F52" s="316"/>
    </row>
    <row r="53" spans="1:6">
      <c r="A53" s="560">
        <v>47</v>
      </c>
      <c r="B53" s="545" t="s">
        <v>81</v>
      </c>
      <c r="C53" s="571">
        <f>(SLF!EU$8/SLF!EU$6)</f>
        <v>0.3021845149470983</v>
      </c>
      <c r="D53" s="268">
        <f t="shared" si="0"/>
        <v>38</v>
      </c>
      <c r="E53" s="316"/>
      <c r="F53" s="316"/>
    </row>
    <row r="54" spans="1:6">
      <c r="A54" s="560">
        <v>48</v>
      </c>
      <c r="B54" s="542" t="s">
        <v>82</v>
      </c>
      <c r="C54" s="354">
        <f>(SLF!EX$8/SLF!EX$6)</f>
        <v>0.37061566774197241</v>
      </c>
      <c r="D54" s="537">
        <f t="shared" si="0"/>
        <v>12</v>
      </c>
      <c r="E54" s="316"/>
      <c r="F54" s="316"/>
    </row>
    <row r="55" spans="1:6">
      <c r="A55" s="560">
        <v>49</v>
      </c>
      <c r="B55" s="545" t="s">
        <v>83</v>
      </c>
      <c r="C55" s="571">
        <f>(SLF!FA$8/SLF!FA$6)</f>
        <v>0.2626227934276163</v>
      </c>
      <c r="D55" s="268">
        <f t="shared" si="0"/>
        <v>45</v>
      </c>
      <c r="E55" s="316"/>
      <c r="F55" s="316"/>
    </row>
    <row r="56" spans="1:6">
      <c r="A56" s="560">
        <v>50</v>
      </c>
      <c r="B56" s="542" t="s">
        <v>84</v>
      </c>
      <c r="C56" s="378">
        <f>(SLF!FD$8/SLF!FD$6)</f>
        <v>0.38078261404240449</v>
      </c>
      <c r="D56" s="542">
        <f t="shared" si="0"/>
        <v>8</v>
      </c>
      <c r="E56" s="316"/>
      <c r="F56" s="316"/>
    </row>
    <row r="57" spans="1:6">
      <c r="A57" s="316"/>
      <c r="B57" s="316"/>
      <c r="C57" s="504"/>
      <c r="D57" s="313" t="s">
        <v>99</v>
      </c>
      <c r="E57" s="316"/>
      <c r="F57" s="316"/>
    </row>
    <row r="58" spans="1:6" ht="73.5" customHeight="1">
      <c r="A58" s="693" t="s">
        <v>2343</v>
      </c>
      <c r="B58" s="693"/>
      <c r="C58" s="693"/>
      <c r="D58" s="693"/>
      <c r="E58" s="693"/>
      <c r="F58" s="693"/>
    </row>
    <row r="59" spans="1:6" s="316" customFormat="1" ht="13.5" customHeight="1">
      <c r="A59" s="394"/>
      <c r="B59" s="394"/>
      <c r="C59" s="505"/>
      <c r="D59" s="394"/>
      <c r="E59" s="394"/>
      <c r="F59" s="394"/>
    </row>
    <row r="60" spans="1:6">
      <c r="A60" s="318" t="s">
        <v>440</v>
      </c>
      <c r="B60" s="316"/>
      <c r="D60" s="316"/>
      <c r="E60" s="316"/>
      <c r="F60" s="316"/>
    </row>
    <row r="64" spans="1:6">
      <c r="A64" s="316"/>
      <c r="B64" s="316"/>
      <c r="D64" s="391"/>
      <c r="E64" s="316"/>
      <c r="F64" s="316"/>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pageSetUpPr fitToPage="1"/>
  </sheetPr>
  <dimension ref="B1:H24"/>
  <sheetViews>
    <sheetView workbookViewId="0">
      <pane ySplit="5" topLeftCell="A6" activePane="bottomLeft" state="frozen"/>
      <selection activeCell="J4" sqref="J4"/>
      <selection pane="bottomLeft" activeCell="H14" sqref="H14"/>
    </sheetView>
  </sheetViews>
  <sheetFormatPr baseColWidth="10" defaultColWidth="9.33203125" defaultRowHeight="15"/>
  <cols>
    <col min="1" max="1" width="9.33203125" style="316"/>
    <col min="2" max="2" width="18.33203125" style="316" customWidth="1"/>
    <col min="3" max="3" width="18" style="316" customWidth="1"/>
    <col min="4" max="4" width="16.6640625" style="316" customWidth="1"/>
    <col min="5" max="5" width="17.5" style="316" customWidth="1"/>
    <col min="6" max="6" width="11.5" style="316" customWidth="1"/>
    <col min="7" max="7" width="9.33203125" style="316"/>
    <col min="8" max="8" width="9.1640625" style="316" bestFit="1" customWidth="1"/>
    <col min="9" max="12" width="19" style="316" customWidth="1"/>
    <col min="13" max="13" width="12" style="316" customWidth="1"/>
    <col min="14" max="16384" width="9.33203125" style="316"/>
  </cols>
  <sheetData>
    <row r="1" spans="2:8">
      <c r="C1" s="694" t="s">
        <v>456</v>
      </c>
      <c r="D1" s="695"/>
      <c r="E1" s="695"/>
      <c r="F1" s="28"/>
      <c r="G1" s="28"/>
    </row>
    <row r="2" spans="2:8" ht="25.5" customHeight="1">
      <c r="B2" s="698" t="s">
        <v>9</v>
      </c>
      <c r="C2" s="698"/>
      <c r="D2" s="698"/>
      <c r="E2" s="698"/>
      <c r="F2" s="698"/>
      <c r="G2" s="462"/>
      <c r="H2" s="462"/>
    </row>
    <row r="3" spans="2:8" ht="18">
      <c r="C3" s="696" t="s">
        <v>2224</v>
      </c>
      <c r="D3" s="697"/>
      <c r="E3" s="697"/>
    </row>
    <row r="4" spans="2:8">
      <c r="C4" s="463"/>
      <c r="D4" s="466"/>
      <c r="E4" s="466"/>
    </row>
    <row r="5" spans="2:8" s="462" customFormat="1" ht="34.5" customHeight="1">
      <c r="B5" s="131" t="s">
        <v>100</v>
      </c>
      <c r="C5" s="131" t="s">
        <v>101</v>
      </c>
      <c r="D5" s="131" t="s">
        <v>102</v>
      </c>
      <c r="E5" s="131" t="s">
        <v>103</v>
      </c>
      <c r="F5" s="131" t="s">
        <v>104</v>
      </c>
      <c r="G5" s="456"/>
      <c r="H5" s="130"/>
    </row>
    <row r="6" spans="2:8" ht="16">
      <c r="B6" s="131" t="s">
        <v>105</v>
      </c>
      <c r="C6" s="572">
        <v>1442385</v>
      </c>
      <c r="D6" s="620">
        <v>1</v>
      </c>
      <c r="E6" s="620">
        <v>1</v>
      </c>
      <c r="F6" s="620">
        <v>0.14199999999999999</v>
      </c>
    </row>
    <row r="7" spans="2:8" ht="16">
      <c r="B7" s="132" t="s">
        <v>106</v>
      </c>
      <c r="C7" s="573">
        <v>538257</v>
      </c>
      <c r="D7" s="621">
        <v>0.19719999999999999</v>
      </c>
      <c r="E7" s="621">
        <v>0.37319999999999998</v>
      </c>
      <c r="F7" s="621">
        <v>0.26869999999999999</v>
      </c>
    </row>
    <row r="8" spans="2:8" ht="16">
      <c r="B8" s="131" t="s">
        <v>107</v>
      </c>
      <c r="C8" s="572">
        <v>839898</v>
      </c>
      <c r="D8" s="620">
        <v>0.35199999999999998</v>
      </c>
      <c r="E8" s="620">
        <v>0.58230000000000004</v>
      </c>
      <c r="F8" s="620">
        <v>0.2349</v>
      </c>
    </row>
    <row r="9" spans="2:8" ht="16">
      <c r="B9" s="132" t="s">
        <v>108</v>
      </c>
      <c r="C9" s="573">
        <v>1002072</v>
      </c>
      <c r="D9" s="621">
        <v>0.46560000000000001</v>
      </c>
      <c r="E9" s="621">
        <v>0.69469999999999998</v>
      </c>
      <c r="F9" s="621">
        <v>0.21190000000000001</v>
      </c>
    </row>
    <row r="10" spans="2:8" ht="16">
      <c r="B10" s="131" t="s">
        <v>109</v>
      </c>
      <c r="C10" s="572">
        <v>1240010</v>
      </c>
      <c r="D10" s="620">
        <v>0.68430000000000002</v>
      </c>
      <c r="E10" s="620">
        <v>0.85970000000000002</v>
      </c>
      <c r="F10" s="620">
        <v>0.1784</v>
      </c>
    </row>
    <row r="11" spans="2:8" ht="16">
      <c r="B11" s="132" t="s">
        <v>110</v>
      </c>
      <c r="C11" s="573">
        <v>1398523</v>
      </c>
      <c r="D11" s="621">
        <v>0.8841</v>
      </c>
      <c r="E11" s="621">
        <v>0.96960000000000002</v>
      </c>
      <c r="F11" s="621">
        <v>0.15570000000000001</v>
      </c>
      <c r="H11" s="557"/>
    </row>
    <row r="12" spans="2:8" ht="16.5" customHeight="1">
      <c r="B12" s="131" t="s">
        <v>111</v>
      </c>
      <c r="C12" s="572">
        <v>43863</v>
      </c>
      <c r="D12" s="620">
        <v>0.1159</v>
      </c>
      <c r="E12" s="620">
        <v>3.04E-2</v>
      </c>
      <c r="F12" s="620">
        <v>3.73E-2</v>
      </c>
      <c r="H12" s="557"/>
    </row>
    <row r="13" spans="2:8">
      <c r="B13" s="27"/>
      <c r="C13" s="27"/>
    </row>
    <row r="14" spans="2:8" ht="15" customHeight="1">
      <c r="B14" s="699" t="s">
        <v>2345</v>
      </c>
      <c r="C14" s="700"/>
      <c r="D14" s="700"/>
      <c r="E14" s="700"/>
      <c r="F14" s="700"/>
    </row>
    <row r="15" spans="2:8">
      <c r="B15" s="700"/>
      <c r="C15" s="700"/>
      <c r="D15" s="700"/>
      <c r="E15" s="700"/>
      <c r="F15" s="700"/>
    </row>
    <row r="16" spans="2:8">
      <c r="B16" s="700"/>
      <c r="C16" s="700"/>
      <c r="D16" s="700"/>
      <c r="E16" s="700"/>
      <c r="F16" s="700"/>
    </row>
    <row r="17" spans="2:8">
      <c r="B17" s="700"/>
      <c r="C17" s="700"/>
      <c r="D17" s="700"/>
      <c r="E17" s="700"/>
      <c r="F17" s="700"/>
    </row>
    <row r="18" spans="2:8" ht="18" customHeight="1">
      <c r="B18" s="700"/>
      <c r="C18" s="700"/>
      <c r="D18" s="700"/>
      <c r="E18" s="700"/>
      <c r="F18" s="700"/>
    </row>
    <row r="19" spans="2:8" ht="12.75" customHeight="1">
      <c r="B19" s="700"/>
      <c r="C19" s="700"/>
      <c r="D19" s="700"/>
      <c r="E19" s="700"/>
      <c r="F19" s="700"/>
    </row>
    <row r="21" spans="2:8" ht="28.5" customHeight="1">
      <c r="B21" s="701" t="s">
        <v>2344</v>
      </c>
      <c r="C21" s="701"/>
      <c r="D21" s="701"/>
      <c r="E21" s="701"/>
      <c r="F21" s="701"/>
    </row>
    <row r="22" spans="2:8">
      <c r="B22" s="133"/>
      <c r="C22" s="297"/>
      <c r="D22" s="297"/>
      <c r="E22" s="297"/>
      <c r="F22" s="297"/>
      <c r="G22" s="297"/>
      <c r="H22" s="297"/>
    </row>
    <row r="23" spans="2:8">
      <c r="C23" s="297"/>
    </row>
    <row r="24" spans="2:8">
      <c r="C24" s="297"/>
    </row>
  </sheetData>
  <mergeCells count="5">
    <mergeCell ref="C1:E1"/>
    <mergeCell ref="C3:E3"/>
    <mergeCell ref="B2:F2"/>
    <mergeCell ref="B14:F19"/>
    <mergeCell ref="B21:F21"/>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7030A0"/>
    <pageSetUpPr fitToPage="1"/>
  </sheetPr>
  <dimension ref="A1:R75"/>
  <sheetViews>
    <sheetView workbookViewId="0">
      <pane ySplit="3" topLeftCell="A4" activePane="bottomLeft" state="frozen"/>
      <selection pane="bottomLeft" activeCell="A57" sqref="A57:G58"/>
    </sheetView>
  </sheetViews>
  <sheetFormatPr baseColWidth="10" defaultColWidth="8.83203125" defaultRowHeight="15"/>
  <cols>
    <col min="2" max="2" width="8.33203125" customWidth="1"/>
    <col min="3" max="3" width="14.33203125" customWidth="1"/>
    <col min="8" max="8" width="14.6640625" customWidth="1"/>
  </cols>
  <sheetData>
    <row r="1" spans="1:7">
      <c r="A1" s="297"/>
      <c r="B1" s="675" t="s">
        <v>455</v>
      </c>
      <c r="C1" s="703"/>
      <c r="D1" s="703"/>
      <c r="E1" s="297"/>
      <c r="F1" s="316"/>
      <c r="G1" s="316"/>
    </row>
    <row r="2" spans="1:7" ht="18">
      <c r="A2" s="696" t="s">
        <v>441</v>
      </c>
      <c r="B2" s="697"/>
      <c r="C2" s="697"/>
      <c r="D2" s="697"/>
      <c r="E2" s="697"/>
      <c r="F2" s="316"/>
      <c r="G2" s="316"/>
    </row>
    <row r="3" spans="1:7" ht="18">
      <c r="A3" s="80"/>
      <c r="B3" s="696">
        <v>2019</v>
      </c>
      <c r="C3" s="696"/>
      <c r="D3" s="696"/>
      <c r="E3" s="80"/>
      <c r="F3" s="316"/>
      <c r="G3" s="316"/>
    </row>
    <row r="5" spans="1:7">
      <c r="A5" s="17" t="s">
        <v>112</v>
      </c>
      <c r="B5" s="17"/>
      <c r="C5" s="297"/>
      <c r="D5" s="297"/>
      <c r="E5" s="297"/>
      <c r="F5" s="297"/>
      <c r="G5" s="316"/>
    </row>
    <row r="6" spans="1:7">
      <c r="A6" s="134"/>
      <c r="B6" s="136" t="s">
        <v>113</v>
      </c>
      <c r="C6" s="134"/>
      <c r="D6" s="297"/>
      <c r="E6" s="297"/>
      <c r="F6" s="297"/>
      <c r="G6" s="316"/>
    </row>
    <row r="7" spans="1:7" ht="16">
      <c r="A7" s="135" t="s">
        <v>114</v>
      </c>
      <c r="B7" s="136"/>
      <c r="C7" s="137" t="s">
        <v>115</v>
      </c>
      <c r="D7" s="297"/>
      <c r="E7" s="297"/>
      <c r="F7" s="297"/>
      <c r="G7" s="316"/>
    </row>
    <row r="8" spans="1:7">
      <c r="A8" s="138">
        <v>0.1</v>
      </c>
      <c r="B8" s="136" t="s">
        <v>116</v>
      </c>
      <c r="C8" s="546">
        <v>0</v>
      </c>
      <c r="D8" s="297"/>
      <c r="E8" s="508"/>
      <c r="F8" s="297"/>
      <c r="G8" s="316"/>
    </row>
    <row r="9" spans="1:7">
      <c r="A9" s="138">
        <v>0.12</v>
      </c>
      <c r="B9" s="136" t="s">
        <v>116</v>
      </c>
      <c r="C9" s="140">
        <v>9700</v>
      </c>
      <c r="D9" s="297"/>
      <c r="E9" s="297"/>
      <c r="F9" s="297"/>
      <c r="G9" s="316"/>
    </row>
    <row r="10" spans="1:7">
      <c r="A10" s="138">
        <v>0.22</v>
      </c>
      <c r="B10" s="136" t="s">
        <v>116</v>
      </c>
      <c r="C10" s="140">
        <v>39475</v>
      </c>
      <c r="D10" s="297"/>
      <c r="E10" s="297"/>
      <c r="F10" s="297"/>
      <c r="G10" s="316"/>
    </row>
    <row r="11" spans="1:7">
      <c r="A11" s="138">
        <v>0.24</v>
      </c>
      <c r="B11" s="136" t="s">
        <v>116</v>
      </c>
      <c r="C11" s="140">
        <v>84200</v>
      </c>
      <c r="D11" s="297"/>
      <c r="E11" s="297"/>
      <c r="F11" s="297"/>
      <c r="G11" s="316"/>
    </row>
    <row r="12" spans="1:7">
      <c r="A12" s="138">
        <v>0.32</v>
      </c>
      <c r="B12" s="136" t="s">
        <v>116</v>
      </c>
      <c r="C12" s="140">
        <v>160725</v>
      </c>
      <c r="D12" s="297"/>
      <c r="E12" s="297"/>
      <c r="F12" s="297"/>
      <c r="G12" s="316"/>
    </row>
    <row r="13" spans="1:7">
      <c r="A13" s="138">
        <v>0.35</v>
      </c>
      <c r="B13" s="136" t="s">
        <v>116</v>
      </c>
      <c r="C13" s="140">
        <v>204100</v>
      </c>
      <c r="D13" s="297"/>
      <c r="E13" s="297"/>
      <c r="F13" s="297"/>
      <c r="G13" s="316"/>
    </row>
    <row r="14" spans="1:7">
      <c r="A14" s="138">
        <v>0.37</v>
      </c>
      <c r="B14" s="136" t="s">
        <v>116</v>
      </c>
      <c r="C14" s="140">
        <v>510300</v>
      </c>
      <c r="D14" s="297"/>
      <c r="E14" s="297"/>
      <c r="F14" s="297"/>
      <c r="G14" s="316"/>
    </row>
    <row r="15" spans="1:7">
      <c r="A15" s="141"/>
      <c r="B15" s="290" t="s">
        <v>117</v>
      </c>
      <c r="C15" s="141"/>
      <c r="D15" s="297"/>
      <c r="E15" s="297"/>
      <c r="F15" s="297"/>
      <c r="G15" s="316"/>
    </row>
    <row r="16" spans="1:7" ht="16">
      <c r="A16" s="142" t="s">
        <v>114</v>
      </c>
      <c r="B16" s="290"/>
      <c r="C16" s="143" t="s">
        <v>115</v>
      </c>
      <c r="D16" s="297"/>
      <c r="E16" s="297"/>
      <c r="F16" s="297"/>
      <c r="G16" s="316"/>
    </row>
    <row r="17" spans="1:7">
      <c r="A17" s="245">
        <v>0.1</v>
      </c>
      <c r="B17" s="290" t="s">
        <v>116</v>
      </c>
      <c r="C17" s="242">
        <v>0</v>
      </c>
      <c r="D17" s="297"/>
      <c r="E17" s="297"/>
      <c r="F17" s="297"/>
      <c r="G17" s="316"/>
    </row>
    <row r="18" spans="1:7">
      <c r="A18" s="245">
        <v>0.12</v>
      </c>
      <c r="B18" s="290" t="s">
        <v>116</v>
      </c>
      <c r="C18" s="242">
        <v>19400</v>
      </c>
      <c r="D18" s="297"/>
      <c r="E18" s="297"/>
      <c r="F18" s="297"/>
      <c r="G18" s="316"/>
    </row>
    <row r="19" spans="1:7">
      <c r="A19" s="245">
        <v>0.22</v>
      </c>
      <c r="B19" s="290" t="s">
        <v>116</v>
      </c>
      <c r="C19" s="242">
        <v>78950</v>
      </c>
      <c r="D19" s="297"/>
      <c r="E19" s="297"/>
      <c r="F19" s="297"/>
      <c r="G19" s="316"/>
    </row>
    <row r="20" spans="1:7">
      <c r="A20" s="245">
        <v>0.24</v>
      </c>
      <c r="B20" s="290" t="s">
        <v>116</v>
      </c>
      <c r="C20" s="242">
        <v>168400</v>
      </c>
      <c r="D20" s="297"/>
      <c r="E20" s="297"/>
      <c r="F20" s="297"/>
      <c r="G20" s="316"/>
    </row>
    <row r="21" spans="1:7">
      <c r="A21" s="245">
        <v>0.32</v>
      </c>
      <c r="B21" s="290" t="s">
        <v>116</v>
      </c>
      <c r="C21" s="242">
        <v>321450</v>
      </c>
      <c r="D21" s="297"/>
      <c r="E21" s="297"/>
      <c r="F21" s="297"/>
      <c r="G21" s="316"/>
    </row>
    <row r="22" spans="1:7">
      <c r="A22" s="245">
        <v>0.35</v>
      </c>
      <c r="B22" s="290" t="s">
        <v>116</v>
      </c>
      <c r="C22" s="243">
        <v>408200</v>
      </c>
      <c r="D22" s="297"/>
      <c r="E22" s="297"/>
      <c r="F22" s="297"/>
      <c r="G22" s="316"/>
    </row>
    <row r="23" spans="1:7">
      <c r="A23" s="245">
        <v>0.37</v>
      </c>
      <c r="B23" s="290" t="s">
        <v>116</v>
      </c>
      <c r="C23" s="243">
        <v>612350</v>
      </c>
      <c r="D23" s="297"/>
      <c r="E23" s="297"/>
      <c r="F23" s="297"/>
      <c r="G23" s="316"/>
    </row>
    <row r="24" spans="1:7">
      <c r="A24" s="134"/>
      <c r="B24" s="136" t="s">
        <v>118</v>
      </c>
      <c r="C24" s="134"/>
      <c r="D24" s="297"/>
      <c r="E24" s="297"/>
      <c r="F24" s="297"/>
      <c r="G24" s="316"/>
    </row>
    <row r="25" spans="1:7" ht="16">
      <c r="A25" s="135" t="s">
        <v>114</v>
      </c>
      <c r="B25" s="136"/>
      <c r="C25" s="137" t="s">
        <v>115</v>
      </c>
      <c r="D25" s="297"/>
      <c r="E25" s="297"/>
      <c r="F25" s="297"/>
      <c r="G25" s="316"/>
    </row>
    <row r="26" spans="1:7">
      <c r="A26" s="138">
        <v>0.1</v>
      </c>
      <c r="B26" s="136" t="s">
        <v>116</v>
      </c>
      <c r="C26" s="546">
        <v>0</v>
      </c>
      <c r="D26" s="297"/>
      <c r="E26" s="297"/>
      <c r="F26" s="297"/>
      <c r="G26" s="316"/>
    </row>
    <row r="27" spans="1:7">
      <c r="A27" s="138">
        <v>0.12</v>
      </c>
      <c r="B27" s="136" t="s">
        <v>116</v>
      </c>
      <c r="C27" s="546">
        <v>13850</v>
      </c>
      <c r="D27" s="297"/>
      <c r="E27" s="297"/>
      <c r="F27" s="297"/>
      <c r="G27" s="316"/>
    </row>
    <row r="28" spans="1:7">
      <c r="A28" s="138">
        <v>0.22</v>
      </c>
      <c r="B28" s="136" t="s">
        <v>116</v>
      </c>
      <c r="C28" s="546">
        <v>52850</v>
      </c>
      <c r="D28" s="297"/>
      <c r="E28" s="297"/>
      <c r="F28" s="297"/>
      <c r="G28" s="316"/>
    </row>
    <row r="29" spans="1:7">
      <c r="A29" s="138">
        <v>0.24</v>
      </c>
      <c r="B29" s="136" t="s">
        <v>116</v>
      </c>
      <c r="C29" s="546">
        <v>84200</v>
      </c>
      <c r="D29" s="297"/>
      <c r="E29" s="297"/>
      <c r="F29" s="297"/>
      <c r="G29" s="316"/>
    </row>
    <row r="30" spans="1:7">
      <c r="A30" s="138">
        <v>0.32</v>
      </c>
      <c r="B30" s="136" t="s">
        <v>116</v>
      </c>
      <c r="C30" s="546">
        <v>160700</v>
      </c>
      <c r="D30" s="297"/>
      <c r="E30" s="297"/>
      <c r="F30" s="297"/>
      <c r="G30" s="316"/>
    </row>
    <row r="31" spans="1:7">
      <c r="A31" s="138">
        <v>0.35</v>
      </c>
      <c r="B31" s="136" t="s">
        <v>116</v>
      </c>
      <c r="C31" s="546">
        <v>204100</v>
      </c>
      <c r="D31" s="297"/>
      <c r="E31" s="297"/>
      <c r="F31" s="297"/>
      <c r="G31" s="316"/>
    </row>
    <row r="32" spans="1:7">
      <c r="A32" s="138">
        <v>0.37</v>
      </c>
      <c r="B32" s="136" t="s">
        <v>116</v>
      </c>
      <c r="C32" s="546">
        <v>510300</v>
      </c>
      <c r="D32" s="297"/>
      <c r="E32" s="297"/>
      <c r="F32" s="297"/>
      <c r="G32" s="316"/>
    </row>
    <row r="33" spans="1:8">
      <c r="A33" s="293" t="s">
        <v>2239</v>
      </c>
      <c r="B33" s="290"/>
      <c r="C33" s="292"/>
      <c r="D33" s="297"/>
      <c r="E33" s="297"/>
      <c r="F33" s="297"/>
      <c r="G33" s="316"/>
    </row>
    <row r="34" spans="1:8">
      <c r="A34" s="291">
        <v>0.153</v>
      </c>
      <c r="B34" s="290" t="s">
        <v>116</v>
      </c>
      <c r="C34" s="292">
        <v>0</v>
      </c>
      <c r="D34" s="297"/>
      <c r="E34" s="297"/>
      <c r="F34" s="297"/>
      <c r="G34" s="316"/>
    </row>
    <row r="35" spans="1:8">
      <c r="A35" s="291">
        <v>2.9000000000000001E-2</v>
      </c>
      <c r="B35" s="290" t="s">
        <v>116</v>
      </c>
      <c r="C35" s="292">
        <v>132900</v>
      </c>
      <c r="D35" s="297"/>
      <c r="E35" s="297"/>
      <c r="F35" s="297"/>
      <c r="G35" s="316"/>
      <c r="H35" s="519"/>
    </row>
    <row r="36" spans="1:8" s="289" customFormat="1">
      <c r="A36" s="291">
        <v>3.7999999999999999E-2</v>
      </c>
      <c r="B36" s="290" t="s">
        <v>116</v>
      </c>
      <c r="C36" s="292">
        <v>200000</v>
      </c>
      <c r="D36" s="297"/>
      <c r="E36" s="297"/>
      <c r="F36" s="297"/>
      <c r="G36" s="316"/>
    </row>
    <row r="37" spans="1:8">
      <c r="A37" s="17" t="s">
        <v>119</v>
      </c>
      <c r="B37" s="297"/>
      <c r="C37" s="297"/>
      <c r="D37" s="297"/>
      <c r="E37" s="297"/>
      <c r="F37" s="297"/>
      <c r="G37" s="316"/>
    </row>
    <row r="38" spans="1:8" ht="16">
      <c r="A38" s="142" t="s">
        <v>114</v>
      </c>
      <c r="B38" s="290"/>
      <c r="C38" s="143" t="s">
        <v>115</v>
      </c>
      <c r="D38" s="297"/>
      <c r="E38" s="297"/>
      <c r="F38" s="297"/>
      <c r="G38" s="316"/>
    </row>
    <row r="39" spans="1:8">
      <c r="A39" s="138">
        <v>0.21</v>
      </c>
      <c r="B39" s="136" t="s">
        <v>116</v>
      </c>
      <c r="C39" s="139">
        <v>0</v>
      </c>
      <c r="D39" s="297"/>
      <c r="E39" s="297"/>
      <c r="F39" s="297"/>
      <c r="G39" s="316"/>
    </row>
    <row r="40" spans="1:8">
      <c r="A40" s="17" t="s">
        <v>120</v>
      </c>
      <c r="B40" s="297"/>
      <c r="C40" s="297"/>
      <c r="D40" s="297"/>
      <c r="E40" s="297"/>
      <c r="F40" s="297"/>
      <c r="G40" s="316"/>
    </row>
    <row r="41" spans="1:8">
      <c r="A41" s="686" t="s">
        <v>121</v>
      </c>
      <c r="B41" s="686"/>
      <c r="C41" s="297" t="s">
        <v>122</v>
      </c>
      <c r="D41" s="297"/>
      <c r="E41" s="297"/>
      <c r="F41" s="297"/>
      <c r="G41" s="316"/>
    </row>
    <row r="42" spans="1:8">
      <c r="A42" s="392" t="s">
        <v>123</v>
      </c>
      <c r="B42" s="392"/>
      <c r="C42" s="518">
        <v>0.1</v>
      </c>
      <c r="D42" s="297"/>
      <c r="E42" s="297"/>
      <c r="F42" s="297"/>
      <c r="G42" s="316"/>
    </row>
    <row r="43" spans="1:8">
      <c r="A43" s="392" t="s">
        <v>124</v>
      </c>
      <c r="B43" s="297"/>
      <c r="C43" s="518">
        <v>0.11</v>
      </c>
      <c r="D43" s="297"/>
      <c r="E43" s="297"/>
      <c r="F43" s="297"/>
      <c r="G43" s="316"/>
    </row>
    <row r="44" spans="1:8">
      <c r="A44" s="392" t="s">
        <v>125</v>
      </c>
      <c r="B44" s="392"/>
      <c r="C44" s="518">
        <v>0.11</v>
      </c>
      <c r="D44" s="297"/>
      <c r="E44" s="297"/>
      <c r="F44" s="297"/>
      <c r="G44" s="316"/>
    </row>
    <row r="45" spans="1:8">
      <c r="A45" s="542" t="s">
        <v>2346</v>
      </c>
      <c r="B45" s="542"/>
      <c r="C45" s="531">
        <v>2.3E-2</v>
      </c>
      <c r="D45" s="297"/>
      <c r="E45" s="297"/>
      <c r="F45" s="297"/>
      <c r="G45" s="316"/>
    </row>
    <row r="46" spans="1:8">
      <c r="A46" s="542" t="s">
        <v>126</v>
      </c>
      <c r="B46" s="297"/>
      <c r="C46" s="518">
        <v>0.1</v>
      </c>
      <c r="D46" s="297"/>
      <c r="E46" s="297"/>
      <c r="F46" s="297"/>
      <c r="G46" s="316"/>
    </row>
    <row r="47" spans="1:8">
      <c r="A47" s="589" t="s">
        <v>127</v>
      </c>
      <c r="B47" s="392"/>
      <c r="C47" s="518">
        <v>0.03</v>
      </c>
      <c r="D47" s="297"/>
      <c r="E47" s="297"/>
      <c r="F47" s="297"/>
      <c r="G47" s="316"/>
    </row>
    <row r="48" spans="1:8">
      <c r="A48" s="542" t="s">
        <v>128</v>
      </c>
      <c r="B48" s="297"/>
      <c r="C48" s="316" t="s">
        <v>2237</v>
      </c>
      <c r="D48" s="297"/>
      <c r="E48" s="297"/>
      <c r="F48" s="297"/>
      <c r="G48" s="316"/>
    </row>
    <row r="49" spans="1:18">
      <c r="A49" s="589" t="s">
        <v>129</v>
      </c>
      <c r="B49" s="392"/>
      <c r="C49" s="531">
        <v>7.4999999999999997E-2</v>
      </c>
      <c r="D49" s="297"/>
      <c r="E49" s="297"/>
      <c r="F49" s="297"/>
      <c r="G49" s="316"/>
      <c r="H49" s="316"/>
      <c r="I49" s="316"/>
      <c r="J49" s="316"/>
      <c r="K49" s="316"/>
      <c r="L49" s="316"/>
    </row>
    <row r="50" spans="1:18">
      <c r="A50" s="589" t="s">
        <v>130</v>
      </c>
      <c r="B50" s="316"/>
      <c r="C50" s="518">
        <v>0.12</v>
      </c>
      <c r="D50" s="297"/>
      <c r="E50" s="297"/>
      <c r="F50" s="297"/>
      <c r="G50" s="316"/>
      <c r="H50" s="316"/>
      <c r="I50" s="316"/>
      <c r="J50" s="316"/>
      <c r="K50" s="316"/>
      <c r="L50" s="316"/>
    </row>
    <row r="51" spans="1:18">
      <c r="A51" s="589" t="s">
        <v>131</v>
      </c>
      <c r="B51" s="392"/>
      <c r="C51" s="316" t="s">
        <v>132</v>
      </c>
      <c r="D51" s="297"/>
      <c r="E51" s="297"/>
      <c r="F51" s="297"/>
      <c r="G51" s="316"/>
      <c r="H51" s="316"/>
      <c r="I51" s="316"/>
      <c r="J51" s="316"/>
      <c r="K51" s="316"/>
      <c r="L51" s="316"/>
    </row>
    <row r="52" spans="1:18">
      <c r="A52" s="392" t="s">
        <v>133</v>
      </c>
      <c r="B52" s="392"/>
      <c r="C52" s="316" t="s">
        <v>392</v>
      </c>
      <c r="D52" s="297"/>
      <c r="E52" s="297"/>
      <c r="F52" s="297"/>
      <c r="G52" s="316"/>
      <c r="H52" s="316"/>
      <c r="I52" s="316"/>
      <c r="J52" s="316"/>
      <c r="K52" s="316"/>
      <c r="L52" s="316"/>
    </row>
    <row r="53" spans="1:18" ht="13.25" customHeight="1">
      <c r="A53" s="316"/>
      <c r="B53" s="316"/>
      <c r="C53" s="316"/>
      <c r="D53" s="297"/>
      <c r="E53" s="297"/>
      <c r="F53" s="297"/>
      <c r="G53" s="316"/>
      <c r="H53" s="316"/>
      <c r="I53" s="316"/>
      <c r="J53" s="316"/>
      <c r="K53" s="316"/>
      <c r="L53" s="316"/>
    </row>
    <row r="54" spans="1:18" ht="105" customHeight="1">
      <c r="A54" s="702" t="s">
        <v>2238</v>
      </c>
      <c r="B54" s="702"/>
      <c r="C54" s="702"/>
      <c r="D54" s="702"/>
      <c r="E54" s="702"/>
      <c r="F54" s="702"/>
      <c r="G54" s="702"/>
      <c r="H54" s="316"/>
      <c r="I54" s="316"/>
      <c r="J54" s="316"/>
      <c r="K54" s="316"/>
      <c r="L54" s="316"/>
    </row>
    <row r="55" spans="1:18" ht="53.75" customHeight="1">
      <c r="A55" s="704" t="s">
        <v>606</v>
      </c>
      <c r="B55" s="704"/>
      <c r="C55" s="704"/>
      <c r="D55" s="704"/>
      <c r="E55" s="704"/>
      <c r="F55" s="704"/>
      <c r="G55" s="704"/>
      <c r="H55" s="316"/>
      <c r="I55" s="316"/>
      <c r="J55" s="316"/>
      <c r="K55" s="316"/>
      <c r="L55" s="316"/>
    </row>
    <row r="56" spans="1:18">
      <c r="A56" t="s">
        <v>2324</v>
      </c>
      <c r="D56" s="297"/>
      <c r="E56" s="297"/>
      <c r="F56" s="297"/>
      <c r="G56" s="316"/>
      <c r="H56" s="316"/>
      <c r="I56" s="316"/>
      <c r="J56" s="316"/>
      <c r="K56" s="316"/>
      <c r="L56" s="316"/>
    </row>
    <row r="57" spans="1:18" ht="15" customHeight="1">
      <c r="A57" s="690" t="s">
        <v>2362</v>
      </c>
      <c r="B57" s="690"/>
      <c r="C57" s="690"/>
      <c r="D57" s="690"/>
      <c r="E57" s="690"/>
      <c r="F57" s="690"/>
      <c r="G57" s="690"/>
      <c r="H57" s="316"/>
      <c r="I57" s="316"/>
      <c r="J57" s="316"/>
      <c r="K57" s="316"/>
      <c r="L57" s="316"/>
    </row>
    <row r="58" spans="1:18" ht="15" customHeight="1">
      <c r="A58" s="690"/>
      <c r="B58" s="690"/>
      <c r="C58" s="690"/>
      <c r="D58" s="690"/>
      <c r="E58" s="690"/>
      <c r="F58" s="690"/>
      <c r="G58" s="690"/>
      <c r="H58" s="316"/>
      <c r="I58" s="316"/>
      <c r="J58" s="316"/>
      <c r="K58" s="316"/>
      <c r="L58" s="316"/>
    </row>
    <row r="59" spans="1:18">
      <c r="A59" s="316"/>
      <c r="B59" s="297"/>
      <c r="C59" s="316"/>
      <c r="D59" s="316"/>
      <c r="E59" s="316"/>
      <c r="F59" s="316"/>
      <c r="G59" s="316"/>
      <c r="H59" s="316"/>
      <c r="I59" s="316"/>
      <c r="J59" s="316"/>
      <c r="K59" s="316"/>
      <c r="L59" s="316"/>
    </row>
    <row r="60" spans="1:18" ht="15" customHeight="1">
      <c r="A60" s="316"/>
      <c r="B60" s="272"/>
      <c r="C60" s="316"/>
      <c r="D60" s="316"/>
      <c r="E60" s="316"/>
      <c r="F60" s="316"/>
      <c r="G60" s="316"/>
      <c r="H60" s="316"/>
      <c r="I60" s="316"/>
      <c r="J60" s="316"/>
      <c r="K60" s="316"/>
      <c r="L60" s="316"/>
    </row>
    <row r="61" spans="1:18" ht="59.25" customHeight="1">
      <c r="D61" s="587"/>
      <c r="E61" s="587"/>
      <c r="F61" s="587"/>
      <c r="G61" s="587"/>
      <c r="H61" s="587"/>
      <c r="I61" s="587"/>
      <c r="J61" s="587"/>
      <c r="K61" s="393"/>
      <c r="L61" s="393"/>
    </row>
    <row r="62" spans="1:18" s="316" customFormat="1" ht="35" customHeight="1">
      <c r="A62"/>
      <c r="B62"/>
      <c r="C62"/>
      <c r="D62" s="588"/>
      <c r="E62" s="588"/>
      <c r="F62" s="588"/>
      <c r="G62" s="588"/>
      <c r="H62" s="588"/>
      <c r="I62" s="588"/>
      <c r="J62" s="588"/>
      <c r="K62" s="588"/>
      <c r="L62" s="588"/>
      <c r="M62" s="588"/>
      <c r="N62" s="588"/>
      <c r="O62" s="588"/>
      <c r="P62" s="588"/>
      <c r="Q62" s="588"/>
      <c r="R62" s="588"/>
    </row>
    <row r="64" spans="1:18" ht="35" customHeight="1">
      <c r="D64" s="586"/>
      <c r="E64" s="586"/>
      <c r="F64" s="586"/>
      <c r="G64" s="586"/>
      <c r="H64" s="586"/>
      <c r="I64" s="586"/>
      <c r="J64" s="586"/>
      <c r="K64" s="316"/>
      <c r="L64" s="316"/>
    </row>
    <row r="66" spans="1:7">
      <c r="A66" s="316"/>
      <c r="B66" s="316"/>
      <c r="C66" s="316"/>
      <c r="D66" s="316"/>
      <c r="E66" s="316"/>
      <c r="F66" s="316"/>
      <c r="G66" s="316"/>
    </row>
    <row r="67" spans="1:7">
      <c r="A67" s="389"/>
      <c r="B67" s="389"/>
      <c r="C67" s="389"/>
      <c r="D67" s="316"/>
      <c r="E67" s="316"/>
      <c r="F67" s="316"/>
      <c r="G67" s="316"/>
    </row>
    <row r="68" spans="1:7">
      <c r="A68" s="316"/>
      <c r="B68" s="297"/>
      <c r="C68" s="297"/>
    </row>
    <row r="73" spans="1:7">
      <c r="D73" s="316"/>
      <c r="E73" s="316"/>
      <c r="F73" s="316"/>
      <c r="G73" s="389"/>
    </row>
    <row r="74" spans="1:7">
      <c r="D74" s="389"/>
      <c r="E74" s="389"/>
      <c r="F74" s="389"/>
      <c r="G74" s="297"/>
    </row>
    <row r="75" spans="1:7">
      <c r="D75" s="297"/>
      <c r="E75" s="297"/>
      <c r="F75" s="297"/>
      <c r="G75" s="316"/>
    </row>
  </sheetData>
  <mergeCells count="7">
    <mergeCell ref="A57:G58"/>
    <mergeCell ref="A54:G54"/>
    <mergeCell ref="B1:D1"/>
    <mergeCell ref="A2:E2"/>
    <mergeCell ref="B3:D3"/>
    <mergeCell ref="A41:B41"/>
    <mergeCell ref="A55:G55"/>
  </mergeCells>
  <pageMargins left="0.7" right="0.7" top="0.75" bottom="0.75" header="0.3" footer="0.3"/>
  <pageSetup scale="6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5"/>
    <pageSetUpPr fitToPage="1"/>
  </sheetPr>
  <dimension ref="A1:Q237"/>
  <sheetViews>
    <sheetView workbookViewId="0">
      <pane ySplit="6" topLeftCell="A7" activePane="bottomLeft" state="frozen"/>
      <selection activeCell="B40" sqref="B40"/>
      <selection pane="bottomLeft" activeCell="A234" sqref="A234"/>
    </sheetView>
  </sheetViews>
  <sheetFormatPr baseColWidth="10" defaultColWidth="9.33203125" defaultRowHeight="13"/>
  <cols>
    <col min="1" max="1" width="16.6640625" style="210" customWidth="1"/>
    <col min="2" max="2" width="7.6640625" style="210" customWidth="1"/>
    <col min="3" max="3" width="3.5" style="29" customWidth="1"/>
    <col min="4" max="4" width="12.5" style="30" customWidth="1"/>
    <col min="5" max="5" width="9.33203125" style="210"/>
    <col min="6" max="6" width="13.6640625" style="210" bestFit="1" customWidth="1"/>
    <col min="7" max="7" width="11.5" style="210" bestFit="1" customWidth="1"/>
    <col min="8" max="8" width="9.33203125" style="210"/>
    <col min="9" max="9" width="18.5" style="210" bestFit="1" customWidth="1"/>
    <col min="10" max="10" width="11.5" style="210" bestFit="1" customWidth="1"/>
    <col min="11" max="11" width="9.33203125" style="210"/>
    <col min="12" max="12" width="17.6640625" style="210" bestFit="1" customWidth="1"/>
    <col min="13" max="13" width="11.5" style="210" bestFit="1" customWidth="1"/>
    <col min="14" max="16384" width="9.33203125" style="210"/>
  </cols>
  <sheetData>
    <row r="1" spans="1:13" ht="18">
      <c r="A1" s="80" t="s">
        <v>99</v>
      </c>
      <c r="B1" s="675" t="s">
        <v>454</v>
      </c>
      <c r="C1" s="675"/>
      <c r="D1" s="675"/>
      <c r="E1" s="675"/>
      <c r="F1" s="80"/>
    </row>
    <row r="2" spans="1:13" ht="18">
      <c r="A2" s="676" t="s">
        <v>12</v>
      </c>
      <c r="B2" s="677"/>
      <c r="C2" s="677"/>
      <c r="D2" s="677"/>
      <c r="E2" s="677"/>
      <c r="F2" s="677"/>
    </row>
    <row r="3" spans="1:13" ht="18">
      <c r="A3" s="705" t="s">
        <v>535</v>
      </c>
      <c r="B3" s="706"/>
      <c r="C3" s="706"/>
      <c r="D3" s="706"/>
      <c r="E3" s="706"/>
      <c r="F3" s="706"/>
    </row>
    <row r="6" spans="1:13" ht="15">
      <c r="A6" s="142" t="s">
        <v>31</v>
      </c>
      <c r="B6" s="142" t="s">
        <v>114</v>
      </c>
      <c r="C6" s="290"/>
      <c r="D6" s="143" t="s">
        <v>115</v>
      </c>
      <c r="E6" s="294"/>
      <c r="F6" s="294"/>
    </row>
    <row r="7" spans="1:13" ht="12.75" customHeight="1">
      <c r="A7" s="144" t="s">
        <v>565</v>
      </c>
      <c r="B7" s="145">
        <v>0.02</v>
      </c>
      <c r="C7" s="136" t="s">
        <v>116</v>
      </c>
      <c r="D7" s="48">
        <v>0</v>
      </c>
      <c r="E7" s="294"/>
      <c r="F7" s="146"/>
      <c r="G7" s="47"/>
      <c r="I7" s="37"/>
      <c r="J7" s="47"/>
      <c r="L7" s="37"/>
      <c r="M7" s="47"/>
    </row>
    <row r="8" spans="1:13" ht="12.75" customHeight="1">
      <c r="A8" s="144"/>
      <c r="B8" s="145">
        <v>0.04</v>
      </c>
      <c r="C8" s="136" t="s">
        <v>116</v>
      </c>
      <c r="D8" s="147">
        <v>500</v>
      </c>
      <c r="E8" s="294"/>
      <c r="F8" s="146"/>
      <c r="G8" s="38"/>
      <c r="I8" s="37"/>
      <c r="J8" s="38"/>
      <c r="L8" s="37"/>
      <c r="M8" s="38"/>
    </row>
    <row r="9" spans="1:13" ht="12.75" customHeight="1">
      <c r="A9" s="144"/>
      <c r="B9" s="145">
        <v>0.05</v>
      </c>
      <c r="C9" s="136" t="s">
        <v>116</v>
      </c>
      <c r="D9" s="147">
        <v>3000</v>
      </c>
      <c r="E9" s="294"/>
      <c r="F9" s="146"/>
      <c r="G9" s="38"/>
      <c r="I9" s="37"/>
      <c r="J9" s="38"/>
      <c r="L9" s="37"/>
      <c r="M9" s="38"/>
    </row>
    <row r="10" spans="1:13" ht="12.75" customHeight="1">
      <c r="A10" s="461" t="s">
        <v>36</v>
      </c>
      <c r="B10" s="294"/>
      <c r="C10" s="148" t="s">
        <v>134</v>
      </c>
      <c r="D10" s="149"/>
      <c r="E10" s="294"/>
      <c r="F10" s="294"/>
    </row>
    <row r="11" spans="1:13" ht="12.75" customHeight="1">
      <c r="A11" s="144" t="s">
        <v>566</v>
      </c>
      <c r="B11" s="150">
        <v>2.5899999999999999E-2</v>
      </c>
      <c r="C11" s="136" t="s">
        <v>116</v>
      </c>
      <c r="D11" s="147">
        <v>0</v>
      </c>
      <c r="E11" s="294"/>
      <c r="F11" s="151"/>
      <c r="I11" s="376"/>
      <c r="J11" s="38"/>
      <c r="L11" s="34"/>
      <c r="M11" s="38"/>
    </row>
    <row r="12" spans="1:13" ht="12.75" customHeight="1">
      <c r="A12" s="144"/>
      <c r="B12" s="150">
        <v>2.8799999999999999E-2</v>
      </c>
      <c r="C12" s="136" t="s">
        <v>116</v>
      </c>
      <c r="D12" s="147">
        <v>10179</v>
      </c>
      <c r="E12" s="151"/>
      <c r="F12" s="44"/>
      <c r="H12" s="34"/>
      <c r="I12" s="30"/>
      <c r="K12" s="34"/>
      <c r="L12" s="44"/>
    </row>
    <row r="13" spans="1:13" ht="12.75" customHeight="1">
      <c r="A13" s="144"/>
      <c r="B13" s="150">
        <v>3.3599999999999998E-2</v>
      </c>
      <c r="C13" s="136" t="s">
        <v>116</v>
      </c>
      <c r="D13" s="147">
        <v>25445</v>
      </c>
      <c r="E13" s="151"/>
      <c r="F13" s="44"/>
      <c r="H13" s="34"/>
      <c r="I13" s="30"/>
      <c r="K13" s="34"/>
      <c r="L13" s="44"/>
    </row>
    <row r="14" spans="1:13" ht="12.75" customHeight="1">
      <c r="A14" s="144"/>
      <c r="B14" s="150">
        <v>4.24E-2</v>
      </c>
      <c r="C14" s="136" t="s">
        <v>116</v>
      </c>
      <c r="D14" s="147">
        <v>50890</v>
      </c>
      <c r="E14" s="151"/>
      <c r="F14" s="44"/>
      <c r="H14" s="34"/>
      <c r="I14" s="30"/>
      <c r="K14" s="34"/>
      <c r="L14" s="44"/>
    </row>
    <row r="15" spans="1:13" ht="12.75" customHeight="1">
      <c r="A15" s="144"/>
      <c r="B15" s="150">
        <v>4.5400000000000003E-2</v>
      </c>
      <c r="C15" s="136" t="s">
        <v>116</v>
      </c>
      <c r="D15" s="147">
        <v>152668</v>
      </c>
      <c r="E15" s="151"/>
      <c r="F15" s="44"/>
      <c r="H15" s="34"/>
      <c r="I15" s="377"/>
      <c r="K15" s="34"/>
      <c r="L15" s="44"/>
    </row>
    <row r="16" spans="1:13" ht="12.75" customHeight="1">
      <c r="A16" s="461" t="s">
        <v>567</v>
      </c>
      <c r="B16" s="154">
        <v>8.9999999999999993E-3</v>
      </c>
      <c r="C16" s="152" t="s">
        <v>116</v>
      </c>
      <c r="D16" s="153">
        <v>0</v>
      </c>
      <c r="E16" s="294"/>
    </row>
    <row r="17" spans="1:12" ht="12.75" customHeight="1">
      <c r="A17" s="461"/>
      <c r="B17" s="154">
        <v>2.5000000000000001E-2</v>
      </c>
      <c r="C17" s="152" t="s">
        <v>116</v>
      </c>
      <c r="D17" s="153">
        <v>4299</v>
      </c>
      <c r="E17" s="294"/>
    </row>
    <row r="18" spans="1:12" ht="12.75" customHeight="1">
      <c r="A18" s="461"/>
      <c r="B18" s="154">
        <v>3.5000000000000003E-2</v>
      </c>
      <c r="C18" s="152" t="s">
        <v>116</v>
      </c>
      <c r="D18" s="153">
        <v>8399</v>
      </c>
      <c r="E18" s="294"/>
    </row>
    <row r="19" spans="1:12" ht="12.75" customHeight="1">
      <c r="A19" s="461"/>
      <c r="B19" s="154">
        <v>4.4999999999999998E-2</v>
      </c>
      <c r="C19" s="152" t="s">
        <v>116</v>
      </c>
      <c r="D19" s="153">
        <v>12599</v>
      </c>
      <c r="E19" s="294"/>
    </row>
    <row r="20" spans="1:12" ht="12.75" customHeight="1">
      <c r="A20" s="461"/>
      <c r="B20" s="154">
        <v>0.06</v>
      </c>
      <c r="C20" s="152" t="s">
        <v>116</v>
      </c>
      <c r="D20" s="153">
        <v>20999</v>
      </c>
      <c r="E20" s="294"/>
    </row>
    <row r="21" spans="1:12" ht="12.75" customHeight="1">
      <c r="A21" s="461"/>
      <c r="B21" s="154">
        <v>6.9000000000000006E-2</v>
      </c>
      <c r="C21" s="152" t="s">
        <v>116</v>
      </c>
      <c r="D21" s="153">
        <v>35099</v>
      </c>
      <c r="E21" s="294"/>
    </row>
    <row r="22" spans="1:12" ht="12.75" customHeight="1">
      <c r="A22" s="144" t="s">
        <v>568</v>
      </c>
      <c r="B22" s="237">
        <v>0.01</v>
      </c>
      <c r="C22" s="156" t="s">
        <v>116</v>
      </c>
      <c r="D22" s="147">
        <v>0</v>
      </c>
      <c r="E22" s="323"/>
      <c r="F22" s="368"/>
      <c r="H22" s="45"/>
      <c r="I22" s="38"/>
      <c r="K22" s="45"/>
      <c r="L22" s="38"/>
    </row>
    <row r="23" spans="1:12" ht="12.75" customHeight="1">
      <c r="A23" s="158"/>
      <c r="B23" s="237">
        <v>0.02</v>
      </c>
      <c r="C23" s="156" t="s">
        <v>116</v>
      </c>
      <c r="D23" s="147">
        <v>8015</v>
      </c>
      <c r="E23" s="323"/>
      <c r="F23" s="368"/>
      <c r="H23" s="45"/>
      <c r="I23" s="38"/>
      <c r="K23" s="45"/>
      <c r="L23" s="38"/>
    </row>
    <row r="24" spans="1:12" ht="12.75" customHeight="1">
      <c r="A24" s="144"/>
      <c r="B24" s="237">
        <v>0.04</v>
      </c>
      <c r="C24" s="156" t="s">
        <v>116</v>
      </c>
      <c r="D24" s="147">
        <v>19001</v>
      </c>
      <c r="E24" s="323"/>
      <c r="F24" s="368"/>
      <c r="H24" s="45"/>
      <c r="I24" s="38"/>
      <c r="K24" s="45"/>
      <c r="L24" s="38"/>
    </row>
    <row r="25" spans="1:12" ht="12.75" customHeight="1">
      <c r="A25" s="144"/>
      <c r="B25" s="237">
        <v>0.06</v>
      </c>
      <c r="C25" s="156" t="s">
        <v>116</v>
      </c>
      <c r="D25" s="147">
        <v>29989</v>
      </c>
      <c r="E25" s="323"/>
      <c r="F25" s="368"/>
      <c r="H25" s="45"/>
      <c r="I25" s="38"/>
      <c r="K25" s="45"/>
      <c r="L25" s="38"/>
    </row>
    <row r="26" spans="1:12" ht="12.75" customHeight="1">
      <c r="A26" s="144"/>
      <c r="B26" s="237">
        <v>0.08</v>
      </c>
      <c r="C26" s="156" t="s">
        <v>116</v>
      </c>
      <c r="D26" s="147">
        <v>41629</v>
      </c>
      <c r="E26" s="323"/>
      <c r="F26" s="368"/>
      <c r="H26" s="45"/>
      <c r="I26" s="38"/>
      <c r="K26" s="45"/>
      <c r="L26" s="38"/>
    </row>
    <row r="27" spans="1:12" ht="12.75" customHeight="1">
      <c r="A27" s="144"/>
      <c r="B27" s="237">
        <v>9.2999999999999999E-2</v>
      </c>
      <c r="C27" s="156" t="s">
        <v>116</v>
      </c>
      <c r="D27" s="147">
        <v>52612</v>
      </c>
      <c r="E27" s="323"/>
      <c r="F27" s="368"/>
      <c r="H27" s="45"/>
      <c r="I27" s="38"/>
      <c r="K27" s="45"/>
      <c r="L27" s="38"/>
    </row>
    <row r="28" spans="1:12" ht="12.75" customHeight="1">
      <c r="A28" s="144"/>
      <c r="B28" s="237">
        <v>0.10299999999999999</v>
      </c>
      <c r="C28" s="156" t="s">
        <v>116</v>
      </c>
      <c r="D28" s="147">
        <v>268750</v>
      </c>
      <c r="E28" s="323"/>
      <c r="F28" s="368"/>
      <c r="H28" s="45"/>
      <c r="I28" s="38"/>
      <c r="K28" s="45"/>
      <c r="L28" s="38"/>
    </row>
    <row r="29" spans="1:12" ht="12.75" customHeight="1">
      <c r="A29" s="144"/>
      <c r="B29" s="237">
        <v>0.113</v>
      </c>
      <c r="C29" s="156" t="s">
        <v>116</v>
      </c>
      <c r="D29" s="147">
        <v>322499</v>
      </c>
      <c r="E29" s="323"/>
      <c r="F29" s="368"/>
      <c r="H29" s="45"/>
      <c r="I29" s="38"/>
      <c r="K29" s="45"/>
      <c r="L29" s="38"/>
    </row>
    <row r="30" spans="1:12" ht="12.75" customHeight="1">
      <c r="A30" s="144"/>
      <c r="B30" s="237">
        <v>0.123</v>
      </c>
      <c r="C30" s="156" t="s">
        <v>116</v>
      </c>
      <c r="D30" s="147">
        <v>537498</v>
      </c>
      <c r="E30" s="323"/>
      <c r="F30" s="368"/>
      <c r="H30" s="45"/>
      <c r="I30" s="38"/>
      <c r="K30" s="45"/>
      <c r="L30" s="38"/>
    </row>
    <row r="31" spans="1:12" ht="12.75" customHeight="1">
      <c r="A31" s="144"/>
      <c r="B31" s="237">
        <v>0.13300000000000001</v>
      </c>
      <c r="C31" s="156" t="s">
        <v>116</v>
      </c>
      <c r="D31" s="147">
        <v>1000000</v>
      </c>
      <c r="E31" s="323"/>
      <c r="F31" s="368"/>
      <c r="H31" s="45"/>
      <c r="I31" s="38"/>
      <c r="K31" s="45"/>
      <c r="L31" s="38"/>
    </row>
    <row r="32" spans="1:12" ht="12.75" customHeight="1">
      <c r="A32" s="461" t="s">
        <v>40</v>
      </c>
      <c r="B32" s="157" t="s">
        <v>136</v>
      </c>
      <c r="C32" s="290"/>
      <c r="D32" s="149"/>
      <c r="E32" s="294"/>
    </row>
    <row r="33" spans="1:12" ht="12.75" customHeight="1">
      <c r="A33" s="461"/>
      <c r="B33" s="159" t="s">
        <v>137</v>
      </c>
      <c r="C33" s="290"/>
      <c r="D33" s="149"/>
      <c r="E33" s="294"/>
    </row>
    <row r="34" spans="1:12" ht="12.75" customHeight="1">
      <c r="A34" s="144" t="s">
        <v>569</v>
      </c>
      <c r="B34" s="162">
        <v>0.03</v>
      </c>
      <c r="C34" s="136" t="s">
        <v>116</v>
      </c>
      <c r="D34" s="147">
        <v>0</v>
      </c>
      <c r="E34" s="146"/>
      <c r="F34" s="38"/>
      <c r="H34" s="37"/>
      <c r="I34" s="38"/>
      <c r="K34" s="37"/>
      <c r="L34" s="38"/>
    </row>
    <row r="35" spans="1:12" ht="12.75" customHeight="1">
      <c r="A35" s="144"/>
      <c r="B35" s="162">
        <v>0.05</v>
      </c>
      <c r="C35" s="160" t="s">
        <v>116</v>
      </c>
      <c r="D35" s="147">
        <v>10000</v>
      </c>
      <c r="E35" s="146"/>
      <c r="F35" s="38"/>
      <c r="H35" s="37"/>
      <c r="I35" s="38"/>
      <c r="K35" s="37"/>
      <c r="L35" s="38"/>
    </row>
    <row r="36" spans="1:12" ht="12.75" customHeight="1">
      <c r="A36" s="144"/>
      <c r="B36" s="162">
        <v>5.5E-2</v>
      </c>
      <c r="C36" s="160" t="s">
        <v>116</v>
      </c>
      <c r="D36" s="147">
        <v>50000</v>
      </c>
      <c r="E36" s="151"/>
      <c r="F36" s="38"/>
      <c r="H36" s="34"/>
      <c r="I36" s="38"/>
      <c r="K36" s="34"/>
      <c r="L36" s="38"/>
    </row>
    <row r="37" spans="1:12" ht="12.75" customHeight="1">
      <c r="A37" s="144"/>
      <c r="B37" s="162">
        <v>0.06</v>
      </c>
      <c r="C37" s="160" t="s">
        <v>116</v>
      </c>
      <c r="D37" s="147">
        <v>100000</v>
      </c>
      <c r="E37" s="151"/>
    </row>
    <row r="38" spans="1:12" ht="12.75" customHeight="1">
      <c r="A38" s="144"/>
      <c r="B38" s="162">
        <v>6.5000000000000002E-2</v>
      </c>
      <c r="C38" s="160" t="s">
        <v>116</v>
      </c>
      <c r="D38" s="147">
        <v>200000</v>
      </c>
      <c r="E38" s="151"/>
    </row>
    <row r="39" spans="1:12" ht="12.75" customHeight="1">
      <c r="A39" s="144"/>
      <c r="B39" s="162">
        <v>6.9000000000000006E-2</v>
      </c>
      <c r="C39" s="160" t="s">
        <v>116</v>
      </c>
      <c r="D39" s="147">
        <v>250000</v>
      </c>
      <c r="E39" s="151"/>
    </row>
    <row r="40" spans="1:12" ht="12.75" customHeight="1">
      <c r="A40" s="144"/>
      <c r="B40" s="150">
        <v>6.9900000000000004E-2</v>
      </c>
      <c r="C40" s="160" t="s">
        <v>116</v>
      </c>
      <c r="D40" s="147">
        <v>500000</v>
      </c>
      <c r="E40" s="151"/>
    </row>
    <row r="41" spans="1:12" ht="12.75" customHeight="1">
      <c r="A41" s="461" t="s">
        <v>158</v>
      </c>
      <c r="B41" s="151">
        <v>2.1999999999999999E-2</v>
      </c>
      <c r="C41" s="290" t="s">
        <v>116</v>
      </c>
      <c r="D41" s="153">
        <v>2000</v>
      </c>
      <c r="E41" s="294"/>
    </row>
    <row r="42" spans="1:12" ht="12.75" customHeight="1">
      <c r="A42" s="461"/>
      <c r="B42" s="151">
        <v>3.9E-2</v>
      </c>
      <c r="C42" s="290" t="s">
        <v>116</v>
      </c>
      <c r="D42" s="153">
        <v>5000</v>
      </c>
      <c r="E42" s="294"/>
    </row>
    <row r="43" spans="1:12" ht="12.75" customHeight="1">
      <c r="A43" s="461"/>
      <c r="B43" s="151">
        <v>4.8000000000000001E-2</v>
      </c>
      <c r="C43" s="290" t="s">
        <v>116</v>
      </c>
      <c r="D43" s="153">
        <v>10000</v>
      </c>
      <c r="E43" s="294"/>
    </row>
    <row r="44" spans="1:12" ht="12.75" customHeight="1">
      <c r="A44" s="461"/>
      <c r="B44" s="151">
        <v>5.1999999999999998E-2</v>
      </c>
      <c r="C44" s="290" t="s">
        <v>116</v>
      </c>
      <c r="D44" s="153">
        <v>20000</v>
      </c>
      <c r="E44" s="294"/>
    </row>
    <row r="45" spans="1:12" ht="12.75" customHeight="1">
      <c r="A45" s="461"/>
      <c r="B45" s="151">
        <v>5.5500000000000001E-2</v>
      </c>
      <c r="C45" s="290" t="s">
        <v>116</v>
      </c>
      <c r="D45" s="153">
        <v>25000</v>
      </c>
      <c r="E45" s="294"/>
    </row>
    <row r="46" spans="1:12" ht="12.75" customHeight="1">
      <c r="A46" s="461"/>
      <c r="B46" s="151">
        <v>6.6000000000000003E-2</v>
      </c>
      <c r="C46" s="290" t="s">
        <v>116</v>
      </c>
      <c r="D46" s="153">
        <v>60000</v>
      </c>
      <c r="E46" s="294"/>
      <c r="F46" s="38"/>
      <c r="H46" s="37"/>
      <c r="I46" s="38"/>
      <c r="K46" s="37"/>
      <c r="L46" s="38"/>
    </row>
    <row r="47" spans="1:12" ht="12.75" customHeight="1">
      <c r="A47" s="144" t="s">
        <v>43</v>
      </c>
      <c r="B47" s="307"/>
      <c r="C47" s="161" t="s">
        <v>134</v>
      </c>
      <c r="D47" s="264"/>
      <c r="E47" s="294"/>
      <c r="F47" s="38"/>
      <c r="H47" s="37"/>
      <c r="I47" s="38"/>
      <c r="K47" s="37"/>
      <c r="L47" s="38"/>
    </row>
    <row r="48" spans="1:12" ht="12.75" customHeight="1">
      <c r="A48" s="461" t="s">
        <v>44</v>
      </c>
      <c r="B48" s="146">
        <v>0.01</v>
      </c>
      <c r="C48" s="290" t="s">
        <v>116</v>
      </c>
      <c r="D48" s="153">
        <v>0</v>
      </c>
      <c r="E48" s="146"/>
      <c r="F48" s="38"/>
      <c r="H48" s="37"/>
      <c r="I48" s="38"/>
      <c r="K48" s="37"/>
      <c r="L48" s="38"/>
    </row>
    <row r="49" spans="1:12" ht="12.75" customHeight="1">
      <c r="A49" s="461"/>
      <c r="B49" s="146">
        <v>0.02</v>
      </c>
      <c r="C49" s="290" t="s">
        <v>116</v>
      </c>
      <c r="D49" s="153">
        <v>750</v>
      </c>
      <c r="E49" s="146"/>
      <c r="F49" s="38"/>
      <c r="H49" s="37"/>
      <c r="I49" s="38"/>
      <c r="K49" s="37"/>
      <c r="L49" s="38"/>
    </row>
    <row r="50" spans="1:12" ht="12.75" customHeight="1">
      <c r="A50" s="461"/>
      <c r="B50" s="146">
        <v>0.03</v>
      </c>
      <c r="C50" s="290" t="s">
        <v>116</v>
      </c>
      <c r="D50" s="153">
        <v>2250</v>
      </c>
      <c r="E50" s="146"/>
    </row>
    <row r="51" spans="1:12" ht="12.75" customHeight="1">
      <c r="A51" s="461"/>
      <c r="B51" s="146">
        <v>0.04</v>
      </c>
      <c r="C51" s="290" t="s">
        <v>116</v>
      </c>
      <c r="D51" s="153">
        <v>3750</v>
      </c>
      <c r="E51" s="146"/>
      <c r="F51" s="38"/>
      <c r="H51" s="35"/>
      <c r="I51" s="38"/>
      <c r="K51" s="35"/>
      <c r="L51" s="38"/>
    </row>
    <row r="52" spans="1:12" ht="12.75" customHeight="1">
      <c r="A52" s="461"/>
      <c r="B52" s="146">
        <v>0.05</v>
      </c>
      <c r="C52" s="290" t="s">
        <v>116</v>
      </c>
      <c r="D52" s="153">
        <v>5250</v>
      </c>
      <c r="E52" s="146"/>
      <c r="F52" s="38"/>
      <c r="H52" s="35"/>
      <c r="I52" s="38"/>
      <c r="K52" s="35"/>
      <c r="L52" s="38"/>
    </row>
    <row r="53" spans="1:12" ht="12.75" customHeight="1">
      <c r="A53" s="461"/>
      <c r="B53" s="146">
        <v>0.06</v>
      </c>
      <c r="C53" s="290" t="s">
        <v>116</v>
      </c>
      <c r="D53" s="153">
        <v>7000</v>
      </c>
      <c r="E53" s="146"/>
      <c r="F53" s="38"/>
      <c r="H53" s="35"/>
      <c r="I53" s="38"/>
      <c r="K53" s="35"/>
      <c r="L53" s="38"/>
    </row>
    <row r="54" spans="1:12" ht="12.75" customHeight="1">
      <c r="A54" s="144" t="s">
        <v>45</v>
      </c>
      <c r="B54" s="162">
        <v>1.4E-2</v>
      </c>
      <c r="C54" s="136" t="s">
        <v>116</v>
      </c>
      <c r="D54" s="147">
        <v>0</v>
      </c>
      <c r="E54" s="154"/>
      <c r="F54" s="38"/>
      <c r="H54" s="35"/>
      <c r="I54" s="38"/>
      <c r="K54" s="35"/>
      <c r="L54" s="38"/>
    </row>
    <row r="55" spans="1:12" ht="12.75" customHeight="1">
      <c r="A55" s="144"/>
      <c r="B55" s="162">
        <v>3.2000000000000001E-2</v>
      </c>
      <c r="C55" s="136" t="s">
        <v>116</v>
      </c>
      <c r="D55" s="147">
        <v>2400</v>
      </c>
      <c r="E55" s="154"/>
      <c r="F55" s="38"/>
      <c r="H55" s="35"/>
      <c r="I55" s="40"/>
      <c r="K55" s="35"/>
      <c r="L55" s="40"/>
    </row>
    <row r="56" spans="1:12" ht="12.75" customHeight="1">
      <c r="A56" s="144"/>
      <c r="B56" s="162">
        <v>5.5E-2</v>
      </c>
      <c r="C56" s="136" t="s">
        <v>116</v>
      </c>
      <c r="D56" s="147">
        <v>4800</v>
      </c>
      <c r="E56" s="154"/>
      <c r="F56" s="38"/>
      <c r="H56" s="35"/>
      <c r="I56" s="40"/>
      <c r="K56" s="35"/>
      <c r="L56" s="40"/>
    </row>
    <row r="57" spans="1:12" ht="12.75" customHeight="1">
      <c r="A57" s="144"/>
      <c r="B57" s="162">
        <v>6.4000000000000001E-2</v>
      </c>
      <c r="C57" s="136" t="s">
        <v>116</v>
      </c>
      <c r="D57" s="147">
        <v>9600</v>
      </c>
      <c r="E57" s="154"/>
      <c r="F57" s="38"/>
      <c r="H57" s="35"/>
      <c r="I57" s="40"/>
      <c r="K57" s="35"/>
      <c r="L57" s="40"/>
    </row>
    <row r="58" spans="1:12" ht="12.75" customHeight="1">
      <c r="A58" s="144"/>
      <c r="B58" s="162">
        <v>6.8000000000000005E-2</v>
      </c>
      <c r="C58" s="136" t="s">
        <v>116</v>
      </c>
      <c r="D58" s="147">
        <v>14400</v>
      </c>
      <c r="E58" s="154"/>
      <c r="F58" s="38"/>
      <c r="H58" s="34"/>
      <c r="I58" s="40"/>
      <c r="K58" s="34"/>
      <c r="L58" s="40"/>
    </row>
    <row r="59" spans="1:12" ht="12.75" customHeight="1">
      <c r="A59" s="144"/>
      <c r="B59" s="162">
        <v>7.1999999999999995E-2</v>
      </c>
      <c r="C59" s="136" t="s">
        <v>116</v>
      </c>
      <c r="D59" s="163">
        <v>19200</v>
      </c>
      <c r="E59" s="154"/>
      <c r="F59" s="38"/>
      <c r="H59" s="37"/>
      <c r="I59" s="40"/>
      <c r="K59" s="37"/>
      <c r="L59" s="40"/>
    </row>
    <row r="60" spans="1:12" ht="12.75" customHeight="1">
      <c r="A60" s="144"/>
      <c r="B60" s="162">
        <v>7.5999999999999998E-2</v>
      </c>
      <c r="C60" s="136" t="s">
        <v>116</v>
      </c>
      <c r="D60" s="163">
        <v>24000</v>
      </c>
      <c r="E60" s="154"/>
      <c r="F60" s="38"/>
      <c r="H60" s="37"/>
      <c r="I60" s="40"/>
      <c r="K60" s="37"/>
      <c r="L60" s="40"/>
    </row>
    <row r="61" spans="1:12" ht="12.75" customHeight="1">
      <c r="A61" s="144"/>
      <c r="B61" s="162">
        <v>7.9000000000000001E-2</v>
      </c>
      <c r="C61" s="136" t="s">
        <v>116</v>
      </c>
      <c r="D61" s="163">
        <v>36000</v>
      </c>
      <c r="E61" s="154"/>
      <c r="F61" s="38"/>
      <c r="H61" s="37"/>
      <c r="I61" s="40"/>
      <c r="K61" s="37"/>
      <c r="L61" s="40"/>
    </row>
    <row r="62" spans="1:12" ht="12.75" customHeight="1">
      <c r="A62" s="144"/>
      <c r="B62" s="150">
        <v>8.2500000000000004E-2</v>
      </c>
      <c r="C62" s="136" t="s">
        <v>116</v>
      </c>
      <c r="D62" s="163">
        <v>48000</v>
      </c>
      <c r="E62" s="151"/>
    </row>
    <row r="63" spans="1:12" ht="12.75" customHeight="1">
      <c r="A63" s="461" t="s">
        <v>570</v>
      </c>
      <c r="B63" s="154">
        <v>1.6E-2</v>
      </c>
      <c r="C63" s="290" t="s">
        <v>116</v>
      </c>
      <c r="D63" s="164">
        <v>0</v>
      </c>
      <c r="E63" s="325"/>
      <c r="F63" s="326"/>
    </row>
    <row r="64" spans="1:12" ht="12.75" customHeight="1">
      <c r="A64" s="461"/>
      <c r="B64" s="154">
        <v>3.5999999999999997E-2</v>
      </c>
      <c r="C64" s="290" t="s">
        <v>116</v>
      </c>
      <c r="D64" s="164">
        <v>1454</v>
      </c>
      <c r="E64" s="325"/>
      <c r="F64" s="326"/>
    </row>
    <row r="65" spans="1:6" ht="12.75" customHeight="1">
      <c r="A65" s="461"/>
      <c r="B65" s="154">
        <v>4.1000000000000002E-2</v>
      </c>
      <c r="C65" s="290" t="s">
        <v>116</v>
      </c>
      <c r="D65" s="153">
        <v>2908</v>
      </c>
      <c r="E65" s="325"/>
      <c r="F65" s="326"/>
    </row>
    <row r="66" spans="1:6" ht="12.75" customHeight="1">
      <c r="A66" s="461"/>
      <c r="B66" s="154">
        <v>5.0999999999999997E-2</v>
      </c>
      <c r="C66" s="290" t="s">
        <v>116</v>
      </c>
      <c r="D66" s="153">
        <v>4362</v>
      </c>
      <c r="E66" s="325"/>
      <c r="F66" s="326"/>
    </row>
    <row r="67" spans="1:6" ht="12.75" customHeight="1">
      <c r="A67" s="461"/>
      <c r="B67" s="154">
        <v>6.0999999999999999E-2</v>
      </c>
      <c r="C67" s="290" t="s">
        <v>116</v>
      </c>
      <c r="D67" s="153">
        <v>5816</v>
      </c>
      <c r="E67" s="325"/>
      <c r="F67" s="326"/>
    </row>
    <row r="68" spans="1:6" ht="12.75" customHeight="1">
      <c r="A68" s="461"/>
      <c r="B68" s="154">
        <v>7.0999999999999994E-2</v>
      </c>
      <c r="C68" s="290" t="s">
        <v>116</v>
      </c>
      <c r="D68" s="153">
        <v>7270</v>
      </c>
      <c r="E68" s="325"/>
      <c r="F68" s="326"/>
    </row>
    <row r="69" spans="1:6" ht="12.75" customHeight="1">
      <c r="A69" s="461"/>
      <c r="B69" s="154">
        <v>7.3999999999999996E-2</v>
      </c>
      <c r="C69" s="290" t="s">
        <v>116</v>
      </c>
      <c r="D69" s="153">
        <v>10905</v>
      </c>
      <c r="E69" s="325"/>
      <c r="F69" s="326"/>
    </row>
    <row r="70" spans="1:6" ht="12.75" customHeight="1">
      <c r="A70" s="144" t="s">
        <v>47</v>
      </c>
      <c r="B70" s="165" t="s">
        <v>138</v>
      </c>
      <c r="C70" s="136"/>
      <c r="D70" s="264"/>
      <c r="E70" s="294"/>
    </row>
    <row r="71" spans="1:6" ht="12.75" customHeight="1">
      <c r="A71" s="144"/>
      <c r="B71" s="158" t="s">
        <v>139</v>
      </c>
      <c r="C71" s="136"/>
      <c r="D71" s="264"/>
      <c r="E71" s="294"/>
    </row>
    <row r="72" spans="1:6" ht="12.75" customHeight="1">
      <c r="A72" s="144"/>
      <c r="B72" s="158" t="s">
        <v>140</v>
      </c>
      <c r="C72" s="136"/>
      <c r="D72" s="264"/>
      <c r="E72" s="294"/>
    </row>
    <row r="73" spans="1:6" ht="12.75" customHeight="1">
      <c r="A73" s="461" t="s">
        <v>571</v>
      </c>
      <c r="B73" s="157" t="s">
        <v>599</v>
      </c>
      <c r="C73" s="290"/>
      <c r="D73" s="149"/>
      <c r="E73" s="294"/>
    </row>
    <row r="74" spans="1:6" ht="12.75" customHeight="1">
      <c r="A74" s="461"/>
      <c r="B74" s="159" t="s">
        <v>139</v>
      </c>
      <c r="C74" s="290"/>
      <c r="D74" s="149"/>
      <c r="E74" s="294"/>
    </row>
    <row r="75" spans="1:6" ht="12.75" customHeight="1">
      <c r="A75" s="461"/>
      <c r="B75" s="159" t="s">
        <v>140</v>
      </c>
      <c r="C75" s="290"/>
      <c r="D75" s="149"/>
      <c r="E75" s="294"/>
    </row>
    <row r="76" spans="1:6" ht="12.75" customHeight="1">
      <c r="A76" s="144" t="s">
        <v>572</v>
      </c>
      <c r="B76" s="150">
        <v>3.5999999999999999E-3</v>
      </c>
      <c r="C76" s="136" t="s">
        <v>116</v>
      </c>
      <c r="D76" s="166">
        <v>0</v>
      </c>
      <c r="E76" s="294"/>
    </row>
    <row r="77" spans="1:6" ht="12.75" customHeight="1">
      <c r="A77" s="144"/>
      <c r="B77" s="150">
        <v>7.1999999999999998E-3</v>
      </c>
      <c r="C77" s="136" t="s">
        <v>116</v>
      </c>
      <c r="D77" s="166">
        <v>1573</v>
      </c>
      <c r="E77" s="294"/>
    </row>
    <row r="78" spans="1:6" ht="12.75" customHeight="1">
      <c r="A78" s="144"/>
      <c r="B78" s="150">
        <v>2.4299999999999999E-2</v>
      </c>
      <c r="C78" s="136" t="s">
        <v>116</v>
      </c>
      <c r="D78" s="166">
        <v>3146</v>
      </c>
      <c r="E78" s="294"/>
    </row>
    <row r="79" spans="1:6" ht="12.75" customHeight="1">
      <c r="A79" s="144"/>
      <c r="B79" s="150">
        <v>4.4999999999999998E-2</v>
      </c>
      <c r="C79" s="136" t="s">
        <v>116</v>
      </c>
      <c r="D79" s="166">
        <v>6292</v>
      </c>
      <c r="E79" s="294"/>
    </row>
    <row r="80" spans="1:6" ht="12.75" customHeight="1">
      <c r="A80" s="144"/>
      <c r="B80" s="150">
        <v>6.1199999999999997E-2</v>
      </c>
      <c r="C80" s="136" t="s">
        <v>116</v>
      </c>
      <c r="D80" s="166">
        <v>14157</v>
      </c>
      <c r="E80" s="294"/>
    </row>
    <row r="81" spans="1:12" ht="12.75" customHeight="1">
      <c r="A81" s="144"/>
      <c r="B81" s="150">
        <v>6.4799999999999996E-2</v>
      </c>
      <c r="C81" s="136" t="s">
        <v>116</v>
      </c>
      <c r="D81" s="166">
        <v>23595</v>
      </c>
      <c r="E81" s="294"/>
    </row>
    <row r="82" spans="1:12" ht="12.75" customHeight="1">
      <c r="A82" s="144"/>
      <c r="B82" s="150">
        <v>6.8000000000000005E-2</v>
      </c>
      <c r="C82" s="136" t="s">
        <v>116</v>
      </c>
      <c r="D82" s="166">
        <v>31460</v>
      </c>
      <c r="E82" s="294"/>
      <c r="F82" s="38"/>
      <c r="H82" s="34"/>
      <c r="I82" s="38"/>
      <c r="K82" s="34"/>
      <c r="L82" s="38"/>
    </row>
    <row r="83" spans="1:12" ht="12.75" customHeight="1">
      <c r="A83" s="144"/>
      <c r="B83" s="150">
        <v>7.9200000000000007E-2</v>
      </c>
      <c r="C83" s="136" t="s">
        <v>116</v>
      </c>
      <c r="D83" s="166">
        <v>47190</v>
      </c>
      <c r="E83" s="294"/>
      <c r="F83" s="38"/>
      <c r="H83" s="34"/>
      <c r="I83" s="38"/>
      <c r="K83" s="34"/>
      <c r="L83" s="38"/>
    </row>
    <row r="84" spans="1:12" ht="12.75" customHeight="1">
      <c r="A84" s="144"/>
      <c r="B84" s="150">
        <v>8.9800000000000005E-2</v>
      </c>
      <c r="C84" s="136" t="s">
        <v>116</v>
      </c>
      <c r="D84" s="166">
        <v>70785</v>
      </c>
      <c r="E84" s="294"/>
      <c r="F84" s="38"/>
      <c r="H84" s="34"/>
      <c r="I84" s="38"/>
      <c r="K84" s="34"/>
      <c r="L84" s="38"/>
    </row>
    <row r="85" spans="1:12" ht="12.75" customHeight="1">
      <c r="A85" s="461" t="s">
        <v>573</v>
      </c>
      <c r="B85" s="151">
        <v>2.7E-2</v>
      </c>
      <c r="C85" s="290" t="s">
        <v>116</v>
      </c>
      <c r="D85" s="153">
        <v>0</v>
      </c>
      <c r="E85" s="325"/>
      <c r="F85" s="326"/>
    </row>
    <row r="86" spans="1:12" ht="12.75" customHeight="1">
      <c r="A86" s="461"/>
      <c r="B86" s="151">
        <v>4.5999999999999999E-2</v>
      </c>
      <c r="C86" s="290" t="s">
        <v>116</v>
      </c>
      <c r="D86" s="153">
        <v>15000</v>
      </c>
      <c r="E86" s="325"/>
      <c r="F86" s="326"/>
    </row>
    <row r="87" spans="1:12" ht="12.75" customHeight="1">
      <c r="A87" s="144" t="s">
        <v>574</v>
      </c>
      <c r="B87" s="162">
        <v>0.02</v>
      </c>
      <c r="C87" s="136" t="s">
        <v>116</v>
      </c>
      <c r="D87" s="147">
        <v>0</v>
      </c>
      <c r="E87" s="294"/>
    </row>
    <row r="88" spans="1:12" ht="12.75" customHeight="1">
      <c r="A88" s="144"/>
      <c r="B88" s="162">
        <v>0.03</v>
      </c>
      <c r="C88" s="136" t="s">
        <v>116</v>
      </c>
      <c r="D88" s="147">
        <v>3000</v>
      </c>
      <c r="E88" s="294"/>
    </row>
    <row r="89" spans="1:12" ht="12.75" customHeight="1">
      <c r="A89" s="144"/>
      <c r="B89" s="162">
        <v>0.04</v>
      </c>
      <c r="C89" s="136" t="s">
        <v>116</v>
      </c>
      <c r="D89" s="147">
        <v>4000</v>
      </c>
      <c r="E89" s="294"/>
    </row>
    <row r="90" spans="1:12" ht="12.75" customHeight="1">
      <c r="A90" s="144"/>
      <c r="B90" s="162">
        <v>0.05</v>
      </c>
      <c r="C90" s="136" t="s">
        <v>116</v>
      </c>
      <c r="D90" s="147">
        <v>5000</v>
      </c>
      <c r="E90" s="294"/>
      <c r="F90" s="38"/>
      <c r="H90" s="37"/>
      <c r="I90" s="38"/>
      <c r="K90" s="37"/>
      <c r="L90" s="38"/>
    </row>
    <row r="91" spans="1:12" ht="12.75" customHeight="1">
      <c r="A91" s="144"/>
      <c r="B91" s="162">
        <v>5.8000000000000003E-2</v>
      </c>
      <c r="C91" s="136" t="s">
        <v>116</v>
      </c>
      <c r="D91" s="147">
        <v>8000</v>
      </c>
      <c r="E91" s="294"/>
      <c r="F91" s="38"/>
      <c r="H91" s="37"/>
      <c r="I91" s="38"/>
      <c r="K91" s="37"/>
      <c r="L91" s="38"/>
    </row>
    <row r="92" spans="1:12" ht="12.75" customHeight="1">
      <c r="A92" s="144"/>
      <c r="B92" s="162">
        <v>0.06</v>
      </c>
      <c r="C92" s="136" t="s">
        <v>116</v>
      </c>
      <c r="D92" s="147">
        <v>75000</v>
      </c>
      <c r="E92" s="294"/>
      <c r="F92" s="38"/>
      <c r="H92" s="37"/>
      <c r="I92" s="38"/>
      <c r="K92" s="37"/>
      <c r="L92" s="38"/>
    </row>
    <row r="93" spans="1:12" ht="12.75" customHeight="1">
      <c r="A93" s="461" t="s">
        <v>220</v>
      </c>
      <c r="B93" s="146">
        <v>0.02</v>
      </c>
      <c r="C93" s="290" t="s">
        <v>116</v>
      </c>
      <c r="D93" s="153">
        <v>0</v>
      </c>
      <c r="E93" s="146"/>
      <c r="F93" s="38"/>
      <c r="H93" s="46"/>
      <c r="I93" s="36"/>
      <c r="K93" s="46"/>
      <c r="L93" s="38"/>
    </row>
    <row r="94" spans="1:12" ht="12.75" customHeight="1">
      <c r="A94" s="461"/>
      <c r="B94" s="146">
        <v>0.04</v>
      </c>
      <c r="C94" s="290" t="s">
        <v>116</v>
      </c>
      <c r="D94" s="153">
        <v>12500</v>
      </c>
      <c r="E94" s="146"/>
      <c r="F94" s="38"/>
      <c r="H94" s="41"/>
      <c r="I94" s="36"/>
      <c r="K94" s="41"/>
      <c r="L94" s="38"/>
    </row>
    <row r="95" spans="1:12" ht="12.75" customHeight="1">
      <c r="A95" s="461"/>
      <c r="B95" s="146">
        <v>0.06</v>
      </c>
      <c r="C95" s="290" t="s">
        <v>116</v>
      </c>
      <c r="D95" s="153">
        <v>50000</v>
      </c>
      <c r="E95" s="146"/>
      <c r="F95" s="38"/>
      <c r="H95" s="41"/>
      <c r="I95" s="36"/>
      <c r="K95" s="41"/>
      <c r="L95" s="38"/>
    </row>
    <row r="96" spans="1:12" ht="12.75" customHeight="1">
      <c r="A96" s="144" t="s">
        <v>598</v>
      </c>
      <c r="B96" s="238">
        <v>5.8000000000000003E-2</v>
      </c>
      <c r="C96" s="136" t="s">
        <v>116</v>
      </c>
      <c r="D96" s="147">
        <v>0</v>
      </c>
      <c r="E96" s="325"/>
      <c r="F96" s="326"/>
    </row>
    <row r="97" spans="1:12" ht="12.75" customHeight="1">
      <c r="A97" s="144"/>
      <c r="B97" s="167">
        <v>6.7500000000000004E-2</v>
      </c>
      <c r="C97" s="136" t="s">
        <v>116</v>
      </c>
      <c r="D97" s="147">
        <v>21050</v>
      </c>
      <c r="E97" s="325"/>
      <c r="F97" s="369"/>
      <c r="H97" s="37"/>
      <c r="I97" s="38"/>
      <c r="K97" s="37"/>
      <c r="L97" s="38"/>
    </row>
    <row r="98" spans="1:12" ht="12.75" customHeight="1">
      <c r="A98" s="144"/>
      <c r="B98" s="167">
        <v>7.1499999999999994E-2</v>
      </c>
      <c r="C98" s="136" t="s">
        <v>116</v>
      </c>
      <c r="D98" s="147">
        <v>50000</v>
      </c>
      <c r="E98" s="325"/>
      <c r="F98" s="369"/>
      <c r="H98" s="37"/>
      <c r="I98" s="38"/>
      <c r="K98" s="37"/>
      <c r="L98" s="38"/>
    </row>
    <row r="99" spans="1:12" ht="12.75" customHeight="1">
      <c r="A99" s="144"/>
      <c r="B99" s="167">
        <v>0.10150000000000001</v>
      </c>
      <c r="C99" s="136" t="s">
        <v>116</v>
      </c>
      <c r="D99" s="147">
        <v>200000</v>
      </c>
      <c r="E99" s="325"/>
      <c r="F99" s="369"/>
      <c r="H99" s="37"/>
      <c r="I99" s="38"/>
      <c r="K99" s="37"/>
      <c r="L99" s="38"/>
    </row>
    <row r="100" spans="1:12" ht="12.75" customHeight="1">
      <c r="A100" s="461" t="s">
        <v>375</v>
      </c>
      <c r="B100" s="151">
        <v>0.02</v>
      </c>
      <c r="C100" s="290" t="s">
        <v>116</v>
      </c>
      <c r="D100" s="153">
        <v>0</v>
      </c>
      <c r="E100" s="325"/>
      <c r="F100" s="324"/>
      <c r="H100" s="37"/>
      <c r="I100" s="44"/>
      <c r="K100" s="37"/>
      <c r="L100" s="44"/>
    </row>
    <row r="101" spans="1:12" ht="12.75" customHeight="1">
      <c r="A101" s="461"/>
      <c r="B101" s="151">
        <v>0.03</v>
      </c>
      <c r="C101" s="290" t="s">
        <v>116</v>
      </c>
      <c r="D101" s="153">
        <v>1000</v>
      </c>
      <c r="E101" s="325"/>
      <c r="F101" s="324"/>
      <c r="H101" s="34"/>
      <c r="I101" s="44"/>
      <c r="K101" s="34"/>
      <c r="L101" s="44"/>
    </row>
    <row r="102" spans="1:12" ht="12.75" customHeight="1">
      <c r="A102" s="461"/>
      <c r="B102" s="151">
        <v>0.04</v>
      </c>
      <c r="C102" s="290" t="s">
        <v>116</v>
      </c>
      <c r="D102" s="153">
        <v>2000</v>
      </c>
      <c r="E102" s="325"/>
      <c r="F102" s="324"/>
      <c r="H102" s="35"/>
      <c r="I102" s="44"/>
      <c r="K102" s="35"/>
      <c r="L102" s="44"/>
    </row>
    <row r="103" spans="1:12" ht="12.75" customHeight="1">
      <c r="A103" s="461"/>
      <c r="B103" s="151">
        <v>4.7500000000000001E-2</v>
      </c>
      <c r="C103" s="290" t="s">
        <v>116</v>
      </c>
      <c r="D103" s="153">
        <v>3000</v>
      </c>
      <c r="E103" s="325"/>
      <c r="F103" s="324"/>
    </row>
    <row r="104" spans="1:12" ht="12.75" customHeight="1">
      <c r="A104" s="461"/>
      <c r="B104" s="151">
        <v>0.05</v>
      </c>
      <c r="C104" s="290" t="s">
        <v>116</v>
      </c>
      <c r="D104" s="153">
        <v>100000</v>
      </c>
      <c r="E104" s="325"/>
      <c r="F104" s="324"/>
    </row>
    <row r="105" spans="1:12" ht="12.75" customHeight="1">
      <c r="A105" s="461"/>
      <c r="B105" s="151">
        <v>5.2499999999999998E-2</v>
      </c>
      <c r="C105" s="290" t="s">
        <v>116</v>
      </c>
      <c r="D105" s="153">
        <v>125000</v>
      </c>
      <c r="E105" s="325"/>
      <c r="F105" s="324"/>
    </row>
    <row r="106" spans="1:12" ht="12.75" customHeight="1">
      <c r="A106" s="461"/>
      <c r="B106" s="151">
        <v>5.5E-2</v>
      </c>
      <c r="C106" s="290" t="s">
        <v>116</v>
      </c>
      <c r="D106" s="153">
        <v>150000</v>
      </c>
      <c r="E106" s="325"/>
      <c r="F106" s="324"/>
    </row>
    <row r="107" spans="1:12" ht="12.75" customHeight="1">
      <c r="A107" s="461"/>
      <c r="B107" s="151">
        <v>5.7500000000000002E-2</v>
      </c>
      <c r="C107" s="290" t="s">
        <v>116</v>
      </c>
      <c r="D107" s="153">
        <v>250000</v>
      </c>
      <c r="E107" s="325"/>
      <c r="F107" s="324"/>
    </row>
    <row r="108" spans="1:12" ht="12.75" customHeight="1">
      <c r="A108" s="144" t="s">
        <v>55</v>
      </c>
      <c r="B108" s="150">
        <v>5.0999999999999997E-2</v>
      </c>
      <c r="C108" s="136" t="s">
        <v>116</v>
      </c>
      <c r="D108" s="163">
        <v>0</v>
      </c>
    </row>
    <row r="109" spans="1:12" ht="12.75" customHeight="1">
      <c r="A109" s="461" t="s">
        <v>224</v>
      </c>
      <c r="B109" s="157" t="s">
        <v>141</v>
      </c>
      <c r="C109" s="290"/>
      <c r="D109" s="169"/>
      <c r="E109" s="294"/>
      <c r="F109" s="36"/>
      <c r="H109" s="34"/>
      <c r="I109" s="36"/>
      <c r="K109" s="34"/>
      <c r="L109" s="36"/>
    </row>
    <row r="110" spans="1:12" ht="12.75" customHeight="1">
      <c r="A110" s="461"/>
      <c r="B110" s="159" t="s">
        <v>139</v>
      </c>
      <c r="C110" s="290"/>
      <c r="D110" s="169"/>
      <c r="E110" s="294"/>
      <c r="F110" s="36"/>
      <c r="H110" s="34"/>
      <c r="I110" s="36"/>
      <c r="K110" s="34"/>
      <c r="L110" s="36"/>
    </row>
    <row r="111" spans="1:12" ht="12.75" customHeight="1">
      <c r="A111" s="461"/>
      <c r="B111" s="159" t="s">
        <v>140</v>
      </c>
      <c r="C111" s="290"/>
      <c r="D111" s="169"/>
      <c r="E111" s="294"/>
    </row>
    <row r="112" spans="1:12" ht="12.75" customHeight="1">
      <c r="A112" s="144" t="s">
        <v>575</v>
      </c>
      <c r="B112" s="150">
        <v>5.3499999999999999E-2</v>
      </c>
      <c r="C112" s="136" t="s">
        <v>116</v>
      </c>
      <c r="D112" s="166">
        <v>0</v>
      </c>
      <c r="E112" s="151"/>
    </row>
    <row r="113" spans="1:5" ht="12.75" customHeight="1">
      <c r="A113" s="144"/>
      <c r="B113" s="150">
        <v>7.0499999999999993E-2</v>
      </c>
      <c r="C113" s="136" t="s">
        <v>116</v>
      </c>
      <c r="D113" s="166">
        <v>25390</v>
      </c>
      <c r="E113" s="151"/>
    </row>
    <row r="114" spans="1:5" ht="12.75" customHeight="1">
      <c r="A114" s="144"/>
      <c r="B114" s="150">
        <v>7.85E-2</v>
      </c>
      <c r="C114" s="136" t="s">
        <v>116</v>
      </c>
      <c r="D114" s="166">
        <v>83400</v>
      </c>
      <c r="E114" s="151"/>
    </row>
    <row r="115" spans="1:5" ht="12.75" customHeight="1">
      <c r="A115" s="144"/>
      <c r="B115" s="150">
        <v>9.8500000000000004E-2</v>
      </c>
      <c r="C115" s="136" t="s">
        <v>116</v>
      </c>
      <c r="D115" s="166">
        <v>156911</v>
      </c>
      <c r="E115" s="151"/>
    </row>
    <row r="116" spans="1:5" ht="12.75" customHeight="1">
      <c r="A116" s="461" t="s">
        <v>58</v>
      </c>
      <c r="B116" s="146">
        <v>0.03</v>
      </c>
      <c r="C116" s="290" t="s">
        <v>116</v>
      </c>
      <c r="D116" s="153">
        <v>0</v>
      </c>
      <c r="E116" s="294"/>
    </row>
    <row r="117" spans="1:5" ht="12.75" customHeight="1">
      <c r="A117" s="461"/>
      <c r="B117" s="146">
        <v>0.04</v>
      </c>
      <c r="C117" s="290" t="s">
        <v>116</v>
      </c>
      <c r="D117" s="153">
        <v>5000</v>
      </c>
      <c r="E117" s="294"/>
    </row>
    <row r="118" spans="1:5" ht="12.75" customHeight="1">
      <c r="A118" s="461"/>
      <c r="B118" s="146">
        <v>0.05</v>
      </c>
      <c r="C118" s="290" t="s">
        <v>116</v>
      </c>
      <c r="D118" s="153">
        <v>10000</v>
      </c>
      <c r="E118" s="294"/>
    </row>
    <row r="119" spans="1:5" ht="12.75" customHeight="1">
      <c r="A119" s="144" t="s">
        <v>576</v>
      </c>
      <c r="B119" s="162">
        <v>1.4999999999999999E-2</v>
      </c>
      <c r="C119" s="136" t="s">
        <v>116</v>
      </c>
      <c r="D119" s="147">
        <v>0</v>
      </c>
      <c r="E119" s="294"/>
    </row>
    <row r="120" spans="1:5" ht="12.75" customHeight="1">
      <c r="A120" s="144"/>
      <c r="B120" s="162">
        <v>0.02</v>
      </c>
      <c r="C120" s="136" t="s">
        <v>116</v>
      </c>
      <c r="D120" s="147">
        <v>1008</v>
      </c>
      <c r="E120" s="294"/>
    </row>
    <row r="121" spans="1:5" ht="12.75" customHeight="1">
      <c r="A121" s="144"/>
      <c r="B121" s="162">
        <v>2.5000000000000001E-2</v>
      </c>
      <c r="C121" s="136" t="s">
        <v>116</v>
      </c>
      <c r="D121" s="147">
        <v>2016</v>
      </c>
      <c r="E121" s="294"/>
    </row>
    <row r="122" spans="1:5" ht="12.75" customHeight="1">
      <c r="A122" s="144"/>
      <c r="B122" s="162">
        <v>0.03</v>
      </c>
      <c r="C122" s="136" t="s">
        <v>116</v>
      </c>
      <c r="D122" s="147">
        <v>3024</v>
      </c>
      <c r="E122" s="294"/>
    </row>
    <row r="123" spans="1:5" ht="12.75" customHeight="1">
      <c r="A123" s="144"/>
      <c r="B123" s="162">
        <v>3.5000000000000003E-2</v>
      </c>
      <c r="C123" s="136" t="s">
        <v>116</v>
      </c>
      <c r="D123" s="147">
        <v>4032</v>
      </c>
      <c r="E123" s="294"/>
    </row>
    <row r="124" spans="1:5" ht="12.75" customHeight="1">
      <c r="A124" s="144"/>
      <c r="B124" s="162">
        <v>0.04</v>
      </c>
      <c r="C124" s="136" t="s">
        <v>116</v>
      </c>
      <c r="D124" s="147">
        <v>5040</v>
      </c>
      <c r="E124" s="294"/>
    </row>
    <row r="125" spans="1:5" ht="12.75" customHeight="1">
      <c r="A125" s="144"/>
      <c r="B125" s="162">
        <v>4.4999999999999998E-2</v>
      </c>
      <c r="C125" s="136" t="s">
        <v>116</v>
      </c>
      <c r="D125" s="147">
        <v>6048</v>
      </c>
      <c r="E125" s="294"/>
    </row>
    <row r="126" spans="1:5" ht="12.75" customHeight="1">
      <c r="A126" s="144"/>
      <c r="B126" s="162">
        <v>0.05</v>
      </c>
      <c r="C126" s="136" t="s">
        <v>116</v>
      </c>
      <c r="D126" s="147">
        <v>7056</v>
      </c>
      <c r="E126" s="294"/>
    </row>
    <row r="127" spans="1:5" ht="12.75" customHeight="1">
      <c r="A127" s="144"/>
      <c r="B127" s="162">
        <v>5.5E-2</v>
      </c>
      <c r="C127" s="136" t="s">
        <v>116</v>
      </c>
      <c r="D127" s="147">
        <v>8064</v>
      </c>
      <c r="E127" s="294"/>
    </row>
    <row r="128" spans="1:5" ht="12.75" customHeight="1">
      <c r="A128" s="144"/>
      <c r="B128" s="162">
        <v>0.06</v>
      </c>
      <c r="C128" s="136" t="s">
        <v>116</v>
      </c>
      <c r="D128" s="147">
        <v>9072</v>
      </c>
      <c r="E128" s="294"/>
    </row>
    <row r="129" spans="1:12" ht="12.75" customHeight="1">
      <c r="A129" s="461" t="s">
        <v>577</v>
      </c>
      <c r="B129" s="154">
        <v>0.01</v>
      </c>
      <c r="C129" s="290" t="s">
        <v>116</v>
      </c>
      <c r="D129" s="153">
        <v>0</v>
      </c>
      <c r="E129" s="325"/>
      <c r="F129" s="326"/>
    </row>
    <row r="130" spans="1:12" ht="12.75" customHeight="1">
      <c r="A130" s="461"/>
      <c r="B130" s="154">
        <v>0.02</v>
      </c>
      <c r="C130" s="290" t="s">
        <v>116</v>
      </c>
      <c r="D130" s="153">
        <v>2900</v>
      </c>
      <c r="E130" s="325"/>
      <c r="F130" s="326"/>
    </row>
    <row r="131" spans="1:12" ht="12.75" customHeight="1">
      <c r="A131" s="461"/>
      <c r="B131" s="154">
        <v>0.03</v>
      </c>
      <c r="C131" s="290" t="s">
        <v>116</v>
      </c>
      <c r="D131" s="153">
        <v>5200</v>
      </c>
      <c r="E131" s="325"/>
      <c r="F131" s="326"/>
    </row>
    <row r="132" spans="1:12" ht="12.75" customHeight="1">
      <c r="A132" s="461"/>
      <c r="B132" s="154">
        <v>0.04</v>
      </c>
      <c r="C132" s="290" t="s">
        <v>116</v>
      </c>
      <c r="D132" s="153">
        <v>7900</v>
      </c>
      <c r="E132" s="325"/>
      <c r="F132" s="326"/>
      <c r="H132" s="34"/>
      <c r="I132" s="39"/>
      <c r="K132" s="34"/>
      <c r="L132" s="39"/>
    </row>
    <row r="133" spans="1:12" ht="12.75" customHeight="1">
      <c r="A133" s="461"/>
      <c r="B133" s="154">
        <v>0.05</v>
      </c>
      <c r="C133" s="290" t="s">
        <v>116</v>
      </c>
      <c r="D133" s="153">
        <v>10600</v>
      </c>
      <c r="E133" s="325"/>
      <c r="F133" s="326"/>
      <c r="H133" s="34"/>
      <c r="I133" s="39"/>
      <c r="K133" s="34"/>
      <c r="L133" s="39"/>
    </row>
    <row r="134" spans="1:12" ht="12.75" customHeight="1">
      <c r="A134" s="461"/>
      <c r="B134" s="154">
        <v>0.06</v>
      </c>
      <c r="C134" s="290" t="s">
        <v>116</v>
      </c>
      <c r="D134" s="153">
        <v>13600</v>
      </c>
      <c r="E134" s="325"/>
      <c r="F134" s="326"/>
      <c r="H134" s="34"/>
      <c r="I134" s="39"/>
      <c r="K134" s="34"/>
      <c r="L134" s="39"/>
    </row>
    <row r="135" spans="1:12" ht="12.75" customHeight="1">
      <c r="A135" s="461"/>
      <c r="B135" s="154">
        <v>6.9000000000000006E-2</v>
      </c>
      <c r="C135" s="290" t="s">
        <v>116</v>
      </c>
      <c r="D135" s="153">
        <v>17600</v>
      </c>
      <c r="E135" s="325"/>
      <c r="F135" s="326"/>
      <c r="H135" s="34"/>
      <c r="I135" s="39"/>
      <c r="K135" s="34"/>
      <c r="L135" s="39"/>
    </row>
    <row r="136" spans="1:12" ht="12.75" customHeight="1">
      <c r="A136" s="144" t="s">
        <v>578</v>
      </c>
      <c r="B136" s="150">
        <v>2.46E-2</v>
      </c>
      <c r="C136" s="136" t="s">
        <v>116</v>
      </c>
      <c r="D136" s="147">
        <v>0</v>
      </c>
      <c r="E136" s="325"/>
      <c r="F136" s="326"/>
    </row>
    <row r="137" spans="1:12" ht="12.75" customHeight="1">
      <c r="A137" s="144"/>
      <c r="B137" s="150">
        <v>3.5099999999999999E-2</v>
      </c>
      <c r="C137" s="136" t="s">
        <v>116</v>
      </c>
      <c r="D137" s="147">
        <v>3090</v>
      </c>
      <c r="E137" s="325"/>
      <c r="F137" s="326"/>
    </row>
    <row r="138" spans="1:12" ht="12.75" customHeight="1">
      <c r="A138" s="144"/>
      <c r="B138" s="150">
        <v>5.0099999999999999E-2</v>
      </c>
      <c r="C138" s="136" t="s">
        <v>116</v>
      </c>
      <c r="D138" s="147">
        <v>18510</v>
      </c>
      <c r="E138" s="325"/>
      <c r="F138" s="326"/>
    </row>
    <row r="139" spans="1:12" ht="12.75" customHeight="1">
      <c r="A139" s="144"/>
      <c r="B139" s="150">
        <v>6.8400000000000002E-2</v>
      </c>
      <c r="C139" s="136" t="s">
        <v>116</v>
      </c>
      <c r="D139" s="147">
        <v>29830</v>
      </c>
      <c r="E139" s="325"/>
      <c r="F139" s="326"/>
    </row>
    <row r="140" spans="1:12" ht="15" customHeight="1">
      <c r="A140" s="461" t="s">
        <v>62</v>
      </c>
      <c r="B140" s="294"/>
      <c r="C140" s="148" t="s">
        <v>134</v>
      </c>
      <c r="D140" s="149"/>
      <c r="E140" s="294"/>
      <c r="F140" s="39"/>
      <c r="H140" s="34"/>
      <c r="I140" s="39"/>
      <c r="K140" s="34"/>
      <c r="L140" s="39"/>
    </row>
    <row r="141" spans="1:12" ht="12.75" customHeight="1">
      <c r="A141" s="144" t="s">
        <v>579</v>
      </c>
      <c r="B141" s="170">
        <v>0.05</v>
      </c>
      <c r="C141" s="136" t="s">
        <v>116</v>
      </c>
      <c r="D141" s="147">
        <v>0</v>
      </c>
      <c r="E141" s="294"/>
      <c r="F141" s="39"/>
      <c r="H141" s="34"/>
      <c r="I141" s="39"/>
      <c r="K141" s="43"/>
      <c r="L141" s="39"/>
    </row>
    <row r="142" spans="1:12" ht="12.75" customHeight="1">
      <c r="A142" s="461" t="s">
        <v>580</v>
      </c>
      <c r="B142" s="151">
        <v>1.4E-2</v>
      </c>
      <c r="C142" s="290" t="s">
        <v>116</v>
      </c>
      <c r="D142" s="153">
        <v>0</v>
      </c>
      <c r="E142" s="151"/>
      <c r="F142" s="39"/>
      <c r="H142" s="34"/>
      <c r="I142" s="39"/>
      <c r="K142" s="34"/>
      <c r="L142" s="39"/>
    </row>
    <row r="143" spans="1:12" ht="12.75" customHeight="1">
      <c r="A143" s="461"/>
      <c r="B143" s="151">
        <v>1.7500000000000002E-2</v>
      </c>
      <c r="C143" s="290" t="s">
        <v>116</v>
      </c>
      <c r="D143" s="153">
        <v>20000</v>
      </c>
      <c r="E143" s="151"/>
      <c r="F143" s="39"/>
      <c r="H143" s="34"/>
      <c r="I143" s="39"/>
    </row>
    <row r="144" spans="1:12" ht="12.75" customHeight="1">
      <c r="A144" s="461"/>
      <c r="B144" s="151">
        <v>3.5000000000000003E-2</v>
      </c>
      <c r="C144" s="290" t="s">
        <v>116</v>
      </c>
      <c r="D144" s="153">
        <v>35000</v>
      </c>
      <c r="E144" s="151"/>
      <c r="F144" s="39"/>
      <c r="H144" s="35"/>
      <c r="I144" s="39"/>
    </row>
    <row r="145" spans="1:12" ht="12.75" customHeight="1">
      <c r="A145" s="461"/>
      <c r="B145" s="171">
        <v>5.525E-2</v>
      </c>
      <c r="C145" s="290" t="s">
        <v>116</v>
      </c>
      <c r="D145" s="153">
        <v>40000</v>
      </c>
      <c r="E145" s="151"/>
      <c r="F145" s="38"/>
      <c r="H145" s="35"/>
      <c r="I145" s="38"/>
      <c r="K145" s="35"/>
      <c r="L145" s="38"/>
    </row>
    <row r="146" spans="1:12" ht="12.75" customHeight="1">
      <c r="A146" s="461"/>
      <c r="B146" s="151">
        <v>6.3700000000000007E-2</v>
      </c>
      <c r="C146" s="290" t="s">
        <v>116</v>
      </c>
      <c r="D146" s="153">
        <v>75000</v>
      </c>
      <c r="E146" s="171"/>
      <c r="F146" s="38"/>
      <c r="H146" s="35"/>
      <c r="I146" s="38"/>
      <c r="K146" s="35"/>
      <c r="L146" s="38"/>
    </row>
    <row r="147" spans="1:12" ht="12.75" customHeight="1">
      <c r="A147" s="461"/>
      <c r="B147" s="151">
        <v>8.9700000000000002E-2</v>
      </c>
      <c r="C147" s="290" t="s">
        <v>116</v>
      </c>
      <c r="D147" s="153">
        <v>500000</v>
      </c>
      <c r="E147" s="151"/>
      <c r="F147" s="38"/>
      <c r="H147" s="35"/>
      <c r="I147" s="38"/>
      <c r="K147" s="35"/>
      <c r="L147" s="38"/>
    </row>
    <row r="148" spans="1:12" ht="12.75" customHeight="1">
      <c r="A148" s="144" t="s">
        <v>65</v>
      </c>
      <c r="B148" s="162">
        <v>1.7000000000000001E-2</v>
      </c>
      <c r="C148" s="136" t="s">
        <v>116</v>
      </c>
      <c r="D148" s="147">
        <v>0</v>
      </c>
      <c r="E148" s="154"/>
    </row>
    <row r="149" spans="1:12" ht="12.75" customHeight="1">
      <c r="A149" s="144"/>
      <c r="B149" s="162">
        <v>3.2000000000000001E-2</v>
      </c>
      <c r="C149" s="136" t="s">
        <v>116</v>
      </c>
      <c r="D149" s="147">
        <v>5500</v>
      </c>
      <c r="E149" s="154"/>
      <c r="F149" s="38"/>
      <c r="H149" s="37"/>
      <c r="I149" s="38"/>
      <c r="K149" s="37"/>
      <c r="L149" s="38"/>
    </row>
    <row r="150" spans="1:12" ht="12.75" customHeight="1">
      <c r="A150" s="144"/>
      <c r="B150" s="162">
        <v>4.7E-2</v>
      </c>
      <c r="C150" s="136" t="s">
        <v>116</v>
      </c>
      <c r="D150" s="147">
        <v>11000</v>
      </c>
      <c r="E150" s="154"/>
      <c r="F150" s="38"/>
      <c r="H150" s="35"/>
      <c r="I150" s="38"/>
      <c r="K150" s="35"/>
      <c r="L150" s="38"/>
    </row>
    <row r="151" spans="1:12" ht="12.75" customHeight="1">
      <c r="A151" s="144"/>
      <c r="B151" s="162">
        <v>4.9000000000000002E-2</v>
      </c>
      <c r="C151" s="136" t="s">
        <v>116</v>
      </c>
      <c r="D151" s="147">
        <v>16000</v>
      </c>
      <c r="E151" s="154"/>
      <c r="F151" s="38"/>
      <c r="H151" s="34"/>
      <c r="I151" s="38"/>
      <c r="K151" s="34"/>
      <c r="L151" s="38"/>
    </row>
    <row r="152" spans="1:12" ht="15" customHeight="1">
      <c r="A152" s="461" t="s">
        <v>581</v>
      </c>
      <c r="B152" s="151">
        <v>0.04</v>
      </c>
      <c r="C152" s="290" t="s">
        <v>116</v>
      </c>
      <c r="D152" s="153">
        <v>0</v>
      </c>
      <c r="E152" s="294"/>
      <c r="F152" s="38"/>
      <c r="H152" s="34"/>
      <c r="I152" s="38"/>
      <c r="K152" s="34"/>
      <c r="L152" s="38"/>
    </row>
    <row r="153" spans="1:12" ht="12.75" customHeight="1">
      <c r="A153" s="461"/>
      <c r="B153" s="151">
        <v>4.4999999999999998E-2</v>
      </c>
      <c r="C153" s="290" t="s">
        <v>116</v>
      </c>
      <c r="D153" s="153">
        <v>8500</v>
      </c>
      <c r="E153" s="146"/>
      <c r="F153" s="38"/>
      <c r="H153" s="34"/>
      <c r="I153" s="38"/>
      <c r="K153" s="34"/>
      <c r="L153" s="38"/>
    </row>
    <row r="154" spans="1:12" ht="12.75" customHeight="1">
      <c r="A154" s="461"/>
      <c r="B154" s="151">
        <v>5.2499999999999998E-2</v>
      </c>
      <c r="C154" s="290" t="s">
        <v>116</v>
      </c>
      <c r="D154" s="153">
        <v>11700</v>
      </c>
      <c r="E154" s="154"/>
      <c r="F154" s="38"/>
      <c r="H154" s="34"/>
      <c r="I154" s="38"/>
      <c r="K154" s="34"/>
      <c r="L154" s="38"/>
    </row>
    <row r="155" spans="1:12" ht="12.75" customHeight="1">
      <c r="A155" s="461"/>
      <c r="B155" s="151">
        <v>5.8999999999999997E-2</v>
      </c>
      <c r="C155" s="290" t="s">
        <v>116</v>
      </c>
      <c r="D155" s="153">
        <v>13900</v>
      </c>
      <c r="E155" s="151"/>
    </row>
    <row r="156" spans="1:12" ht="12.75" customHeight="1">
      <c r="A156" s="461"/>
      <c r="B156" s="151">
        <v>6.4500000000000002E-2</v>
      </c>
      <c r="C156" s="290" t="s">
        <v>116</v>
      </c>
      <c r="D156" s="153">
        <v>21400</v>
      </c>
      <c r="E156" s="151"/>
    </row>
    <row r="157" spans="1:12" ht="12.75" customHeight="1">
      <c r="A157" s="461"/>
      <c r="B157" s="151">
        <v>6.6500000000000004E-2</v>
      </c>
      <c r="C157" s="290" t="s">
        <v>116</v>
      </c>
      <c r="D157" s="153">
        <v>80650</v>
      </c>
      <c r="E157" s="154"/>
      <c r="F157" s="38"/>
      <c r="H157" s="37"/>
      <c r="I157" s="38"/>
      <c r="K157" s="37"/>
      <c r="L157" s="38"/>
    </row>
    <row r="158" spans="1:12" ht="12.75" customHeight="1">
      <c r="A158" s="461"/>
      <c r="B158" s="151">
        <v>6.8500000000000005E-2</v>
      </c>
      <c r="C158" s="290" t="s">
        <v>116</v>
      </c>
      <c r="D158" s="153">
        <v>215400</v>
      </c>
      <c r="E158" s="151"/>
      <c r="F158" s="38"/>
      <c r="H158" s="37"/>
      <c r="I158" s="38"/>
      <c r="K158" s="37"/>
      <c r="L158" s="38"/>
    </row>
    <row r="159" spans="1:12" ht="12.75" customHeight="1">
      <c r="A159" s="461"/>
      <c r="B159" s="151">
        <v>8.8200000000000001E-2</v>
      </c>
      <c r="C159" s="290" t="s">
        <v>116</v>
      </c>
      <c r="D159" s="153">
        <v>1077550</v>
      </c>
      <c r="E159" s="151"/>
      <c r="F159" s="38"/>
      <c r="H159" s="34"/>
      <c r="I159" s="38"/>
      <c r="K159" s="34"/>
      <c r="L159" s="38"/>
    </row>
    <row r="160" spans="1:12" ht="12.75" customHeight="1">
      <c r="A160" s="144" t="s">
        <v>67</v>
      </c>
      <c r="B160" s="173">
        <v>5.4989999999999997E-2</v>
      </c>
      <c r="C160" s="136" t="s">
        <v>116</v>
      </c>
      <c r="D160" s="147">
        <v>0</v>
      </c>
      <c r="E160" s="294"/>
      <c r="F160" s="36"/>
      <c r="H160" s="34"/>
      <c r="I160" s="36"/>
      <c r="K160" s="34"/>
      <c r="L160" s="36"/>
    </row>
    <row r="161" spans="1:12" ht="12.75" customHeight="1">
      <c r="A161" s="461" t="s">
        <v>582</v>
      </c>
      <c r="B161" s="151">
        <v>1.0999999999999999E-2</v>
      </c>
      <c r="C161" s="290" t="s">
        <v>116</v>
      </c>
      <c r="D161" s="172">
        <v>0</v>
      </c>
      <c r="E161" s="294"/>
    </row>
    <row r="162" spans="1:12" ht="12.75" customHeight="1">
      <c r="A162" s="461"/>
      <c r="B162" s="151">
        <v>2.0400000000000001E-2</v>
      </c>
      <c r="C162" s="290" t="s">
        <v>116</v>
      </c>
      <c r="D162" s="172">
        <v>37950</v>
      </c>
      <c r="E162" s="151"/>
    </row>
    <row r="163" spans="1:12" ht="12.75" customHeight="1">
      <c r="A163" s="461"/>
      <c r="B163" s="151">
        <v>2.2700000000000001E-2</v>
      </c>
      <c r="C163" s="290" t="s">
        <v>116</v>
      </c>
      <c r="D163" s="172">
        <v>91900</v>
      </c>
      <c r="E163" s="151"/>
    </row>
    <row r="164" spans="1:12" ht="12.75" customHeight="1">
      <c r="A164" s="461"/>
      <c r="B164" s="151">
        <v>2.64E-2</v>
      </c>
      <c r="C164" s="290" t="s">
        <v>116</v>
      </c>
      <c r="D164" s="172">
        <v>191650</v>
      </c>
      <c r="E164" s="151"/>
    </row>
    <row r="165" spans="1:12" ht="12.75" customHeight="1">
      <c r="A165" s="461"/>
      <c r="B165" s="151">
        <v>2.9000000000000001E-2</v>
      </c>
      <c r="C165" s="290" t="s">
        <v>116</v>
      </c>
      <c r="D165" s="172">
        <v>416700</v>
      </c>
      <c r="E165" s="151"/>
    </row>
    <row r="166" spans="1:12" ht="12.75" customHeight="1">
      <c r="A166" s="144" t="s">
        <v>597</v>
      </c>
      <c r="B166" s="173">
        <v>4.9500000000000004E-3</v>
      </c>
      <c r="C166" s="136" t="s">
        <v>116</v>
      </c>
      <c r="D166" s="163">
        <v>0</v>
      </c>
      <c r="E166" s="294"/>
    </row>
    <row r="167" spans="1:12" ht="12.75" customHeight="1">
      <c r="A167" s="144"/>
      <c r="B167" s="173">
        <v>9.9000000000000008E-3</v>
      </c>
      <c r="C167" s="136" t="s">
        <v>116</v>
      </c>
      <c r="D167" s="163">
        <v>5250</v>
      </c>
      <c r="E167" s="294"/>
    </row>
    <row r="168" spans="1:12" ht="12.75" customHeight="1">
      <c r="A168" s="144"/>
      <c r="B168" s="173">
        <v>1.9800000000000002E-2</v>
      </c>
      <c r="C168" s="136" t="s">
        <v>116</v>
      </c>
      <c r="D168" s="163">
        <v>10500</v>
      </c>
      <c r="E168" s="294"/>
    </row>
    <row r="169" spans="1:12" ht="12.75" customHeight="1">
      <c r="A169" s="144"/>
      <c r="B169" s="173">
        <v>2.4760000000000001E-2</v>
      </c>
      <c r="C169" s="136" t="s">
        <v>116</v>
      </c>
      <c r="D169" s="163">
        <v>15800</v>
      </c>
      <c r="E169" s="294"/>
    </row>
    <row r="170" spans="1:12" ht="12.75" customHeight="1">
      <c r="A170" s="144"/>
      <c r="B170" s="173">
        <v>2.9690000000000001E-2</v>
      </c>
      <c r="C170" s="136" t="s">
        <v>116</v>
      </c>
      <c r="D170" s="163">
        <v>21100</v>
      </c>
      <c r="E170" s="294"/>
    </row>
    <row r="171" spans="1:12" ht="12.75" customHeight="1">
      <c r="A171" s="144"/>
      <c r="B171" s="173">
        <v>3.465E-2</v>
      </c>
      <c r="C171" s="136" t="s">
        <v>116</v>
      </c>
      <c r="D171" s="163">
        <v>42100</v>
      </c>
      <c r="E171" s="294"/>
      <c r="F171" s="40"/>
      <c r="H171" s="35"/>
      <c r="I171" s="40"/>
      <c r="K171" s="35"/>
      <c r="L171" s="40"/>
    </row>
    <row r="172" spans="1:12" ht="12.75" customHeight="1">
      <c r="A172" s="144"/>
      <c r="B172" s="173">
        <v>3.9600000000000003E-2</v>
      </c>
      <c r="C172" s="136" t="s">
        <v>116</v>
      </c>
      <c r="D172" s="163">
        <v>84200</v>
      </c>
      <c r="E172" s="294"/>
      <c r="F172" s="40"/>
      <c r="H172" s="37"/>
      <c r="I172" s="40"/>
      <c r="K172" s="37"/>
      <c r="L172" s="40"/>
    </row>
    <row r="173" spans="1:12" ht="12.75" customHeight="1">
      <c r="A173" s="144"/>
      <c r="B173" s="173">
        <v>4.5969999999999997E-2</v>
      </c>
      <c r="C173" s="136" t="s">
        <v>116</v>
      </c>
      <c r="D173" s="163">
        <v>105300</v>
      </c>
      <c r="E173" s="294"/>
      <c r="F173" s="40"/>
      <c r="H173" s="37"/>
      <c r="I173" s="40"/>
      <c r="K173" s="37"/>
      <c r="L173" s="40"/>
    </row>
    <row r="174" spans="1:12" ht="12.75" customHeight="1">
      <c r="A174" s="144"/>
      <c r="B174" s="173">
        <v>4.9970000000000001E-2</v>
      </c>
      <c r="C174" s="136" t="s">
        <v>116</v>
      </c>
      <c r="D174" s="163">
        <v>210600</v>
      </c>
      <c r="E174" s="294"/>
      <c r="F174" s="40"/>
      <c r="H174" s="37"/>
      <c r="I174" s="40"/>
      <c r="K174" s="37"/>
      <c r="L174" s="40"/>
    </row>
    <row r="175" spans="1:12" ht="12.75" customHeight="1">
      <c r="A175" s="461" t="s">
        <v>70</v>
      </c>
      <c r="B175" s="151">
        <v>5.0000000000000001E-3</v>
      </c>
      <c r="C175" s="290" t="s">
        <v>116</v>
      </c>
      <c r="D175" s="164">
        <v>0</v>
      </c>
      <c r="E175" s="294"/>
      <c r="F175" s="40"/>
      <c r="H175" s="37"/>
      <c r="I175" s="40"/>
      <c r="K175" s="37"/>
      <c r="L175" s="40"/>
    </row>
    <row r="176" spans="1:12" ht="12.75" customHeight="1">
      <c r="A176" s="461"/>
      <c r="B176" s="151">
        <v>0.01</v>
      </c>
      <c r="C176" s="290" t="s">
        <v>116</v>
      </c>
      <c r="D176" s="164">
        <v>1000</v>
      </c>
      <c r="E176" s="154"/>
      <c r="F176" s="40"/>
      <c r="H176" s="35"/>
      <c r="I176" s="40"/>
      <c r="K176" s="35"/>
      <c r="L176" s="40"/>
    </row>
    <row r="177" spans="1:12" ht="12.75" customHeight="1">
      <c r="A177" s="461"/>
      <c r="B177" s="151">
        <v>0.02</v>
      </c>
      <c r="C177" s="290" t="s">
        <v>116</v>
      </c>
      <c r="D177" s="164">
        <v>2500</v>
      </c>
      <c r="E177" s="146"/>
      <c r="F177" s="42"/>
    </row>
    <row r="178" spans="1:12" ht="12.75" customHeight="1">
      <c r="A178" s="461"/>
      <c r="B178" s="151">
        <v>0.03</v>
      </c>
      <c r="C178" s="290" t="s">
        <v>116</v>
      </c>
      <c r="D178" s="164">
        <v>3750</v>
      </c>
      <c r="E178" s="146"/>
      <c r="F178" s="40"/>
      <c r="H178" s="37"/>
      <c r="I178" s="36"/>
      <c r="K178" s="37"/>
      <c r="L178" s="36"/>
    </row>
    <row r="179" spans="1:12" ht="12.75" customHeight="1">
      <c r="A179" s="461"/>
      <c r="B179" s="151">
        <v>0.04</v>
      </c>
      <c r="C179" s="290" t="s">
        <v>116</v>
      </c>
      <c r="D179" s="164">
        <v>4900</v>
      </c>
      <c r="E179" s="146"/>
      <c r="F179" s="40"/>
      <c r="H179" s="37"/>
      <c r="I179" s="36"/>
      <c r="K179" s="37"/>
      <c r="L179" s="36"/>
    </row>
    <row r="180" spans="1:12" ht="12.75" customHeight="1">
      <c r="A180" s="83"/>
      <c r="B180" s="151">
        <v>0.05</v>
      </c>
      <c r="C180" s="290" t="s">
        <v>116</v>
      </c>
      <c r="D180" s="164">
        <v>7200</v>
      </c>
      <c r="E180" s="146"/>
      <c r="F180" s="40"/>
      <c r="H180" s="37"/>
      <c r="I180" s="36"/>
      <c r="K180" s="37"/>
      <c r="L180" s="36"/>
    </row>
    <row r="181" spans="1:12" ht="12.75" customHeight="1">
      <c r="A181" s="144" t="s">
        <v>583</v>
      </c>
      <c r="B181" s="162">
        <v>0.05</v>
      </c>
      <c r="C181" s="136" t="s">
        <v>116</v>
      </c>
      <c r="D181" s="166">
        <v>0</v>
      </c>
      <c r="E181" s="174"/>
    </row>
    <row r="182" spans="1:12" ht="12.75" customHeight="1">
      <c r="A182" s="268"/>
      <c r="B182" s="162">
        <v>7.0000000000000007E-2</v>
      </c>
      <c r="C182" s="136" t="s">
        <v>116</v>
      </c>
      <c r="D182" s="166">
        <v>3400</v>
      </c>
      <c r="E182" s="146"/>
    </row>
    <row r="183" spans="1:12" ht="12.75" customHeight="1">
      <c r="A183" s="144"/>
      <c r="B183" s="162">
        <v>0.09</v>
      </c>
      <c r="C183" s="136" t="s">
        <v>116</v>
      </c>
      <c r="D183" s="166">
        <v>8500</v>
      </c>
      <c r="E183" s="146"/>
    </row>
    <row r="184" spans="1:12" ht="12.75" customHeight="1">
      <c r="A184" s="144"/>
      <c r="B184" s="162">
        <v>9.9000000000000005E-2</v>
      </c>
      <c r="C184" s="136" t="s">
        <v>116</v>
      </c>
      <c r="D184" s="166">
        <v>125000</v>
      </c>
      <c r="E184" s="146"/>
      <c r="F184" s="370"/>
      <c r="H184" s="41"/>
      <c r="I184" s="710"/>
      <c r="J184" s="710"/>
      <c r="K184" s="710"/>
      <c r="L184" s="36"/>
    </row>
    <row r="185" spans="1:12" ht="12.75" customHeight="1">
      <c r="A185" s="461" t="s">
        <v>232</v>
      </c>
      <c r="B185" s="151">
        <v>3.0700000000000002E-2</v>
      </c>
      <c r="C185" s="290" t="s">
        <v>116</v>
      </c>
      <c r="D185" s="164">
        <v>0</v>
      </c>
      <c r="E185" s="294"/>
      <c r="F185" s="370"/>
      <c r="H185" s="41"/>
      <c r="I185" s="364"/>
      <c r="J185" s="709"/>
      <c r="K185" s="709"/>
      <c r="L185" s="36"/>
    </row>
    <row r="186" spans="1:12" ht="12.75" customHeight="1">
      <c r="A186" s="144" t="s">
        <v>584</v>
      </c>
      <c r="B186" s="167">
        <v>3.7499999999999999E-2</v>
      </c>
      <c r="C186" s="136" t="s">
        <v>116</v>
      </c>
      <c r="D186" s="166">
        <v>0</v>
      </c>
      <c r="E186" s="294"/>
      <c r="I186" s="365"/>
      <c r="J186" s="366"/>
      <c r="K186" s="367"/>
    </row>
    <row r="187" spans="1:12" ht="12.75" customHeight="1">
      <c r="A187" s="268"/>
      <c r="B187" s="167">
        <v>4.7500000000000001E-2</v>
      </c>
      <c r="C187" s="136" t="s">
        <v>116</v>
      </c>
      <c r="D187" s="166">
        <v>61300</v>
      </c>
      <c r="E187" s="168"/>
      <c r="I187" s="365"/>
      <c r="J187" s="366"/>
      <c r="K187" s="367"/>
    </row>
    <row r="188" spans="1:12" ht="12.75" customHeight="1">
      <c r="A188" s="144"/>
      <c r="B188" s="167">
        <v>5.9900000000000002E-2</v>
      </c>
      <c r="C188" s="136" t="s">
        <v>116</v>
      </c>
      <c r="D188" s="166">
        <v>139400</v>
      </c>
      <c r="E188" s="168"/>
      <c r="I188" s="365"/>
      <c r="J188" s="366"/>
      <c r="K188" s="367"/>
    </row>
    <row r="189" spans="1:12" ht="12.75" customHeight="1">
      <c r="A189" s="491" t="s">
        <v>585</v>
      </c>
      <c r="B189" s="146">
        <v>0.03</v>
      </c>
      <c r="C189" s="290" t="s">
        <v>116</v>
      </c>
      <c r="D189" s="164">
        <v>2930</v>
      </c>
      <c r="E189" s="294"/>
      <c r="I189" s="365"/>
      <c r="J189" s="366"/>
      <c r="K189" s="367"/>
    </row>
    <row r="190" spans="1:12" ht="12.75" customHeight="1">
      <c r="A190" s="83"/>
      <c r="B190" s="146">
        <v>0.04</v>
      </c>
      <c r="C190" s="290" t="s">
        <v>116</v>
      </c>
      <c r="D190" s="164">
        <v>5860</v>
      </c>
      <c r="E190" s="294"/>
      <c r="I190" s="365"/>
      <c r="J190" s="366"/>
      <c r="K190" s="367"/>
    </row>
    <row r="191" spans="1:12" ht="12.75" customHeight="1">
      <c r="A191" s="461"/>
      <c r="B191" s="146">
        <v>0.05</v>
      </c>
      <c r="C191" s="290" t="s">
        <v>116</v>
      </c>
      <c r="D191" s="164">
        <v>8790</v>
      </c>
      <c r="E191" s="294"/>
    </row>
    <row r="192" spans="1:12" ht="12.75" customHeight="1">
      <c r="A192" s="461"/>
      <c r="B192" s="146">
        <v>0.06</v>
      </c>
      <c r="C192" s="290" t="s">
        <v>116</v>
      </c>
      <c r="D192" s="164">
        <v>11720</v>
      </c>
      <c r="E192" s="294"/>
    </row>
    <row r="193" spans="1:12" ht="12.75" customHeight="1">
      <c r="A193" s="461"/>
      <c r="B193" s="146">
        <v>7.0000000000000007E-2</v>
      </c>
      <c r="C193" s="290" t="s">
        <v>116</v>
      </c>
      <c r="D193" s="164">
        <v>14650</v>
      </c>
      <c r="E193" s="294"/>
    </row>
    <row r="194" spans="1:12" ht="12.75" customHeight="1">
      <c r="A194" s="144" t="s">
        <v>75</v>
      </c>
      <c r="B194" s="307"/>
      <c r="C194" s="161" t="s">
        <v>134</v>
      </c>
      <c r="D194" s="175"/>
      <c r="E194" s="294"/>
    </row>
    <row r="195" spans="1:12" ht="12.75" customHeight="1">
      <c r="A195" s="461" t="s">
        <v>586</v>
      </c>
      <c r="B195" s="146">
        <v>0.05</v>
      </c>
      <c r="C195" s="290" t="s">
        <v>116</v>
      </c>
      <c r="D195" s="164">
        <v>0</v>
      </c>
      <c r="E195" s="294"/>
    </row>
    <row r="196" spans="1:12" ht="12.75" customHeight="1">
      <c r="A196" s="144" t="s">
        <v>77</v>
      </c>
      <c r="B196" s="307"/>
      <c r="C196" s="161" t="s">
        <v>134</v>
      </c>
      <c r="D196" s="175"/>
      <c r="E196" s="294"/>
      <c r="F196" s="38"/>
      <c r="H196" s="34"/>
      <c r="I196" s="38"/>
      <c r="K196" s="34"/>
      <c r="L196" s="38"/>
    </row>
    <row r="197" spans="1:12" ht="12.75" customHeight="1">
      <c r="A197" s="461" t="s">
        <v>78</v>
      </c>
      <c r="B197" s="146">
        <v>0.05</v>
      </c>
      <c r="C197" s="290" t="s">
        <v>116</v>
      </c>
      <c r="D197" s="164">
        <v>0</v>
      </c>
      <c r="E197" s="294"/>
      <c r="F197" s="40"/>
      <c r="H197" s="34"/>
      <c r="I197" s="40"/>
      <c r="K197" s="34"/>
      <c r="L197" s="40"/>
    </row>
    <row r="198" spans="1:12" ht="12.75" customHeight="1">
      <c r="A198" s="144" t="s">
        <v>588</v>
      </c>
      <c r="B198" s="150">
        <v>3.5499999999999997E-2</v>
      </c>
      <c r="C198" s="136" t="s">
        <v>116</v>
      </c>
      <c r="D198" s="239">
        <v>0</v>
      </c>
      <c r="E198" s="465"/>
      <c r="F198" s="40"/>
      <c r="H198" s="34"/>
      <c r="I198" s="40"/>
      <c r="K198" s="34"/>
      <c r="L198" s="40"/>
    </row>
    <row r="199" spans="1:12" ht="12.75" customHeight="1">
      <c r="A199" s="268"/>
      <c r="B199" s="150">
        <v>6.8000000000000005E-2</v>
      </c>
      <c r="C199" s="136" t="s">
        <v>116</v>
      </c>
      <c r="D199" s="139">
        <v>37950</v>
      </c>
      <c r="E199" s="151"/>
    </row>
    <row r="200" spans="1:12" ht="12.75" customHeight="1">
      <c r="A200" s="144"/>
      <c r="B200" s="150">
        <v>7.8E-2</v>
      </c>
      <c r="C200" s="136" t="s">
        <v>116</v>
      </c>
      <c r="D200" s="139">
        <v>91900</v>
      </c>
      <c r="E200" s="151"/>
    </row>
    <row r="201" spans="1:12" ht="12.75" customHeight="1">
      <c r="A201" s="144"/>
      <c r="B201" s="150">
        <v>8.7999999999999995E-2</v>
      </c>
      <c r="C201" s="136" t="s">
        <v>116</v>
      </c>
      <c r="D201" s="139">
        <v>191650</v>
      </c>
      <c r="E201" s="154"/>
    </row>
    <row r="202" spans="1:12" ht="12.75" customHeight="1">
      <c r="A202" s="144"/>
      <c r="B202" s="150">
        <v>8.9499999999999996E-2</v>
      </c>
      <c r="C202" s="136" t="s">
        <v>116</v>
      </c>
      <c r="D202" s="139">
        <v>416700</v>
      </c>
      <c r="E202" s="151"/>
    </row>
    <row r="203" spans="1:12" ht="12.75" customHeight="1">
      <c r="A203" s="461" t="s">
        <v>80</v>
      </c>
      <c r="B203" s="151">
        <v>0.02</v>
      </c>
      <c r="C203" s="290" t="s">
        <v>116</v>
      </c>
      <c r="D203" s="153">
        <v>0</v>
      </c>
      <c r="E203" s="294"/>
    </row>
    <row r="204" spans="1:12" ht="12.75" customHeight="1">
      <c r="A204" s="461"/>
      <c r="B204" s="151">
        <v>0.03</v>
      </c>
      <c r="C204" s="290" t="s">
        <v>116</v>
      </c>
      <c r="D204" s="153">
        <v>3000</v>
      </c>
      <c r="E204" s="294"/>
      <c r="F204" s="39"/>
      <c r="H204" s="37"/>
      <c r="I204" s="39"/>
      <c r="K204" s="37"/>
      <c r="L204" s="39"/>
    </row>
    <row r="205" spans="1:12" ht="12.75" customHeight="1">
      <c r="A205" s="461"/>
      <c r="B205" s="151">
        <v>0.05</v>
      </c>
      <c r="C205" s="290" t="s">
        <v>116</v>
      </c>
      <c r="D205" s="153">
        <v>5000</v>
      </c>
      <c r="E205" s="294"/>
      <c r="F205" s="39"/>
      <c r="H205" s="37"/>
      <c r="I205" s="39"/>
      <c r="K205" s="37"/>
      <c r="L205" s="39"/>
    </row>
    <row r="206" spans="1:12" ht="12.75" customHeight="1">
      <c r="A206" s="461"/>
      <c r="B206" s="151">
        <v>5.7500000000000002E-2</v>
      </c>
      <c r="C206" s="290" t="s">
        <v>116</v>
      </c>
      <c r="D206" s="153">
        <v>17000</v>
      </c>
      <c r="E206" s="294"/>
      <c r="F206" s="39"/>
      <c r="H206" s="35"/>
      <c r="I206" s="39"/>
      <c r="K206" s="35"/>
      <c r="L206" s="39"/>
    </row>
    <row r="207" spans="1:12" ht="12.75" customHeight="1">
      <c r="A207" s="144" t="s">
        <v>81</v>
      </c>
      <c r="B207" s="307"/>
      <c r="C207" s="161" t="s">
        <v>134</v>
      </c>
      <c r="D207" s="264"/>
      <c r="E207" s="176"/>
      <c r="F207" s="39"/>
      <c r="H207" s="35"/>
      <c r="I207" s="39"/>
      <c r="K207" s="35"/>
      <c r="L207" s="39"/>
    </row>
    <row r="208" spans="1:12" ht="12.75" customHeight="1">
      <c r="A208" s="461" t="s">
        <v>82</v>
      </c>
      <c r="B208" s="154">
        <v>0.03</v>
      </c>
      <c r="C208" s="290" t="s">
        <v>116</v>
      </c>
      <c r="D208" s="153">
        <v>0</v>
      </c>
      <c r="E208" s="294"/>
      <c r="F208" s="36"/>
      <c r="H208" s="35"/>
      <c r="I208" s="36"/>
      <c r="K208" s="35"/>
      <c r="L208" s="36"/>
    </row>
    <row r="209" spans="1:17" ht="12.75" customHeight="1">
      <c r="A209" s="461"/>
      <c r="B209" s="154">
        <v>0.04</v>
      </c>
      <c r="C209" s="290" t="s">
        <v>116</v>
      </c>
      <c r="D209" s="153">
        <v>10000</v>
      </c>
      <c r="E209" s="146"/>
      <c r="F209" s="36"/>
      <c r="H209" s="34"/>
      <c r="I209" s="36"/>
      <c r="K209" s="34"/>
      <c r="L209" s="36"/>
    </row>
    <row r="210" spans="1:17" ht="12.75" customHeight="1">
      <c r="A210" s="461"/>
      <c r="B210" s="154">
        <v>4.4999999999999998E-2</v>
      </c>
      <c r="C210" s="290" t="s">
        <v>116</v>
      </c>
      <c r="D210" s="153">
        <v>25000</v>
      </c>
      <c r="E210" s="146"/>
      <c r="F210" s="36"/>
      <c r="H210" s="35"/>
      <c r="I210" s="36"/>
      <c r="K210" s="35"/>
      <c r="L210" s="36"/>
    </row>
    <row r="211" spans="1:17" ht="12.75" customHeight="1">
      <c r="A211" s="461"/>
      <c r="B211" s="154">
        <v>0.06</v>
      </c>
      <c r="C211" s="290" t="s">
        <v>116</v>
      </c>
      <c r="D211" s="153">
        <v>40000</v>
      </c>
      <c r="E211" s="154"/>
      <c r="F211" s="36"/>
      <c r="H211" s="34"/>
      <c r="I211" s="36"/>
      <c r="K211" s="34"/>
      <c r="L211" s="36"/>
    </row>
    <row r="212" spans="1:17" ht="12.75" customHeight="1">
      <c r="A212" s="461"/>
      <c r="B212" s="154">
        <v>6.5000000000000002E-2</v>
      </c>
      <c r="C212" s="290" t="s">
        <v>116</v>
      </c>
      <c r="D212" s="153">
        <v>60000</v>
      </c>
      <c r="E212" s="146"/>
      <c r="F212" s="36"/>
      <c r="H212" s="33"/>
      <c r="I212" s="36"/>
      <c r="K212" s="33"/>
      <c r="L212" s="36"/>
    </row>
    <row r="213" spans="1:17" ht="12.75" customHeight="1">
      <c r="A213" s="144" t="s">
        <v>587</v>
      </c>
      <c r="B213" s="150">
        <v>0.04</v>
      </c>
      <c r="C213" s="136" t="s">
        <v>116</v>
      </c>
      <c r="D213" s="166">
        <v>0</v>
      </c>
      <c r="E213" s="294"/>
    </row>
    <row r="214" spans="1:17" ht="12.75" customHeight="1">
      <c r="A214" s="144"/>
      <c r="B214" s="150">
        <v>5.8400000000000001E-2</v>
      </c>
      <c r="C214" s="136" t="s">
        <v>116</v>
      </c>
      <c r="D214" s="166">
        <v>11230</v>
      </c>
      <c r="E214" s="154"/>
    </row>
    <row r="215" spans="1:17" ht="12.75" customHeight="1">
      <c r="A215" s="144"/>
      <c r="B215" s="150">
        <v>6.2700000000000006E-2</v>
      </c>
      <c r="C215" s="136" t="s">
        <v>116</v>
      </c>
      <c r="D215" s="166">
        <v>22470</v>
      </c>
      <c r="E215" s="151"/>
    </row>
    <row r="216" spans="1:17" ht="12.75" customHeight="1">
      <c r="A216" s="144"/>
      <c r="B216" s="150">
        <v>7.6499999999999999E-2</v>
      </c>
      <c r="C216" s="136" t="s">
        <v>116</v>
      </c>
      <c r="D216" s="166">
        <v>247350</v>
      </c>
      <c r="E216" s="154"/>
    </row>
    <row r="217" spans="1:17" ht="12.75" customHeight="1">
      <c r="A217" s="461" t="s">
        <v>84</v>
      </c>
      <c r="B217" s="294"/>
      <c r="C217" s="148" t="s">
        <v>134</v>
      </c>
      <c r="D217" s="169"/>
      <c r="E217" s="177"/>
    </row>
    <row r="218" spans="1:17" ht="15.75" customHeight="1">
      <c r="A218" s="144" t="s">
        <v>85</v>
      </c>
      <c r="B218" s="150">
        <v>0.04</v>
      </c>
      <c r="C218" s="161" t="s">
        <v>116</v>
      </c>
      <c r="D218" s="163">
        <v>0</v>
      </c>
      <c r="E218" s="461"/>
    </row>
    <row r="219" spans="1:17" ht="13.5" customHeight="1">
      <c r="A219" s="158"/>
      <c r="B219" s="155">
        <v>0.06</v>
      </c>
      <c r="C219" s="161" t="s">
        <v>116</v>
      </c>
      <c r="D219" s="163">
        <v>10000</v>
      </c>
      <c r="E219" s="461"/>
    </row>
    <row r="220" spans="1:17" ht="14.25" customHeight="1">
      <c r="A220" s="158"/>
      <c r="B220" s="155">
        <v>6.5000000000000002E-2</v>
      </c>
      <c r="C220" s="161" t="s">
        <v>116</v>
      </c>
      <c r="D220" s="163">
        <v>40000</v>
      </c>
      <c r="E220" s="461"/>
    </row>
    <row r="221" spans="1:17" ht="14">
      <c r="A221" s="179"/>
      <c r="B221" s="155">
        <v>8.5000000000000006E-2</v>
      </c>
      <c r="C221" s="161" t="s">
        <v>116</v>
      </c>
      <c r="D221" s="163">
        <v>60000</v>
      </c>
      <c r="E221" s="461"/>
    </row>
    <row r="222" spans="1:17" ht="14">
      <c r="A222" s="158"/>
      <c r="B222" s="155">
        <v>8.7499999999999994E-2</v>
      </c>
      <c r="C222" s="136" t="s">
        <v>116</v>
      </c>
      <c r="D222" s="163">
        <v>350000</v>
      </c>
      <c r="E222" s="294"/>
      <c r="F222" s="178"/>
    </row>
    <row r="223" spans="1:17" ht="14">
      <c r="A223" s="158"/>
      <c r="B223" s="155">
        <v>8.9499999999999996E-2</v>
      </c>
      <c r="C223" s="136" t="s">
        <v>116</v>
      </c>
      <c r="D223" s="163">
        <v>1000000</v>
      </c>
      <c r="E223" s="294"/>
      <c r="F223" s="178"/>
    </row>
    <row r="224" spans="1:17" ht="29.25" customHeight="1">
      <c r="A224" s="707" t="s">
        <v>592</v>
      </c>
      <c r="B224" s="707"/>
      <c r="C224" s="707"/>
      <c r="D224" s="707"/>
      <c r="E224" s="707"/>
      <c r="F224" s="707"/>
      <c r="G224" s="707"/>
      <c r="H224" s="707"/>
      <c r="J224" s="707"/>
      <c r="K224" s="707"/>
      <c r="L224" s="707"/>
      <c r="M224" s="707"/>
      <c r="N224" s="707"/>
      <c r="O224" s="707"/>
      <c r="P224" s="707"/>
      <c r="Q224" s="707"/>
    </row>
    <row r="225" spans="1:17" ht="86.5" customHeight="1">
      <c r="A225" s="707" t="s">
        <v>593</v>
      </c>
      <c r="B225" s="707"/>
      <c r="C225" s="707"/>
      <c r="D225" s="707"/>
      <c r="E225" s="707"/>
      <c r="F225" s="707"/>
      <c r="G225" s="707"/>
      <c r="H225" s="707"/>
      <c r="J225" s="707"/>
      <c r="K225" s="707"/>
      <c r="L225" s="707"/>
      <c r="M225" s="707"/>
      <c r="N225" s="707"/>
      <c r="O225" s="707"/>
      <c r="P225" s="707"/>
      <c r="Q225" s="707"/>
    </row>
    <row r="226" spans="1:17" ht="29.5" customHeight="1">
      <c r="A226" s="707" t="s">
        <v>595</v>
      </c>
      <c r="B226" s="707"/>
      <c r="C226" s="707"/>
      <c r="D226" s="707"/>
      <c r="E226" s="707"/>
      <c r="F226" s="707"/>
      <c r="J226" s="707"/>
      <c r="K226" s="707"/>
      <c r="L226" s="707"/>
      <c r="M226" s="707"/>
      <c r="N226" s="707"/>
      <c r="O226" s="707"/>
    </row>
    <row r="227" spans="1:17" ht="59.5" customHeight="1">
      <c r="A227" s="707" t="s">
        <v>590</v>
      </c>
      <c r="B227" s="707"/>
      <c r="C227" s="707"/>
      <c r="D227" s="707"/>
      <c r="E227" s="707"/>
      <c r="F227" s="707"/>
      <c r="G227" s="707"/>
      <c r="H227" s="707"/>
      <c r="J227" s="707"/>
      <c r="K227" s="707"/>
      <c r="L227" s="707"/>
      <c r="M227" s="707"/>
      <c r="N227" s="707"/>
      <c r="O227" s="707"/>
      <c r="P227" s="707"/>
      <c r="Q227" s="707"/>
    </row>
    <row r="228" spans="1:17" ht="14">
      <c r="A228" s="708" t="s">
        <v>591</v>
      </c>
      <c r="B228" s="708"/>
      <c r="C228" s="708"/>
      <c r="D228" s="708"/>
      <c r="E228" s="708"/>
      <c r="J228" s="708"/>
      <c r="K228" s="708"/>
      <c r="L228" s="708"/>
      <c r="M228" s="708"/>
      <c r="N228" s="708"/>
    </row>
    <row r="229" spans="1:17" ht="43.5" customHeight="1">
      <c r="A229" s="707" t="s">
        <v>594</v>
      </c>
      <c r="B229" s="707"/>
      <c r="C229" s="707"/>
      <c r="D229" s="707"/>
      <c r="E229" s="707"/>
      <c r="F229" s="707"/>
      <c r="G229" s="707"/>
      <c r="H229" s="707"/>
      <c r="J229" s="707"/>
      <c r="K229" s="707"/>
      <c r="L229" s="707"/>
      <c r="M229" s="707"/>
      <c r="N229" s="707"/>
      <c r="O229" s="707"/>
      <c r="P229" s="707"/>
      <c r="Q229" s="707"/>
    </row>
    <row r="230" spans="1:17" ht="28.5" customHeight="1">
      <c r="A230" s="707" t="s">
        <v>596</v>
      </c>
      <c r="B230" s="707"/>
      <c r="C230" s="707"/>
      <c r="D230" s="707"/>
      <c r="E230" s="707"/>
      <c r="F230" s="707"/>
      <c r="G230" s="707"/>
      <c r="H230" s="707"/>
      <c r="J230" s="707"/>
      <c r="K230" s="707"/>
      <c r="L230" s="707"/>
      <c r="M230" s="707"/>
      <c r="N230" s="707"/>
      <c r="O230" s="707"/>
      <c r="P230" s="707"/>
      <c r="Q230" s="707"/>
    </row>
    <row r="231" spans="1:17" ht="30" customHeight="1">
      <c r="A231" s="707" t="s">
        <v>564</v>
      </c>
      <c r="B231" s="707"/>
      <c r="C231" s="707"/>
      <c r="D231" s="707"/>
      <c r="E231" s="707"/>
      <c r="F231" s="707"/>
      <c r="G231" s="707"/>
      <c r="H231" s="707"/>
      <c r="J231" s="707"/>
      <c r="K231" s="707"/>
      <c r="L231" s="707"/>
      <c r="M231" s="707"/>
      <c r="N231" s="707"/>
      <c r="O231" s="707"/>
      <c r="P231" s="707"/>
      <c r="Q231" s="707"/>
    </row>
    <row r="232" spans="1:17" ht="14">
      <c r="A232" s="234" t="s">
        <v>589</v>
      </c>
      <c r="C232" s="210"/>
      <c r="D232" s="210"/>
      <c r="J232" s="234"/>
    </row>
    <row r="233" spans="1:17" ht="93" customHeight="1">
      <c r="A233" s="708" t="s">
        <v>442</v>
      </c>
      <c r="B233" s="708"/>
      <c r="C233" s="708"/>
      <c r="D233" s="708"/>
      <c r="E233" s="708"/>
      <c r="F233" s="708"/>
      <c r="G233" s="708"/>
      <c r="H233" s="708"/>
    </row>
    <row r="234" spans="1:17" ht="14">
      <c r="A234" s="234" t="s">
        <v>2363</v>
      </c>
      <c r="B234" s="464"/>
      <c r="C234" s="464"/>
      <c r="D234" s="464"/>
      <c r="E234" s="464"/>
      <c r="F234" s="294"/>
    </row>
    <row r="235" spans="1:17">
      <c r="A235" s="31"/>
    </row>
    <row r="236" spans="1:17" ht="14">
      <c r="B236" s="297"/>
      <c r="C236" s="210"/>
      <c r="D236" s="29"/>
      <c r="E236" s="30"/>
    </row>
    <row r="237" spans="1:17" ht="14">
      <c r="B237" s="272"/>
      <c r="C237" s="210"/>
      <c r="D237" s="29"/>
      <c r="E237" s="30"/>
    </row>
  </sheetData>
  <mergeCells count="22">
    <mergeCell ref="J230:Q230"/>
    <mergeCell ref="J231:Q231"/>
    <mergeCell ref="A225:H225"/>
    <mergeCell ref="A226:F226"/>
    <mergeCell ref="A227:H227"/>
    <mergeCell ref="A228:E228"/>
    <mergeCell ref="J185:K185"/>
    <mergeCell ref="I184:K184"/>
    <mergeCell ref="A229:H229"/>
    <mergeCell ref="A224:H224"/>
    <mergeCell ref="J224:Q224"/>
    <mergeCell ref="J225:Q225"/>
    <mergeCell ref="J226:O226"/>
    <mergeCell ref="J227:Q227"/>
    <mergeCell ref="J228:N228"/>
    <mergeCell ref="J229:Q229"/>
    <mergeCell ref="B1:E1"/>
    <mergeCell ref="A2:F2"/>
    <mergeCell ref="A3:F3"/>
    <mergeCell ref="A230:H230"/>
    <mergeCell ref="A233:H233"/>
    <mergeCell ref="A231:H231"/>
  </mergeCells>
  <pageMargins left="0.7" right="0.7" top="0.75" bottom="0.75" header="0.3" footer="0.3"/>
  <pageSetup scale="73"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pageSetUpPr fitToPage="1"/>
  </sheetPr>
  <dimension ref="A1:H67"/>
  <sheetViews>
    <sheetView zoomScaleNormal="100" workbookViewId="0">
      <pane ySplit="5" topLeftCell="A6" activePane="bottomLeft" state="frozen"/>
      <selection activeCell="J4" sqref="J4"/>
      <selection pane="bottomLeft" activeCell="F64" sqref="F64"/>
    </sheetView>
  </sheetViews>
  <sheetFormatPr baseColWidth="10" defaultColWidth="9.33203125" defaultRowHeight="13"/>
  <cols>
    <col min="1" max="4" width="12.5" style="22" customWidth="1"/>
    <col min="5" max="5" width="10.6640625" style="22" customWidth="1"/>
    <col min="6" max="6" width="12.5" style="49" customWidth="1"/>
    <col min="7" max="9" width="9.33203125" style="22"/>
    <col min="10" max="10" width="18.5" style="22" bestFit="1" customWidth="1"/>
    <col min="11" max="11" width="11.33203125" style="22" bestFit="1" customWidth="1"/>
    <col min="12" max="16384" width="9.33203125" style="22"/>
  </cols>
  <sheetData>
    <row r="1" spans="1:8" ht="16">
      <c r="A1" s="54"/>
      <c r="B1" s="675" t="s">
        <v>453</v>
      </c>
      <c r="C1" s="695"/>
      <c r="D1" s="695"/>
      <c r="E1" s="52"/>
      <c r="F1" s="52"/>
    </row>
    <row r="2" spans="1:8" ht="19">
      <c r="A2" s="692" t="s">
        <v>405</v>
      </c>
      <c r="B2" s="672"/>
      <c r="C2" s="672"/>
      <c r="D2" s="672"/>
      <c r="E2" s="672"/>
      <c r="F2" s="672"/>
    </row>
    <row r="3" spans="1:8" ht="19">
      <c r="A3" s="53"/>
      <c r="B3" s="696" t="s">
        <v>2222</v>
      </c>
      <c r="C3" s="672"/>
      <c r="D3" s="672"/>
      <c r="E3" s="52"/>
      <c r="F3" s="52"/>
    </row>
    <row r="4" spans="1:8">
      <c r="A4" s="51"/>
    </row>
    <row r="5" spans="1:8" ht="30">
      <c r="A5" s="297"/>
      <c r="B5" s="180" t="s">
        <v>31</v>
      </c>
      <c r="C5" s="181" t="s">
        <v>434</v>
      </c>
      <c r="D5" s="181" t="s">
        <v>33</v>
      </c>
      <c r="E5" s="297"/>
      <c r="F5" s="266"/>
    </row>
    <row r="6" spans="1:8" ht="14">
      <c r="A6" s="297"/>
      <c r="B6" s="297" t="s">
        <v>34</v>
      </c>
      <c r="C6" s="371">
        <f>IF(STC!E$28="X","$0",((STC!D$28/Pop!E4)*1000))</f>
        <v>1083.2476496056979</v>
      </c>
      <c r="D6" s="266"/>
      <c r="E6" s="50"/>
      <c r="F6" s="22"/>
    </row>
    <row r="7" spans="1:8" ht="14">
      <c r="A7" s="297"/>
      <c r="B7" s="307" t="s">
        <v>35</v>
      </c>
      <c r="C7" s="382">
        <f>IF(STC!G$28="X","$0",((STC!G$28/Pop!E5)*1000))</f>
        <v>743.53458753859434</v>
      </c>
      <c r="D7" s="264">
        <f>IF(C7="$0","--",RANK(C7,$C$7:$C$56))</f>
        <v>35</v>
      </c>
      <c r="E7" s="50"/>
      <c r="F7" s="499"/>
      <c r="G7" s="50"/>
      <c r="H7" s="50"/>
    </row>
    <row r="8" spans="1:8" ht="14">
      <c r="A8" s="297"/>
      <c r="B8" s="308" t="s">
        <v>146</v>
      </c>
      <c r="C8" s="383" t="str">
        <f>IF(STC!H$28="X","$0",((STC!H$28/Pop!E6)*1000))</f>
        <v>$0</v>
      </c>
      <c r="D8" s="489" t="s">
        <v>393</v>
      </c>
      <c r="E8" s="50"/>
      <c r="F8" s="22"/>
    </row>
    <row r="9" spans="1:8" ht="14">
      <c r="A9" s="297"/>
      <c r="B9" s="307" t="s">
        <v>37</v>
      </c>
      <c r="C9" s="382">
        <f>IF(STC!I$28="X","$0",((STC!I$28/Pop!E7)*1000))</f>
        <v>491.09427088752284</v>
      </c>
      <c r="D9" s="264">
        <f t="shared" ref="D9:D55" si="0">IF(C9="$0","--",RANK(C9,$C$7:$C$56))</f>
        <v>40</v>
      </c>
      <c r="E9" s="50"/>
      <c r="F9" s="22"/>
    </row>
    <row r="10" spans="1:8" ht="14">
      <c r="A10" s="297"/>
      <c r="B10" s="308" t="s">
        <v>38</v>
      </c>
      <c r="C10" s="383">
        <f>IF(STC!J$28="X","$0",((STC!J$28/Pop!E8)*1000))</f>
        <v>921.27495482277106</v>
      </c>
      <c r="D10" s="263">
        <f t="shared" si="0"/>
        <v>30</v>
      </c>
      <c r="E10" s="50"/>
      <c r="F10" s="22"/>
    </row>
    <row r="11" spans="1:8" ht="14">
      <c r="A11" s="297"/>
      <c r="B11" s="307" t="s">
        <v>39</v>
      </c>
      <c r="C11" s="382">
        <f>IF(STC!K$28="X","$0",((STC!K$28/Pop!E9)*1000))</f>
        <v>2129.5872212551731</v>
      </c>
      <c r="D11" s="264">
        <f t="shared" si="0"/>
        <v>4</v>
      </c>
      <c r="E11" s="50"/>
      <c r="F11" s="22"/>
    </row>
    <row r="12" spans="1:8" ht="14">
      <c r="A12" s="297"/>
      <c r="B12" s="308" t="s">
        <v>40</v>
      </c>
      <c r="C12" s="371">
        <f>IF(STC!L$28="X","$0",((STC!L$28/Pop!E10)*1000))</f>
        <v>1211.2970323269165</v>
      </c>
      <c r="D12" s="263">
        <f t="shared" si="0"/>
        <v>13</v>
      </c>
      <c r="E12" s="50"/>
      <c r="F12" s="22"/>
    </row>
    <row r="13" spans="1:8" ht="14">
      <c r="A13" s="297"/>
      <c r="B13" s="307" t="s">
        <v>41</v>
      </c>
      <c r="C13" s="382">
        <f>IF(STC!M$28="X","$0",((STC!M$28/Pop!E11)*1000))</f>
        <v>2218.2507920441094</v>
      </c>
      <c r="D13" s="264">
        <f t="shared" si="0"/>
        <v>2</v>
      </c>
      <c r="E13" s="50"/>
      <c r="F13" s="22"/>
    </row>
    <row r="14" spans="1:8" ht="14">
      <c r="A14" s="297"/>
      <c r="B14" s="308" t="s">
        <v>42</v>
      </c>
      <c r="C14" s="383">
        <f>IF(STC!N$28="X","$0",((STC!N$28/Pop!E12)*1000))</f>
        <v>1227.7025882098553</v>
      </c>
      <c r="D14" s="263">
        <f t="shared" si="0"/>
        <v>12</v>
      </c>
      <c r="E14" s="50"/>
      <c r="F14" s="22"/>
    </row>
    <row r="15" spans="1:8" ht="14">
      <c r="A15" s="297"/>
      <c r="B15" s="307" t="s">
        <v>147</v>
      </c>
      <c r="C15" s="382" t="str">
        <f>IF(STC!P$28="X","$0",((STC!P$28/Pop!E13)*1000))</f>
        <v>$0</v>
      </c>
      <c r="D15" s="490" t="s">
        <v>393</v>
      </c>
      <c r="E15" s="50"/>
      <c r="F15" s="22"/>
    </row>
    <row r="16" spans="1:8" ht="14">
      <c r="A16" s="297"/>
      <c r="B16" s="308" t="s">
        <v>44</v>
      </c>
      <c r="C16" s="383">
        <f>IF(STC!Q$28="X","$0",((STC!Q$28/Pop!E14)*1000))</f>
        <v>1052.5739835516572</v>
      </c>
      <c r="D16" s="263">
        <f t="shared" si="0"/>
        <v>22</v>
      </c>
      <c r="E16" s="50"/>
      <c r="F16" s="22"/>
    </row>
    <row r="17" spans="1:6" ht="14">
      <c r="A17" s="297"/>
      <c r="B17" s="307" t="s">
        <v>45</v>
      </c>
      <c r="C17" s="382">
        <f>IF(STC!R$28="X","$0",((STC!R$28/Pop!E15)*1000))</f>
        <v>1467.9826386407929</v>
      </c>
      <c r="D17" s="264">
        <f t="shared" si="0"/>
        <v>10</v>
      </c>
      <c r="E17" s="50"/>
      <c r="F17" s="22"/>
    </row>
    <row r="18" spans="1:6" ht="14">
      <c r="A18" s="297"/>
      <c r="B18" s="308" t="s">
        <v>46</v>
      </c>
      <c r="C18" s="371">
        <f>IF(STC!S$28="X","$0",((STC!S$28/Pop!E16)*1000))</f>
        <v>966.97910181060172</v>
      </c>
      <c r="D18" s="263">
        <f t="shared" si="0"/>
        <v>27</v>
      </c>
      <c r="E18" s="50"/>
      <c r="F18" s="22"/>
    </row>
    <row r="19" spans="1:6" ht="14">
      <c r="A19" s="297"/>
      <c r="B19" s="307" t="s">
        <v>47</v>
      </c>
      <c r="C19" s="382">
        <f>IF(STC!T$28="X","$0",((STC!T$28/Pop!E17)*1000))</f>
        <v>1035.5214172010158</v>
      </c>
      <c r="D19" s="264">
        <f t="shared" si="0"/>
        <v>23</v>
      </c>
      <c r="E19" s="50"/>
      <c r="F19" s="22"/>
    </row>
    <row r="20" spans="1:6" ht="14">
      <c r="A20" s="297"/>
      <c r="B20" s="308" t="s">
        <v>48</v>
      </c>
      <c r="C20" s="383">
        <f>IF(STC!U$28="X","$0",((STC!U$28/Pop!E18)*1000))</f>
        <v>815.27529325084322</v>
      </c>
      <c r="D20" s="263">
        <f t="shared" si="0"/>
        <v>32</v>
      </c>
      <c r="E20" s="50"/>
      <c r="F20" s="22"/>
    </row>
    <row r="21" spans="1:6" ht="14">
      <c r="A21" s="297"/>
      <c r="B21" s="307" t="s">
        <v>49</v>
      </c>
      <c r="C21" s="382">
        <f>IF(STC!V$28="X","$0",((STC!V$28/Pop!E19)*1000))</f>
        <v>1162.0463545443301</v>
      </c>
      <c r="D21" s="264">
        <f t="shared" si="0"/>
        <v>18</v>
      </c>
      <c r="E21" s="50"/>
      <c r="F21" s="22"/>
    </row>
    <row r="22" spans="1:6" ht="14">
      <c r="A22" s="297"/>
      <c r="B22" s="308" t="s">
        <v>50</v>
      </c>
      <c r="C22" s="383">
        <f>IF(STC!W$28="X","$0",((STC!W$28/Pop!E20)*1000))</f>
        <v>799.02290428519495</v>
      </c>
      <c r="D22" s="263">
        <f t="shared" si="0"/>
        <v>33</v>
      </c>
      <c r="E22" s="50"/>
      <c r="F22" s="22"/>
    </row>
    <row r="23" spans="1:6" ht="14">
      <c r="A23" s="297"/>
      <c r="B23" s="307" t="s">
        <v>51</v>
      </c>
      <c r="C23" s="382">
        <f>IF(STC!X$28="X","$0",((STC!X$28/Pop!E21)*1000))</f>
        <v>986.52863630169259</v>
      </c>
      <c r="D23" s="264">
        <f t="shared" si="0"/>
        <v>26</v>
      </c>
      <c r="E23" s="50"/>
      <c r="F23" s="22"/>
    </row>
    <row r="24" spans="1:6" ht="14">
      <c r="A24" s="297"/>
      <c r="B24" s="308" t="s">
        <v>52</v>
      </c>
      <c r="C24" s="371">
        <f>IF(STC!Y$28="X","$0",((STC!Y$28/Pop!E22)*1000))</f>
        <v>629.74579305100644</v>
      </c>
      <c r="D24" s="263">
        <f t="shared" si="0"/>
        <v>38</v>
      </c>
      <c r="E24" s="50"/>
      <c r="F24" s="22"/>
    </row>
    <row r="25" spans="1:6" ht="14">
      <c r="A25" s="297"/>
      <c r="B25" s="307" t="s">
        <v>53</v>
      </c>
      <c r="C25" s="382">
        <f>IF(STC!Z$28="X","$0",((STC!Z$28/Pop!E23)*1000))</f>
        <v>1148.9317744423827</v>
      </c>
      <c r="D25" s="264">
        <f t="shared" si="0"/>
        <v>20</v>
      </c>
      <c r="E25" s="50"/>
      <c r="F25" s="22"/>
    </row>
    <row r="26" spans="1:6" ht="14">
      <c r="A26" s="297"/>
      <c r="B26" s="308" t="s">
        <v>54</v>
      </c>
      <c r="C26" s="383">
        <f>IF(STC!AA$28="X","$0",((STC!AA$28/Pop!E24)*1000))</f>
        <v>1498.0905218072769</v>
      </c>
      <c r="D26" s="263">
        <f t="shared" si="0"/>
        <v>9</v>
      </c>
      <c r="E26" s="50"/>
      <c r="F26" s="22"/>
    </row>
    <row r="27" spans="1:6" ht="14">
      <c r="A27" s="297"/>
      <c r="B27" s="307" t="s">
        <v>55</v>
      </c>
      <c r="C27" s="382">
        <f>IF(STC!AB$28="X","$0",((STC!AB$28/Pop!E25)*1000))</f>
        <v>2146.4526979501939</v>
      </c>
      <c r="D27" s="264">
        <f t="shared" si="0"/>
        <v>3</v>
      </c>
      <c r="E27" s="50"/>
      <c r="F27" s="22"/>
    </row>
    <row r="28" spans="1:6" ht="14">
      <c r="A28" s="297"/>
      <c r="B28" s="308" t="s">
        <v>56</v>
      </c>
      <c r="C28" s="383">
        <f>IF(STC!AC$28="X","$0",((STC!AC$28/Pop!E26)*1000))</f>
        <v>952.12094864334188</v>
      </c>
      <c r="D28" s="263">
        <f t="shared" si="0"/>
        <v>28</v>
      </c>
      <c r="E28" s="50"/>
      <c r="F28" s="22"/>
    </row>
    <row r="29" spans="1:6" ht="14">
      <c r="A29" s="297"/>
      <c r="B29" s="307" t="s">
        <v>57</v>
      </c>
      <c r="C29" s="382">
        <f>IF(STC!AD$28="X","$0",((STC!AD$28/Pop!E27)*1000))</f>
        <v>1964.6725983510401</v>
      </c>
      <c r="D29" s="264">
        <f t="shared" si="0"/>
        <v>6</v>
      </c>
      <c r="E29" s="50"/>
      <c r="F29" s="22"/>
    </row>
    <row r="30" spans="1:6" ht="14">
      <c r="A30" s="297"/>
      <c r="B30" s="308" t="s">
        <v>58</v>
      </c>
      <c r="C30" s="371">
        <f>IF(STC!AE$28="X","$0",((STC!AE$28/Pop!E28)*1000))</f>
        <v>614.8212191280453</v>
      </c>
      <c r="D30" s="263">
        <f t="shared" si="0"/>
        <v>39</v>
      </c>
      <c r="E30" s="50"/>
      <c r="F30" s="22"/>
    </row>
    <row r="31" spans="1:6" ht="14">
      <c r="A31" s="297"/>
      <c r="B31" s="307" t="s">
        <v>59</v>
      </c>
      <c r="C31" s="382">
        <f>IF(STC!AF$28="X","$0",((STC!AF$28/Pop!E29)*1000))</f>
        <v>1005.8781077779588</v>
      </c>
      <c r="D31" s="264">
        <f t="shared" si="0"/>
        <v>24</v>
      </c>
      <c r="E31" s="50"/>
      <c r="F31" s="22"/>
    </row>
    <row r="32" spans="1:6" ht="14">
      <c r="A32" s="297"/>
      <c r="B32" s="308" t="s">
        <v>60</v>
      </c>
      <c r="C32" s="383">
        <f>IF(STC!AG$28="X","$0",((STC!AG$28/Pop!E30)*1000))</f>
        <v>1121.3382668899269</v>
      </c>
      <c r="D32" s="263">
        <f t="shared" si="0"/>
        <v>21</v>
      </c>
      <c r="E32" s="50"/>
      <c r="F32" s="22"/>
    </row>
    <row r="33" spans="1:6" ht="14">
      <c r="A33" s="297"/>
      <c r="B33" s="307" t="s">
        <v>61</v>
      </c>
      <c r="C33" s="382">
        <f>IF(STC!AH$28="X","$0",((STC!AH$28/Pop!E31)*1000))</f>
        <v>1160.6238503059253</v>
      </c>
      <c r="D33" s="264">
        <f t="shared" si="0"/>
        <v>19</v>
      </c>
      <c r="E33" s="50"/>
      <c r="F33" s="22"/>
    </row>
    <row r="34" spans="1:6" ht="14">
      <c r="A34" s="297"/>
      <c r="B34" s="308" t="s">
        <v>148</v>
      </c>
      <c r="C34" s="383" t="str">
        <f>IF(STC!AI$28="X","$0",((STC!AI$28/Pop!E32)*1000))</f>
        <v>$0</v>
      </c>
      <c r="D34" s="489" t="s">
        <v>393</v>
      </c>
      <c r="E34" s="50"/>
      <c r="F34" s="22"/>
    </row>
    <row r="35" spans="1:6" ht="14">
      <c r="A35" s="297"/>
      <c r="B35" s="307" t="s">
        <v>142</v>
      </c>
      <c r="C35" s="382">
        <f>IF(STC!AJ$28="X","$0",((STC!AJ$28/Pop!E33)*1000))</f>
        <v>48.754277458584518</v>
      </c>
      <c r="D35" s="264">
        <f t="shared" si="0"/>
        <v>42</v>
      </c>
      <c r="E35" s="50"/>
      <c r="F35" s="22"/>
    </row>
    <row r="36" spans="1:6" ht="14">
      <c r="A36" s="297"/>
      <c r="B36" s="308" t="s">
        <v>64</v>
      </c>
      <c r="C36" s="371">
        <f>IF(STC!AK$28="X","$0",((STC!AK$28/Pop!E34)*1000))</f>
        <v>1549.9301327034468</v>
      </c>
      <c r="D36" s="263">
        <f t="shared" si="0"/>
        <v>7</v>
      </c>
      <c r="E36" s="50"/>
      <c r="F36" s="22"/>
    </row>
    <row r="37" spans="1:6" ht="14">
      <c r="A37" s="297"/>
      <c r="B37" s="307" t="s">
        <v>65</v>
      </c>
      <c r="C37" s="382">
        <f>IF(STC!AL$28="X","$0",((STC!AL$28/Pop!E35)*1000))</f>
        <v>641.15091926994785</v>
      </c>
      <c r="D37" s="264">
        <f t="shared" si="0"/>
        <v>37</v>
      </c>
      <c r="E37" s="50"/>
      <c r="F37" s="22"/>
    </row>
    <row r="38" spans="1:6" ht="14">
      <c r="A38" s="297"/>
      <c r="B38" s="308" t="s">
        <v>66</v>
      </c>
      <c r="C38" s="383">
        <f>IF(STC!AM$28="X","$0",((STC!AM$28/Pop!E36)*1000))</f>
        <v>2248.5199174040481</v>
      </c>
      <c r="D38" s="263">
        <f t="shared" si="0"/>
        <v>1</v>
      </c>
      <c r="E38" s="50"/>
      <c r="F38" s="22"/>
    </row>
    <row r="39" spans="1:6" ht="14">
      <c r="A39" s="297"/>
      <c r="B39" s="307" t="s">
        <v>67</v>
      </c>
      <c r="C39" s="382">
        <f>IF(STC!AN$28="X","$0",((STC!AN$28/Pop!E37)*1000))</f>
        <v>1176.4663740474325</v>
      </c>
      <c r="D39" s="264">
        <f t="shared" si="0"/>
        <v>15</v>
      </c>
      <c r="E39" s="50"/>
      <c r="F39" s="22"/>
    </row>
    <row r="40" spans="1:6" ht="14">
      <c r="A40" s="297"/>
      <c r="B40" s="308" t="s">
        <v>68</v>
      </c>
      <c r="C40" s="383">
        <f>IF(STC!AO$28="X","$0",((STC!AO$28/Pop!E38)*1000))</f>
        <v>422.96791206696383</v>
      </c>
      <c r="D40" s="263">
        <f t="shared" si="0"/>
        <v>41</v>
      </c>
      <c r="E40" s="50"/>
      <c r="F40" s="22"/>
    </row>
    <row r="41" spans="1:6" ht="14">
      <c r="A41" s="297"/>
      <c r="B41" s="307" t="s">
        <v>69</v>
      </c>
      <c r="C41" s="382">
        <f>IF(STC!AP$28="X","$0",((STC!AP$28/Pop!E39)*1000))</f>
        <v>718.56342381839886</v>
      </c>
      <c r="D41" s="264">
        <f t="shared" si="0"/>
        <v>36</v>
      </c>
      <c r="E41" s="50"/>
      <c r="F41" s="22"/>
    </row>
    <row r="42" spans="1:6" ht="14">
      <c r="A42" s="297"/>
      <c r="B42" s="308" t="s">
        <v>70</v>
      </c>
      <c r="C42" s="371">
        <f>IF(STC!AQ$28="X","$0",((STC!AQ$28/Pop!E40)*1000))</f>
        <v>794.38057383821979</v>
      </c>
      <c r="D42" s="263">
        <f t="shared" si="0"/>
        <v>34</v>
      </c>
      <c r="E42" s="50"/>
      <c r="F42" s="22"/>
    </row>
    <row r="43" spans="1:6" ht="14">
      <c r="A43" s="297"/>
      <c r="B43" s="307" t="s">
        <v>71</v>
      </c>
      <c r="C43" s="382">
        <f>IF(STC!AR$28="X","$0",((STC!AR$28/Pop!E41)*1000))</f>
        <v>2022.6111670049263</v>
      </c>
      <c r="D43" s="264">
        <f t="shared" si="0"/>
        <v>5</v>
      </c>
      <c r="E43" s="50"/>
      <c r="F43" s="22"/>
    </row>
    <row r="44" spans="1:6" ht="14">
      <c r="A44" s="297"/>
      <c r="B44" s="308" t="s">
        <v>72</v>
      </c>
      <c r="C44" s="383">
        <f>IF(STC!AS$28="X","$0",((STC!AS$28/Pop!E42)*1000))</f>
        <v>942.07544751930357</v>
      </c>
      <c r="D44" s="263">
        <f t="shared" si="0"/>
        <v>29</v>
      </c>
      <c r="E44" s="50"/>
      <c r="F44" s="22"/>
    </row>
    <row r="45" spans="1:6" ht="14">
      <c r="A45" s="297"/>
      <c r="B45" s="307" t="s">
        <v>73</v>
      </c>
      <c r="C45" s="382">
        <f>IF(STC!AT$28="X","$0",((STC!AT$28/Pop!E43)*1000))</f>
        <v>1169.1981891946218</v>
      </c>
      <c r="D45" s="264">
        <f t="shared" si="0"/>
        <v>16</v>
      </c>
      <c r="E45" s="50"/>
      <c r="F45" s="22"/>
    </row>
    <row r="46" spans="1:6" ht="14">
      <c r="A46" s="297"/>
      <c r="B46" s="308" t="s">
        <v>74</v>
      </c>
      <c r="C46" s="383">
        <f>IF(STC!AU$28="X","$0",((STC!AU$28/Pop!E44)*1000))</f>
        <v>824.43705866348591</v>
      </c>
      <c r="D46" s="263">
        <f t="shared" si="0"/>
        <v>31</v>
      </c>
      <c r="E46" s="50"/>
      <c r="F46" s="22"/>
    </row>
    <row r="47" spans="1:6" ht="14">
      <c r="A47" s="297"/>
      <c r="B47" s="307" t="s">
        <v>149</v>
      </c>
      <c r="C47" s="382" t="str">
        <f>IF(STC!AV$28="X","$0",((STC!AV$28/Pop!E45)*1000))</f>
        <v>$0</v>
      </c>
      <c r="D47" s="490" t="s">
        <v>393</v>
      </c>
      <c r="E47" s="50"/>
      <c r="F47" s="22"/>
    </row>
    <row r="48" spans="1:6" ht="14">
      <c r="A48" s="297"/>
      <c r="B48" s="308" t="s">
        <v>145</v>
      </c>
      <c r="C48" s="371">
        <f>IF(STC!AW$28="X","$0",((STC!AW$28/Pop!E46)*1000))</f>
        <v>37.221202432882507</v>
      </c>
      <c r="D48" s="263">
        <f t="shared" si="0"/>
        <v>43</v>
      </c>
      <c r="E48" s="50"/>
      <c r="F48" s="22"/>
    </row>
    <row r="49" spans="1:6" ht="14">
      <c r="A49" s="297"/>
      <c r="B49" s="307" t="s">
        <v>150</v>
      </c>
      <c r="C49" s="382" t="str">
        <f>IF(STC!AX$28="X","$0",((STC!AX$28/Pop!E47)*1000))</f>
        <v>$0</v>
      </c>
      <c r="D49" s="490" t="s">
        <v>393</v>
      </c>
      <c r="E49" s="50"/>
      <c r="F49" s="22"/>
    </row>
    <row r="50" spans="1:6" ht="14">
      <c r="A50" s="297"/>
      <c r="B50" s="182" t="s">
        <v>78</v>
      </c>
      <c r="C50" s="383">
        <f>IF(STC!AY$28="X","$0",((STC!AY$28/Pop!E48)*1000))</f>
        <v>1167.4384146406333</v>
      </c>
      <c r="D50" s="203">
        <f t="shared" si="0"/>
        <v>17</v>
      </c>
      <c r="E50" s="50"/>
      <c r="F50" s="22"/>
    </row>
    <row r="51" spans="1:6" ht="14">
      <c r="A51" s="297"/>
      <c r="B51" s="307" t="s">
        <v>79</v>
      </c>
      <c r="C51" s="382">
        <f>IF(STC!AZ$28="X","$0",((STC!AZ$28/Pop!E49)*1000))</f>
        <v>1192.3701650105747</v>
      </c>
      <c r="D51" s="264">
        <f t="shared" si="0"/>
        <v>14</v>
      </c>
      <c r="E51" s="50"/>
      <c r="F51" s="22"/>
    </row>
    <row r="52" spans="1:6" ht="14">
      <c r="A52" s="297"/>
      <c r="B52" s="308" t="s">
        <v>80</v>
      </c>
      <c r="C52" s="383">
        <f>IF(STC!BA$28="X","$0",((STC!BA$28/Pop!E50)*1000))</f>
        <v>1541.0692064481548</v>
      </c>
      <c r="D52" s="263">
        <f t="shared" si="0"/>
        <v>8</v>
      </c>
      <c r="E52" s="50"/>
      <c r="F52" s="22"/>
    </row>
    <row r="53" spans="1:6" ht="14">
      <c r="A53" s="297"/>
      <c r="B53" s="307" t="s">
        <v>151</v>
      </c>
      <c r="C53" s="382" t="str">
        <f>IF(STC!BB$28="X","$0",((STC!BB$28/Pop!E51)*1000))</f>
        <v>$0</v>
      </c>
      <c r="D53" s="490" t="s">
        <v>393</v>
      </c>
      <c r="E53" s="50"/>
      <c r="F53" s="22"/>
    </row>
    <row r="54" spans="1:6" ht="14">
      <c r="A54" s="297"/>
      <c r="B54" s="308" t="s">
        <v>82</v>
      </c>
      <c r="C54" s="371">
        <f>IF(STC!BC$28="X","$0",((STC!BC$28/Pop!E52)*1000))</f>
        <v>998.90354802167792</v>
      </c>
      <c r="D54" s="263">
        <f t="shared" si="0"/>
        <v>25</v>
      </c>
      <c r="E54" s="50"/>
      <c r="F54" s="22"/>
    </row>
    <row r="55" spans="1:6" ht="14">
      <c r="A55" s="297"/>
      <c r="B55" s="307" t="s">
        <v>83</v>
      </c>
      <c r="C55" s="382">
        <f>IF(STC!BD$28="X","$0",((STC!BD$28/Pop!E53)*1000))</f>
        <v>1344.5890532333544</v>
      </c>
      <c r="D55" s="264">
        <f t="shared" si="0"/>
        <v>11</v>
      </c>
      <c r="E55" s="50"/>
      <c r="F55" s="22"/>
    </row>
    <row r="56" spans="1:6" ht="14">
      <c r="A56" s="297"/>
      <c r="B56" s="308" t="s">
        <v>152</v>
      </c>
      <c r="C56" s="383" t="str">
        <f>IF(STC!BE$28="X","$0",((STC!BE$28/Pop!E54)*1000))</f>
        <v>$0</v>
      </c>
      <c r="D56" s="489" t="s">
        <v>393</v>
      </c>
      <c r="E56" s="50"/>
      <c r="F56" s="22"/>
    </row>
    <row r="57" spans="1:6" ht="14">
      <c r="A57" s="308"/>
      <c r="B57" s="308"/>
      <c r="C57" s="336"/>
      <c r="D57" s="308"/>
      <c r="E57" s="297"/>
      <c r="F57" s="266"/>
    </row>
    <row r="58" spans="1:6" ht="14">
      <c r="A58" s="308" t="s">
        <v>153</v>
      </c>
      <c r="B58" s="308"/>
      <c r="C58" s="308"/>
      <c r="D58" s="308"/>
      <c r="E58" s="297"/>
      <c r="F58" s="266"/>
    </row>
    <row r="59" spans="1:6" ht="14">
      <c r="A59" s="308" t="s">
        <v>154</v>
      </c>
      <c r="B59" s="308"/>
      <c r="C59" s="308"/>
      <c r="D59" s="308"/>
      <c r="E59" s="297"/>
      <c r="F59" s="266"/>
    </row>
    <row r="60" spans="1:6" ht="14">
      <c r="A60" s="308"/>
      <c r="B60" s="308"/>
      <c r="C60" s="308"/>
      <c r="D60" s="308"/>
      <c r="E60" s="297"/>
      <c r="F60" s="266"/>
    </row>
    <row r="61" spans="1:6" ht="14">
      <c r="A61" s="308" t="s">
        <v>607</v>
      </c>
      <c r="B61" s="308"/>
      <c r="C61" s="308"/>
      <c r="D61" s="308"/>
      <c r="E61" s="297"/>
      <c r="F61" s="266"/>
    </row>
    <row r="62" spans="1:6" ht="14">
      <c r="A62" s="308"/>
      <c r="B62" s="308"/>
      <c r="C62" s="308"/>
      <c r="D62" s="308"/>
      <c r="E62" s="297"/>
      <c r="F62" s="266"/>
    </row>
    <row r="63" spans="1:6" ht="14">
      <c r="A63" s="297" t="s">
        <v>435</v>
      </c>
      <c r="B63" s="297"/>
      <c r="C63" s="297"/>
      <c r="D63" s="297"/>
      <c r="E63" s="297"/>
      <c r="F63" s="266"/>
    </row>
    <row r="64" spans="1:6" ht="14">
      <c r="A64" s="297"/>
      <c r="B64" s="297"/>
      <c r="C64" s="297"/>
      <c r="D64" s="297"/>
      <c r="E64" s="297"/>
      <c r="F64" s="266"/>
    </row>
    <row r="65" spans="1:6" ht="14">
      <c r="A65" s="297"/>
      <c r="B65" s="297"/>
      <c r="C65" s="297"/>
      <c r="D65" s="297"/>
      <c r="E65" s="297"/>
      <c r="F65" s="266"/>
    </row>
    <row r="66" spans="1:6" ht="14">
      <c r="B66" s="297"/>
      <c r="E66" s="49"/>
      <c r="F66" s="22"/>
    </row>
    <row r="67" spans="1:6" ht="14">
      <c r="B67" s="272"/>
      <c r="E67" s="49"/>
      <c r="F67" s="22"/>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0.249977111117893"/>
    <pageSetUpPr fitToPage="1"/>
  </sheetPr>
  <dimension ref="A1:H68"/>
  <sheetViews>
    <sheetView workbookViewId="0">
      <pane ySplit="5" topLeftCell="A6" activePane="bottomLeft" state="frozen"/>
      <selection activeCell="J4" sqref="J4"/>
      <selection pane="bottomLeft" activeCell="F12" sqref="F12"/>
    </sheetView>
  </sheetViews>
  <sheetFormatPr baseColWidth="10" defaultColWidth="9.33203125" defaultRowHeight="15"/>
  <cols>
    <col min="1" max="1" width="16.33203125" style="22" customWidth="1"/>
    <col min="2" max="2" width="15" style="22" customWidth="1"/>
    <col min="3" max="3" width="15.5" style="22" customWidth="1"/>
    <col min="4" max="4" width="10.5" style="498" customWidth="1"/>
    <col min="5" max="7" width="9.33203125" style="316"/>
    <col min="8" max="8" width="13.5" style="316" customWidth="1"/>
    <col min="9" max="9" width="15.5" style="316" customWidth="1"/>
    <col min="10" max="10" width="13.33203125" style="316" customWidth="1"/>
    <col min="11" max="16384" width="9.33203125" style="316"/>
  </cols>
  <sheetData>
    <row r="1" spans="1:7">
      <c r="B1" s="675" t="s">
        <v>452</v>
      </c>
      <c r="C1" s="715"/>
      <c r="D1" s="716"/>
      <c r="E1" s="716"/>
    </row>
    <row r="2" spans="1:7" ht="19">
      <c r="A2" s="711" t="s">
        <v>406</v>
      </c>
      <c r="B2" s="712"/>
      <c r="C2" s="712"/>
      <c r="D2" s="712"/>
      <c r="E2" s="713"/>
      <c r="F2" s="713"/>
      <c r="G2" s="713"/>
    </row>
    <row r="3" spans="1:7" ht="19">
      <c r="B3" s="696" t="str">
        <f>CONCATENATE("Fiscal Year ",Pop!H1)</f>
        <v>Fiscal Year 2016</v>
      </c>
      <c r="C3" s="714"/>
      <c r="D3" s="712"/>
      <c r="E3" s="712"/>
    </row>
    <row r="5" spans="1:7" ht="31">
      <c r="A5" s="297"/>
      <c r="B5" s="261" t="s">
        <v>31</v>
      </c>
      <c r="C5" s="181" t="s">
        <v>434</v>
      </c>
      <c r="D5" s="493" t="s">
        <v>33</v>
      </c>
      <c r="E5" s="297"/>
    </row>
    <row r="6" spans="1:7">
      <c r="A6" s="297"/>
      <c r="B6" s="297" t="s">
        <v>34</v>
      </c>
      <c r="C6" s="259">
        <f>(SLF!$D22/Pop!$D$4)*1000</f>
        <v>1163.5454309148656</v>
      </c>
      <c r="D6" s="494"/>
    </row>
    <row r="7" spans="1:7">
      <c r="A7" s="297"/>
      <c r="B7" s="307" t="s">
        <v>35</v>
      </c>
      <c r="C7" s="139">
        <f>(SLF!$I22/Pop!$D5)*1000</f>
        <v>743.21562705416773</v>
      </c>
      <c r="D7" s="410">
        <f>RANK(C7,$C$7:$C$56)</f>
        <v>36</v>
      </c>
    </row>
    <row r="8" spans="1:7">
      <c r="A8" s="297"/>
      <c r="B8" s="308" t="s">
        <v>146</v>
      </c>
      <c r="C8" s="101">
        <f>(SLF!$L22/Pop!$D$6)*1000</f>
        <v>0</v>
      </c>
      <c r="D8" s="495" t="s">
        <v>393</v>
      </c>
    </row>
    <row r="9" spans="1:7">
      <c r="A9" s="297"/>
      <c r="B9" s="307" t="s">
        <v>37</v>
      </c>
      <c r="C9" s="139">
        <f>(SLF!$O22/Pop!$D$7)*1000</f>
        <v>574.34210659634698</v>
      </c>
      <c r="D9" s="410">
        <f t="shared" ref="D9:D14" si="0">RANK(C9,$C$7:$C$56)</f>
        <v>40</v>
      </c>
    </row>
    <row r="10" spans="1:7">
      <c r="A10" s="297"/>
      <c r="B10" s="308" t="s">
        <v>38</v>
      </c>
      <c r="C10" s="101">
        <f>(SLF!$R$22/Pop!$D$8)*1000</f>
        <v>930.80421158872923</v>
      </c>
      <c r="D10" s="496">
        <f t="shared" si="0"/>
        <v>31</v>
      </c>
      <c r="F10" s="557"/>
    </row>
    <row r="11" spans="1:7">
      <c r="A11" s="297"/>
      <c r="B11" s="307" t="s">
        <v>39</v>
      </c>
      <c r="C11" s="139">
        <f>(SLF!$U$22/Pop!$D$9)*1000</f>
        <v>2054.976761783932</v>
      </c>
      <c r="D11" s="410">
        <f t="shared" si="0"/>
        <v>5</v>
      </c>
      <c r="F11" s="557"/>
    </row>
    <row r="12" spans="1:7">
      <c r="A12" s="297"/>
      <c r="B12" s="308" t="s">
        <v>40</v>
      </c>
      <c r="C12" s="101">
        <f>(SLF!$X$22/Pop!$D$10)*1000</f>
        <v>1172.7809869794517</v>
      </c>
      <c r="D12" s="496">
        <f t="shared" si="0"/>
        <v>17</v>
      </c>
    </row>
    <row r="13" spans="1:7">
      <c r="A13" s="297"/>
      <c r="B13" s="307" t="s">
        <v>41</v>
      </c>
      <c r="C13" s="139">
        <f>(SLF!$AA$22/Pop!$D$11)*1000</f>
        <v>2106.4148608364449</v>
      </c>
      <c r="D13" s="410">
        <f t="shared" si="0"/>
        <v>4</v>
      </c>
    </row>
    <row r="14" spans="1:7">
      <c r="A14" s="297"/>
      <c r="B14" s="308" t="s">
        <v>42</v>
      </c>
      <c r="C14" s="101">
        <f>(SLF!$AD$22/Pop!$D$12)*1000</f>
        <v>1228.0092957054596</v>
      </c>
      <c r="D14" s="496">
        <f t="shared" si="0"/>
        <v>14</v>
      </c>
    </row>
    <row r="15" spans="1:7">
      <c r="A15" s="297"/>
      <c r="B15" s="307" t="s">
        <v>147</v>
      </c>
      <c r="C15" s="139">
        <f>(SLF!$AJ$22/Pop!$D$13)*1000</f>
        <v>0</v>
      </c>
      <c r="D15" s="497" t="s">
        <v>393</v>
      </c>
    </row>
    <row r="16" spans="1:7">
      <c r="A16" s="297"/>
      <c r="B16" s="308" t="s">
        <v>44</v>
      </c>
      <c r="C16" s="101">
        <f>(SLF!$AM$22/Pop!$D$14)*1000</f>
        <v>1012.2085165053589</v>
      </c>
      <c r="D16" s="496">
        <f t="shared" ref="D16:D33" si="1">RANK(C16,$C$7:$C$56)</f>
        <v>27</v>
      </c>
    </row>
    <row r="17" spans="1:4">
      <c r="A17" s="297"/>
      <c r="B17" s="307" t="s">
        <v>45</v>
      </c>
      <c r="C17" s="139">
        <f>(SLF!$AP$22/Pop!$D$15)*1000</f>
        <v>1481.1753202074917</v>
      </c>
      <c r="D17" s="410">
        <f t="shared" si="1"/>
        <v>9</v>
      </c>
    </row>
    <row r="18" spans="1:4">
      <c r="A18" s="297"/>
      <c r="B18" s="308" t="s">
        <v>46</v>
      </c>
      <c r="C18" s="101">
        <f>(SLF!$AS$22/Pop!$D$16)*1000</f>
        <v>905.48479606863225</v>
      </c>
      <c r="D18" s="496">
        <f t="shared" si="1"/>
        <v>32</v>
      </c>
    </row>
    <row r="19" spans="1:4">
      <c r="A19" s="297"/>
      <c r="B19" s="307" t="s">
        <v>47</v>
      </c>
      <c r="C19" s="139">
        <f>(SLF!$AV$22/Pop!$D$17)*1000</f>
        <v>1075.6325742696595</v>
      </c>
      <c r="D19" s="410">
        <f t="shared" si="1"/>
        <v>25</v>
      </c>
    </row>
    <row r="20" spans="1:4">
      <c r="A20" s="297"/>
      <c r="B20" s="308" t="s">
        <v>48</v>
      </c>
      <c r="C20" s="101">
        <f>(SLF!$AY$22/Pop!$D$18)*1000</f>
        <v>985.73561951321426</v>
      </c>
      <c r="D20" s="496">
        <f t="shared" si="1"/>
        <v>30</v>
      </c>
    </row>
    <row r="21" spans="1:4">
      <c r="A21" s="297"/>
      <c r="B21" s="307" t="s">
        <v>49</v>
      </c>
      <c r="C21" s="139">
        <f>(SLF!$BB$22/Pop!$D$19)*1000</f>
        <v>1167.846690487529</v>
      </c>
      <c r="D21" s="410">
        <f t="shared" si="1"/>
        <v>20</v>
      </c>
    </row>
    <row r="22" spans="1:4">
      <c r="A22" s="297"/>
      <c r="B22" s="308" t="s">
        <v>50</v>
      </c>
      <c r="C22" s="101">
        <f>(SLF!$BE$22/Pop!$D$20)*1000</f>
        <v>768.16803204973223</v>
      </c>
      <c r="D22" s="496">
        <f t="shared" si="1"/>
        <v>34</v>
      </c>
    </row>
    <row r="23" spans="1:4">
      <c r="A23" s="297"/>
      <c r="B23" s="307" t="s">
        <v>51</v>
      </c>
      <c r="C23" s="139">
        <f>(SLF!$BH$22/Pop!$D$21)*1000</f>
        <v>1271.3756389884568</v>
      </c>
      <c r="D23" s="410">
        <f t="shared" si="1"/>
        <v>13</v>
      </c>
    </row>
    <row r="24" spans="1:4">
      <c r="A24" s="297"/>
      <c r="B24" s="308" t="s">
        <v>52</v>
      </c>
      <c r="C24" s="101">
        <f>(SLF!$BK$22/Pop!$D$22)*1000</f>
        <v>611.68586541167963</v>
      </c>
      <c r="D24" s="496">
        <f t="shared" si="1"/>
        <v>38</v>
      </c>
    </row>
    <row r="25" spans="1:4">
      <c r="A25" s="297"/>
      <c r="B25" s="307" t="s">
        <v>53</v>
      </c>
      <c r="C25" s="139">
        <f>(SLF!$BN$22/Pop!$D$23)*1000</f>
        <v>1166.4408915136607</v>
      </c>
      <c r="D25" s="410">
        <f t="shared" si="1"/>
        <v>21</v>
      </c>
    </row>
    <row r="26" spans="1:4">
      <c r="A26" s="297"/>
      <c r="B26" s="308" t="s">
        <v>54</v>
      </c>
      <c r="C26" s="101">
        <f>(SLF!$BQ$22/Pop!$D$24)*1000</f>
        <v>2275.7549190406507</v>
      </c>
      <c r="D26" s="496">
        <f t="shared" si="1"/>
        <v>2</v>
      </c>
    </row>
    <row r="27" spans="1:4">
      <c r="A27" s="297"/>
      <c r="B27" s="307" t="s">
        <v>55</v>
      </c>
      <c r="C27" s="139">
        <f>(SLF!$BT$22/Pop!$D$25)*1000</f>
        <v>2114.7305114027963</v>
      </c>
      <c r="D27" s="410">
        <f t="shared" si="1"/>
        <v>3</v>
      </c>
    </row>
    <row r="28" spans="1:4">
      <c r="A28" s="297"/>
      <c r="B28" s="308" t="s">
        <v>56</v>
      </c>
      <c r="C28" s="101">
        <f>(SLF!$BW$22/Pop!$D$26)*1000</f>
        <v>986.31975110346912</v>
      </c>
      <c r="D28" s="496">
        <f t="shared" si="1"/>
        <v>29</v>
      </c>
    </row>
    <row r="29" spans="1:4">
      <c r="A29" s="297"/>
      <c r="B29" s="307" t="s">
        <v>57</v>
      </c>
      <c r="C29" s="139">
        <f>(SLF!$BZ$22/Pop!$C27)*1000</f>
        <v>1957.3416291614553</v>
      </c>
      <c r="D29" s="410">
        <f t="shared" si="1"/>
        <v>6</v>
      </c>
    </row>
    <row r="30" spans="1:4">
      <c r="A30" s="297"/>
      <c r="B30" s="308" t="s">
        <v>58</v>
      </c>
      <c r="C30" s="101">
        <f>(SLF!$CC$22/Pop!$D$28)*1000</f>
        <v>602.94900373984865</v>
      </c>
      <c r="D30" s="496">
        <f t="shared" si="1"/>
        <v>39</v>
      </c>
    </row>
    <row r="31" spans="1:4">
      <c r="A31" s="297"/>
      <c r="B31" s="307" t="s">
        <v>59</v>
      </c>
      <c r="C31" s="139">
        <f>(SLF!$CF$22/Pop!$D$29)*1000</f>
        <v>1052.9462619369397</v>
      </c>
      <c r="D31" s="410">
        <f t="shared" si="1"/>
        <v>26</v>
      </c>
    </row>
    <row r="32" spans="1:4">
      <c r="A32" s="297"/>
      <c r="B32" s="308" t="s">
        <v>60</v>
      </c>
      <c r="C32" s="101">
        <f>(SLF!$CI$22/Pop!$D$30)*1000</f>
        <v>1137.0867736767516</v>
      </c>
      <c r="D32" s="496">
        <f t="shared" si="1"/>
        <v>23</v>
      </c>
    </row>
    <row r="33" spans="1:8">
      <c r="A33" s="297"/>
      <c r="B33" s="307" t="s">
        <v>61</v>
      </c>
      <c r="C33" s="139">
        <f>(SLF!$CL$22/Pop!$D$31)*1000</f>
        <v>1176.7223054272824</v>
      </c>
      <c r="D33" s="410">
        <f t="shared" si="1"/>
        <v>16</v>
      </c>
    </row>
    <row r="34" spans="1:8">
      <c r="A34" s="297"/>
      <c r="B34" s="308" t="s">
        <v>148</v>
      </c>
      <c r="C34" s="101">
        <f>(SLF!$CO$22/Pop!$D$32)*1000</f>
        <v>0</v>
      </c>
      <c r="D34" s="495" t="s">
        <v>393</v>
      </c>
    </row>
    <row r="35" spans="1:8">
      <c r="A35" s="297"/>
      <c r="B35" s="307" t="s">
        <v>142</v>
      </c>
      <c r="C35" s="139">
        <f>(SLF!$CR$22/Pop!$D$33)*1000</f>
        <v>65.896637865492139</v>
      </c>
      <c r="D35" s="410">
        <f t="shared" ref="D35:D46" si="2">RANK(C35,$C$7:$C$56)</f>
        <v>42</v>
      </c>
    </row>
    <row r="36" spans="1:8">
      <c r="A36" s="297"/>
      <c r="B36" s="308" t="s">
        <v>64</v>
      </c>
      <c r="C36" s="101">
        <f>(SLF!$CU$22/Pop!$D$34)*1000</f>
        <v>1487.5666264517038</v>
      </c>
      <c r="D36" s="496">
        <f t="shared" si="2"/>
        <v>8</v>
      </c>
    </row>
    <row r="37" spans="1:8">
      <c r="A37" s="297"/>
      <c r="B37" s="307" t="s">
        <v>65</v>
      </c>
      <c r="C37" s="139">
        <f>(SLF!$CX$22/Pop!$D$35)*1000</f>
        <v>676.02827615573176</v>
      </c>
      <c r="D37" s="410">
        <f t="shared" si="2"/>
        <v>37</v>
      </c>
    </row>
    <row r="38" spans="1:8">
      <c r="A38" s="297"/>
      <c r="B38" s="308" t="s">
        <v>66</v>
      </c>
      <c r="C38" s="101">
        <f>(SLF!$DA$22/Pop!$D$36)*1000</f>
        <v>2929.1041679878986</v>
      </c>
      <c r="D38" s="496">
        <f t="shared" si="2"/>
        <v>1</v>
      </c>
    </row>
    <row r="39" spans="1:8">
      <c r="A39" s="297"/>
      <c r="B39" s="307" t="s">
        <v>67</v>
      </c>
      <c r="C39" s="139">
        <f>(SLF!$DD$22/Pop!$D$37)*1000</f>
        <v>1185.7168216925811</v>
      </c>
      <c r="D39" s="410">
        <f t="shared" si="2"/>
        <v>15</v>
      </c>
      <c r="H39" s="316" t="s">
        <v>99</v>
      </c>
    </row>
    <row r="40" spans="1:8">
      <c r="A40" s="297"/>
      <c r="B40" s="308" t="s">
        <v>68</v>
      </c>
      <c r="C40" s="101">
        <f>(SLF!$DG$22/Pop!$D$38)*1000</f>
        <v>464.72891199500231</v>
      </c>
      <c r="D40" s="496">
        <f t="shared" si="2"/>
        <v>41</v>
      </c>
    </row>
    <row r="41" spans="1:8">
      <c r="A41" s="297"/>
      <c r="B41" s="307" t="s">
        <v>69</v>
      </c>
      <c r="C41" s="139">
        <f>(SLF!$DJ$22/Pop!$D$39)*1000</f>
        <v>1146.2711207880816</v>
      </c>
      <c r="D41" s="410">
        <f t="shared" si="2"/>
        <v>22</v>
      </c>
    </row>
    <row r="42" spans="1:8">
      <c r="A42" s="297"/>
      <c r="B42" s="308" t="s">
        <v>70</v>
      </c>
      <c r="C42" s="101">
        <f>(SLF!$DM$22/Pop!$D$40)*1000</f>
        <v>764.27232737266866</v>
      </c>
      <c r="D42" s="496">
        <f t="shared" si="2"/>
        <v>35</v>
      </c>
    </row>
    <row r="43" spans="1:8">
      <c r="A43" s="297"/>
      <c r="B43" s="307" t="s">
        <v>71</v>
      </c>
      <c r="C43" s="139">
        <f>(SLF!$DP$22/Pop!$D$41)*1000</f>
        <v>1882.0496090420213</v>
      </c>
      <c r="D43" s="410">
        <f t="shared" si="2"/>
        <v>7</v>
      </c>
      <c r="G43" s="316" t="s">
        <v>99</v>
      </c>
    </row>
    <row r="44" spans="1:8">
      <c r="A44" s="297"/>
      <c r="B44" s="308" t="s">
        <v>72</v>
      </c>
      <c r="C44" s="101">
        <f>(SLF!$DS$22/Pop!$D$42)*1000</f>
        <v>1322.8837534121342</v>
      </c>
      <c r="D44" s="496">
        <f t="shared" si="2"/>
        <v>11</v>
      </c>
    </row>
    <row r="45" spans="1:8">
      <c r="A45" s="297"/>
      <c r="B45" s="307" t="s">
        <v>73</v>
      </c>
      <c r="C45" s="139">
        <f>(SLF!$DV$22/Pop!$D$43)*1000</f>
        <v>1168.9048248525387</v>
      </c>
      <c r="D45" s="410">
        <f t="shared" si="2"/>
        <v>19</v>
      </c>
    </row>
    <row r="46" spans="1:8">
      <c r="A46" s="297"/>
      <c r="B46" s="308" t="s">
        <v>74</v>
      </c>
      <c r="C46" s="101">
        <f>(SLF!$DY$22/Pop!$D$44)*1000</f>
        <v>780.13727105529199</v>
      </c>
      <c r="D46" s="496">
        <f t="shared" si="2"/>
        <v>33</v>
      </c>
    </row>
    <row r="47" spans="1:8">
      <c r="A47" s="297"/>
      <c r="B47" s="307" t="s">
        <v>149</v>
      </c>
      <c r="C47" s="139">
        <f>(SLF!$EB$22/Pop!$D$45)*1000</f>
        <v>0</v>
      </c>
      <c r="D47" s="497" t="s">
        <v>393</v>
      </c>
    </row>
    <row r="48" spans="1:8">
      <c r="A48" s="297"/>
      <c r="B48" s="308" t="s">
        <v>145</v>
      </c>
      <c r="C48" s="101">
        <f>(SLF!$EE$22/Pop!$D$46)*1000</f>
        <v>48.718952856526691</v>
      </c>
      <c r="D48" s="496">
        <f>RANK(C48,$C$7:$C$56)</f>
        <v>43</v>
      </c>
    </row>
    <row r="49" spans="1:7">
      <c r="A49" s="297"/>
      <c r="B49" s="307" t="s">
        <v>150</v>
      </c>
      <c r="C49" s="139">
        <f>(SLF!$EH$22/Pop!$D$47)*1000</f>
        <v>0</v>
      </c>
      <c r="D49" s="497" t="s">
        <v>393</v>
      </c>
    </row>
    <row r="50" spans="1:7">
      <c r="A50" s="297"/>
      <c r="B50" s="308" t="s">
        <v>78</v>
      </c>
      <c r="C50" s="101">
        <f>(SLF!$EK$22/Pop!$D$48)*1000</f>
        <v>1108.4688506895297</v>
      </c>
      <c r="D50" s="496">
        <f>RANK(C50,$C$7:$C$56)</f>
        <v>24</v>
      </c>
    </row>
    <row r="51" spans="1:7">
      <c r="A51" s="297"/>
      <c r="B51" s="307" t="s">
        <v>79</v>
      </c>
      <c r="C51" s="139">
        <f>(SLF!$EN$22/Pop!$D$49)*1000</f>
        <v>1171.0617081144903</v>
      </c>
      <c r="D51" s="410">
        <f>RANK(C51,$C$7:$C$56)</f>
        <v>18</v>
      </c>
    </row>
    <row r="52" spans="1:7">
      <c r="A52" s="297"/>
      <c r="B52" s="308" t="s">
        <v>80</v>
      </c>
      <c r="C52" s="101">
        <f>(SLF!$EQ$22/Pop!$D$50)*1000</f>
        <v>1454.414466663022</v>
      </c>
      <c r="D52" s="496">
        <f>RANK(C52,$C$7:$C$56)</f>
        <v>10</v>
      </c>
    </row>
    <row r="53" spans="1:7">
      <c r="A53" s="297"/>
      <c r="B53" s="307" t="s">
        <v>151</v>
      </c>
      <c r="C53" s="139">
        <f>(SLF!$ET$22/Pop!$D$51)*1000</f>
        <v>0</v>
      </c>
      <c r="D53" s="497" t="s">
        <v>393</v>
      </c>
    </row>
    <row r="54" spans="1:7">
      <c r="A54" s="297"/>
      <c r="B54" s="308" t="s">
        <v>82</v>
      </c>
      <c r="C54" s="101">
        <f>(SLF!$EW$22/Pop!$D$52)*1000</f>
        <v>1009.3370089306954</v>
      </c>
      <c r="D54" s="496">
        <f>RANK(C54,$C$7:$C$56)</f>
        <v>28</v>
      </c>
    </row>
    <row r="55" spans="1:7">
      <c r="A55" s="297"/>
      <c r="B55" s="307" t="s">
        <v>83</v>
      </c>
      <c r="C55" s="139">
        <f>(SLF!$EZ$22/Pop!$D$53)*1000</f>
        <v>1296.8618810906166</v>
      </c>
      <c r="D55" s="410">
        <f>RANK(C55,$C$7:$C$56)</f>
        <v>12</v>
      </c>
    </row>
    <row r="56" spans="1:7">
      <c r="A56" s="297"/>
      <c r="B56" s="308" t="s">
        <v>152</v>
      </c>
      <c r="C56" s="101">
        <f>(SLF!$FC$22/Pop!$C54)*1000</f>
        <v>0</v>
      </c>
      <c r="D56" s="495" t="s">
        <v>393</v>
      </c>
    </row>
    <row r="57" spans="1:7">
      <c r="A57" s="297"/>
      <c r="B57" s="262" t="s">
        <v>85</v>
      </c>
      <c r="C57" s="256">
        <f>(SLF!$AG$22/Pop!$D$55)*1000</f>
        <v>2787.9024338921231</v>
      </c>
      <c r="D57" s="410" t="str">
        <f>CONCATENATE("(",RANK(C57,$C$7:$C$57),")")</f>
        <v>(2)</v>
      </c>
    </row>
    <row r="58" spans="1:7">
      <c r="A58" s="128"/>
      <c r="B58" s="297"/>
      <c r="C58" s="297"/>
      <c r="D58" s="266"/>
      <c r="E58" s="297"/>
    </row>
    <row r="59" spans="1:7">
      <c r="A59" s="308" t="s">
        <v>153</v>
      </c>
      <c r="B59" s="297"/>
      <c r="C59" s="297"/>
      <c r="D59" s="266"/>
      <c r="E59" s="297"/>
    </row>
    <row r="60" spans="1:7">
      <c r="A60" s="308" t="s">
        <v>154</v>
      </c>
      <c r="B60" s="297"/>
      <c r="C60" s="297"/>
      <c r="D60" s="266"/>
      <c r="E60" s="297"/>
    </row>
    <row r="61" spans="1:7">
      <c r="A61" s="681" t="s">
        <v>608</v>
      </c>
      <c r="B61" s="681"/>
      <c r="C61" s="681"/>
      <c r="D61" s="681"/>
      <c r="E61" s="681"/>
      <c r="F61" s="681"/>
      <c r="G61" s="681"/>
    </row>
    <row r="62" spans="1:7">
      <c r="A62" s="681"/>
      <c r="B62" s="681"/>
      <c r="C62" s="681"/>
      <c r="D62" s="681"/>
      <c r="E62" s="681"/>
      <c r="F62" s="681"/>
      <c r="G62" s="681"/>
    </row>
    <row r="63" spans="1:7">
      <c r="A63" s="297" t="s">
        <v>435</v>
      </c>
      <c r="B63" s="297"/>
      <c r="C63" s="297"/>
      <c r="D63" s="266"/>
      <c r="E63" s="297"/>
    </row>
    <row r="64" spans="1:7">
      <c r="A64" s="128"/>
      <c r="B64" s="297"/>
      <c r="C64" s="297"/>
      <c r="D64" s="266"/>
      <c r="E64" s="297"/>
    </row>
    <row r="65" spans="1:5">
      <c r="A65" s="128"/>
      <c r="B65" s="297"/>
      <c r="C65" s="297"/>
      <c r="D65" s="266"/>
      <c r="E65" s="297"/>
    </row>
    <row r="66" spans="1:5">
      <c r="A66" s="297"/>
      <c r="B66" s="297"/>
      <c r="C66" s="297"/>
      <c r="D66" s="266"/>
      <c r="E66" s="297"/>
    </row>
    <row r="67" spans="1:5">
      <c r="B67" s="297"/>
    </row>
    <row r="68" spans="1:5">
      <c r="B68" s="272"/>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J127"/>
  <sheetViews>
    <sheetView zoomScale="93" zoomScaleNormal="100" workbookViewId="0">
      <pane ySplit="6" topLeftCell="A7" activePane="bottomLeft" state="frozen"/>
      <selection activeCell="J4" sqref="J4"/>
      <selection pane="bottomLeft" activeCell="J110" sqref="J110"/>
    </sheetView>
  </sheetViews>
  <sheetFormatPr baseColWidth="10" defaultColWidth="8.83203125" defaultRowHeight="15"/>
  <cols>
    <col min="2" max="2" width="11" customWidth="1"/>
    <col min="3" max="3" width="9.33203125" customWidth="1"/>
    <col min="4" max="4" width="9.6640625" customWidth="1"/>
    <col min="5" max="5" width="13.6640625" bestFit="1" customWidth="1"/>
    <col min="7" max="7" width="9.5" bestFit="1" customWidth="1"/>
  </cols>
  <sheetData>
    <row r="1" spans="1:10" s="289" customFormat="1">
      <c r="A1" s="316"/>
      <c r="B1" s="316"/>
      <c r="C1" s="316"/>
      <c r="D1" s="316"/>
      <c r="E1" s="316"/>
      <c r="F1" s="316"/>
      <c r="G1" s="316"/>
      <c r="H1" s="316"/>
      <c r="I1" s="316"/>
      <c r="J1" s="316"/>
    </row>
    <row r="2" spans="1:10">
      <c r="A2" s="387"/>
      <c r="B2" s="675" t="s">
        <v>451</v>
      </c>
      <c r="C2" s="703"/>
      <c r="D2" s="703"/>
      <c r="E2" s="399"/>
      <c r="F2" s="316"/>
      <c r="G2" s="316"/>
      <c r="H2" s="316"/>
      <c r="I2" s="316"/>
      <c r="J2" s="316"/>
    </row>
    <row r="3" spans="1:10" ht="18">
      <c r="A3" s="692" t="s">
        <v>14</v>
      </c>
      <c r="B3" s="697"/>
      <c r="C3" s="697"/>
      <c r="D3" s="697"/>
      <c r="E3" s="703"/>
      <c r="F3" s="316"/>
      <c r="G3" s="316"/>
      <c r="H3" s="18"/>
      <c r="I3" s="18"/>
      <c r="J3" s="316"/>
    </row>
    <row r="4" spans="1:10" ht="18">
      <c r="A4" s="387"/>
      <c r="B4" s="696" t="s">
        <v>2230</v>
      </c>
      <c r="C4" s="697"/>
      <c r="D4" s="697"/>
      <c r="E4" s="399"/>
      <c r="F4" s="316"/>
      <c r="G4" s="316"/>
      <c r="H4" s="18"/>
      <c r="I4" s="18"/>
      <c r="J4" s="316"/>
    </row>
    <row r="5" spans="1:10">
      <c r="A5" s="387"/>
      <c r="B5" s="387"/>
      <c r="C5" s="399"/>
      <c r="D5" s="399"/>
      <c r="E5" s="399"/>
      <c r="F5" s="316"/>
      <c r="G5" s="316"/>
      <c r="H5" s="316"/>
      <c r="I5" s="316"/>
      <c r="J5" s="316"/>
    </row>
    <row r="6" spans="1:10">
      <c r="A6" s="297"/>
      <c r="B6" s="183" t="s">
        <v>31</v>
      </c>
      <c r="C6" s="184" t="s">
        <v>114</v>
      </c>
      <c r="D6" s="185"/>
      <c r="E6" s="185" t="s">
        <v>115</v>
      </c>
      <c r="F6" s="297"/>
      <c r="G6" s="297"/>
      <c r="H6" s="297"/>
      <c r="I6" s="297"/>
      <c r="J6" s="297"/>
    </row>
    <row r="7" spans="1:10">
      <c r="A7" s="297"/>
      <c r="B7" s="186" t="s">
        <v>35</v>
      </c>
      <c r="C7" s="187">
        <v>6.5000000000000002E-2</v>
      </c>
      <c r="D7" s="264" t="s">
        <v>116</v>
      </c>
      <c r="E7" s="147">
        <v>0</v>
      </c>
      <c r="F7" s="297"/>
      <c r="G7" s="297"/>
      <c r="H7" s="297"/>
      <c r="I7" s="297"/>
      <c r="J7" s="297"/>
    </row>
    <row r="8" spans="1:10">
      <c r="A8" s="297"/>
      <c r="B8" s="188" t="s">
        <v>36</v>
      </c>
      <c r="C8" s="189">
        <v>0</v>
      </c>
      <c r="D8" s="149" t="s">
        <v>116</v>
      </c>
      <c r="E8" s="153">
        <v>0</v>
      </c>
      <c r="F8" s="297"/>
      <c r="G8" s="297"/>
      <c r="H8" s="297"/>
      <c r="I8" s="297"/>
      <c r="J8" s="297"/>
    </row>
    <row r="9" spans="1:10">
      <c r="A9" s="297"/>
      <c r="B9" s="188"/>
      <c r="C9" s="189">
        <v>0.02</v>
      </c>
      <c r="D9" s="149" t="s">
        <v>116</v>
      </c>
      <c r="E9" s="153">
        <v>25000</v>
      </c>
      <c r="F9" s="297"/>
      <c r="G9" s="297"/>
      <c r="H9" s="297"/>
      <c r="I9" s="297"/>
      <c r="J9" s="297"/>
    </row>
    <row r="10" spans="1:10">
      <c r="A10" s="297"/>
      <c r="B10" s="188"/>
      <c r="C10" s="189">
        <v>0.03</v>
      </c>
      <c r="D10" s="149" t="s">
        <v>116</v>
      </c>
      <c r="E10" s="153">
        <v>49000</v>
      </c>
      <c r="F10" s="297"/>
      <c r="G10" s="297"/>
      <c r="H10" s="297"/>
      <c r="I10" s="297"/>
      <c r="J10" s="297"/>
    </row>
    <row r="11" spans="1:10">
      <c r="A11" s="297"/>
      <c r="B11" s="188"/>
      <c r="C11" s="189">
        <v>0.04</v>
      </c>
      <c r="D11" s="149" t="s">
        <v>116</v>
      </c>
      <c r="E11" s="153">
        <v>74000</v>
      </c>
      <c r="F11" s="297"/>
      <c r="G11" s="297"/>
      <c r="H11" s="297"/>
      <c r="I11" s="297"/>
      <c r="J11" s="297"/>
    </row>
    <row r="12" spans="1:10">
      <c r="A12" s="297"/>
      <c r="B12" s="188"/>
      <c r="C12" s="189">
        <v>0.05</v>
      </c>
      <c r="D12" s="149" t="s">
        <v>116</v>
      </c>
      <c r="E12" s="153">
        <v>99000</v>
      </c>
      <c r="F12" s="297"/>
      <c r="G12" s="297"/>
      <c r="H12" s="297"/>
      <c r="I12" s="297"/>
      <c r="J12" s="297"/>
    </row>
    <row r="13" spans="1:10">
      <c r="A13" s="297"/>
      <c r="B13" s="188"/>
      <c r="C13" s="189">
        <v>0.06</v>
      </c>
      <c r="D13" s="149" t="s">
        <v>116</v>
      </c>
      <c r="E13" s="153">
        <v>124000</v>
      </c>
      <c r="F13" s="297"/>
      <c r="G13" s="297"/>
      <c r="H13" s="297"/>
      <c r="I13" s="297"/>
      <c r="J13" s="297"/>
    </row>
    <row r="14" spans="1:10">
      <c r="A14" s="297"/>
      <c r="B14" s="188"/>
      <c r="C14" s="189">
        <v>7.0000000000000007E-2</v>
      </c>
      <c r="D14" s="149" t="s">
        <v>116</v>
      </c>
      <c r="E14" s="153">
        <v>148000</v>
      </c>
      <c r="F14" s="297"/>
      <c r="G14" s="297"/>
      <c r="H14" s="297"/>
      <c r="I14" s="297"/>
      <c r="J14" s="297"/>
    </row>
    <row r="15" spans="1:10">
      <c r="A15" s="297"/>
      <c r="B15" s="188"/>
      <c r="C15" s="189">
        <v>0.08</v>
      </c>
      <c r="D15" s="149" t="s">
        <v>116</v>
      </c>
      <c r="E15" s="153">
        <v>173000</v>
      </c>
      <c r="F15" s="297"/>
      <c r="G15" s="297"/>
      <c r="H15" s="297"/>
      <c r="I15" s="297"/>
      <c r="J15" s="297"/>
    </row>
    <row r="16" spans="1:10">
      <c r="A16" s="297"/>
      <c r="B16" s="188"/>
      <c r="C16" s="189">
        <v>0.09</v>
      </c>
      <c r="D16" s="149" t="s">
        <v>116</v>
      </c>
      <c r="E16" s="153">
        <v>198000</v>
      </c>
      <c r="F16" s="297"/>
      <c r="G16" s="297"/>
      <c r="H16" s="297"/>
      <c r="I16" s="297"/>
      <c r="J16" s="297"/>
    </row>
    <row r="17" spans="1:10">
      <c r="A17" s="297"/>
      <c r="B17" s="188"/>
      <c r="C17" s="190">
        <v>9.4E-2</v>
      </c>
      <c r="D17" s="149" t="s">
        <v>116</v>
      </c>
      <c r="E17" s="153">
        <v>222000</v>
      </c>
      <c r="F17" s="297"/>
      <c r="G17" s="508"/>
      <c r="H17" s="297"/>
      <c r="I17" s="297"/>
      <c r="J17" s="297"/>
    </row>
    <row r="18" spans="1:10">
      <c r="A18" s="297"/>
      <c r="B18" s="629" t="s">
        <v>37</v>
      </c>
      <c r="C18" s="346">
        <v>4.9000000000000002E-2</v>
      </c>
      <c r="D18" s="347" t="s">
        <v>116</v>
      </c>
      <c r="E18" s="348">
        <v>0</v>
      </c>
      <c r="F18" s="297" t="s">
        <v>99</v>
      </c>
      <c r="G18" s="508"/>
      <c r="H18" s="297"/>
      <c r="I18" s="297"/>
      <c r="J18" s="297"/>
    </row>
    <row r="19" spans="1:10">
      <c r="A19" s="297"/>
      <c r="B19" s="188" t="s">
        <v>38</v>
      </c>
      <c r="C19" s="190">
        <v>0.01</v>
      </c>
      <c r="D19" s="149" t="s">
        <v>116</v>
      </c>
      <c r="E19" s="153">
        <v>0</v>
      </c>
      <c r="F19" s="297"/>
      <c r="G19" s="297"/>
      <c r="H19" s="297"/>
      <c r="I19" s="297"/>
      <c r="J19" s="297"/>
    </row>
    <row r="20" spans="1:10">
      <c r="A20" s="297"/>
      <c r="B20" s="188"/>
      <c r="C20" s="190">
        <v>0.02</v>
      </c>
      <c r="D20" s="149" t="s">
        <v>116</v>
      </c>
      <c r="E20" s="153">
        <v>3000</v>
      </c>
      <c r="F20" s="297"/>
      <c r="G20" s="297"/>
      <c r="H20" s="297"/>
      <c r="I20" s="297"/>
      <c r="J20" s="297"/>
    </row>
    <row r="21" spans="1:10">
      <c r="A21" s="297"/>
      <c r="B21" s="188"/>
      <c r="C21" s="190">
        <v>0.03</v>
      </c>
      <c r="D21" s="149" t="s">
        <v>116</v>
      </c>
      <c r="E21" s="153">
        <v>6000</v>
      </c>
      <c r="F21" s="297"/>
      <c r="G21" s="297"/>
      <c r="H21" s="297"/>
      <c r="I21" s="297"/>
      <c r="J21" s="297"/>
    </row>
    <row r="22" spans="1:10">
      <c r="A22" s="297"/>
      <c r="B22" s="188"/>
      <c r="C22" s="190">
        <v>0.05</v>
      </c>
      <c r="D22" s="149" t="s">
        <v>116</v>
      </c>
      <c r="E22" s="153">
        <v>11000</v>
      </c>
      <c r="F22" s="297"/>
      <c r="G22" s="297"/>
      <c r="H22" s="297"/>
      <c r="I22" s="297"/>
      <c r="J22" s="297"/>
    </row>
    <row r="23" spans="1:10">
      <c r="A23" s="297"/>
      <c r="B23" s="188"/>
      <c r="C23" s="190">
        <v>0.06</v>
      </c>
      <c r="D23" s="149" t="s">
        <v>116</v>
      </c>
      <c r="E23" s="153">
        <v>25000</v>
      </c>
      <c r="F23" s="297"/>
      <c r="G23" s="297"/>
      <c r="H23" s="297"/>
      <c r="I23" s="297"/>
      <c r="J23" s="297"/>
    </row>
    <row r="24" spans="1:10">
      <c r="A24" s="297"/>
      <c r="B24" s="188"/>
      <c r="C24" s="190">
        <v>6.5000000000000002E-2</v>
      </c>
      <c r="D24" s="149" t="s">
        <v>116</v>
      </c>
      <c r="E24" s="153">
        <v>100000</v>
      </c>
      <c r="F24" s="297"/>
      <c r="G24" s="297"/>
      <c r="H24" s="297"/>
      <c r="I24" s="297"/>
      <c r="J24" s="297"/>
    </row>
    <row r="25" spans="1:10">
      <c r="A25" s="297"/>
      <c r="B25" s="186" t="s">
        <v>155</v>
      </c>
      <c r="C25" s="191">
        <v>8.8400000000000006E-2</v>
      </c>
      <c r="D25" s="264" t="s">
        <v>116</v>
      </c>
      <c r="E25" s="147">
        <v>0</v>
      </c>
      <c r="F25" s="297"/>
      <c r="G25" s="297"/>
      <c r="H25" s="297"/>
      <c r="I25" s="297"/>
      <c r="J25" s="297"/>
    </row>
    <row r="26" spans="1:10">
      <c r="A26" s="297"/>
      <c r="B26" s="196" t="s">
        <v>40</v>
      </c>
      <c r="C26" s="192">
        <v>4.6300000000000001E-2</v>
      </c>
      <c r="D26" s="149" t="s">
        <v>116</v>
      </c>
      <c r="E26" s="153">
        <v>0</v>
      </c>
      <c r="F26" s="297"/>
      <c r="G26" s="297"/>
      <c r="H26" s="297"/>
      <c r="I26" s="297"/>
      <c r="J26" s="297"/>
    </row>
    <row r="27" spans="1:10">
      <c r="A27" s="83"/>
      <c r="B27" s="205" t="s">
        <v>41</v>
      </c>
      <c r="C27" s="191">
        <v>7.4999999999999997E-2</v>
      </c>
      <c r="D27" s="264" t="s">
        <v>116</v>
      </c>
      <c r="E27" s="147">
        <v>0</v>
      </c>
      <c r="F27" s="297" t="s">
        <v>99</v>
      </c>
      <c r="G27" s="297"/>
      <c r="H27" s="297"/>
      <c r="I27" s="297"/>
      <c r="J27" s="297"/>
    </row>
    <row r="28" spans="1:10">
      <c r="A28" s="297"/>
      <c r="B28" s="188" t="s">
        <v>188</v>
      </c>
      <c r="C28" s="190">
        <v>8.6999999999999994E-2</v>
      </c>
      <c r="D28" s="149" t="s">
        <v>116</v>
      </c>
      <c r="E28" s="153">
        <v>0</v>
      </c>
      <c r="F28" s="297"/>
      <c r="G28" s="297"/>
      <c r="H28" s="297"/>
      <c r="I28" s="297"/>
      <c r="J28" s="297"/>
    </row>
    <row r="29" spans="1:10">
      <c r="A29" s="297"/>
      <c r="B29" s="186" t="s">
        <v>43</v>
      </c>
      <c r="C29" s="187">
        <v>5.5E-2</v>
      </c>
      <c r="D29" s="264" t="s">
        <v>116</v>
      </c>
      <c r="E29" s="147">
        <v>0</v>
      </c>
      <c r="F29" s="297"/>
      <c r="G29" s="297"/>
      <c r="H29" s="297"/>
      <c r="I29" s="297"/>
      <c r="J29" s="297"/>
    </row>
    <row r="30" spans="1:10">
      <c r="A30" s="297"/>
      <c r="B30" s="188" t="s">
        <v>2327</v>
      </c>
      <c r="C30" s="192">
        <v>5.7500000000000002E-2</v>
      </c>
      <c r="D30" s="149" t="s">
        <v>116</v>
      </c>
      <c r="E30" s="153">
        <v>0</v>
      </c>
      <c r="F30" s="297"/>
      <c r="G30" s="297"/>
      <c r="H30" s="297"/>
      <c r="I30" s="297"/>
      <c r="J30" s="297"/>
    </row>
    <row r="31" spans="1:10">
      <c r="A31" s="297"/>
      <c r="B31" s="186" t="s">
        <v>45</v>
      </c>
      <c r="C31" s="187">
        <v>4.3999999999999997E-2</v>
      </c>
      <c r="D31" s="264" t="s">
        <v>116</v>
      </c>
      <c r="E31" s="147">
        <v>0</v>
      </c>
      <c r="F31" s="297"/>
      <c r="G31" s="297"/>
      <c r="H31" s="297"/>
      <c r="I31" s="297"/>
      <c r="J31" s="297"/>
    </row>
    <row r="32" spans="1:10">
      <c r="A32" s="297"/>
      <c r="B32" s="186"/>
      <c r="C32" s="187">
        <v>5.3999999999999999E-2</v>
      </c>
      <c r="D32" s="264" t="s">
        <v>116</v>
      </c>
      <c r="E32" s="147">
        <v>25000</v>
      </c>
      <c r="F32" s="297"/>
      <c r="G32" s="297"/>
      <c r="H32" s="297"/>
      <c r="I32" s="297"/>
      <c r="J32" s="297"/>
    </row>
    <row r="33" spans="1:10">
      <c r="A33" s="297"/>
      <c r="B33" s="186"/>
      <c r="C33" s="187">
        <v>6.4000000000000001E-2</v>
      </c>
      <c r="D33" s="264" t="s">
        <v>116</v>
      </c>
      <c r="E33" s="147">
        <v>100000</v>
      </c>
      <c r="F33" s="297"/>
      <c r="G33" s="297"/>
      <c r="H33" s="297"/>
      <c r="I33" s="297"/>
      <c r="J33" s="297"/>
    </row>
    <row r="34" spans="1:10">
      <c r="A34" s="83"/>
      <c r="B34" s="188" t="s">
        <v>46</v>
      </c>
      <c r="C34" s="575">
        <v>6.9250000000000006E-2</v>
      </c>
      <c r="D34" s="149" t="s">
        <v>116</v>
      </c>
      <c r="E34" s="153">
        <v>0</v>
      </c>
      <c r="F34" s="297"/>
      <c r="G34" s="297"/>
      <c r="H34" s="316"/>
    </row>
    <row r="35" spans="1:10">
      <c r="A35" s="297"/>
      <c r="B35" s="186" t="s">
        <v>2294</v>
      </c>
      <c r="C35" s="187">
        <v>9.5000000000000001E-2</v>
      </c>
      <c r="D35" s="264" t="s">
        <v>116</v>
      </c>
      <c r="E35" s="147">
        <v>0</v>
      </c>
      <c r="F35" s="297" t="s">
        <v>99</v>
      </c>
      <c r="G35" s="297"/>
      <c r="H35" s="316"/>
      <c r="I35" s="316"/>
    </row>
    <row r="36" spans="1:10">
      <c r="A36" s="297"/>
      <c r="B36" s="188" t="s">
        <v>2328</v>
      </c>
      <c r="C36" s="192">
        <v>5.7500000000000002E-2</v>
      </c>
      <c r="D36" s="149" t="s">
        <v>116</v>
      </c>
      <c r="E36" s="153">
        <v>0</v>
      </c>
      <c r="F36" s="297" t="s">
        <v>99</v>
      </c>
      <c r="G36" s="297"/>
      <c r="H36" s="316"/>
      <c r="I36" s="316"/>
    </row>
    <row r="37" spans="1:10">
      <c r="A37" s="297"/>
      <c r="B37" s="186" t="s">
        <v>49</v>
      </c>
      <c r="C37" s="193">
        <v>0.06</v>
      </c>
      <c r="D37" s="264" t="s">
        <v>116</v>
      </c>
      <c r="E37" s="147">
        <v>0</v>
      </c>
      <c r="F37" s="297"/>
      <c r="G37" s="297"/>
      <c r="H37" s="316"/>
      <c r="I37" s="316"/>
    </row>
    <row r="38" spans="1:10">
      <c r="A38" s="297"/>
      <c r="B38" s="186"/>
      <c r="C38" s="193">
        <v>0.08</v>
      </c>
      <c r="D38" s="264" t="s">
        <v>116</v>
      </c>
      <c r="E38" s="147">
        <v>25000</v>
      </c>
      <c r="F38" s="297"/>
      <c r="G38" s="297"/>
      <c r="H38" s="316"/>
      <c r="I38" s="316"/>
    </row>
    <row r="39" spans="1:10">
      <c r="A39" s="297"/>
      <c r="B39" s="186"/>
      <c r="C39" s="193">
        <v>0.1</v>
      </c>
      <c r="D39" s="264" t="s">
        <v>116</v>
      </c>
      <c r="E39" s="147">
        <v>100000</v>
      </c>
      <c r="F39" s="297"/>
      <c r="G39" s="297"/>
      <c r="H39" s="316"/>
      <c r="I39" s="316"/>
    </row>
    <row r="40" spans="1:10">
      <c r="A40" s="297"/>
      <c r="B40" s="186"/>
      <c r="C40" s="193">
        <v>0.12</v>
      </c>
      <c r="D40" s="264" t="s">
        <v>116</v>
      </c>
      <c r="E40" s="147">
        <v>250000</v>
      </c>
      <c r="F40" s="297"/>
      <c r="G40" s="297"/>
      <c r="H40" s="316"/>
      <c r="I40" s="316"/>
    </row>
    <row r="41" spans="1:10">
      <c r="A41" s="83"/>
      <c r="B41" s="188" t="s">
        <v>50</v>
      </c>
      <c r="C41" s="189">
        <v>0.04</v>
      </c>
      <c r="D41" s="149" t="s">
        <v>116</v>
      </c>
      <c r="E41" s="153">
        <v>0</v>
      </c>
      <c r="F41" s="2"/>
      <c r="G41" s="83"/>
      <c r="H41" s="18"/>
      <c r="I41" s="18"/>
    </row>
    <row r="42" spans="1:10">
      <c r="A42" s="297"/>
      <c r="B42" s="188"/>
      <c r="C42" s="189">
        <v>7.0000000000000007E-2</v>
      </c>
      <c r="D42" s="149" t="s">
        <v>116</v>
      </c>
      <c r="E42" s="153">
        <v>50000</v>
      </c>
      <c r="F42" s="177"/>
      <c r="G42" s="83"/>
      <c r="H42" s="18"/>
      <c r="I42" s="18"/>
    </row>
    <row r="43" spans="1:10">
      <c r="A43" s="297"/>
      <c r="B43" s="205" t="s">
        <v>51</v>
      </c>
      <c r="C43" s="193">
        <v>0.05</v>
      </c>
      <c r="D43" s="264" t="s">
        <v>116</v>
      </c>
      <c r="E43" s="147">
        <v>0</v>
      </c>
      <c r="F43" s="297"/>
      <c r="G43" s="297"/>
      <c r="H43" s="316"/>
      <c r="I43" s="316"/>
    </row>
    <row r="44" spans="1:10">
      <c r="A44" s="297"/>
      <c r="B44" s="188" t="s">
        <v>52</v>
      </c>
      <c r="C44" s="189">
        <v>0.04</v>
      </c>
      <c r="D44" s="149" t="s">
        <v>116</v>
      </c>
      <c r="E44" s="153">
        <v>0</v>
      </c>
      <c r="F44" s="297"/>
      <c r="G44" s="297"/>
      <c r="H44" s="316"/>
      <c r="I44" s="316"/>
    </row>
    <row r="45" spans="1:10">
      <c r="A45" s="297"/>
      <c r="B45" s="188"/>
      <c r="C45" s="189">
        <v>0.05</v>
      </c>
      <c r="D45" s="149" t="s">
        <v>116</v>
      </c>
      <c r="E45" s="153">
        <v>25000</v>
      </c>
      <c r="F45" s="297"/>
      <c r="G45" s="297"/>
      <c r="H45" s="316"/>
      <c r="I45" s="316"/>
    </row>
    <row r="46" spans="1:10">
      <c r="A46" s="297"/>
      <c r="B46" s="188"/>
      <c r="C46" s="189">
        <v>0.06</v>
      </c>
      <c r="D46" s="149" t="s">
        <v>116</v>
      </c>
      <c r="E46" s="153">
        <v>50000</v>
      </c>
      <c r="F46" s="297"/>
      <c r="G46" s="297"/>
      <c r="H46" s="316"/>
      <c r="I46" s="316"/>
    </row>
    <row r="47" spans="1:10">
      <c r="A47" s="297"/>
      <c r="B47" s="188"/>
      <c r="C47" s="189">
        <v>7.0000000000000007E-2</v>
      </c>
      <c r="D47" s="149" t="s">
        <v>116</v>
      </c>
      <c r="E47" s="153">
        <v>100000</v>
      </c>
      <c r="F47" s="297"/>
      <c r="G47" s="297"/>
      <c r="H47" s="316"/>
      <c r="I47" s="316"/>
    </row>
    <row r="48" spans="1:10">
      <c r="A48" s="297"/>
      <c r="B48" s="188"/>
      <c r="C48" s="189">
        <v>0.08</v>
      </c>
      <c r="D48" s="149" t="s">
        <v>116</v>
      </c>
      <c r="E48" s="153">
        <v>200000</v>
      </c>
      <c r="F48" s="297"/>
      <c r="G48" s="297"/>
      <c r="H48" s="316"/>
      <c r="I48" s="316"/>
    </row>
    <row r="49" spans="1:7">
      <c r="A49" s="297"/>
      <c r="B49" s="205" t="s">
        <v>53</v>
      </c>
      <c r="C49" s="191">
        <v>3.5000000000000003E-2</v>
      </c>
      <c r="D49" s="264" t="s">
        <v>116</v>
      </c>
      <c r="E49" s="147">
        <v>0</v>
      </c>
      <c r="F49" s="297"/>
      <c r="G49" s="297"/>
    </row>
    <row r="50" spans="1:7">
      <c r="A50" s="297"/>
      <c r="B50" s="205"/>
      <c r="C50" s="191">
        <v>7.9299999999999995E-2</v>
      </c>
      <c r="D50" s="264" t="s">
        <v>116</v>
      </c>
      <c r="E50" s="147">
        <v>350000</v>
      </c>
      <c r="F50" s="297"/>
      <c r="G50" s="297"/>
    </row>
    <row r="51" spans="1:7">
      <c r="A51" s="297"/>
      <c r="B51" s="205"/>
      <c r="C51" s="191">
        <v>8.3299999999999999E-2</v>
      </c>
      <c r="D51" s="264" t="s">
        <v>116</v>
      </c>
      <c r="E51" s="147">
        <v>1050000</v>
      </c>
      <c r="F51" s="297"/>
      <c r="G51" s="297"/>
    </row>
    <row r="52" spans="1:7">
      <c r="A52" s="297"/>
      <c r="B52" s="205"/>
      <c r="C52" s="191">
        <v>8.9300000000000004E-2</v>
      </c>
      <c r="D52" s="264" t="s">
        <v>116</v>
      </c>
      <c r="E52" s="147">
        <v>3500000</v>
      </c>
      <c r="F52" s="297"/>
      <c r="G52" s="297"/>
    </row>
    <row r="53" spans="1:7">
      <c r="A53" s="297"/>
      <c r="B53" s="196" t="s">
        <v>54</v>
      </c>
      <c r="C53" s="192">
        <v>8.2500000000000004E-2</v>
      </c>
      <c r="D53" s="149" t="s">
        <v>116</v>
      </c>
      <c r="E53" s="153">
        <v>0</v>
      </c>
      <c r="F53" s="297"/>
      <c r="G53" s="297"/>
    </row>
    <row r="54" spans="1:7">
      <c r="A54" s="297"/>
      <c r="B54" s="345" t="s">
        <v>55</v>
      </c>
      <c r="C54" s="349">
        <v>0.08</v>
      </c>
      <c r="D54" s="347" t="s">
        <v>116</v>
      </c>
      <c r="E54" s="348">
        <v>0</v>
      </c>
      <c r="F54" s="297"/>
      <c r="G54" s="297"/>
    </row>
    <row r="55" spans="1:7">
      <c r="A55" s="297"/>
      <c r="B55" s="188" t="s">
        <v>56</v>
      </c>
      <c r="C55" s="192">
        <v>0.06</v>
      </c>
      <c r="D55" s="149" t="s">
        <v>116</v>
      </c>
      <c r="E55" s="153">
        <v>0</v>
      </c>
      <c r="F55" s="194"/>
      <c r="G55" s="297"/>
    </row>
    <row r="56" spans="1:7">
      <c r="A56" s="297"/>
      <c r="B56" s="186" t="s">
        <v>57</v>
      </c>
      <c r="C56" s="187">
        <v>9.8000000000000004E-2</v>
      </c>
      <c r="D56" s="264" t="s">
        <v>116</v>
      </c>
      <c r="E56" s="147">
        <v>0</v>
      </c>
      <c r="F56" s="197"/>
      <c r="G56" s="297"/>
    </row>
    <row r="57" spans="1:7">
      <c r="A57" s="297"/>
      <c r="B57" s="196" t="s">
        <v>2329</v>
      </c>
      <c r="C57" s="189">
        <v>0.03</v>
      </c>
      <c r="D57" s="149" t="s">
        <v>116</v>
      </c>
      <c r="E57" s="153">
        <v>0</v>
      </c>
      <c r="F57" s="198"/>
      <c r="G57" s="297"/>
    </row>
    <row r="58" spans="1:7">
      <c r="A58" s="297"/>
      <c r="B58" s="188"/>
      <c r="C58" s="189">
        <v>0.04</v>
      </c>
      <c r="D58" s="149" t="s">
        <v>116</v>
      </c>
      <c r="E58" s="153">
        <v>5000</v>
      </c>
      <c r="F58" s="297"/>
      <c r="G58" s="297"/>
    </row>
    <row r="59" spans="1:7">
      <c r="A59" s="297"/>
      <c r="B59" s="188"/>
      <c r="C59" s="189">
        <v>0.05</v>
      </c>
      <c r="D59" s="149" t="s">
        <v>116</v>
      </c>
      <c r="E59" s="153">
        <v>10000</v>
      </c>
      <c r="F59" s="297"/>
      <c r="G59" s="297"/>
    </row>
    <row r="60" spans="1:7">
      <c r="A60" s="297"/>
      <c r="B60" s="186" t="s">
        <v>59</v>
      </c>
      <c r="C60" s="191">
        <v>6.25E-2</v>
      </c>
      <c r="D60" s="264" t="s">
        <v>116</v>
      </c>
      <c r="E60" s="147">
        <v>0</v>
      </c>
      <c r="F60" s="297"/>
      <c r="G60" s="297"/>
    </row>
    <row r="61" spans="1:7">
      <c r="A61" s="297"/>
      <c r="B61" s="188" t="s">
        <v>60</v>
      </c>
      <c r="C61" s="192">
        <v>6.7500000000000004E-2</v>
      </c>
      <c r="D61" s="149" t="s">
        <v>116</v>
      </c>
      <c r="E61" s="153">
        <v>0</v>
      </c>
      <c r="F61" s="297"/>
      <c r="G61" s="297"/>
    </row>
    <row r="62" spans="1:7">
      <c r="A62" s="297"/>
      <c r="B62" s="186" t="s">
        <v>61</v>
      </c>
      <c r="C62" s="191">
        <v>5.5800000000000002E-2</v>
      </c>
      <c r="D62" s="264" t="s">
        <v>116</v>
      </c>
      <c r="E62" s="147">
        <v>0</v>
      </c>
      <c r="F62" s="297"/>
      <c r="G62" s="297"/>
    </row>
    <row r="63" spans="1:7">
      <c r="A63" s="297"/>
      <c r="B63" s="186"/>
      <c r="C63" s="191">
        <v>7.8100000000000003E-2</v>
      </c>
      <c r="D63" s="264" t="s">
        <v>116</v>
      </c>
      <c r="E63" s="147">
        <v>100000</v>
      </c>
      <c r="F63" s="297"/>
      <c r="G63" s="297"/>
    </row>
    <row r="64" spans="1:7">
      <c r="A64" s="297"/>
      <c r="B64" s="188" t="s">
        <v>62</v>
      </c>
      <c r="C64" s="199"/>
      <c r="D64" s="290" t="s">
        <v>2330</v>
      </c>
      <c r="E64" s="199"/>
      <c r="F64" s="195"/>
      <c r="G64" s="297"/>
    </row>
    <row r="65" spans="1:9">
      <c r="A65" s="297"/>
      <c r="B65" s="205" t="s">
        <v>63</v>
      </c>
      <c r="C65" s="187">
        <v>7.9000000000000001E-2</v>
      </c>
      <c r="D65" s="264" t="s">
        <v>116</v>
      </c>
      <c r="E65" s="147">
        <v>0</v>
      </c>
      <c r="F65" s="195"/>
      <c r="G65" s="297"/>
      <c r="H65" s="316"/>
      <c r="I65" s="316"/>
    </row>
    <row r="66" spans="1:9" s="627" customFormat="1">
      <c r="A66" s="537"/>
      <c r="B66" s="188" t="s">
        <v>2341</v>
      </c>
      <c r="C66" s="190">
        <v>6.5000000000000002E-2</v>
      </c>
      <c r="D66" s="149" t="s">
        <v>116</v>
      </c>
      <c r="E66" s="153">
        <v>0</v>
      </c>
      <c r="F66" s="537"/>
      <c r="G66" s="537"/>
    </row>
    <row r="67" spans="1:9" s="627" customFormat="1">
      <c r="A67" s="537"/>
      <c r="B67" s="188"/>
      <c r="C67" s="190">
        <v>7.4999999999999997E-2</v>
      </c>
      <c r="D67" s="149" t="s">
        <v>116</v>
      </c>
      <c r="E67" s="153">
        <v>50000</v>
      </c>
      <c r="F67" s="537"/>
      <c r="G67" s="537"/>
    </row>
    <row r="68" spans="1:9" s="627" customFormat="1">
      <c r="A68" s="537"/>
      <c r="B68" s="188"/>
      <c r="C68" s="190">
        <v>0.09</v>
      </c>
      <c r="D68" s="149" t="s">
        <v>116</v>
      </c>
      <c r="E68" s="153">
        <v>100000</v>
      </c>
      <c r="F68" s="537"/>
      <c r="G68" s="537"/>
    </row>
    <row r="69" spans="1:9" s="627" customFormat="1">
      <c r="A69" s="537"/>
      <c r="B69" s="188"/>
      <c r="C69" s="190">
        <v>0.115</v>
      </c>
      <c r="D69" s="149" t="s">
        <v>116</v>
      </c>
      <c r="E69" s="153">
        <v>1000000</v>
      </c>
      <c r="F69" s="537"/>
      <c r="G69" s="537"/>
    </row>
    <row r="70" spans="1:9">
      <c r="A70" s="297"/>
      <c r="B70" s="186" t="s">
        <v>65</v>
      </c>
      <c r="C70" s="187">
        <v>4.8000000000000001E-2</v>
      </c>
      <c r="D70" s="264" t="s">
        <v>116</v>
      </c>
      <c r="E70" s="147">
        <v>0</v>
      </c>
      <c r="F70" s="200"/>
      <c r="G70" s="297"/>
      <c r="H70" s="316"/>
      <c r="I70" s="316"/>
    </row>
    <row r="71" spans="1:9">
      <c r="A71" s="297"/>
      <c r="B71" s="186"/>
      <c r="C71" s="187">
        <v>5.8999999999999997E-2</v>
      </c>
      <c r="D71" s="264" t="s">
        <v>116</v>
      </c>
      <c r="E71" s="147">
        <v>500000</v>
      </c>
      <c r="F71" s="297" t="s">
        <v>99</v>
      </c>
      <c r="G71" s="297"/>
      <c r="H71" s="316"/>
      <c r="I71" s="316"/>
    </row>
    <row r="72" spans="1:9">
      <c r="A72" s="297"/>
      <c r="B72" s="188" t="s">
        <v>66</v>
      </c>
      <c r="C72" s="190">
        <v>6.5000000000000002E-2</v>
      </c>
      <c r="D72" s="149" t="s">
        <v>116</v>
      </c>
      <c r="E72" s="153">
        <v>0</v>
      </c>
      <c r="F72" s="83"/>
      <c r="G72" s="83"/>
      <c r="H72" s="18"/>
      <c r="I72" s="18"/>
    </row>
    <row r="73" spans="1:9">
      <c r="A73" s="297"/>
      <c r="B73" s="205" t="s">
        <v>67</v>
      </c>
      <c r="C73" s="187">
        <v>2.5000000000000001E-2</v>
      </c>
      <c r="D73" s="264" t="s">
        <v>116</v>
      </c>
      <c r="E73" s="147">
        <v>0</v>
      </c>
      <c r="F73" s="297" t="s">
        <v>99</v>
      </c>
      <c r="G73" s="297"/>
      <c r="H73" s="316"/>
      <c r="I73" s="316"/>
    </row>
    <row r="74" spans="1:9">
      <c r="A74" s="297"/>
      <c r="B74" s="196" t="s">
        <v>68</v>
      </c>
      <c r="C74" s="192">
        <v>1.41E-2</v>
      </c>
      <c r="D74" s="149" t="s">
        <v>116</v>
      </c>
      <c r="E74" s="153">
        <v>0</v>
      </c>
      <c r="F74" s="297"/>
      <c r="G74" s="297"/>
      <c r="H74" s="316"/>
      <c r="I74" s="316"/>
    </row>
    <row r="75" spans="1:9">
      <c r="A75" s="297"/>
      <c r="B75" s="188"/>
      <c r="C75" s="192">
        <v>3.5499999999999997E-2</v>
      </c>
      <c r="D75" s="149" t="s">
        <v>116</v>
      </c>
      <c r="E75" s="153">
        <v>25000</v>
      </c>
      <c r="F75" s="297"/>
      <c r="G75" s="297"/>
      <c r="H75" s="316"/>
      <c r="I75" s="316"/>
    </row>
    <row r="76" spans="1:9">
      <c r="A76" s="297"/>
      <c r="B76" s="188"/>
      <c r="C76" s="192">
        <v>4.3099999999999999E-2</v>
      </c>
      <c r="D76" s="149" t="s">
        <v>116</v>
      </c>
      <c r="E76" s="153">
        <v>50000</v>
      </c>
      <c r="F76" s="297"/>
      <c r="G76" s="297"/>
      <c r="H76" s="316"/>
      <c r="I76" s="316"/>
    </row>
    <row r="77" spans="1:9">
      <c r="A77" s="297"/>
      <c r="B77" s="186" t="s">
        <v>69</v>
      </c>
      <c r="C77" s="191"/>
      <c r="D77" s="136" t="s">
        <v>2330</v>
      </c>
      <c r="E77" s="147"/>
      <c r="F77" s="297"/>
      <c r="G77" s="297"/>
      <c r="H77" s="316"/>
      <c r="I77" s="316"/>
    </row>
    <row r="78" spans="1:9">
      <c r="A78" s="297"/>
      <c r="B78" s="188" t="s">
        <v>70</v>
      </c>
      <c r="C78" s="189">
        <v>0.06</v>
      </c>
      <c r="D78" s="149" t="s">
        <v>116</v>
      </c>
      <c r="E78" s="153">
        <v>0</v>
      </c>
      <c r="F78" s="297"/>
      <c r="G78" s="297"/>
      <c r="H78" s="316"/>
      <c r="I78" s="316"/>
    </row>
    <row r="79" spans="1:9">
      <c r="A79" s="297"/>
      <c r="B79" s="186" t="s">
        <v>71</v>
      </c>
      <c r="C79" s="187">
        <v>6.6000000000000003E-2</v>
      </c>
      <c r="D79" s="264" t="s">
        <v>116</v>
      </c>
      <c r="E79" s="147">
        <v>0</v>
      </c>
      <c r="F79" s="83" t="s">
        <v>99</v>
      </c>
      <c r="G79" s="297"/>
      <c r="H79" s="316"/>
      <c r="I79" s="316"/>
    </row>
    <row r="80" spans="1:9">
      <c r="A80" s="297"/>
      <c r="B80" s="186"/>
      <c r="C80" s="187">
        <v>7.5999999999999998E-2</v>
      </c>
      <c r="D80" s="264" t="s">
        <v>116</v>
      </c>
      <c r="E80" s="147">
        <v>1000000</v>
      </c>
      <c r="F80" s="297"/>
      <c r="G80" s="297"/>
    </row>
    <row r="81" spans="1:7">
      <c r="A81" s="297"/>
      <c r="B81" s="201" t="s">
        <v>72</v>
      </c>
      <c r="C81" s="202">
        <v>9.9900000000000003E-2</v>
      </c>
      <c r="D81" s="203" t="s">
        <v>116</v>
      </c>
      <c r="E81" s="204">
        <v>0</v>
      </c>
      <c r="F81" s="297"/>
      <c r="G81" s="297"/>
    </row>
    <row r="82" spans="1:7">
      <c r="A82" s="297"/>
      <c r="B82" s="186" t="s">
        <v>73</v>
      </c>
      <c r="C82" s="193">
        <v>7.0000000000000007E-2</v>
      </c>
      <c r="D82" s="264" t="s">
        <v>116</v>
      </c>
      <c r="E82" s="147">
        <v>0</v>
      </c>
      <c r="F82" s="297"/>
      <c r="G82" s="297"/>
    </row>
    <row r="83" spans="1:7">
      <c r="A83" s="297"/>
      <c r="B83" s="196" t="s">
        <v>74</v>
      </c>
      <c r="C83" s="189">
        <v>0.05</v>
      </c>
      <c r="D83" s="149" t="s">
        <v>116</v>
      </c>
      <c r="E83" s="153">
        <v>0</v>
      </c>
      <c r="F83" s="297"/>
      <c r="G83" s="297"/>
    </row>
    <row r="84" spans="1:7">
      <c r="A84" s="297"/>
      <c r="B84" s="186" t="s">
        <v>75</v>
      </c>
      <c r="C84" s="288"/>
      <c r="D84" s="136" t="s">
        <v>134</v>
      </c>
      <c r="E84" s="288"/>
      <c r="F84" s="297"/>
      <c r="G84" s="297"/>
    </row>
    <row r="85" spans="1:7">
      <c r="A85" s="297"/>
      <c r="B85" s="188" t="s">
        <v>76</v>
      </c>
      <c r="C85" s="190">
        <v>6.5000000000000002E-2</v>
      </c>
      <c r="D85" s="149" t="s">
        <v>116</v>
      </c>
      <c r="E85" s="153">
        <v>0</v>
      </c>
      <c r="F85" s="297" t="s">
        <v>99</v>
      </c>
      <c r="G85" s="297"/>
    </row>
    <row r="86" spans="1:7">
      <c r="A86" s="297"/>
      <c r="B86" s="205" t="s">
        <v>77</v>
      </c>
      <c r="C86" s="288"/>
      <c r="D86" s="136" t="s">
        <v>2330</v>
      </c>
      <c r="E86" s="206"/>
      <c r="F86" s="297"/>
      <c r="G86" s="297"/>
    </row>
    <row r="87" spans="1:7">
      <c r="A87" s="297"/>
      <c r="B87" s="196" t="s">
        <v>78</v>
      </c>
      <c r="C87" s="192">
        <v>4.9500000000000002E-2</v>
      </c>
      <c r="D87" s="149" t="s">
        <v>116</v>
      </c>
      <c r="E87" s="153">
        <v>0</v>
      </c>
      <c r="F87" s="194"/>
      <c r="G87" s="297"/>
    </row>
    <row r="88" spans="1:7">
      <c r="A88" s="297"/>
      <c r="B88" s="186" t="s">
        <v>79</v>
      </c>
      <c r="C88" s="193">
        <v>0.06</v>
      </c>
      <c r="D88" s="264" t="s">
        <v>116</v>
      </c>
      <c r="E88" s="147">
        <v>0</v>
      </c>
      <c r="F88" s="194"/>
      <c r="G88" s="297"/>
    </row>
    <row r="89" spans="1:7">
      <c r="A89" s="297"/>
      <c r="B89" s="186"/>
      <c r="C89" s="193">
        <v>7.0000000000000007E-2</v>
      </c>
      <c r="D89" s="264" t="s">
        <v>116</v>
      </c>
      <c r="E89" s="147">
        <v>10000</v>
      </c>
      <c r="F89" s="195"/>
      <c r="G89" s="297"/>
    </row>
    <row r="90" spans="1:7">
      <c r="A90" s="297"/>
      <c r="B90" s="186"/>
      <c r="C90" s="193">
        <v>8.5000000000000006E-2</v>
      </c>
      <c r="D90" s="264" t="s">
        <v>116</v>
      </c>
      <c r="E90" s="147">
        <v>25000</v>
      </c>
      <c r="F90" s="297"/>
      <c r="G90" s="297"/>
    </row>
    <row r="91" spans="1:7">
      <c r="A91" s="297"/>
      <c r="B91" s="188" t="s">
        <v>168</v>
      </c>
      <c r="C91" s="189">
        <v>0.06</v>
      </c>
      <c r="D91" s="149" t="s">
        <v>116</v>
      </c>
      <c r="E91" s="153">
        <v>0</v>
      </c>
      <c r="F91" s="83" t="s">
        <v>99</v>
      </c>
      <c r="G91" s="297"/>
    </row>
    <row r="92" spans="1:7">
      <c r="A92" s="316"/>
      <c r="B92" s="186" t="s">
        <v>156</v>
      </c>
      <c r="C92" s="288"/>
      <c r="D92" s="136" t="s">
        <v>2330</v>
      </c>
      <c r="E92" s="288"/>
      <c r="F92" s="83" t="s">
        <v>99</v>
      </c>
      <c r="G92" s="297"/>
    </row>
    <row r="93" spans="1:7">
      <c r="A93" s="297"/>
      <c r="B93" s="188" t="s">
        <v>82</v>
      </c>
      <c r="C93" s="190">
        <v>6.5000000000000002E-2</v>
      </c>
      <c r="D93" s="149" t="s">
        <v>116</v>
      </c>
      <c r="E93" s="153">
        <v>0</v>
      </c>
      <c r="F93" s="297"/>
      <c r="G93" s="297"/>
    </row>
    <row r="94" spans="1:7">
      <c r="A94" s="297"/>
      <c r="B94" s="186" t="s">
        <v>83</v>
      </c>
      <c r="C94" s="187">
        <v>7.9000000000000001E-2</v>
      </c>
      <c r="D94" s="264" t="s">
        <v>116</v>
      </c>
      <c r="E94" s="147">
        <v>0</v>
      </c>
      <c r="F94" s="297"/>
      <c r="G94" s="297"/>
    </row>
    <row r="95" spans="1:7">
      <c r="A95" s="297"/>
      <c r="B95" s="188" t="s">
        <v>84</v>
      </c>
      <c r="C95" s="199"/>
      <c r="D95" s="290" t="s">
        <v>134</v>
      </c>
      <c r="E95" s="199"/>
      <c r="F95" s="297"/>
      <c r="G95" s="297"/>
    </row>
    <row r="96" spans="1:7">
      <c r="A96" s="294"/>
      <c r="B96" s="186" t="s">
        <v>85</v>
      </c>
      <c r="C96" s="191">
        <v>8.2500000000000004E-2</v>
      </c>
      <c r="D96" s="264" t="s">
        <v>116</v>
      </c>
      <c r="E96" s="147">
        <v>0</v>
      </c>
      <c r="F96" s="297"/>
      <c r="G96" s="297"/>
    </row>
    <row r="97" spans="1:10">
      <c r="A97" s="570"/>
      <c r="B97" s="199"/>
      <c r="C97" s="199"/>
      <c r="D97" s="199"/>
      <c r="E97" s="297"/>
      <c r="F97" s="570"/>
      <c r="G97" s="570"/>
      <c r="H97" s="570"/>
      <c r="I97" s="570"/>
      <c r="J97" s="389"/>
    </row>
    <row r="98" spans="1:10" ht="15" customHeight="1">
      <c r="A98" s="570"/>
      <c r="B98" s="570"/>
      <c r="C98" s="570"/>
      <c r="D98" s="570"/>
      <c r="E98" s="570"/>
      <c r="F98" s="570"/>
      <c r="G98" s="570"/>
      <c r="H98" s="570"/>
      <c r="I98" s="570"/>
      <c r="J98" s="389"/>
    </row>
    <row r="99" spans="1:10" ht="15" customHeight="1">
      <c r="A99" s="570"/>
      <c r="B99" s="570"/>
      <c r="C99" s="570"/>
      <c r="D99" s="570"/>
      <c r="E99" s="570"/>
      <c r="F99" s="570"/>
      <c r="G99" s="570"/>
      <c r="H99" s="570"/>
      <c r="I99" s="570"/>
      <c r="J99" s="389"/>
    </row>
    <row r="100" spans="1:10" ht="15" customHeight="1">
      <c r="A100" s="570"/>
      <c r="B100" s="570"/>
      <c r="C100" s="570"/>
      <c r="D100" s="570"/>
      <c r="E100" s="570"/>
      <c r="F100" s="570"/>
      <c r="G100" s="570"/>
      <c r="H100" s="570"/>
      <c r="I100" s="570"/>
      <c r="J100" s="297"/>
    </row>
    <row r="101" spans="1:10" ht="15" customHeight="1">
      <c r="A101" s="708" t="s">
        <v>2342</v>
      </c>
      <c r="B101" s="708"/>
      <c r="C101" s="708"/>
      <c r="D101" s="708"/>
      <c r="E101" s="708"/>
      <c r="F101" s="708"/>
      <c r="G101" s="708"/>
      <c r="H101" s="708"/>
      <c r="I101" s="708"/>
      <c r="J101" s="297"/>
    </row>
    <row r="102" spans="1:10" ht="17.25" customHeight="1">
      <c r="A102" s="708"/>
      <c r="B102" s="708"/>
      <c r="C102" s="708"/>
      <c r="D102" s="708"/>
      <c r="E102" s="708"/>
      <c r="F102" s="708"/>
      <c r="G102" s="708"/>
      <c r="H102" s="708"/>
      <c r="I102" s="708"/>
      <c r="J102" s="297"/>
    </row>
    <row r="103" spans="1:10" s="316" customFormat="1" ht="27.75" customHeight="1">
      <c r="A103" s="708"/>
      <c r="B103" s="708"/>
      <c r="C103" s="708"/>
      <c r="D103" s="708"/>
      <c r="E103" s="708"/>
      <c r="F103" s="708"/>
      <c r="G103" s="708"/>
      <c r="H103" s="708"/>
      <c r="I103" s="708"/>
      <c r="J103" s="297"/>
    </row>
    <row r="104" spans="1:10" ht="31.5" customHeight="1">
      <c r="A104" s="708"/>
      <c r="B104" s="708"/>
      <c r="C104" s="708"/>
      <c r="D104" s="708"/>
      <c r="E104" s="708"/>
      <c r="F104" s="708"/>
      <c r="G104" s="708"/>
      <c r="H104" s="708"/>
      <c r="I104" s="708"/>
      <c r="J104" s="297"/>
    </row>
    <row r="105" spans="1:10" ht="13.5" customHeight="1">
      <c r="A105" s="717" t="s">
        <v>2375</v>
      </c>
      <c r="B105" s="717"/>
      <c r="C105" s="717"/>
      <c r="D105" s="717"/>
      <c r="E105" s="717"/>
      <c r="F105" s="717"/>
      <c r="G105" s="717"/>
      <c r="H105" s="717"/>
      <c r="I105" s="717"/>
      <c r="J105" s="297"/>
    </row>
    <row r="106" spans="1:10" ht="17.25" customHeight="1">
      <c r="A106" s="717"/>
      <c r="B106" s="717"/>
      <c r="C106" s="717"/>
      <c r="D106" s="717"/>
      <c r="E106" s="717"/>
      <c r="F106" s="717"/>
      <c r="G106" s="717"/>
      <c r="H106" s="717"/>
      <c r="I106" s="717"/>
      <c r="J106" s="297"/>
    </row>
    <row r="107" spans="1:10" ht="15.75" customHeight="1">
      <c r="A107" s="719" t="s">
        <v>2325</v>
      </c>
      <c r="B107" s="719"/>
      <c r="C107" s="719"/>
      <c r="D107" s="719"/>
      <c r="E107" s="719"/>
      <c r="F107" s="719"/>
      <c r="G107" s="719"/>
      <c r="H107" s="719"/>
      <c r="I107" s="719"/>
      <c r="J107" s="297"/>
    </row>
    <row r="108" spans="1:10" ht="15" customHeight="1">
      <c r="A108" s="719"/>
      <c r="B108" s="719"/>
      <c r="C108" s="719"/>
      <c r="D108" s="719"/>
      <c r="E108" s="719"/>
      <c r="F108" s="719"/>
      <c r="G108" s="719"/>
      <c r="H108" s="719"/>
      <c r="I108" s="719"/>
      <c r="J108" s="297"/>
    </row>
    <row r="109" spans="1:10">
      <c r="A109" s="718" t="s">
        <v>2326</v>
      </c>
      <c r="B109" s="718"/>
      <c r="C109" s="718"/>
      <c r="D109" s="718"/>
      <c r="E109" s="718"/>
      <c r="F109" s="718"/>
      <c r="G109" s="718"/>
      <c r="H109" s="718"/>
      <c r="I109" s="718"/>
      <c r="J109" s="297"/>
    </row>
    <row r="110" spans="1:10" ht="14.25" customHeight="1">
      <c r="A110" s="717" t="s">
        <v>2373</v>
      </c>
      <c r="B110" s="717"/>
      <c r="C110" s="717"/>
      <c r="D110" s="717"/>
      <c r="E110" s="717"/>
      <c r="F110" s="717"/>
      <c r="G110" s="717"/>
      <c r="H110" s="717"/>
      <c r="I110" s="717"/>
      <c r="J110" s="297"/>
    </row>
    <row r="111" spans="1:10">
      <c r="A111" s="717"/>
      <c r="B111" s="717"/>
      <c r="C111" s="717"/>
      <c r="D111" s="717"/>
      <c r="E111" s="717"/>
      <c r="F111" s="717"/>
      <c r="G111" s="717"/>
      <c r="H111" s="717"/>
      <c r="I111" s="717"/>
      <c r="J111" s="297"/>
    </row>
    <row r="112" spans="1:10" s="316" customFormat="1" ht="15" customHeight="1">
      <c r="A112" s="717"/>
      <c r="B112" s="717"/>
      <c r="C112" s="717"/>
      <c r="D112" s="717"/>
      <c r="E112" s="717"/>
      <c r="F112" s="717"/>
      <c r="G112" s="717"/>
      <c r="H112" s="717"/>
      <c r="I112" s="717"/>
      <c r="J112" s="297"/>
    </row>
    <row r="113" spans="1:10" s="316" customFormat="1">
      <c r="A113" s="717"/>
      <c r="B113" s="717"/>
      <c r="C113" s="717"/>
      <c r="D113" s="717"/>
      <c r="E113" s="717"/>
      <c r="F113" s="717"/>
      <c r="G113" s="717"/>
      <c r="H113" s="717"/>
      <c r="I113" s="717"/>
      <c r="J113" s="297"/>
    </row>
    <row r="114" spans="1:10" s="316" customFormat="1" ht="14.25" customHeight="1">
      <c r="A114" s="656"/>
      <c r="B114" s="656"/>
      <c r="C114" s="656"/>
      <c r="D114" s="656"/>
      <c r="E114" s="656"/>
      <c r="F114" s="656"/>
      <c r="G114" s="656"/>
      <c r="H114" s="656"/>
      <c r="I114" s="656"/>
      <c r="J114" s="297"/>
    </row>
    <row r="115" spans="1:10" s="316" customFormat="1" ht="46.5" customHeight="1">
      <c r="A115" s="708" t="s">
        <v>2374</v>
      </c>
      <c r="B115" s="708"/>
      <c r="C115" s="708"/>
      <c r="D115" s="708"/>
      <c r="E115" s="708"/>
      <c r="F115" s="708"/>
      <c r="G115" s="708"/>
      <c r="H115" s="708"/>
      <c r="I115" s="708"/>
      <c r="J115" s="297"/>
    </row>
    <row r="116" spans="1:10" ht="18.75" customHeight="1">
      <c r="A116" s="708"/>
      <c r="B116" s="708"/>
      <c r="C116" s="708"/>
      <c r="D116" s="708"/>
      <c r="E116" s="708"/>
      <c r="F116" s="708"/>
      <c r="G116" s="708"/>
      <c r="H116" s="708"/>
      <c r="I116" s="708"/>
      <c r="J116" s="297"/>
    </row>
    <row r="117" spans="1:10" ht="17.25" customHeight="1">
      <c r="A117" s="708"/>
      <c r="B117" s="708"/>
      <c r="C117" s="708"/>
      <c r="D117" s="708"/>
      <c r="E117" s="708"/>
      <c r="F117" s="708"/>
      <c r="G117" s="708"/>
      <c r="H117" s="708"/>
      <c r="I117" s="708"/>
      <c r="J117" s="297"/>
    </row>
    <row r="118" spans="1:10">
      <c r="A118" s="579"/>
      <c r="B118" s="579"/>
      <c r="C118" s="579"/>
      <c r="D118" s="579"/>
      <c r="E118" s="579"/>
      <c r="F118" s="579"/>
      <c r="G118" s="579"/>
      <c r="H118" s="579"/>
      <c r="I118" s="579"/>
      <c r="J118" s="316"/>
    </row>
    <row r="119" spans="1:10">
      <c r="A119" s="579"/>
      <c r="B119" s="579"/>
      <c r="C119" s="579"/>
      <c r="D119" s="579"/>
      <c r="E119" s="579"/>
      <c r="F119" s="579"/>
      <c r="G119" s="579"/>
      <c r="H119" s="579"/>
      <c r="I119" s="579"/>
      <c r="J119" s="316"/>
    </row>
    <row r="120" spans="1:10">
      <c r="A120" s="691" t="s">
        <v>157</v>
      </c>
      <c r="B120" s="691"/>
      <c r="C120" s="691"/>
      <c r="D120" s="691"/>
      <c r="E120" s="691"/>
      <c r="F120" s="691"/>
      <c r="G120" s="691"/>
      <c r="H120" s="691"/>
      <c r="I120" s="691"/>
      <c r="J120" s="316"/>
    </row>
    <row r="121" spans="1:10">
      <c r="A121" s="691"/>
      <c r="B121" s="691"/>
      <c r="C121" s="691"/>
      <c r="D121" s="691"/>
      <c r="E121" s="691"/>
      <c r="F121" s="691"/>
      <c r="G121" s="691"/>
      <c r="H121" s="691"/>
      <c r="I121" s="691"/>
    </row>
    <row r="122" spans="1:10">
      <c r="A122" s="691"/>
      <c r="B122" s="691"/>
      <c r="C122" s="691"/>
      <c r="D122" s="691"/>
      <c r="E122" s="691"/>
      <c r="F122" s="691"/>
      <c r="G122" s="691"/>
      <c r="H122" s="691"/>
      <c r="I122" s="691"/>
    </row>
    <row r="123" spans="1:10">
      <c r="A123" s="273" t="s">
        <v>2364</v>
      </c>
      <c r="B123" s="567"/>
      <c r="C123" s="567"/>
      <c r="D123" s="567"/>
      <c r="E123" s="567"/>
      <c r="F123" s="273"/>
      <c r="G123" s="273"/>
      <c r="H123" s="273"/>
      <c r="I123" s="273"/>
    </row>
    <row r="124" spans="1:10">
      <c r="A124" s="316"/>
      <c r="B124" s="569"/>
      <c r="C124" s="569"/>
      <c r="D124" s="569"/>
      <c r="E124" s="569"/>
      <c r="F124" s="32"/>
      <c r="G124" s="316"/>
      <c r="H124" s="316"/>
      <c r="I124" s="316"/>
    </row>
    <row r="125" spans="1:10">
      <c r="A125" s="18"/>
      <c r="B125" s="569"/>
      <c r="C125" s="569"/>
      <c r="D125" s="569"/>
      <c r="E125" s="569"/>
      <c r="F125" s="316"/>
      <c r="G125" s="316"/>
      <c r="H125" s="316"/>
      <c r="I125" s="316"/>
    </row>
    <row r="126" spans="1:10">
      <c r="A126" s="316"/>
      <c r="B126" s="273"/>
      <c r="C126" s="273"/>
      <c r="D126" s="273"/>
      <c r="E126" s="273"/>
      <c r="F126" s="316"/>
      <c r="G126" s="316"/>
      <c r="H126" s="316"/>
      <c r="I126" s="316"/>
    </row>
    <row r="127" spans="1:10">
      <c r="B127" s="272"/>
      <c r="C127" s="22"/>
      <c r="D127" s="22"/>
      <c r="E127" s="316"/>
    </row>
  </sheetData>
  <mergeCells count="12">
    <mergeCell ref="A112:I113"/>
    <mergeCell ref="A120:I122"/>
    <mergeCell ref="B2:D2"/>
    <mergeCell ref="A109:I109"/>
    <mergeCell ref="A107:I108"/>
    <mergeCell ref="A3:E3"/>
    <mergeCell ref="B4:D4"/>
    <mergeCell ref="A105:I106"/>
    <mergeCell ref="A115:I117"/>
    <mergeCell ref="A114:I114"/>
    <mergeCell ref="A101:I104"/>
    <mergeCell ref="A110:I11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pageSetUpPr fitToPage="1"/>
  </sheetPr>
  <dimension ref="A1:G67"/>
  <sheetViews>
    <sheetView zoomScaleNormal="100" workbookViewId="0">
      <pane ySplit="5" topLeftCell="A6" activePane="bottomLeft" state="frozen"/>
      <selection activeCell="J4" sqref="J4"/>
      <selection pane="bottomLeft" activeCell="C34" sqref="C34"/>
    </sheetView>
  </sheetViews>
  <sheetFormatPr baseColWidth="10" defaultColWidth="9.33203125" defaultRowHeight="13"/>
  <cols>
    <col min="1" max="4" width="16" style="22" customWidth="1"/>
    <col min="5" max="5" width="12.6640625" style="22" customWidth="1"/>
    <col min="6" max="6" width="8.6640625" style="22" customWidth="1"/>
    <col min="7" max="7" width="23.6640625" style="22" bestFit="1" customWidth="1"/>
    <col min="8" max="8" width="20.5" style="22" customWidth="1"/>
    <col min="9" max="9" width="5" style="22" bestFit="1" customWidth="1"/>
    <col min="10" max="10" width="24.33203125" style="22" bestFit="1" customWidth="1"/>
    <col min="11" max="16384" width="9.33203125" style="22"/>
  </cols>
  <sheetData>
    <row r="1" spans="1:7" ht="14">
      <c r="B1" s="675" t="s">
        <v>450</v>
      </c>
      <c r="C1" s="703"/>
      <c r="D1" s="703"/>
    </row>
    <row r="2" spans="1:7" ht="18">
      <c r="A2" s="692" t="s">
        <v>443</v>
      </c>
      <c r="B2" s="697"/>
      <c r="C2" s="697"/>
      <c r="D2" s="703"/>
      <c r="E2" s="703"/>
    </row>
    <row r="3" spans="1:7" ht="18">
      <c r="A3" s="51"/>
      <c r="B3" s="696" t="s">
        <v>2222</v>
      </c>
      <c r="C3" s="697"/>
      <c r="D3" s="697"/>
    </row>
    <row r="4" spans="1:7">
      <c r="A4" s="51"/>
    </row>
    <row r="5" spans="1:7" ht="30">
      <c r="A5" s="297"/>
      <c r="B5" s="261" t="s">
        <v>31</v>
      </c>
      <c r="C5" s="181" t="s">
        <v>434</v>
      </c>
      <c r="D5" s="181" t="s">
        <v>33</v>
      </c>
      <c r="E5" s="297"/>
    </row>
    <row r="6" spans="1:7" ht="14">
      <c r="A6" s="297"/>
      <c r="B6" s="297" t="s">
        <v>34</v>
      </c>
      <c r="C6" s="371">
        <f>IF(STC!E$29="X","$0",((STC!D$29/Pop!E4)*1000))</f>
        <v>138.71411034937586</v>
      </c>
      <c r="D6" s="266"/>
      <c r="G6" s="57"/>
    </row>
    <row r="7" spans="1:7" ht="14">
      <c r="A7" s="297"/>
      <c r="B7" s="307" t="s">
        <v>35</v>
      </c>
      <c r="C7" s="382">
        <f>IF(STC!G$29="X","$0",((STC!G$29/Pop!E5)*1000))</f>
        <v>106.69538337066518</v>
      </c>
      <c r="D7" s="264">
        <f>IF(C7="$0","--",RANK(C7,$C$7:$C$56))</f>
        <v>30</v>
      </c>
      <c r="F7" s="499"/>
      <c r="G7" s="57"/>
    </row>
    <row r="8" spans="1:7" ht="14">
      <c r="A8" s="297"/>
      <c r="B8" s="308" t="s">
        <v>36</v>
      </c>
      <c r="C8" s="383">
        <f>IF(STC!H$29="X","$0",((STC!H$29/Pop!E6)*1000))</f>
        <v>118.64773349373813</v>
      </c>
      <c r="D8" s="263">
        <f>IF(C8="$0","--",RANK(C8,$C$7:$C$56))</f>
        <v>28</v>
      </c>
      <c r="G8" s="57"/>
    </row>
    <row r="9" spans="1:7" ht="14">
      <c r="A9" s="297"/>
      <c r="B9" s="307" t="s">
        <v>37</v>
      </c>
      <c r="C9" s="382">
        <f>IF(STC!I$29="X","$0",((STC!I$29/Pop!E7)*1000))</f>
        <v>52.468904417874455</v>
      </c>
      <c r="D9" s="264">
        <f t="shared" ref="D9:D55" si="0">IF(C9="$0","--",RANK(C9,$C$7:$C$56))</f>
        <v>41</v>
      </c>
      <c r="G9" s="57"/>
    </row>
    <row r="10" spans="1:7" ht="14">
      <c r="A10" s="297"/>
      <c r="B10" s="308" t="s">
        <v>38</v>
      </c>
      <c r="C10" s="383">
        <f>IF(STC!J$29="X","$0",((STC!J$29/Pop!E8)*1000))</f>
        <v>132.14118928368504</v>
      </c>
      <c r="D10" s="263">
        <f t="shared" si="0"/>
        <v>20</v>
      </c>
      <c r="G10" s="57"/>
    </row>
    <row r="11" spans="1:7" ht="14">
      <c r="A11" s="297"/>
      <c r="B11" s="307" t="s">
        <v>39</v>
      </c>
      <c r="C11" s="382">
        <f>IF(STC!K$29="X","$0",((STC!K$29/Pop!E9)*1000))</f>
        <v>255.77582401828502</v>
      </c>
      <c r="D11" s="264">
        <f t="shared" si="0"/>
        <v>5</v>
      </c>
      <c r="G11" s="57"/>
    </row>
    <row r="12" spans="1:7" ht="14">
      <c r="A12" s="297"/>
      <c r="B12" s="308" t="s">
        <v>40</v>
      </c>
      <c r="C12" s="383">
        <f>IF(STC!L$29="X","$0",((STC!L$29/Pop!E10)*1000))</f>
        <v>94.261901848959383</v>
      </c>
      <c r="D12" s="263">
        <f t="shared" si="0"/>
        <v>34</v>
      </c>
      <c r="G12" s="57"/>
    </row>
    <row r="13" spans="1:7" ht="14">
      <c r="A13" s="297"/>
      <c r="B13" s="307" t="s">
        <v>41</v>
      </c>
      <c r="C13" s="382">
        <f>IF(STC!M$29="X","$0",((STC!M$29/Pop!E11)*1000))</f>
        <v>250.05601719421298</v>
      </c>
      <c r="D13" s="264">
        <f t="shared" si="0"/>
        <v>6</v>
      </c>
      <c r="F13" s="499"/>
      <c r="G13" s="57"/>
    </row>
    <row r="14" spans="1:7" ht="14">
      <c r="A14" s="297"/>
      <c r="B14" s="308" t="s">
        <v>2349</v>
      </c>
      <c r="C14" s="383">
        <f>IF(STC!N$29="X","$0",((STC!N$29/Pop!E12)*1000))</f>
        <v>255.91539588269114</v>
      </c>
      <c r="D14" s="263">
        <f t="shared" si="0"/>
        <v>4</v>
      </c>
      <c r="F14" s="499"/>
      <c r="G14" s="57"/>
    </row>
    <row r="15" spans="1:7" ht="14">
      <c r="A15" s="297"/>
      <c r="B15" s="307" t="s">
        <v>43</v>
      </c>
      <c r="C15" s="616">
        <f>IF(STC!P$29="X","$0",((STC!P$29/Pop!E13)*1000))</f>
        <v>113.59786317454872</v>
      </c>
      <c r="D15" s="264">
        <f t="shared" si="0"/>
        <v>29</v>
      </c>
      <c r="G15" s="57"/>
    </row>
    <row r="16" spans="1:7" ht="14">
      <c r="A16" s="297"/>
      <c r="B16" s="308" t="s">
        <v>44</v>
      </c>
      <c r="C16" s="383">
        <f>IF(STC!Q$29="X","$0",((STC!Q$29/Pop!E14)*1000))</f>
        <v>93.188482267256759</v>
      </c>
      <c r="D16" s="263">
        <f t="shared" si="0"/>
        <v>35</v>
      </c>
      <c r="G16" s="57"/>
    </row>
    <row r="17" spans="1:7" ht="14">
      <c r="A17" s="297"/>
      <c r="B17" s="307" t="s">
        <v>45</v>
      </c>
      <c r="C17" s="382">
        <f>IF(STC!R$29="X","$0",((STC!R$29/Pop!E15)*1000))</f>
        <v>129.48166703793524</v>
      </c>
      <c r="D17" s="264">
        <f t="shared" si="0"/>
        <v>23</v>
      </c>
      <c r="G17" s="57"/>
    </row>
    <row r="18" spans="1:7" ht="14">
      <c r="A18" s="297"/>
      <c r="B18" s="308" t="s">
        <v>46</v>
      </c>
      <c r="C18" s="383">
        <f>IF(STC!S$29="X","$0",((STC!S$29/Pop!E16)*1000))</f>
        <v>126.17832974070775</v>
      </c>
      <c r="D18" s="263">
        <f t="shared" si="0"/>
        <v>24</v>
      </c>
      <c r="G18" s="57"/>
    </row>
    <row r="19" spans="1:7" ht="14">
      <c r="A19" s="297"/>
      <c r="B19" s="307" t="s">
        <v>47</v>
      </c>
      <c r="C19" s="382">
        <f>IF(STC!T$29="X","$0",((STC!T$29/Pop!E17)*1000))</f>
        <v>224.769085323468</v>
      </c>
      <c r="D19" s="264">
        <f t="shared" si="0"/>
        <v>8</v>
      </c>
      <c r="G19" s="57"/>
    </row>
    <row r="20" spans="1:7" ht="14">
      <c r="A20" s="297"/>
      <c r="B20" s="308" t="s">
        <v>48</v>
      </c>
      <c r="C20" s="383">
        <f>IF(STC!U$29="X","$0",((STC!U$29/Pop!E18)*1000))</f>
        <v>153.82120825857254</v>
      </c>
      <c r="D20" s="263">
        <f t="shared" si="0"/>
        <v>14</v>
      </c>
      <c r="G20" s="57"/>
    </row>
    <row r="21" spans="1:7" ht="14">
      <c r="A21" s="297"/>
      <c r="B21" s="307" t="s">
        <v>49</v>
      </c>
      <c r="C21" s="382">
        <f>IF(STC!V$29="X","$0",((STC!V$29/Pop!E19)*1000))</f>
        <v>137.33620157732227</v>
      </c>
      <c r="D21" s="264">
        <f t="shared" si="0"/>
        <v>17</v>
      </c>
      <c r="G21" s="57"/>
    </row>
    <row r="22" spans="1:7" ht="14">
      <c r="A22" s="297"/>
      <c r="B22" s="308" t="s">
        <v>50</v>
      </c>
      <c r="C22" s="383">
        <f>IF(STC!W$29="X","$0",((STC!W$29/Pop!E20)*1000))</f>
        <v>132.83544841738572</v>
      </c>
      <c r="D22" s="263">
        <f t="shared" si="0"/>
        <v>19</v>
      </c>
      <c r="G22" s="57"/>
    </row>
    <row r="23" spans="1:7" ht="14">
      <c r="A23" s="297"/>
      <c r="B23" s="307" t="s">
        <v>51</v>
      </c>
      <c r="C23" s="382">
        <f>IF(STC!X$29="X","$0",((STC!X$29/Pop!E21)*1000))</f>
        <v>102.9704846381687</v>
      </c>
      <c r="D23" s="264">
        <f t="shared" si="0"/>
        <v>32</v>
      </c>
      <c r="G23" s="57"/>
    </row>
    <row r="24" spans="1:7" ht="14">
      <c r="A24" s="297"/>
      <c r="B24" s="308" t="s">
        <v>52</v>
      </c>
      <c r="C24" s="383">
        <f>IF(STC!Y$29="X","$0",((STC!Y$29/Pop!E22)*1000))</f>
        <v>62.190497558563834</v>
      </c>
      <c r="D24" s="263">
        <f t="shared" si="0"/>
        <v>40</v>
      </c>
      <c r="G24" s="57"/>
    </row>
    <row r="25" spans="1:7" ht="14">
      <c r="A25" s="297"/>
      <c r="B25" s="307" t="s">
        <v>53</v>
      </c>
      <c r="C25" s="382">
        <f>IF(STC!Z$29="X","$0",((STC!Z$29/Pop!E23)*1000))</f>
        <v>131.17604743443968</v>
      </c>
      <c r="D25" s="264">
        <f t="shared" si="0"/>
        <v>21</v>
      </c>
      <c r="G25" s="57"/>
    </row>
    <row r="26" spans="1:7" ht="14">
      <c r="A26" s="297"/>
      <c r="B26" s="308" t="s">
        <v>54</v>
      </c>
      <c r="C26" s="383">
        <f>IF(STC!AA$29="X","$0",((STC!AA$29/Pop!E24)*1000))</f>
        <v>165.54935521548691</v>
      </c>
      <c r="D26" s="263">
        <f t="shared" si="0"/>
        <v>13</v>
      </c>
      <c r="G26" s="57"/>
    </row>
    <row r="27" spans="1:7" ht="14">
      <c r="A27" s="297"/>
      <c r="B27" s="307" t="s">
        <v>55</v>
      </c>
      <c r="C27" s="382">
        <f>IF(STC!AB$29="X","$0",((STC!AB$29/Pop!E25)*1000))</f>
        <v>320.1941625573503</v>
      </c>
      <c r="D27" s="264">
        <f t="shared" si="0"/>
        <v>2</v>
      </c>
      <c r="G27" s="57"/>
    </row>
    <row r="28" spans="1:7" ht="14">
      <c r="A28" s="297"/>
      <c r="B28" s="308" t="s">
        <v>56</v>
      </c>
      <c r="C28" s="383">
        <f>IF(STC!AC$29="X","$0",((STC!AC$29/Pop!E26)*1000))</f>
        <v>119.99213837030383</v>
      </c>
      <c r="D28" s="263">
        <f t="shared" si="0"/>
        <v>26</v>
      </c>
      <c r="G28" s="57"/>
    </row>
    <row r="29" spans="1:7" ht="14">
      <c r="A29" s="297"/>
      <c r="B29" s="307" t="s">
        <v>57</v>
      </c>
      <c r="C29" s="382">
        <f>IF(STC!AD$29="X","$0",((STC!AD$29/Pop!E27)*1000))</f>
        <v>220.03132371194954</v>
      </c>
      <c r="D29" s="264">
        <f t="shared" si="0"/>
        <v>9</v>
      </c>
      <c r="G29" s="57"/>
    </row>
    <row r="30" spans="1:7" ht="14">
      <c r="A30" s="297"/>
      <c r="B30" s="308" t="s">
        <v>58</v>
      </c>
      <c r="C30" s="383">
        <f>IF(STC!AE$29="X","$0",((STC!AE$29/Pop!E28)*1000))</f>
        <v>136.69548607620388</v>
      </c>
      <c r="D30" s="263">
        <f t="shared" si="0"/>
        <v>18</v>
      </c>
      <c r="G30" s="57"/>
    </row>
    <row r="31" spans="1:7" ht="14">
      <c r="A31" s="297"/>
      <c r="B31" s="307" t="s">
        <v>59</v>
      </c>
      <c r="C31" s="382">
        <f>IF(STC!AF$29="X","$0",((STC!AF$29/Pop!E29)*1000))</f>
        <v>50.288932813306609</v>
      </c>
      <c r="D31" s="264">
        <f t="shared" si="0"/>
        <v>42</v>
      </c>
      <c r="G31" s="57"/>
    </row>
    <row r="32" spans="1:7" ht="14">
      <c r="A32" s="297"/>
      <c r="B32" s="308" t="s">
        <v>60</v>
      </c>
      <c r="C32" s="383">
        <f>IF(STC!AG$29="X","$0",((STC!AG$29/Pop!E30)*1000))</f>
        <v>118.99460539004068</v>
      </c>
      <c r="D32" s="263">
        <f t="shared" si="0"/>
        <v>27</v>
      </c>
      <c r="G32" s="57"/>
    </row>
    <row r="33" spans="1:7" ht="14">
      <c r="A33" s="297"/>
      <c r="B33" s="307" t="s">
        <v>61</v>
      </c>
      <c r="C33" s="382">
        <f>IF(STC!AH$29="X","$0",((STC!AH$29/Pop!E31)*1000))</f>
        <v>137.72371510294386</v>
      </c>
      <c r="D33" s="264">
        <f t="shared" si="0"/>
        <v>16</v>
      </c>
      <c r="G33" s="57"/>
    </row>
    <row r="34" spans="1:7" ht="14">
      <c r="A34" s="297"/>
      <c r="B34" s="308" t="s">
        <v>2350</v>
      </c>
      <c r="C34" s="383" t="str">
        <f>IF(STC!AI$29="X","$0",((STC!AI$29/Pop!E32)*1000))</f>
        <v>$0</v>
      </c>
      <c r="D34" s="489" t="s">
        <v>393</v>
      </c>
      <c r="G34" s="57"/>
    </row>
    <row r="35" spans="1:7" ht="14">
      <c r="A35" s="297"/>
      <c r="B35" s="307" t="s">
        <v>63</v>
      </c>
      <c r="C35" s="382">
        <f>IF(STC!AJ$29="X","$0",((STC!AJ$29/Pop!E33)*1000))</f>
        <v>427.20817399528596</v>
      </c>
      <c r="D35" s="264">
        <f t="shared" si="0"/>
        <v>1</v>
      </c>
      <c r="G35" s="57"/>
    </row>
    <row r="36" spans="1:7" ht="14">
      <c r="A36" s="297"/>
      <c r="B36" s="308" t="s">
        <v>64</v>
      </c>
      <c r="C36" s="383">
        <f>IF(STC!AK$29="X","$0",((STC!AK$29/Pop!E34)*1000))</f>
        <v>234.289740966887</v>
      </c>
      <c r="D36" s="263">
        <f t="shared" si="0"/>
        <v>7</v>
      </c>
      <c r="G36" s="57"/>
    </row>
    <row r="37" spans="1:7" ht="14">
      <c r="A37" s="297"/>
      <c r="B37" s="307" t="s">
        <v>65</v>
      </c>
      <c r="C37" s="382">
        <f>IF(STC!AL$29="X","$0",((STC!AL$29/Pop!E35)*1000))</f>
        <v>44.000440598255807</v>
      </c>
      <c r="D37" s="264">
        <f t="shared" si="0"/>
        <v>43</v>
      </c>
      <c r="G37" s="57"/>
    </row>
    <row r="38" spans="1:7" ht="14">
      <c r="A38" s="297"/>
      <c r="B38" s="308" t="s">
        <v>66</v>
      </c>
      <c r="C38" s="383">
        <f>IF(STC!AM$29="X","$0",((STC!AM$29/Pop!E36)*1000))</f>
        <v>202.8450836219273</v>
      </c>
      <c r="D38" s="263">
        <f t="shared" si="0"/>
        <v>10</v>
      </c>
      <c r="G38" s="57"/>
    </row>
    <row r="39" spans="1:7" ht="14">
      <c r="A39" s="297"/>
      <c r="B39" s="307" t="s">
        <v>67</v>
      </c>
      <c r="C39" s="382">
        <f>IF(STC!AN$29="X","$0",((STC!AN$29/Pop!E37)*1000))</f>
        <v>73.689294673954208</v>
      </c>
      <c r="D39" s="264">
        <f t="shared" si="0"/>
        <v>38</v>
      </c>
      <c r="G39" s="57"/>
    </row>
    <row r="40" spans="1:7" ht="14">
      <c r="A40" s="297"/>
      <c r="B40" s="308" t="s">
        <v>68</v>
      </c>
      <c r="C40" s="383">
        <f>IF(STC!AO$29="X","$0",((STC!AO$29/Pop!E38)*1000))</f>
        <v>80.581895781401215</v>
      </c>
      <c r="D40" s="263">
        <f t="shared" si="0"/>
        <v>36</v>
      </c>
      <c r="G40" s="57"/>
    </row>
    <row r="41" spans="1:7" ht="14">
      <c r="A41" s="297"/>
      <c r="B41" s="307" t="s">
        <v>2351</v>
      </c>
      <c r="C41" s="382">
        <f>IF(STC!AP$29="X","$0",((STC!AP$29/Pop!E39)*1000))</f>
        <v>0.75763755350230888</v>
      </c>
      <c r="D41" s="490" t="s">
        <v>393</v>
      </c>
      <c r="G41" s="57"/>
    </row>
    <row r="42" spans="1:7" ht="14">
      <c r="A42" s="297"/>
      <c r="B42" s="308" t="s">
        <v>70</v>
      </c>
      <c r="C42" s="383">
        <f>IF(STC!AQ$29="X","$0",((STC!AQ$29/Pop!E40)*1000))</f>
        <v>40.167759556168825</v>
      </c>
      <c r="D42" s="263">
        <f t="shared" si="0"/>
        <v>44</v>
      </c>
      <c r="G42" s="57"/>
    </row>
    <row r="43" spans="1:7" ht="14">
      <c r="A43" s="297"/>
      <c r="B43" s="307" t="s">
        <v>71</v>
      </c>
      <c r="C43" s="382">
        <f>IF(STC!AR$29="X","$0",((STC!AR$29/Pop!E41)*1000))</f>
        <v>152.80719980998248</v>
      </c>
      <c r="D43" s="264">
        <f t="shared" si="0"/>
        <v>15</v>
      </c>
      <c r="G43" s="57"/>
    </row>
    <row r="44" spans="1:7" ht="14">
      <c r="A44" s="297"/>
      <c r="B44" s="308" t="s">
        <v>72</v>
      </c>
      <c r="C44" s="383">
        <f>IF(STC!AS$29="X","$0",((STC!AS$29/Pop!E42)*1000))</f>
        <v>183.07268176258444</v>
      </c>
      <c r="D44" s="263">
        <f t="shared" si="0"/>
        <v>11</v>
      </c>
      <c r="G44" s="57"/>
    </row>
    <row r="45" spans="1:7" ht="14">
      <c r="A45" s="297"/>
      <c r="B45" s="307" t="s">
        <v>73</v>
      </c>
      <c r="C45" s="382">
        <f>IF(STC!AT$29="X","$0",((STC!AT$29/Pop!E43)*1000))</f>
        <v>122.43037487295202</v>
      </c>
      <c r="D45" s="264">
        <f t="shared" si="0"/>
        <v>25</v>
      </c>
      <c r="G45" s="57"/>
    </row>
    <row r="46" spans="1:7" ht="14">
      <c r="A46" s="297"/>
      <c r="B46" s="308" t="s">
        <v>74</v>
      </c>
      <c r="C46" s="383">
        <f>IF(STC!AU$29="X","$0",((STC!AU$29/Pop!E44)*1000))</f>
        <v>74.766602532576741</v>
      </c>
      <c r="D46" s="263">
        <f t="shared" si="0"/>
        <v>37</v>
      </c>
      <c r="G46" s="57"/>
    </row>
    <row r="47" spans="1:7" ht="14">
      <c r="A47" s="297"/>
      <c r="B47" s="307" t="s">
        <v>149</v>
      </c>
      <c r="C47" s="382">
        <f>IF(STC!AV$29="X","$0",((STC!AV$29/Pop!E45)*1000))</f>
        <v>35.333104893142881</v>
      </c>
      <c r="D47" s="264">
        <f t="shared" si="0"/>
        <v>45</v>
      </c>
      <c r="G47" s="57"/>
    </row>
    <row r="48" spans="1:7" ht="14">
      <c r="A48" s="297"/>
      <c r="B48" s="308" t="s">
        <v>76</v>
      </c>
      <c r="C48" s="383">
        <f>IF(STC!AW$29="X","$0",((STC!AW$29/Pop!E46)*1000))</f>
        <v>257.03202985593771</v>
      </c>
      <c r="D48" s="263">
        <f t="shared" si="0"/>
        <v>3</v>
      </c>
      <c r="G48" s="57"/>
    </row>
    <row r="49" spans="1:7" ht="14">
      <c r="A49" s="297"/>
      <c r="B49" s="307" t="s">
        <v>2352</v>
      </c>
      <c r="C49" s="382" t="str">
        <f>IF(STC!AX$29="X","$0",((STC!AX$29/Pop!E47)*1000))</f>
        <v>$0</v>
      </c>
      <c r="D49" s="490" t="s">
        <v>393</v>
      </c>
      <c r="G49" s="57"/>
    </row>
    <row r="50" spans="1:7" ht="14">
      <c r="A50" s="297"/>
      <c r="B50" s="308" t="s">
        <v>78</v>
      </c>
      <c r="C50" s="413">
        <f>IF(STC!AY$29="X","$0",((STC!AY$29/Pop!E48)*1000))</f>
        <v>106.25233531270059</v>
      </c>
      <c r="D50" s="203">
        <f t="shared" si="0"/>
        <v>31</v>
      </c>
      <c r="G50" s="57"/>
    </row>
    <row r="51" spans="1:7" ht="14">
      <c r="A51" s="297"/>
      <c r="B51" s="307" t="s">
        <v>79</v>
      </c>
      <c r="C51" s="382">
        <f>IF(STC!AZ$29="X","$0",((STC!AZ$29/Pop!E49)*1000))</f>
        <v>130.51244514212141</v>
      </c>
      <c r="D51" s="264">
        <f t="shared" si="0"/>
        <v>22</v>
      </c>
      <c r="G51" s="57"/>
    </row>
    <row r="52" spans="1:7" ht="14">
      <c r="A52" s="297"/>
      <c r="B52" s="308" t="s">
        <v>2354</v>
      </c>
      <c r="C52" s="383">
        <f>IF(STC!BA$29="X","$0",((STC!BA$29/Pop!E50)*1000))</f>
        <v>97.633889884557533</v>
      </c>
      <c r="D52" s="263">
        <f t="shared" si="0"/>
        <v>33</v>
      </c>
      <c r="G52" s="57"/>
    </row>
    <row r="53" spans="1:7" ht="14">
      <c r="A53" s="297"/>
      <c r="B53" s="307" t="s">
        <v>2353</v>
      </c>
      <c r="C53" s="382" t="str">
        <f>IF(STC!BB$29="X","$0",((STC!BB$29/Pop!E51)*1000))</f>
        <v>$0</v>
      </c>
      <c r="D53" s="490" t="s">
        <v>393</v>
      </c>
      <c r="G53" s="57"/>
    </row>
    <row r="54" spans="1:7" ht="14">
      <c r="A54" s="297"/>
      <c r="B54" s="308" t="s">
        <v>82</v>
      </c>
      <c r="C54" s="383">
        <f>IF(STC!BC$29="X","$0",((STC!BC$29/Pop!E52)*1000))</f>
        <v>64.049647081240437</v>
      </c>
      <c r="D54" s="263">
        <f t="shared" si="0"/>
        <v>39</v>
      </c>
      <c r="G54" s="57"/>
    </row>
    <row r="55" spans="1:7" ht="14">
      <c r="A55" s="297"/>
      <c r="B55" s="307" t="s">
        <v>83</v>
      </c>
      <c r="C55" s="382">
        <f>IF(STC!BD$29="X","$0",((STC!BD$29/Pop!E53)*1000))</f>
        <v>165.59430853304201</v>
      </c>
      <c r="D55" s="264">
        <f t="shared" si="0"/>
        <v>12</v>
      </c>
      <c r="G55" s="57"/>
    </row>
    <row r="56" spans="1:7" ht="14">
      <c r="A56" s="297"/>
      <c r="B56" s="308" t="s">
        <v>152</v>
      </c>
      <c r="C56" s="383" t="str">
        <f>IF(STC!BE$29="X","$0",((STC!BE$29/Pop!E54)*1000))</f>
        <v>$0</v>
      </c>
      <c r="D56" s="489" t="s">
        <v>393</v>
      </c>
      <c r="G56" s="57"/>
    </row>
    <row r="57" spans="1:7" ht="14">
      <c r="A57" s="308"/>
      <c r="B57" s="308"/>
      <c r="C57" s="308"/>
      <c r="D57" s="297"/>
      <c r="E57" s="297"/>
    </row>
    <row r="58" spans="1:7" ht="14">
      <c r="A58" s="308" t="s">
        <v>163</v>
      </c>
      <c r="B58" s="308"/>
      <c r="C58" s="308"/>
      <c r="D58" s="297"/>
      <c r="E58" s="297"/>
    </row>
    <row r="59" spans="1:7" ht="14">
      <c r="A59" s="542" t="s">
        <v>2355</v>
      </c>
      <c r="B59" s="542"/>
      <c r="C59" s="542"/>
      <c r="D59" s="537"/>
      <c r="E59" s="537"/>
    </row>
    <row r="60" spans="1:7" ht="13.5" customHeight="1">
      <c r="A60" s="681" t="s">
        <v>2348</v>
      </c>
      <c r="B60" s="681"/>
      <c r="C60" s="681"/>
      <c r="D60" s="681"/>
      <c r="E60" s="681"/>
      <c r="F60" s="681"/>
    </row>
    <row r="61" spans="1:7" ht="16.5" customHeight="1">
      <c r="A61" s="681"/>
      <c r="B61" s="681"/>
      <c r="C61" s="681"/>
      <c r="D61" s="681"/>
      <c r="E61" s="681"/>
      <c r="F61" s="681"/>
    </row>
    <row r="62" spans="1:7" ht="13.5" customHeight="1">
      <c r="A62" s="681"/>
      <c r="B62" s="681"/>
      <c r="C62" s="681"/>
      <c r="D62" s="681"/>
      <c r="E62" s="681"/>
      <c r="F62" s="681"/>
    </row>
    <row r="63" spans="1:7" ht="14">
      <c r="A63" s="308" t="s">
        <v>603</v>
      </c>
      <c r="B63" s="308"/>
      <c r="C63" s="308"/>
      <c r="D63" s="297"/>
      <c r="E63" s="297"/>
    </row>
    <row r="64" spans="1:7" ht="14">
      <c r="A64" s="297" t="s">
        <v>440</v>
      </c>
      <c r="B64" s="297"/>
      <c r="C64" s="297"/>
      <c r="D64" s="297"/>
      <c r="E64" s="297"/>
    </row>
    <row r="65" spans="1:5" ht="14">
      <c r="A65" s="297"/>
      <c r="B65" s="297"/>
      <c r="C65" s="297"/>
      <c r="D65" s="297"/>
      <c r="E65" s="297"/>
    </row>
    <row r="66" spans="1:5" ht="14">
      <c r="B66" s="297"/>
    </row>
    <row r="67" spans="1:5" ht="14">
      <c r="B67" s="272"/>
    </row>
  </sheetData>
  <mergeCells count="4">
    <mergeCell ref="A2:E2"/>
    <mergeCell ref="B1:D1"/>
    <mergeCell ref="B3:D3"/>
    <mergeCell ref="A60:F62"/>
  </mergeCells>
  <pageMargins left="0.7" right="0.7" top="0.75" bottom="0.75" header="0.3" footer="0.3"/>
  <pageSetup scale="70"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0.249977111117893"/>
    <pageSetUpPr fitToPage="1"/>
  </sheetPr>
  <dimension ref="A1:J67"/>
  <sheetViews>
    <sheetView zoomScaleNormal="100" workbookViewId="0">
      <pane ySplit="5" topLeftCell="A6" activePane="bottomLeft" state="frozen"/>
      <selection activeCell="J4" sqref="J4"/>
      <selection pane="bottomLeft" activeCell="G13" sqref="G13"/>
    </sheetView>
  </sheetViews>
  <sheetFormatPr baseColWidth="10" defaultColWidth="9.33203125" defaultRowHeight="13"/>
  <cols>
    <col min="1" max="1" width="6.6640625" style="22" customWidth="1"/>
    <col min="2" max="2" width="7.5" style="22" customWidth="1"/>
    <col min="3" max="3" width="13.5" style="22" customWidth="1"/>
    <col min="4" max="4" width="15.6640625" style="22" customWidth="1"/>
    <col min="5" max="5" width="9.33203125" style="49"/>
    <col min="6" max="7" width="9.33203125" style="22"/>
    <col min="8" max="8" width="16.6640625" style="22" bestFit="1" customWidth="1"/>
    <col min="9" max="9" width="16" style="22" customWidth="1"/>
    <col min="10" max="10" width="13.5" style="22" customWidth="1"/>
    <col min="11" max="11" width="10.33203125" style="22" customWidth="1"/>
    <col min="12" max="16384" width="9.33203125" style="22"/>
  </cols>
  <sheetData>
    <row r="1" spans="1:10" ht="15">
      <c r="A1" s="720" t="s">
        <v>449</v>
      </c>
      <c r="B1" s="666"/>
      <c r="C1" s="666"/>
      <c r="D1" s="666"/>
      <c r="E1" s="666"/>
      <c r="F1" s="666"/>
      <c r="G1" s="666"/>
      <c r="H1" s="666"/>
    </row>
    <row r="2" spans="1:10" ht="19">
      <c r="A2" s="692" t="s">
        <v>444</v>
      </c>
      <c r="B2" s="672"/>
      <c r="C2" s="672"/>
      <c r="D2" s="672"/>
      <c r="E2" s="672"/>
      <c r="F2" s="666"/>
      <c r="G2" s="666"/>
      <c r="H2" s="666"/>
      <c r="J2" s="68"/>
    </row>
    <row r="3" spans="1:10" ht="19">
      <c r="A3" s="671" t="str">
        <f>CONCATENATE("Fiscal Year ",Pop!H1)</f>
        <v>Fiscal Year 2016</v>
      </c>
      <c r="B3" s="672"/>
      <c r="C3" s="672"/>
      <c r="D3" s="672"/>
      <c r="E3" s="672"/>
      <c r="F3" s="672"/>
      <c r="G3" s="672"/>
      <c r="H3" s="672"/>
    </row>
    <row r="5" spans="1:10" ht="30">
      <c r="A5" s="297"/>
      <c r="B5" s="297"/>
      <c r="C5" s="261" t="s">
        <v>31</v>
      </c>
      <c r="D5" s="181" t="s">
        <v>90</v>
      </c>
      <c r="E5" s="492" t="s">
        <v>33</v>
      </c>
      <c r="F5" s="297"/>
      <c r="G5" s="297"/>
    </row>
    <row r="6" spans="1:10" ht="14">
      <c r="A6" s="297"/>
      <c r="B6" s="297"/>
      <c r="C6" s="297" t="s">
        <v>34</v>
      </c>
      <c r="D6" s="259">
        <f>(SLF!$D23/Pop!$D$4)*1000</f>
        <v>167.77466375191906</v>
      </c>
      <c r="E6" s="494"/>
    </row>
    <row r="7" spans="1:10" ht="14">
      <c r="A7" s="297"/>
      <c r="B7" s="297"/>
      <c r="C7" s="307" t="s">
        <v>35</v>
      </c>
      <c r="D7" s="139">
        <f>(SLF!$I23/Pop!$D$5)*1000</f>
        <v>77.497482278221881</v>
      </c>
      <c r="E7" s="410">
        <f>IF(D7=0, "--", RANK(D7,$D$7:$D$56))</f>
        <v>40</v>
      </c>
    </row>
    <row r="8" spans="1:10" ht="14">
      <c r="A8" s="297"/>
      <c r="B8" s="297"/>
      <c r="C8" s="308" t="s">
        <v>36</v>
      </c>
      <c r="D8" s="101">
        <f>(SLF!$L23/Pop!$D$6)*1000</f>
        <v>286.23830446028575</v>
      </c>
      <c r="E8" s="630">
        <f t="shared" ref="E8:E56" si="0">IF(D8=0, "--", RANK(D8,$D$7:$D$56))</f>
        <v>5</v>
      </c>
    </row>
    <row r="9" spans="1:10" ht="14">
      <c r="A9" s="297"/>
      <c r="B9" s="297"/>
      <c r="C9" s="307" t="s">
        <v>37</v>
      </c>
      <c r="D9" s="139">
        <f>(SLF!$O23/Pop!$D$7)*1000</f>
        <v>82.584681620497918</v>
      </c>
      <c r="E9" s="410">
        <f t="shared" si="0"/>
        <v>38</v>
      </c>
    </row>
    <row r="10" spans="1:10" ht="14">
      <c r="A10" s="297"/>
      <c r="B10" s="297"/>
      <c r="C10" s="308" t="s">
        <v>38</v>
      </c>
      <c r="D10" s="101">
        <f>(SLF!$R$23/Pop!$D$8)*1000</f>
        <v>150.64397631909981</v>
      </c>
      <c r="E10" s="630">
        <f t="shared" si="0"/>
        <v>21</v>
      </c>
    </row>
    <row r="11" spans="1:10" ht="14">
      <c r="A11" s="297"/>
      <c r="B11" s="297"/>
      <c r="C11" s="307" t="s">
        <v>39</v>
      </c>
      <c r="D11" s="139">
        <f>(SLF!$U$23/Pop!$D$9)*1000</f>
        <v>251.98659034973008</v>
      </c>
      <c r="E11" s="410">
        <f t="shared" si="0"/>
        <v>8</v>
      </c>
      <c r="G11" s="499"/>
    </row>
    <row r="12" spans="1:10" ht="14">
      <c r="A12" s="297"/>
      <c r="B12" s="297"/>
      <c r="C12" s="308" t="s">
        <v>40</v>
      </c>
      <c r="D12" s="101">
        <f>(SLF!$X$23/Pop!$D$10)*1000</f>
        <v>113.21828428212484</v>
      </c>
      <c r="E12" s="630">
        <f t="shared" si="0"/>
        <v>27</v>
      </c>
      <c r="G12" s="499"/>
    </row>
    <row r="13" spans="1:10" ht="14">
      <c r="A13" s="297"/>
      <c r="B13" s="297"/>
      <c r="C13" s="307" t="s">
        <v>41</v>
      </c>
      <c r="D13" s="139">
        <f>(SLF!$AA$23/Pop!$D$11)*1000</f>
        <v>200.53795135303127</v>
      </c>
      <c r="E13" s="410">
        <f t="shared" si="0"/>
        <v>12</v>
      </c>
    </row>
    <row r="14" spans="1:10" ht="14">
      <c r="A14" s="297"/>
      <c r="B14" s="297"/>
      <c r="C14" s="308" t="s">
        <v>158</v>
      </c>
      <c r="D14" s="101">
        <f>(SLF!$AD$23/Pop!$D$12)*1000</f>
        <v>339.76874098612569</v>
      </c>
      <c r="E14" s="630">
        <f t="shared" si="0"/>
        <v>4</v>
      </c>
    </row>
    <row r="15" spans="1:10" ht="14">
      <c r="A15" s="297"/>
      <c r="B15" s="297"/>
      <c r="C15" s="307" t="s">
        <v>43</v>
      </c>
      <c r="D15" s="139">
        <f>(SLF!$AJ$23/Pop!$D$13)*1000</f>
        <v>110.00025221976387</v>
      </c>
      <c r="E15" s="410">
        <f t="shared" si="0"/>
        <v>29</v>
      </c>
    </row>
    <row r="16" spans="1:10" ht="14">
      <c r="A16" s="297"/>
      <c r="B16" s="297"/>
      <c r="C16" s="308" t="s">
        <v>44</v>
      </c>
      <c r="D16" s="101">
        <f>(SLF!$AM$23/Pop!$D$14)*1000</f>
        <v>95.117136369189481</v>
      </c>
      <c r="E16" s="630">
        <f t="shared" si="0"/>
        <v>33</v>
      </c>
    </row>
    <row r="17" spans="1:5" ht="14">
      <c r="A17" s="297"/>
      <c r="B17" s="297"/>
      <c r="C17" s="307" t="s">
        <v>45</v>
      </c>
      <c r="D17" s="139">
        <f>(SLF!$AP$23/Pop!$D$15)*1000</f>
        <v>75.712386862586044</v>
      </c>
      <c r="E17" s="410">
        <f t="shared" si="0"/>
        <v>41</v>
      </c>
    </row>
    <row r="18" spans="1:5" ht="14">
      <c r="A18" s="297"/>
      <c r="B18" s="297"/>
      <c r="C18" s="308" t="s">
        <v>46</v>
      </c>
      <c r="D18" s="101">
        <f>(SLF!$AS$23/Pop!$D$16)*1000</f>
        <v>112.49587803998271</v>
      </c>
      <c r="E18" s="630">
        <f t="shared" si="0"/>
        <v>28</v>
      </c>
    </row>
    <row r="19" spans="1:5" ht="14">
      <c r="A19" s="297"/>
      <c r="B19" s="297"/>
      <c r="C19" s="307" t="s">
        <v>47</v>
      </c>
      <c r="D19" s="139">
        <f>(SLF!$AV$23/Pop!$D$17)*1000</f>
        <v>262.35064537837593</v>
      </c>
      <c r="E19" s="410">
        <f t="shared" si="0"/>
        <v>7</v>
      </c>
    </row>
    <row r="20" spans="1:5" ht="14">
      <c r="A20" s="297"/>
      <c r="B20" s="297"/>
      <c r="C20" s="308" t="s">
        <v>48</v>
      </c>
      <c r="D20" s="101">
        <f>(SLF!$AY$23/Pop!$D$18)*1000</f>
        <v>155.9188888404851</v>
      </c>
      <c r="E20" s="630">
        <f t="shared" si="0"/>
        <v>19</v>
      </c>
    </row>
    <row r="21" spans="1:5" ht="14">
      <c r="A21" s="297"/>
      <c r="B21" s="297"/>
      <c r="C21" s="307" t="s">
        <v>49</v>
      </c>
      <c r="D21" s="139">
        <f>(SLF!$BB$23/Pop!$D$19)*1000</f>
        <v>120.37073413164205</v>
      </c>
      <c r="E21" s="410">
        <f t="shared" si="0"/>
        <v>25</v>
      </c>
    </row>
    <row r="22" spans="1:5" ht="14">
      <c r="A22" s="297"/>
      <c r="B22" s="297"/>
      <c r="C22" s="308" t="s">
        <v>50</v>
      </c>
      <c r="D22" s="101">
        <f>(SLF!$BE$23/Pop!$D$20)*1000</f>
        <v>134.77071984994484</v>
      </c>
      <c r="E22" s="630">
        <f t="shared" si="0"/>
        <v>24</v>
      </c>
    </row>
    <row r="23" spans="1:5" ht="14">
      <c r="A23" s="297"/>
      <c r="B23" s="297"/>
      <c r="C23" s="307" t="s">
        <v>51</v>
      </c>
      <c r="D23" s="139">
        <f>(SLF!$BH$23/Pop!$D$21)*1000</f>
        <v>177.77883475916866</v>
      </c>
      <c r="E23" s="410">
        <f t="shared" si="0"/>
        <v>14</v>
      </c>
    </row>
    <row r="24" spans="1:5" ht="14">
      <c r="A24" s="297"/>
      <c r="B24" s="297"/>
      <c r="C24" s="308" t="s">
        <v>52</v>
      </c>
      <c r="D24" s="101">
        <f>(SLF!$BK$23/Pop!$D$22)*1000</f>
        <v>36.614010158003666</v>
      </c>
      <c r="E24" s="630">
        <f t="shared" si="0"/>
        <v>45</v>
      </c>
    </row>
    <row r="25" spans="1:5" ht="14">
      <c r="A25" s="297"/>
      <c r="B25" s="297"/>
      <c r="C25" s="307" t="s">
        <v>53</v>
      </c>
      <c r="D25" s="139">
        <f>(SLF!$BN$23/Pop!$D$23)*1000</f>
        <v>103.35941399695692</v>
      </c>
      <c r="E25" s="410">
        <f t="shared" si="0"/>
        <v>32</v>
      </c>
    </row>
    <row r="26" spans="1:5" ht="14">
      <c r="A26" s="297"/>
      <c r="B26" s="297"/>
      <c r="C26" s="308" t="s">
        <v>54</v>
      </c>
      <c r="D26" s="101">
        <f>(SLF!$BQ$23/Pop!$D$24)*1000</f>
        <v>187.39493343460444</v>
      </c>
      <c r="E26" s="630">
        <f t="shared" si="0"/>
        <v>13</v>
      </c>
    </row>
    <row r="27" spans="1:5" ht="14">
      <c r="A27" s="297"/>
      <c r="B27" s="297"/>
      <c r="C27" s="307" t="s">
        <v>55</v>
      </c>
      <c r="D27" s="139">
        <f>(SLF!$BT$23/Pop!$D$25)*1000</f>
        <v>342.02629327898961</v>
      </c>
      <c r="E27" s="410">
        <f t="shared" si="0"/>
        <v>3</v>
      </c>
    </row>
    <row r="28" spans="1:5" ht="14">
      <c r="A28" s="297"/>
      <c r="B28" s="297"/>
      <c r="C28" s="308" t="s">
        <v>56</v>
      </c>
      <c r="D28" s="101">
        <f>(SLF!$BW$23/Pop!$D$26)*1000</f>
        <v>90.42311101536275</v>
      </c>
      <c r="E28" s="630">
        <f t="shared" si="0"/>
        <v>34</v>
      </c>
    </row>
    <row r="29" spans="1:5" ht="14">
      <c r="A29" s="297"/>
      <c r="B29" s="297"/>
      <c r="C29" s="307" t="s">
        <v>57</v>
      </c>
      <c r="D29" s="139">
        <f>(SLF!$BZ$23/Pop!$D$27)*1000</f>
        <v>274.33181600166512</v>
      </c>
      <c r="E29" s="410">
        <f t="shared" si="0"/>
        <v>6</v>
      </c>
    </row>
    <row r="30" spans="1:5" ht="14">
      <c r="A30" s="297"/>
      <c r="B30" s="297"/>
      <c r="C30" s="308" t="s">
        <v>58</v>
      </c>
      <c r="D30" s="101">
        <f>(SLF!$CC$23/Pop!$D$28)*1000</f>
        <v>155.12449692923764</v>
      </c>
      <c r="E30" s="630">
        <f t="shared" si="0"/>
        <v>20</v>
      </c>
    </row>
    <row r="31" spans="1:5" ht="14">
      <c r="A31" s="297"/>
      <c r="B31" s="297"/>
      <c r="C31" s="307" t="s">
        <v>59</v>
      </c>
      <c r="D31" s="139">
        <f>(SLF!$CF$23/Pop!$D$29)*1000</f>
        <v>66.399821643636628</v>
      </c>
      <c r="E31" s="410">
        <f t="shared" si="0"/>
        <v>42</v>
      </c>
    </row>
    <row r="32" spans="1:5" ht="14">
      <c r="A32" s="297"/>
      <c r="B32" s="297"/>
      <c r="C32" s="308" t="s">
        <v>60</v>
      </c>
      <c r="D32" s="101">
        <f>(SLF!$CI$23/Pop!$D$30)*1000</f>
        <v>114.54129182327931</v>
      </c>
      <c r="E32" s="630">
        <f t="shared" si="0"/>
        <v>26</v>
      </c>
    </row>
    <row r="33" spans="1:5" ht="14">
      <c r="A33" s="297"/>
      <c r="B33" s="297"/>
      <c r="C33" s="307" t="s">
        <v>61</v>
      </c>
      <c r="D33" s="139">
        <f>(SLF!$CL$23/Pop!$D$31)*1000</f>
        <v>161.28722800289157</v>
      </c>
      <c r="E33" s="410">
        <f t="shared" si="0"/>
        <v>17</v>
      </c>
    </row>
    <row r="34" spans="1:5" ht="14">
      <c r="A34" s="297"/>
      <c r="B34" s="297"/>
      <c r="C34" s="308" t="s">
        <v>148</v>
      </c>
      <c r="D34" s="101">
        <f>(SLF!$CO$23/Pop!$D$32)*1000</f>
        <v>0</v>
      </c>
      <c r="E34" s="630" t="str">
        <f t="shared" si="0"/>
        <v>--</v>
      </c>
    </row>
    <row r="35" spans="1:5" ht="14">
      <c r="A35" s="297"/>
      <c r="B35" s="297"/>
      <c r="C35" s="307" t="s">
        <v>63</v>
      </c>
      <c r="D35" s="139">
        <f>(SLF!$CR$23/Pop!$D$33)*1000</f>
        <v>524.51620393778342</v>
      </c>
      <c r="E35" s="410">
        <f t="shared" si="0"/>
        <v>2</v>
      </c>
    </row>
    <row r="36" spans="1:5" ht="14">
      <c r="A36" s="297"/>
      <c r="B36" s="297"/>
      <c r="C36" s="308" t="s">
        <v>64</v>
      </c>
      <c r="D36" s="101">
        <f>(SLF!$CU$23/Pop!$D$34)*1000</f>
        <v>248.31629543563142</v>
      </c>
      <c r="E36" s="630">
        <f t="shared" si="0"/>
        <v>9</v>
      </c>
    </row>
    <row r="37" spans="1:5" ht="14">
      <c r="A37" s="297"/>
      <c r="B37" s="297"/>
      <c r="C37" s="307" t="s">
        <v>65</v>
      </c>
      <c r="D37" s="139">
        <f>(SLF!$CX$23/Pop!$D$35)*1000</f>
        <v>54.637120750041241</v>
      </c>
      <c r="E37" s="410">
        <f t="shared" si="0"/>
        <v>43</v>
      </c>
    </row>
    <row r="38" spans="1:5" ht="14">
      <c r="A38" s="297"/>
      <c r="B38" s="297"/>
      <c r="C38" s="308" t="s">
        <v>66</v>
      </c>
      <c r="D38" s="101">
        <f>(SLF!$DA$23/Pop!$D$36)*1000</f>
        <v>535.10168183701319</v>
      </c>
      <c r="E38" s="630">
        <f t="shared" si="0"/>
        <v>1</v>
      </c>
    </row>
    <row r="39" spans="1:5" ht="14">
      <c r="A39" s="297"/>
      <c r="B39" s="297"/>
      <c r="C39" s="307" t="s">
        <v>67</v>
      </c>
      <c r="D39" s="139">
        <f>(SLF!$DD$23/Pop!$D$37)*1000</f>
        <v>105.0057750119158</v>
      </c>
      <c r="E39" s="410">
        <f t="shared" si="0"/>
        <v>31</v>
      </c>
    </row>
    <row r="40" spans="1:5" ht="14">
      <c r="A40" s="297"/>
      <c r="B40" s="297"/>
      <c r="C40" s="308" t="s">
        <v>68</v>
      </c>
      <c r="D40" s="101">
        <f>(SLF!$DG$23/Pop!$D$38)*1000</f>
        <v>136.41621710334749</v>
      </c>
      <c r="E40" s="630">
        <f t="shared" si="0"/>
        <v>22</v>
      </c>
    </row>
    <row r="41" spans="1:5" ht="14">
      <c r="A41" s="297"/>
      <c r="B41" s="297"/>
      <c r="C41" s="307" t="s">
        <v>159</v>
      </c>
      <c r="D41" s="139">
        <f>(SLF!$DJ$23/Pop!$D$39)*1000</f>
        <v>25.604527197722636</v>
      </c>
      <c r="E41" s="410">
        <f t="shared" si="0"/>
        <v>46</v>
      </c>
    </row>
    <row r="42" spans="1:5" ht="14">
      <c r="A42" s="297"/>
      <c r="B42" s="297"/>
      <c r="C42" s="308" t="s">
        <v>70</v>
      </c>
      <c r="D42" s="101">
        <f>(SLF!$DM$23/Pop!$D$40)*1000</f>
        <v>83.592373470719593</v>
      </c>
      <c r="E42" s="630">
        <f t="shared" si="0"/>
        <v>37</v>
      </c>
    </row>
    <row r="43" spans="1:5" ht="14">
      <c r="A43" s="297"/>
      <c r="B43" s="297"/>
      <c r="C43" s="307" t="s">
        <v>71</v>
      </c>
      <c r="D43" s="139">
        <f>(SLF!$DP$23/Pop!$D$41)*1000</f>
        <v>169.01122347612781</v>
      </c>
      <c r="E43" s="410">
        <f t="shared" si="0"/>
        <v>16</v>
      </c>
    </row>
    <row r="44" spans="1:5" ht="14">
      <c r="A44" s="297"/>
      <c r="B44" s="297"/>
      <c r="C44" s="308" t="s">
        <v>72</v>
      </c>
      <c r="D44" s="101">
        <f>(SLF!$DS$23/Pop!$D$42)*1000</f>
        <v>228.08098952966998</v>
      </c>
      <c r="E44" s="630">
        <f t="shared" si="0"/>
        <v>11</v>
      </c>
    </row>
    <row r="45" spans="1:5" ht="14">
      <c r="A45" s="297"/>
      <c r="B45" s="297"/>
      <c r="C45" s="307" t="s">
        <v>73</v>
      </c>
      <c r="D45" s="139">
        <f>(SLF!$DV$23/Pop!$D$43)*1000</f>
        <v>136.41607237751592</v>
      </c>
      <c r="E45" s="410">
        <f t="shared" si="0"/>
        <v>23</v>
      </c>
    </row>
    <row r="46" spans="1:5" ht="14">
      <c r="A46" s="297"/>
      <c r="B46" s="297"/>
      <c r="C46" s="308" t="s">
        <v>74</v>
      </c>
      <c r="D46" s="101">
        <f>(SLF!$DY$23/Pop!$D$44)*1000</f>
        <v>88.811453314251992</v>
      </c>
      <c r="E46" s="630">
        <f t="shared" si="0"/>
        <v>36</v>
      </c>
    </row>
    <row r="47" spans="1:5" ht="14">
      <c r="A47" s="297"/>
      <c r="B47" s="297"/>
      <c r="C47" s="307" t="s">
        <v>75</v>
      </c>
      <c r="D47" s="139">
        <f>(SLF!$EB$23/Pop!$D$45)*1000</f>
        <v>37.936629903127184</v>
      </c>
      <c r="E47" s="410">
        <f t="shared" si="0"/>
        <v>44</v>
      </c>
    </row>
    <row r="48" spans="1:5" ht="14">
      <c r="A48" s="297"/>
      <c r="B48" s="297"/>
      <c r="C48" s="308" t="s">
        <v>76</v>
      </c>
      <c r="D48" s="101">
        <f>(SLF!$EE$23/Pop!$D$46)*1000</f>
        <v>231.3965281700435</v>
      </c>
      <c r="E48" s="630">
        <f t="shared" si="0"/>
        <v>10</v>
      </c>
    </row>
    <row r="49" spans="1:7" ht="14">
      <c r="A49" s="297"/>
      <c r="B49" s="297"/>
      <c r="C49" s="307" t="s">
        <v>160</v>
      </c>
      <c r="D49" s="139">
        <f>(SLF!$EH$23/Pop!$D$47)*1000</f>
        <v>0</v>
      </c>
      <c r="E49" s="410" t="str">
        <f t="shared" si="0"/>
        <v>--</v>
      </c>
    </row>
    <row r="50" spans="1:7" ht="14">
      <c r="A50" s="297"/>
      <c r="B50" s="297"/>
      <c r="C50" s="308" t="s">
        <v>78</v>
      </c>
      <c r="D50" s="101">
        <f>(SLF!$EK$23/Pop!$D$48)*1000</f>
        <v>109.50159329453103</v>
      </c>
      <c r="E50" s="630">
        <f t="shared" si="0"/>
        <v>30</v>
      </c>
    </row>
    <row r="51" spans="1:7" ht="14">
      <c r="A51" s="297"/>
      <c r="B51" s="297"/>
      <c r="C51" s="307" t="s">
        <v>79</v>
      </c>
      <c r="D51" s="139">
        <f>(SLF!$EN$23/Pop!$D$49)*1000</f>
        <v>157.75305845474639</v>
      </c>
      <c r="E51" s="410">
        <f t="shared" si="0"/>
        <v>18</v>
      </c>
    </row>
    <row r="52" spans="1:7" ht="14">
      <c r="A52" s="297"/>
      <c r="B52" s="297"/>
      <c r="C52" s="308" t="s">
        <v>161</v>
      </c>
      <c r="D52" s="101">
        <f>(SLF!$EQ$23/Pop!$D$50)*1000</f>
        <v>89.452698832237189</v>
      </c>
      <c r="E52" s="630">
        <f t="shared" si="0"/>
        <v>35</v>
      </c>
    </row>
    <row r="53" spans="1:7" ht="14">
      <c r="A53" s="297"/>
      <c r="B53" s="297"/>
      <c r="C53" s="307" t="s">
        <v>162</v>
      </c>
      <c r="D53" s="139">
        <f>(SLF!$ET$23/Pop!$D$51)*1000</f>
        <v>0</v>
      </c>
      <c r="E53" s="410" t="str">
        <f t="shared" si="0"/>
        <v>--</v>
      </c>
    </row>
    <row r="54" spans="1:7" ht="14">
      <c r="A54" s="297"/>
      <c r="B54" s="297"/>
      <c r="C54" s="308" t="s">
        <v>82</v>
      </c>
      <c r="D54" s="101">
        <f>(SLF!$EW$23/Pop!$D$52)*1000</f>
        <v>79.119037840752426</v>
      </c>
      <c r="E54" s="630">
        <f t="shared" si="0"/>
        <v>39</v>
      </c>
    </row>
    <row r="55" spans="1:7" ht="14">
      <c r="A55" s="297"/>
      <c r="B55" s="297"/>
      <c r="C55" s="307" t="s">
        <v>83</v>
      </c>
      <c r="D55" s="139">
        <f>(SLF!$EZ$23/Pop!$D$53)*1000</f>
        <v>170.93351593310626</v>
      </c>
      <c r="E55" s="410">
        <f t="shared" si="0"/>
        <v>15</v>
      </c>
    </row>
    <row r="56" spans="1:7" ht="14">
      <c r="A56" s="297"/>
      <c r="B56" s="297"/>
      <c r="C56" s="308" t="s">
        <v>152</v>
      </c>
      <c r="D56" s="101">
        <f>(SLF!$FC$23/Pop!$D$54)*1000</f>
        <v>0</v>
      </c>
      <c r="E56" s="630" t="str">
        <f t="shared" si="0"/>
        <v>--</v>
      </c>
    </row>
    <row r="57" spans="1:7" ht="14">
      <c r="A57" s="297"/>
      <c r="B57" s="297"/>
      <c r="C57" s="262" t="s">
        <v>85</v>
      </c>
      <c r="D57" s="256">
        <f>(SLF!$AG$23/Pop!$D$55)*1000</f>
        <v>813.15026536672042</v>
      </c>
      <c r="E57" s="410" t="str">
        <f>CONCATENATE("(",RANK(D57,$D$7:$D$57),")")</f>
        <v>(1)</v>
      </c>
    </row>
    <row r="58" spans="1:7" ht="14">
      <c r="A58" s="297"/>
      <c r="B58" s="16"/>
      <c r="C58" s="16"/>
      <c r="D58" s="297"/>
      <c r="E58" s="266"/>
      <c r="F58" s="297"/>
      <c r="G58" s="297"/>
    </row>
    <row r="59" spans="1:7" ht="14">
      <c r="A59" s="308" t="s">
        <v>163</v>
      </c>
      <c r="B59" s="297"/>
      <c r="C59" s="297"/>
      <c r="D59" s="297"/>
      <c r="E59" s="266"/>
      <c r="F59" s="297"/>
      <c r="G59" s="297"/>
    </row>
    <row r="60" spans="1:7" ht="42.75" customHeight="1">
      <c r="A60" s="682" t="s">
        <v>540</v>
      </c>
      <c r="B60" s="682"/>
      <c r="C60" s="682"/>
      <c r="D60" s="682"/>
      <c r="E60" s="682"/>
      <c r="F60" s="682"/>
      <c r="G60" s="682"/>
    </row>
    <row r="61" spans="1:7" ht="14">
      <c r="A61" s="308" t="s">
        <v>608</v>
      </c>
      <c r="B61" s="297"/>
      <c r="C61" s="297"/>
      <c r="D61" s="297"/>
      <c r="E61" s="266"/>
      <c r="F61" s="297"/>
      <c r="G61" s="297"/>
    </row>
    <row r="62" spans="1:7" ht="14">
      <c r="A62" s="308"/>
      <c r="B62" s="297"/>
      <c r="C62" s="297"/>
      <c r="D62" s="297"/>
      <c r="E62" s="266"/>
      <c r="F62" s="297"/>
      <c r="G62" s="297"/>
    </row>
    <row r="63" spans="1:7" ht="14">
      <c r="A63" s="297" t="s">
        <v>435</v>
      </c>
      <c r="B63" s="297"/>
      <c r="C63" s="297"/>
      <c r="D63" s="297"/>
      <c r="E63" s="266"/>
      <c r="F63" s="297"/>
      <c r="G63" s="297"/>
    </row>
    <row r="66" spans="2:2" ht="14">
      <c r="B66" s="297"/>
    </row>
    <row r="67" spans="2:2" ht="14">
      <c r="B67" s="272"/>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E22"/>
  <sheetViews>
    <sheetView workbookViewId="0">
      <selection activeCell="C23" sqref="C23"/>
    </sheetView>
  </sheetViews>
  <sheetFormatPr baseColWidth="10" defaultColWidth="9.33203125" defaultRowHeight="14"/>
  <cols>
    <col min="1" max="1" width="14.33203125" style="297" customWidth="1"/>
    <col min="2" max="2" width="34.6640625" style="297" customWidth="1"/>
    <col min="3" max="3" width="18.6640625" style="297" customWidth="1"/>
    <col min="4" max="16384" width="9.33203125" style="297"/>
  </cols>
  <sheetData>
    <row r="1" spans="1:5">
      <c r="A1" s="675" t="s">
        <v>448</v>
      </c>
      <c r="B1" s="675"/>
      <c r="C1" s="675"/>
    </row>
    <row r="2" spans="1:5" s="68" customFormat="1" ht="18">
      <c r="A2" s="692" t="s">
        <v>15</v>
      </c>
      <c r="B2" s="692"/>
      <c r="C2" s="692"/>
      <c r="D2" s="75"/>
      <c r="E2" s="74"/>
    </row>
    <row r="3" spans="1:5" s="68" customFormat="1" ht="18">
      <c r="A3" s="696" t="s">
        <v>2230</v>
      </c>
      <c r="B3" s="696"/>
      <c r="C3" s="696"/>
      <c r="D3" s="73"/>
    </row>
    <row r="4" spans="1:5">
      <c r="B4" s="266"/>
      <c r="C4" s="266"/>
      <c r="D4" s="266"/>
    </row>
    <row r="5" spans="1:5" s="71" customFormat="1">
      <c r="A5" s="72" t="s">
        <v>31</v>
      </c>
      <c r="B5" s="72" t="s">
        <v>164</v>
      </c>
      <c r="C5" s="72" t="s">
        <v>165</v>
      </c>
    </row>
    <row r="6" spans="1:5" ht="30">
      <c r="A6" s="268" t="s">
        <v>42</v>
      </c>
      <c r="B6" s="70" t="s">
        <v>166</v>
      </c>
      <c r="C6" s="322" t="s">
        <v>2332</v>
      </c>
      <c r="D6" s="266"/>
    </row>
    <row r="7" spans="1:5" ht="15">
      <c r="A7" s="423" t="s">
        <v>62</v>
      </c>
      <c r="B7" s="424" t="s">
        <v>381</v>
      </c>
      <c r="C7" s="425" t="s">
        <v>618</v>
      </c>
      <c r="D7" s="266"/>
    </row>
    <row r="8" spans="1:5" ht="15" customHeight="1">
      <c r="A8" s="268" t="s">
        <v>69</v>
      </c>
      <c r="B8" s="70" t="s">
        <v>167</v>
      </c>
      <c r="C8" s="426">
        <v>2.5999999999999999E-3</v>
      </c>
      <c r="D8" s="266"/>
      <c r="E8" s="557"/>
    </row>
    <row r="9" spans="1:5" ht="16">
      <c r="A9" s="423" t="s">
        <v>77</v>
      </c>
      <c r="B9" s="424" t="s">
        <v>2235</v>
      </c>
      <c r="C9" s="425" t="s">
        <v>2331</v>
      </c>
      <c r="D9" s="266"/>
      <c r="E9" s="316"/>
    </row>
    <row r="10" spans="1:5" ht="31">
      <c r="A10" s="268" t="s">
        <v>168</v>
      </c>
      <c r="B10" s="70" t="s">
        <v>169</v>
      </c>
      <c r="C10" s="322" t="s">
        <v>170</v>
      </c>
      <c r="D10" s="266"/>
      <c r="E10" s="316"/>
    </row>
    <row r="11" spans="1:5" ht="16.5" customHeight="1">
      <c r="A11" s="423" t="s">
        <v>81</v>
      </c>
      <c r="B11" s="424" t="s">
        <v>171</v>
      </c>
      <c r="C11" s="427" t="s">
        <v>172</v>
      </c>
      <c r="D11" s="266"/>
      <c r="E11" s="316"/>
    </row>
    <row r="12" spans="1:5" ht="16.5" customHeight="1">
      <c r="B12" s="467"/>
      <c r="C12" s="263"/>
      <c r="D12" s="266"/>
      <c r="E12" s="316"/>
    </row>
    <row r="13" spans="1:5" ht="78.75" customHeight="1">
      <c r="A13" s="721" t="s">
        <v>174</v>
      </c>
      <c r="B13" s="721"/>
      <c r="C13" s="721"/>
      <c r="E13" s="316"/>
    </row>
    <row r="14" spans="1:5" ht="56.25" customHeight="1">
      <c r="A14" s="721" t="s">
        <v>173</v>
      </c>
      <c r="B14" s="721"/>
      <c r="C14" s="721"/>
    </row>
    <row r="15" spans="1:5">
      <c r="A15" s="69"/>
      <c r="B15" s="69"/>
      <c r="C15" s="69"/>
      <c r="D15" s="69"/>
      <c r="E15" s="69"/>
    </row>
    <row r="16" spans="1:5" ht="15" customHeight="1">
      <c r="A16" s="69" t="s">
        <v>2365</v>
      </c>
      <c r="B16" s="69"/>
      <c r="C16" s="69"/>
      <c r="D16" s="69"/>
      <c r="E16" s="69"/>
    </row>
    <row r="17" spans="1:5">
      <c r="A17" s="69" t="s">
        <v>175</v>
      </c>
      <c r="B17" s="69"/>
      <c r="C17" s="69"/>
      <c r="D17" s="69"/>
      <c r="E17" s="69"/>
    </row>
    <row r="18" spans="1:5">
      <c r="A18" s="69"/>
      <c r="B18" s="69"/>
      <c r="C18" s="69"/>
      <c r="D18" s="69"/>
      <c r="E18" s="69"/>
    </row>
    <row r="19" spans="1:5">
      <c r="A19" s="69"/>
    </row>
    <row r="20" spans="1:5">
      <c r="A20" s="470"/>
      <c r="B20" s="470"/>
    </row>
    <row r="21" spans="1:5">
      <c r="A21" s="308"/>
    </row>
    <row r="22" spans="1:5">
      <c r="A22" s="308"/>
    </row>
  </sheetData>
  <mergeCells count="5">
    <mergeCell ref="A14:C14"/>
    <mergeCell ref="A13:C13"/>
    <mergeCell ref="A1:C1"/>
    <mergeCell ref="A2:C2"/>
    <mergeCell ref="A3:C3"/>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7030A0"/>
    <pageSetUpPr fitToPage="1"/>
  </sheetPr>
  <dimension ref="A1:P69"/>
  <sheetViews>
    <sheetView zoomScaleNormal="100" workbookViewId="0">
      <pane ySplit="5" topLeftCell="A6" activePane="bottomLeft" state="frozen"/>
      <selection activeCell="J4" sqref="J4"/>
      <selection pane="bottomLeft" activeCell="H42" sqref="H42"/>
    </sheetView>
  </sheetViews>
  <sheetFormatPr baseColWidth="10" defaultColWidth="8.83203125" defaultRowHeight="15"/>
  <cols>
    <col min="1" max="1" width="10.33203125" style="22" customWidth="1"/>
    <col min="2" max="2" width="11.6640625" style="56" customWidth="1"/>
    <col min="3" max="3" width="9.33203125" style="22"/>
    <col min="4" max="4" width="13.33203125" style="15" bestFit="1" customWidth="1"/>
    <col min="5" max="5" width="12.6640625" style="22" customWidth="1"/>
    <col min="6" max="6" width="11" style="22" bestFit="1" customWidth="1"/>
    <col min="8" max="8" width="9.33203125" bestFit="1" customWidth="1"/>
    <col min="11" max="11" width="10" customWidth="1"/>
  </cols>
  <sheetData>
    <row r="1" spans="1:9">
      <c r="B1" s="723" t="s">
        <v>447</v>
      </c>
      <c r="C1" s="695"/>
      <c r="D1" s="695"/>
      <c r="E1" s="695"/>
      <c r="G1" s="316"/>
      <c r="H1" s="316"/>
      <c r="I1" s="316"/>
    </row>
    <row r="2" spans="1:9" ht="18">
      <c r="A2" s="722" t="s">
        <v>409</v>
      </c>
      <c r="B2" s="697"/>
      <c r="C2" s="697"/>
      <c r="D2" s="697"/>
      <c r="E2" s="697"/>
      <c r="F2" s="697"/>
      <c r="G2" s="316"/>
      <c r="H2" s="316"/>
      <c r="I2" s="316"/>
    </row>
    <row r="3" spans="1:9" ht="19">
      <c r="A3" s="80"/>
      <c r="B3" s="724" t="s">
        <v>2226</v>
      </c>
      <c r="C3" s="672"/>
      <c r="D3" s="672"/>
      <c r="E3" s="672"/>
      <c r="F3" s="80"/>
      <c r="G3" s="316"/>
      <c r="H3" s="316"/>
      <c r="I3" s="316"/>
    </row>
    <row r="4" spans="1:9" ht="15.75" customHeight="1">
      <c r="B4" s="403"/>
      <c r="C4" s="386"/>
      <c r="D4" s="386"/>
      <c r="E4" s="386"/>
      <c r="G4" s="316"/>
      <c r="H4" s="316"/>
      <c r="I4" s="316"/>
    </row>
    <row r="5" spans="1:9" ht="30" customHeight="1">
      <c r="A5" s="181" t="s">
        <v>31</v>
      </c>
      <c r="B5" s="207" t="s">
        <v>176</v>
      </c>
      <c r="C5" s="246" t="s">
        <v>33</v>
      </c>
      <c r="D5" s="207" t="s">
        <v>177</v>
      </c>
      <c r="E5" s="207" t="s">
        <v>178</v>
      </c>
      <c r="F5" s="395" t="s">
        <v>33</v>
      </c>
      <c r="G5" s="297"/>
      <c r="H5" s="197"/>
      <c r="I5" s="197"/>
    </row>
    <row r="6" spans="1:9" ht="18" customHeight="1">
      <c r="A6" s="268" t="s">
        <v>35</v>
      </c>
      <c r="B6" s="311">
        <v>0.04</v>
      </c>
      <c r="C6" s="247">
        <f>RANK(B6,$B$6:$B$55)</f>
        <v>40</v>
      </c>
      <c r="D6" s="311">
        <v>5.142870690501173E-2</v>
      </c>
      <c r="E6" s="311">
        <v>9.1428706905011731E-2</v>
      </c>
      <c r="F6" s="312">
        <f>RANK(E6,$E$6:$E$55)</f>
        <v>5</v>
      </c>
      <c r="G6" s="297"/>
      <c r="H6" s="297"/>
      <c r="I6" s="297"/>
    </row>
    <row r="7" spans="1:9">
      <c r="A7" s="297" t="s">
        <v>36</v>
      </c>
      <c r="B7" s="577" t="s">
        <v>393</v>
      </c>
      <c r="C7" s="444" t="s">
        <v>393</v>
      </c>
      <c r="D7" s="445">
        <v>1.4293448187983913E-2</v>
      </c>
      <c r="E7" s="445">
        <v>1.4293448187983913E-2</v>
      </c>
      <c r="F7" s="356">
        <f t="shared" ref="F7:F55" si="0">RANK(E7,$E$6:$E$55)</f>
        <v>46</v>
      </c>
      <c r="G7" s="297"/>
      <c r="H7" s="297"/>
      <c r="I7" s="297"/>
    </row>
    <row r="8" spans="1:9">
      <c r="A8" s="268" t="s">
        <v>37</v>
      </c>
      <c r="B8" s="311">
        <v>5.6000000000000001E-2</v>
      </c>
      <c r="C8" s="247">
        <f t="shared" ref="C8:C55" si="1">RANK(B8,$B$6:$B$55)</f>
        <v>28</v>
      </c>
      <c r="D8" s="311">
        <v>2.7686725778420181E-2</v>
      </c>
      <c r="E8" s="311">
        <v>8.3686725778420179E-2</v>
      </c>
      <c r="F8" s="312">
        <f t="shared" si="0"/>
        <v>11</v>
      </c>
      <c r="G8" s="297"/>
      <c r="H8" s="297"/>
      <c r="I8" s="297"/>
    </row>
    <row r="9" spans="1:9">
      <c r="A9" s="297" t="s">
        <v>38</v>
      </c>
      <c r="B9" s="445">
        <v>6.5000000000000002E-2</v>
      </c>
      <c r="C9" s="279">
        <f t="shared" si="1"/>
        <v>9</v>
      </c>
      <c r="D9" s="445">
        <v>2.9342221729143303E-2</v>
      </c>
      <c r="E9" s="445">
        <v>9.4342221729143305E-2</v>
      </c>
      <c r="F9" s="356">
        <f t="shared" si="0"/>
        <v>3</v>
      </c>
      <c r="G9" s="297"/>
      <c r="H9" s="297"/>
      <c r="I9" s="297"/>
    </row>
    <row r="10" spans="1:9">
      <c r="A10" s="268" t="s">
        <v>179</v>
      </c>
      <c r="B10" s="311">
        <v>7.2499999999999995E-2</v>
      </c>
      <c r="C10" s="247">
        <f t="shared" si="1"/>
        <v>1</v>
      </c>
      <c r="D10" s="311">
        <v>1.3064392986970194E-2</v>
      </c>
      <c r="E10" s="311">
        <v>8.5564392986970189E-2</v>
      </c>
      <c r="F10" s="312">
        <f t="shared" si="0"/>
        <v>9</v>
      </c>
      <c r="G10" s="297"/>
      <c r="H10" s="297"/>
      <c r="I10" s="297"/>
    </row>
    <row r="11" spans="1:9">
      <c r="A11" s="297" t="s">
        <v>40</v>
      </c>
      <c r="B11" s="445">
        <v>2.9000000000000001E-2</v>
      </c>
      <c r="C11" s="279">
        <f t="shared" si="1"/>
        <v>45</v>
      </c>
      <c r="D11" s="445">
        <v>4.7327797665100348E-2</v>
      </c>
      <c r="E11" s="445">
        <v>7.6327797665100353E-2</v>
      </c>
      <c r="F11" s="356">
        <f t="shared" si="0"/>
        <v>16</v>
      </c>
      <c r="G11" s="297"/>
      <c r="H11" s="297"/>
      <c r="I11" s="297"/>
    </row>
    <row r="12" spans="1:9">
      <c r="A12" s="268" t="s">
        <v>41</v>
      </c>
      <c r="B12" s="311">
        <v>6.3500000000000001E-2</v>
      </c>
      <c r="C12" s="247">
        <f t="shared" si="1"/>
        <v>12</v>
      </c>
      <c r="D12" s="311">
        <v>0</v>
      </c>
      <c r="E12" s="311">
        <v>6.3500000000000001E-2</v>
      </c>
      <c r="F12" s="312">
        <f t="shared" si="0"/>
        <v>33</v>
      </c>
      <c r="G12" s="297"/>
      <c r="H12" s="297"/>
      <c r="I12" s="297"/>
    </row>
    <row r="13" spans="1:9">
      <c r="A13" s="297" t="s">
        <v>42</v>
      </c>
      <c r="B13" s="577" t="s">
        <v>393</v>
      </c>
      <c r="C13" s="444" t="s">
        <v>393</v>
      </c>
      <c r="D13" s="445">
        <v>0</v>
      </c>
      <c r="E13" s="445">
        <v>0</v>
      </c>
      <c r="F13" s="446" t="s">
        <v>393</v>
      </c>
      <c r="G13" s="297"/>
      <c r="H13" s="297"/>
      <c r="I13" s="297"/>
    </row>
    <row r="14" spans="1:9">
      <c r="A14" s="268" t="s">
        <v>43</v>
      </c>
      <c r="B14" s="311">
        <v>0.06</v>
      </c>
      <c r="C14" s="247">
        <f t="shared" si="1"/>
        <v>16</v>
      </c>
      <c r="D14" s="311">
        <v>1.0450760345954609E-2</v>
      </c>
      <c r="E14" s="311">
        <v>7.0450760345954599E-2</v>
      </c>
      <c r="F14" s="312">
        <f t="shared" si="0"/>
        <v>22</v>
      </c>
      <c r="G14" s="297"/>
      <c r="H14" s="297"/>
      <c r="I14" s="297"/>
    </row>
    <row r="15" spans="1:9">
      <c r="A15" s="297" t="s">
        <v>44</v>
      </c>
      <c r="B15" s="445">
        <v>0.04</v>
      </c>
      <c r="C15" s="279">
        <f t="shared" si="1"/>
        <v>40</v>
      </c>
      <c r="D15" s="445">
        <v>3.2908097554691533E-2</v>
      </c>
      <c r="E15" s="445">
        <v>7.2908097554691534E-2</v>
      </c>
      <c r="F15" s="356">
        <f t="shared" si="0"/>
        <v>19</v>
      </c>
      <c r="G15" s="297"/>
      <c r="H15" s="297"/>
      <c r="I15" s="297"/>
    </row>
    <row r="16" spans="1:9">
      <c r="A16" s="268" t="s">
        <v>180</v>
      </c>
      <c r="B16" s="311">
        <v>0.04</v>
      </c>
      <c r="C16" s="247">
        <f t="shared" si="1"/>
        <v>40</v>
      </c>
      <c r="D16" s="311">
        <v>4.0904090344710481E-3</v>
      </c>
      <c r="E16" s="311">
        <v>4.4090409034471048E-2</v>
      </c>
      <c r="F16" s="312">
        <f t="shared" si="0"/>
        <v>45</v>
      </c>
      <c r="G16" s="297"/>
      <c r="H16" s="297"/>
      <c r="I16" s="297"/>
    </row>
    <row r="17" spans="1:9">
      <c r="A17" s="297" t="s">
        <v>46</v>
      </c>
      <c r="B17" s="445">
        <v>0.06</v>
      </c>
      <c r="C17" s="279">
        <f t="shared" si="1"/>
        <v>16</v>
      </c>
      <c r="D17" s="445">
        <v>3.0716096510421785E-4</v>
      </c>
      <c r="E17" s="445">
        <v>6.0307160965104217E-2</v>
      </c>
      <c r="F17" s="356">
        <f t="shared" si="0"/>
        <v>37</v>
      </c>
      <c r="G17" s="297"/>
      <c r="H17" s="297"/>
      <c r="I17" s="297"/>
    </row>
    <row r="18" spans="1:9">
      <c r="A18" s="268" t="s">
        <v>47</v>
      </c>
      <c r="B18" s="311">
        <v>6.25E-2</v>
      </c>
      <c r="C18" s="247">
        <f t="shared" si="1"/>
        <v>13</v>
      </c>
      <c r="D18" s="311">
        <v>2.4880616441964775E-2</v>
      </c>
      <c r="E18" s="311">
        <v>8.7380616441964779E-2</v>
      </c>
      <c r="F18" s="312">
        <f t="shared" si="0"/>
        <v>7</v>
      </c>
      <c r="G18" s="297"/>
      <c r="H18" s="297"/>
      <c r="I18" s="297"/>
    </row>
    <row r="19" spans="1:9">
      <c r="A19" s="297" t="s">
        <v>48</v>
      </c>
      <c r="B19" s="445">
        <v>7.0000000000000007E-2</v>
      </c>
      <c r="C19" s="279">
        <f t="shared" si="1"/>
        <v>2</v>
      </c>
      <c r="D19" s="445">
        <v>0</v>
      </c>
      <c r="E19" s="445">
        <v>7.0000000000000007E-2</v>
      </c>
      <c r="F19" s="356">
        <f t="shared" si="0"/>
        <v>23</v>
      </c>
      <c r="G19" s="297"/>
      <c r="H19" s="297"/>
      <c r="I19" s="297"/>
    </row>
    <row r="20" spans="1:9">
      <c r="A20" s="268" t="s">
        <v>49</v>
      </c>
      <c r="B20" s="311">
        <v>0.06</v>
      </c>
      <c r="C20" s="247">
        <f t="shared" si="1"/>
        <v>16</v>
      </c>
      <c r="D20" s="311">
        <v>8.1581792010451872E-3</v>
      </c>
      <c r="E20" s="311">
        <v>6.815817920104518E-2</v>
      </c>
      <c r="F20" s="312">
        <f t="shared" si="0"/>
        <v>29</v>
      </c>
      <c r="G20" s="297"/>
      <c r="H20" s="297"/>
      <c r="I20" s="297"/>
    </row>
    <row r="21" spans="1:9">
      <c r="A21" s="297" t="s">
        <v>50</v>
      </c>
      <c r="B21" s="445">
        <v>6.5000000000000002E-2</v>
      </c>
      <c r="C21" s="279">
        <f t="shared" si="1"/>
        <v>9</v>
      </c>
      <c r="D21" s="445">
        <v>2.1681262732158122E-2</v>
      </c>
      <c r="E21" s="445">
        <v>8.6681262732158121E-2</v>
      </c>
      <c r="F21" s="356">
        <f t="shared" si="0"/>
        <v>8</v>
      </c>
      <c r="G21" s="297"/>
      <c r="H21" s="297"/>
      <c r="I21" s="297"/>
    </row>
    <row r="22" spans="1:9">
      <c r="A22" s="268" t="s">
        <v>51</v>
      </c>
      <c r="B22" s="311">
        <v>0.06</v>
      </c>
      <c r="C22" s="247">
        <f t="shared" si="1"/>
        <v>16</v>
      </c>
      <c r="D22" s="311">
        <v>0</v>
      </c>
      <c r="E22" s="311">
        <v>0.06</v>
      </c>
      <c r="F22" s="312">
        <f t="shared" si="0"/>
        <v>38</v>
      </c>
      <c r="G22" s="297"/>
      <c r="H22" s="297"/>
      <c r="I22" s="297"/>
    </row>
    <row r="23" spans="1:9">
      <c r="A23" s="297" t="s">
        <v>52</v>
      </c>
      <c r="B23" s="445">
        <v>4.4499999999999998E-2</v>
      </c>
      <c r="C23" s="279">
        <f t="shared" si="1"/>
        <v>38</v>
      </c>
      <c r="D23" s="445">
        <v>4.9963618577959217E-2</v>
      </c>
      <c r="E23" s="445">
        <v>9.4463618577959207E-2</v>
      </c>
      <c r="F23" s="356">
        <f t="shared" si="0"/>
        <v>2</v>
      </c>
      <c r="G23" s="297"/>
      <c r="H23" s="297"/>
      <c r="I23" s="297"/>
    </row>
    <row r="24" spans="1:9">
      <c r="A24" s="268" t="s">
        <v>53</v>
      </c>
      <c r="B24" s="311">
        <v>5.5E-2</v>
      </c>
      <c r="C24" s="247">
        <f t="shared" si="1"/>
        <v>29</v>
      </c>
      <c r="D24" s="311">
        <v>0</v>
      </c>
      <c r="E24" s="311">
        <v>5.5E-2</v>
      </c>
      <c r="F24" s="312">
        <f t="shared" si="0"/>
        <v>42</v>
      </c>
      <c r="G24" s="297"/>
      <c r="H24" s="297"/>
      <c r="I24" s="297"/>
    </row>
    <row r="25" spans="1:9">
      <c r="A25" s="297" t="s">
        <v>54</v>
      </c>
      <c r="B25" s="445">
        <v>0.06</v>
      </c>
      <c r="C25" s="279">
        <f t="shared" si="1"/>
        <v>16</v>
      </c>
      <c r="D25" s="445">
        <v>0</v>
      </c>
      <c r="E25" s="445">
        <v>0.06</v>
      </c>
      <c r="F25" s="356">
        <f t="shared" si="0"/>
        <v>38</v>
      </c>
      <c r="G25" s="297"/>
      <c r="H25" s="297"/>
      <c r="I25" s="297"/>
    </row>
    <row r="26" spans="1:9">
      <c r="A26" s="268" t="s">
        <v>55</v>
      </c>
      <c r="B26" s="311">
        <v>6.25E-2</v>
      </c>
      <c r="C26" s="247">
        <f t="shared" si="1"/>
        <v>13</v>
      </c>
      <c r="D26" s="311">
        <v>0</v>
      </c>
      <c r="E26" s="311">
        <v>6.25E-2</v>
      </c>
      <c r="F26" s="312">
        <f t="shared" si="0"/>
        <v>35</v>
      </c>
      <c r="G26" s="297"/>
      <c r="H26" s="297"/>
      <c r="I26" s="297"/>
    </row>
    <row r="27" spans="1:9">
      <c r="A27" s="297" t="s">
        <v>56</v>
      </c>
      <c r="B27" s="445">
        <v>0.06</v>
      </c>
      <c r="C27" s="279">
        <f t="shared" si="1"/>
        <v>16</v>
      </c>
      <c r="D27" s="445">
        <v>0</v>
      </c>
      <c r="E27" s="445">
        <v>0.06</v>
      </c>
      <c r="F27" s="356">
        <f t="shared" si="0"/>
        <v>38</v>
      </c>
      <c r="G27" s="297"/>
      <c r="H27" s="297"/>
      <c r="I27" s="297"/>
    </row>
    <row r="28" spans="1:9">
      <c r="A28" s="268" t="s">
        <v>57</v>
      </c>
      <c r="B28" s="314">
        <v>6.8750000000000006E-2</v>
      </c>
      <c r="C28" s="247">
        <f t="shared" si="1"/>
        <v>6</v>
      </c>
      <c r="D28" s="311">
        <v>5.5151169181313813E-3</v>
      </c>
      <c r="E28" s="311">
        <v>7.4265116918131382E-2</v>
      </c>
      <c r="F28" s="312">
        <f t="shared" si="0"/>
        <v>18</v>
      </c>
      <c r="G28" s="297"/>
      <c r="H28" s="297"/>
      <c r="I28" s="297"/>
    </row>
    <row r="29" spans="1:9">
      <c r="A29" s="297" t="s">
        <v>58</v>
      </c>
      <c r="B29" s="445">
        <v>7.0000000000000007E-2</v>
      </c>
      <c r="C29" s="279">
        <f t="shared" si="1"/>
        <v>2</v>
      </c>
      <c r="D29" s="445">
        <v>6.7221784674739336E-4</v>
      </c>
      <c r="E29" s="445">
        <v>7.0672217846747404E-2</v>
      </c>
      <c r="F29" s="356">
        <f t="shared" si="0"/>
        <v>21</v>
      </c>
      <c r="G29" s="83"/>
      <c r="H29" s="297"/>
      <c r="I29" s="297"/>
    </row>
    <row r="30" spans="1:9">
      <c r="A30" s="268" t="s">
        <v>59</v>
      </c>
      <c r="B30" s="314">
        <v>4.2250000000000003E-2</v>
      </c>
      <c r="C30" s="247">
        <f t="shared" si="1"/>
        <v>39</v>
      </c>
      <c r="D30" s="311">
        <v>3.9022716792570022E-2</v>
      </c>
      <c r="E30" s="311">
        <v>8.1272716792570032E-2</v>
      </c>
      <c r="F30" s="312">
        <f t="shared" si="0"/>
        <v>14</v>
      </c>
      <c r="G30" s="297"/>
      <c r="H30" s="297"/>
      <c r="I30" s="297"/>
    </row>
    <row r="31" spans="1:9">
      <c r="A31" s="297" t="s">
        <v>181</v>
      </c>
      <c r="B31" s="577" t="s">
        <v>393</v>
      </c>
      <c r="C31" s="444" t="s">
        <v>393</v>
      </c>
      <c r="D31" s="445">
        <v>0</v>
      </c>
      <c r="E31" s="445">
        <v>0</v>
      </c>
      <c r="F31" s="446" t="s">
        <v>393</v>
      </c>
      <c r="G31" s="297"/>
      <c r="H31" s="297"/>
      <c r="I31" s="297"/>
    </row>
    <row r="32" spans="1:9">
      <c r="A32" s="268" t="s">
        <v>61</v>
      </c>
      <c r="B32" s="311">
        <v>5.5E-2</v>
      </c>
      <c r="C32" s="247">
        <f t="shared" si="1"/>
        <v>29</v>
      </c>
      <c r="D32" s="311">
        <v>1.3529472316506058E-2</v>
      </c>
      <c r="E32" s="311">
        <v>6.8529472316506052E-2</v>
      </c>
      <c r="F32" s="312">
        <f t="shared" si="0"/>
        <v>27</v>
      </c>
      <c r="G32" s="297"/>
      <c r="H32" s="297"/>
      <c r="I32" s="297"/>
    </row>
    <row r="33" spans="1:9">
      <c r="A33" s="297" t="s">
        <v>62</v>
      </c>
      <c r="B33" s="445">
        <v>6.8500000000000005E-2</v>
      </c>
      <c r="C33" s="279">
        <f t="shared" si="1"/>
        <v>7</v>
      </c>
      <c r="D33" s="445">
        <v>1.2871357715518051E-2</v>
      </c>
      <c r="E33" s="445">
        <v>8.1371357715518053E-2</v>
      </c>
      <c r="F33" s="356">
        <f t="shared" si="0"/>
        <v>13</v>
      </c>
      <c r="G33" s="297"/>
      <c r="H33" s="297"/>
      <c r="I33" s="297"/>
    </row>
    <row r="34" spans="1:9">
      <c r="A34" s="268" t="s">
        <v>63</v>
      </c>
      <c r="B34" s="578" t="s">
        <v>393</v>
      </c>
      <c r="C34" s="442" t="s">
        <v>393</v>
      </c>
      <c r="D34" s="311">
        <v>0</v>
      </c>
      <c r="E34" s="311">
        <v>0</v>
      </c>
      <c r="F34" s="443" t="s">
        <v>393</v>
      </c>
      <c r="G34" s="297"/>
      <c r="H34" s="297"/>
      <c r="I34" s="297"/>
    </row>
    <row r="35" spans="1:9">
      <c r="A35" s="297" t="s">
        <v>182</v>
      </c>
      <c r="B35" s="309">
        <v>6.6250000000000003E-2</v>
      </c>
      <c r="C35" s="279">
        <f t="shared" si="1"/>
        <v>8</v>
      </c>
      <c r="D35" s="445">
        <v>-2.5327442243959497E-4</v>
      </c>
      <c r="E35" s="445">
        <v>6.5996725577560408E-2</v>
      </c>
      <c r="F35" s="356">
        <f t="shared" si="0"/>
        <v>30</v>
      </c>
      <c r="G35" s="297"/>
      <c r="H35" s="297"/>
      <c r="I35" s="297"/>
    </row>
    <row r="36" spans="1:9">
      <c r="A36" s="268" t="s">
        <v>183</v>
      </c>
      <c r="B36" s="314">
        <v>5.1249999999999997E-2</v>
      </c>
      <c r="C36" s="247">
        <f t="shared" si="1"/>
        <v>32</v>
      </c>
      <c r="D36" s="311">
        <v>2.6917532472407687E-2</v>
      </c>
      <c r="E36" s="311">
        <v>7.816753247240768E-2</v>
      </c>
      <c r="F36" s="312">
        <f t="shared" si="0"/>
        <v>15</v>
      </c>
      <c r="G36" s="297"/>
      <c r="H36" s="297"/>
      <c r="I36" s="297"/>
    </row>
    <row r="37" spans="1:9">
      <c r="A37" s="297" t="s">
        <v>66</v>
      </c>
      <c r="B37" s="445">
        <v>0.04</v>
      </c>
      <c r="C37" s="279">
        <f t="shared" si="1"/>
        <v>40</v>
      </c>
      <c r="D37" s="445">
        <v>4.494450869078926E-2</v>
      </c>
      <c r="E37" s="445">
        <v>8.4944508690789261E-2</v>
      </c>
      <c r="F37" s="356">
        <f t="shared" si="0"/>
        <v>10</v>
      </c>
      <c r="G37" s="297"/>
      <c r="H37" s="297"/>
      <c r="I37" s="297"/>
    </row>
    <row r="38" spans="1:9">
      <c r="A38" s="268" t="s">
        <v>67</v>
      </c>
      <c r="B38" s="311">
        <v>4.7500000000000001E-2</v>
      </c>
      <c r="C38" s="247">
        <f t="shared" si="1"/>
        <v>35</v>
      </c>
      <c r="D38" s="311">
        <v>2.2180784130179876E-2</v>
      </c>
      <c r="E38" s="311">
        <v>6.9680784130179876E-2</v>
      </c>
      <c r="F38" s="312">
        <f t="shared" si="0"/>
        <v>25</v>
      </c>
      <c r="G38" s="297"/>
      <c r="H38" s="297"/>
      <c r="I38" s="297"/>
    </row>
    <row r="39" spans="1:9">
      <c r="A39" s="297" t="s">
        <v>68</v>
      </c>
      <c r="B39" s="445">
        <v>0.05</v>
      </c>
      <c r="C39" s="279">
        <f t="shared" si="1"/>
        <v>33</v>
      </c>
      <c r="D39" s="445">
        <v>1.8454521338428249E-2</v>
      </c>
      <c r="E39" s="445">
        <v>6.8454521338428248E-2</v>
      </c>
      <c r="F39" s="356">
        <f t="shared" si="0"/>
        <v>28</v>
      </c>
      <c r="G39" s="297"/>
      <c r="H39" s="297"/>
      <c r="I39" s="297"/>
    </row>
    <row r="40" spans="1:9">
      <c r="A40" s="268" t="s">
        <v>69</v>
      </c>
      <c r="B40" s="311">
        <v>5.7500000000000002E-2</v>
      </c>
      <c r="C40" s="247">
        <f t="shared" si="1"/>
        <v>27</v>
      </c>
      <c r="D40" s="311">
        <v>1.4166080339416527E-2</v>
      </c>
      <c r="E40" s="311">
        <v>7.166608033941653E-2</v>
      </c>
      <c r="F40" s="312">
        <f t="shared" si="0"/>
        <v>20</v>
      </c>
      <c r="G40" s="297"/>
      <c r="H40" s="508"/>
      <c r="I40" s="297"/>
    </row>
    <row r="41" spans="1:9">
      <c r="A41" s="297" t="s">
        <v>70</v>
      </c>
      <c r="B41" s="445">
        <v>4.4999999999999998E-2</v>
      </c>
      <c r="C41" s="279">
        <f t="shared" si="1"/>
        <v>36</v>
      </c>
      <c r="D41" s="445">
        <v>4.419169370714713E-2</v>
      </c>
      <c r="E41" s="445">
        <v>8.9191693707147135E-2</v>
      </c>
      <c r="F41" s="356">
        <f t="shared" si="0"/>
        <v>6</v>
      </c>
      <c r="G41" s="297"/>
      <c r="H41" s="508"/>
      <c r="I41" s="297"/>
    </row>
    <row r="42" spans="1:9">
      <c r="A42" s="268" t="s">
        <v>71</v>
      </c>
      <c r="B42" s="578" t="s">
        <v>393</v>
      </c>
      <c r="C42" s="442" t="s">
        <v>393</v>
      </c>
      <c r="D42" s="311">
        <v>0</v>
      </c>
      <c r="E42" s="311">
        <v>0</v>
      </c>
      <c r="F42" s="443" t="s">
        <v>393</v>
      </c>
      <c r="G42" s="297"/>
      <c r="H42" s="297"/>
      <c r="I42" s="297"/>
    </row>
    <row r="43" spans="1:9">
      <c r="A43" s="297" t="s">
        <v>72</v>
      </c>
      <c r="B43" s="445">
        <v>0.06</v>
      </c>
      <c r="C43" s="279">
        <f t="shared" si="1"/>
        <v>16</v>
      </c>
      <c r="D43" s="445">
        <v>3.3543818838974969E-3</v>
      </c>
      <c r="E43" s="445">
        <v>6.3354381883897498E-2</v>
      </c>
      <c r="F43" s="356">
        <f t="shared" si="0"/>
        <v>34</v>
      </c>
      <c r="G43" s="297"/>
      <c r="H43" s="297"/>
      <c r="I43" s="297"/>
    </row>
    <row r="44" spans="1:9">
      <c r="A44" s="268" t="s">
        <v>73</v>
      </c>
      <c r="B44" s="311">
        <v>7.0000000000000007E-2</v>
      </c>
      <c r="C44" s="247">
        <f t="shared" si="1"/>
        <v>2</v>
      </c>
      <c r="D44" s="311">
        <v>0</v>
      </c>
      <c r="E44" s="311">
        <v>7.0000000000000007E-2</v>
      </c>
      <c r="F44" s="312">
        <f t="shared" si="0"/>
        <v>23</v>
      </c>
      <c r="G44" s="297"/>
      <c r="H44" s="297"/>
      <c r="I44" s="297"/>
    </row>
    <row r="45" spans="1:9">
      <c r="A45" s="297" t="s">
        <v>74</v>
      </c>
      <c r="B45" s="445">
        <v>0.06</v>
      </c>
      <c r="C45" s="279">
        <f t="shared" si="1"/>
        <v>16</v>
      </c>
      <c r="D45" s="445">
        <v>1.4317686132377905E-2</v>
      </c>
      <c r="E45" s="445">
        <v>7.4317686132377908E-2</v>
      </c>
      <c r="F45" s="356">
        <f t="shared" si="0"/>
        <v>17</v>
      </c>
      <c r="G45" s="297"/>
      <c r="H45" s="297"/>
      <c r="I45" s="297"/>
    </row>
    <row r="46" spans="1:9">
      <c r="A46" s="268" t="s">
        <v>184</v>
      </c>
      <c r="B46" s="311">
        <v>4.4999999999999998E-2</v>
      </c>
      <c r="C46" s="247">
        <f t="shared" si="1"/>
        <v>36</v>
      </c>
      <c r="D46" s="311">
        <v>1.8963031516372294E-2</v>
      </c>
      <c r="E46" s="311">
        <v>6.3963031516372296E-2</v>
      </c>
      <c r="F46" s="312">
        <f t="shared" si="0"/>
        <v>31</v>
      </c>
      <c r="G46" s="297"/>
      <c r="H46" s="297"/>
      <c r="I46" s="297"/>
    </row>
    <row r="47" spans="1:9">
      <c r="A47" s="297" t="s">
        <v>76</v>
      </c>
      <c r="B47" s="445">
        <v>7.0000000000000007E-2</v>
      </c>
      <c r="C47" s="279">
        <f t="shared" si="1"/>
        <v>2</v>
      </c>
      <c r="D47" s="445">
        <v>2.4731213476612838E-2</v>
      </c>
      <c r="E47" s="445">
        <v>9.4731213476612841E-2</v>
      </c>
      <c r="F47" s="356">
        <f t="shared" si="0"/>
        <v>1</v>
      </c>
      <c r="G47" s="297"/>
      <c r="H47" s="297"/>
      <c r="I47" s="297"/>
    </row>
    <row r="48" spans="1:9">
      <c r="A48" s="268" t="s">
        <v>77</v>
      </c>
      <c r="B48" s="311">
        <v>6.25E-2</v>
      </c>
      <c r="C48" s="247">
        <f t="shared" si="1"/>
        <v>13</v>
      </c>
      <c r="D48" s="311">
        <v>1.9389164552741547E-2</v>
      </c>
      <c r="E48" s="311">
        <v>8.1889164552741547E-2</v>
      </c>
      <c r="F48" s="312">
        <f t="shared" si="0"/>
        <v>12</v>
      </c>
      <c r="G48" s="297"/>
      <c r="H48" s="297"/>
      <c r="I48" s="297"/>
    </row>
    <row r="49" spans="1:16">
      <c r="A49" s="297" t="s">
        <v>185</v>
      </c>
      <c r="B49" s="445">
        <v>5.9499999999999997E-2</v>
      </c>
      <c r="C49" s="279">
        <f t="shared" si="1"/>
        <v>26</v>
      </c>
      <c r="D49" s="445">
        <v>9.8776217172566703E-3</v>
      </c>
      <c r="E49" s="445">
        <v>6.9377621717256671E-2</v>
      </c>
      <c r="F49" s="356">
        <f t="shared" si="0"/>
        <v>26</v>
      </c>
      <c r="G49" s="297"/>
      <c r="H49" s="297"/>
      <c r="I49" s="297"/>
      <c r="J49" s="316"/>
      <c r="K49" s="316"/>
      <c r="L49" s="316"/>
      <c r="M49" s="316"/>
      <c r="N49" s="316"/>
      <c r="O49" s="316"/>
      <c r="P49" s="316"/>
    </row>
    <row r="50" spans="1:16">
      <c r="A50" s="268" t="s">
        <v>79</v>
      </c>
      <c r="B50" s="311">
        <v>0.06</v>
      </c>
      <c r="C50" s="247">
        <f t="shared" si="1"/>
        <v>16</v>
      </c>
      <c r="D50" s="311">
        <v>1.7686391014812837E-3</v>
      </c>
      <c r="E50" s="311">
        <v>6.1768639101481282E-2</v>
      </c>
      <c r="F50" s="312">
        <f t="shared" si="0"/>
        <v>36</v>
      </c>
      <c r="G50" s="297"/>
      <c r="H50" s="297"/>
      <c r="I50" s="297"/>
      <c r="J50" s="316"/>
      <c r="K50" s="316"/>
      <c r="L50" s="316"/>
      <c r="M50" s="316"/>
      <c r="N50" s="316"/>
      <c r="O50" s="316"/>
      <c r="P50" s="316"/>
    </row>
    <row r="51" spans="1:16">
      <c r="A51" s="297" t="s">
        <v>161</v>
      </c>
      <c r="B51" s="445">
        <v>5.2999999999999999E-2</v>
      </c>
      <c r="C51" s="279">
        <f t="shared" si="1"/>
        <v>31</v>
      </c>
      <c r="D51" s="445">
        <v>3.4708427321303026E-3</v>
      </c>
      <c r="E51" s="445">
        <v>5.6470842732130301E-2</v>
      </c>
      <c r="F51" s="356">
        <f t="shared" si="0"/>
        <v>41</v>
      </c>
      <c r="G51" s="297"/>
      <c r="H51" s="297"/>
      <c r="I51" s="297"/>
      <c r="J51" s="316"/>
      <c r="K51" s="316"/>
      <c r="L51" s="316"/>
      <c r="M51" s="316"/>
      <c r="N51" s="316"/>
      <c r="O51" s="316"/>
      <c r="P51" s="316"/>
    </row>
    <row r="52" spans="1:16">
      <c r="A52" s="268" t="s">
        <v>81</v>
      </c>
      <c r="B52" s="311">
        <v>6.5000000000000002E-2</v>
      </c>
      <c r="C52" s="247">
        <f t="shared" si="1"/>
        <v>9</v>
      </c>
      <c r="D52" s="311">
        <v>2.670714044380729E-2</v>
      </c>
      <c r="E52" s="311">
        <v>9.1707140443807289E-2</v>
      </c>
      <c r="F52" s="312">
        <f t="shared" si="0"/>
        <v>4</v>
      </c>
      <c r="G52" s="297"/>
      <c r="H52" s="297"/>
      <c r="I52" s="297"/>
      <c r="J52" s="316"/>
      <c r="K52" s="316"/>
      <c r="L52" s="316"/>
      <c r="M52" s="316"/>
      <c r="N52" s="316"/>
      <c r="O52" s="316"/>
      <c r="P52" s="316"/>
    </row>
    <row r="53" spans="1:16">
      <c r="A53" s="297" t="s">
        <v>186</v>
      </c>
      <c r="B53" s="445">
        <v>0.06</v>
      </c>
      <c r="C53" s="279">
        <f t="shared" si="1"/>
        <v>16</v>
      </c>
      <c r="D53" s="445">
        <v>3.9247258435189617E-3</v>
      </c>
      <c r="E53" s="445">
        <v>6.3924725843518965E-2</v>
      </c>
      <c r="F53" s="356">
        <f t="shared" si="0"/>
        <v>32</v>
      </c>
      <c r="G53" s="297"/>
      <c r="H53" s="297"/>
      <c r="I53" s="297"/>
      <c r="J53" s="316"/>
      <c r="K53" s="316"/>
      <c r="L53" s="316"/>
      <c r="M53" s="316"/>
      <c r="N53" s="316"/>
      <c r="O53" s="316"/>
      <c r="P53" s="316"/>
    </row>
    <row r="54" spans="1:16">
      <c r="A54" s="268" t="s">
        <v>83</v>
      </c>
      <c r="B54" s="311">
        <v>0.05</v>
      </c>
      <c r="C54" s="247">
        <f t="shared" si="1"/>
        <v>33</v>
      </c>
      <c r="D54" s="311">
        <v>4.4228422577442649E-3</v>
      </c>
      <c r="E54" s="311">
        <v>5.4422842257744269E-2</v>
      </c>
      <c r="F54" s="312">
        <f t="shared" si="0"/>
        <v>43</v>
      </c>
      <c r="G54" s="297"/>
      <c r="H54" s="297"/>
      <c r="I54" s="297"/>
      <c r="J54" s="316"/>
      <c r="K54" s="316"/>
      <c r="L54" s="316"/>
      <c r="M54" s="316"/>
      <c r="N54" s="316"/>
      <c r="O54" s="316"/>
      <c r="P54" s="316"/>
    </row>
    <row r="55" spans="1:16">
      <c r="A55" s="297" t="s">
        <v>84</v>
      </c>
      <c r="B55" s="310">
        <v>0.04</v>
      </c>
      <c r="C55" s="279">
        <f t="shared" si="1"/>
        <v>40</v>
      </c>
      <c r="D55" s="445">
        <v>1.3581115846323624E-2</v>
      </c>
      <c r="E55" s="445">
        <v>5.3581115846323621E-2</v>
      </c>
      <c r="F55" s="356">
        <f t="shared" si="0"/>
        <v>44</v>
      </c>
      <c r="G55" s="297"/>
      <c r="H55" s="297"/>
      <c r="I55" s="297"/>
      <c r="J55" s="316"/>
      <c r="K55" s="316"/>
      <c r="L55" s="316"/>
      <c r="M55" s="316"/>
      <c r="N55" s="316"/>
      <c r="O55" s="316"/>
      <c r="P55" s="316"/>
    </row>
    <row r="56" spans="1:16">
      <c r="A56" s="268" t="s">
        <v>85</v>
      </c>
      <c r="B56" s="311">
        <v>0.06</v>
      </c>
      <c r="C56" s="506">
        <f>RANK(B56,$B$6:$B$56)</f>
        <v>16</v>
      </c>
      <c r="D56" s="311">
        <v>0</v>
      </c>
      <c r="E56" s="311">
        <v>0.06</v>
      </c>
      <c r="F56" s="506">
        <f>RANK(E56,$E$6:$E$55)</f>
        <v>38</v>
      </c>
      <c r="G56" s="297"/>
      <c r="H56" s="297"/>
      <c r="I56" s="297"/>
      <c r="J56" s="316"/>
      <c r="K56" s="316"/>
      <c r="L56" s="316"/>
      <c r="M56" s="316"/>
      <c r="N56" s="316"/>
      <c r="O56" s="316"/>
      <c r="P56" s="316"/>
    </row>
    <row r="57" spans="1:16">
      <c r="A57" s="297"/>
      <c r="B57" s="266"/>
      <c r="C57" s="266"/>
      <c r="D57" s="266"/>
      <c r="E57" s="483"/>
      <c r="F57" s="266"/>
      <c r="G57" s="297"/>
      <c r="H57" s="297"/>
      <c r="I57" s="297"/>
      <c r="J57" s="297"/>
      <c r="K57" s="297"/>
      <c r="L57" s="316"/>
      <c r="M57" s="316"/>
      <c r="N57" s="316"/>
      <c r="O57" s="316"/>
      <c r="P57" s="316"/>
    </row>
    <row r="58" spans="1:16">
      <c r="A58" s="81" t="s">
        <v>187</v>
      </c>
      <c r="B58" s="400"/>
      <c r="C58" s="400"/>
      <c r="D58" s="400"/>
      <c r="E58" s="484"/>
      <c r="F58" s="400"/>
      <c r="G58" s="400"/>
      <c r="H58" s="197"/>
      <c r="I58" s="197"/>
      <c r="J58" s="319"/>
      <c r="K58" s="197"/>
      <c r="L58" s="316"/>
      <c r="M58" s="316"/>
      <c r="N58" s="316"/>
      <c r="O58" s="316"/>
      <c r="P58" s="316"/>
    </row>
    <row r="59" spans="1:16">
      <c r="A59" s="81" t="s">
        <v>2233</v>
      </c>
      <c r="B59" s="392"/>
      <c r="C59" s="392"/>
      <c r="D59" s="392"/>
      <c r="E59" s="315"/>
      <c r="F59" s="392"/>
      <c r="G59" s="392"/>
      <c r="H59" s="297"/>
      <c r="I59" s="297"/>
      <c r="J59" s="401"/>
      <c r="K59" s="297"/>
      <c r="L59" s="212"/>
      <c r="M59" s="212"/>
      <c r="N59" s="212"/>
      <c r="O59" s="212"/>
      <c r="P59" s="212"/>
    </row>
    <row r="60" spans="1:16">
      <c r="A60" s="81" t="s">
        <v>2234</v>
      </c>
      <c r="B60" s="392"/>
      <c r="C60" s="392"/>
      <c r="D60" s="392"/>
      <c r="E60" s="392"/>
      <c r="F60" s="392"/>
      <c r="G60" s="392"/>
      <c r="H60" s="197"/>
      <c r="I60" s="197"/>
      <c r="J60" s="320"/>
      <c r="K60" s="197"/>
      <c r="L60" s="59"/>
      <c r="M60" s="316"/>
      <c r="N60" s="316"/>
      <c r="O60" s="316"/>
      <c r="P60" s="316"/>
    </row>
    <row r="61" spans="1:16">
      <c r="A61" s="568" t="s">
        <v>2228</v>
      </c>
      <c r="B61" s="392"/>
      <c r="C61" s="392"/>
      <c r="D61" s="392"/>
      <c r="E61" s="392"/>
      <c r="F61" s="392"/>
      <c r="G61" s="392"/>
      <c r="H61" s="297"/>
      <c r="I61" s="297"/>
      <c r="J61" s="297"/>
      <c r="K61" s="297"/>
      <c r="L61" s="316"/>
      <c r="M61" s="316"/>
      <c r="N61" s="316"/>
      <c r="O61" s="316"/>
      <c r="P61" s="316"/>
    </row>
    <row r="62" spans="1:16">
      <c r="A62" s="568" t="s">
        <v>2347</v>
      </c>
      <c r="B62" s="392"/>
      <c r="C62" s="392"/>
      <c r="D62" s="392"/>
      <c r="E62" s="392"/>
      <c r="F62" s="392"/>
      <c r="G62" s="392"/>
      <c r="H62" s="297"/>
      <c r="I62" s="297"/>
      <c r="J62" s="297"/>
      <c r="K62" s="297"/>
      <c r="L62" s="316"/>
      <c r="M62" s="316"/>
      <c r="N62" s="316"/>
      <c r="O62" s="316"/>
      <c r="P62" s="316"/>
    </row>
    <row r="63" spans="1:16" s="316" customFormat="1">
      <c r="A63" s="392" t="s">
        <v>445</v>
      </c>
      <c r="B63" s="392"/>
      <c r="C63" s="392"/>
      <c r="D63" s="392"/>
      <c r="E63" s="392"/>
      <c r="F63" s="392"/>
      <c r="G63" s="392"/>
      <c r="H63" s="297"/>
      <c r="I63" s="297"/>
      <c r="J63" s="297"/>
      <c r="K63" s="297"/>
    </row>
    <row r="64" spans="1:16">
      <c r="A64" s="392"/>
      <c r="B64" s="392"/>
      <c r="C64" s="392"/>
      <c r="D64" s="392"/>
      <c r="E64" s="392"/>
      <c r="F64" s="392"/>
      <c r="G64" s="392"/>
      <c r="H64" s="316"/>
      <c r="I64" s="316"/>
      <c r="J64" s="316"/>
      <c r="K64" s="316"/>
      <c r="L64" s="316"/>
      <c r="M64" s="316"/>
      <c r="N64" s="316"/>
      <c r="O64" s="316"/>
      <c r="P64" s="316"/>
    </row>
    <row r="65" spans="1:7">
      <c r="A65" s="196" t="s">
        <v>446</v>
      </c>
      <c r="B65" s="315"/>
      <c r="C65" s="392"/>
      <c r="D65" s="404"/>
      <c r="E65" s="392"/>
      <c r="F65" s="392"/>
      <c r="G65" s="392"/>
    </row>
    <row r="66" spans="1:7">
      <c r="D66" s="22"/>
      <c r="E66" s="316"/>
      <c r="F66" s="316"/>
      <c r="G66" s="316"/>
    </row>
    <row r="67" spans="1:7">
      <c r="D67" s="22"/>
      <c r="E67" s="316"/>
      <c r="F67" s="316"/>
      <c r="G67" s="316"/>
    </row>
    <row r="68" spans="1:7">
      <c r="B68" s="297"/>
      <c r="D68" s="306"/>
      <c r="G68" s="316"/>
    </row>
    <row r="69" spans="1:7">
      <c r="B69" s="272"/>
      <c r="D69" s="306"/>
      <c r="G69" s="316"/>
    </row>
  </sheetData>
  <mergeCells count="3">
    <mergeCell ref="A2:F2"/>
    <mergeCell ref="B1:E1"/>
    <mergeCell ref="B3:E3"/>
  </mergeCells>
  <pageMargins left="0.7" right="0.7" top="0.75" bottom="0.75" header="0.3" footer="0.3"/>
  <pageSetup scale="55" orientation="portrait"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pageSetUpPr fitToPage="1"/>
  </sheetPr>
  <dimension ref="A1:N69"/>
  <sheetViews>
    <sheetView zoomScaleNormal="100" workbookViewId="0">
      <pane ySplit="5" topLeftCell="A6" activePane="bottomLeft" state="frozen"/>
      <selection activeCell="J4" sqref="J4"/>
      <selection pane="bottomLeft" activeCell="G12" sqref="G12"/>
    </sheetView>
  </sheetViews>
  <sheetFormatPr baseColWidth="10" defaultColWidth="9.33203125" defaultRowHeight="13"/>
  <cols>
    <col min="1" max="3" width="14.5" style="22" customWidth="1"/>
    <col min="4" max="4" width="13.5" style="22" customWidth="1"/>
    <col min="5" max="5" width="12" style="22" customWidth="1"/>
    <col min="6" max="7" width="9.33203125" style="22"/>
    <col min="8" max="8" width="23.33203125" style="22" customWidth="1"/>
    <col min="9" max="9" width="18.5" style="22" customWidth="1"/>
    <col min="10" max="10" width="15.33203125" style="22" customWidth="1"/>
    <col min="11" max="11" width="11.33203125" style="22" bestFit="1" customWidth="1"/>
    <col min="12" max="16384" width="9.33203125" style="22"/>
  </cols>
  <sheetData>
    <row r="1" spans="1:14" ht="15">
      <c r="A1" s="52"/>
      <c r="B1" s="675" t="s">
        <v>466</v>
      </c>
      <c r="C1" s="713"/>
      <c r="D1" s="713"/>
    </row>
    <row r="2" spans="1:14" ht="19">
      <c r="A2" s="692" t="s">
        <v>410</v>
      </c>
      <c r="B2" s="672"/>
      <c r="C2" s="672"/>
      <c r="D2" s="713"/>
      <c r="E2" s="713"/>
    </row>
    <row r="3" spans="1:14" ht="19">
      <c r="A3" s="52"/>
      <c r="B3" s="696" t="str">
        <f>CONCATENATE("Fiscal Year ",Pop!G1)</f>
        <v>Fiscal Year 2017</v>
      </c>
      <c r="C3" s="712"/>
      <c r="D3" s="712"/>
    </row>
    <row r="5" spans="1:14" ht="31">
      <c r="A5" s="297"/>
      <c r="B5" s="261" t="s">
        <v>31</v>
      </c>
      <c r="C5" s="181" t="s">
        <v>434</v>
      </c>
      <c r="D5" s="181" t="s">
        <v>33</v>
      </c>
      <c r="E5" s="297"/>
      <c r="F5" s="297"/>
      <c r="I5" s="63"/>
      <c r="J5" s="62"/>
    </row>
    <row r="6" spans="1:14" ht="15">
      <c r="A6" s="297"/>
      <c r="B6" s="297" t="s">
        <v>34</v>
      </c>
      <c r="C6" s="371">
        <f>IF(STC!E$7="X","$0",((STC!D$7/Pop!E4)*1000))</f>
        <v>924.71052472077656</v>
      </c>
      <c r="D6" s="266"/>
      <c r="F6" s="50"/>
      <c r="G6" s="63"/>
      <c r="H6" s="62"/>
      <c r="N6" s="50"/>
    </row>
    <row r="7" spans="1:14" ht="15">
      <c r="A7" s="297"/>
      <c r="B7" s="307" t="s">
        <v>35</v>
      </c>
      <c r="C7" s="382">
        <f>IF(STC!G$7="X","$0",((STC!G$7/Pop!E5)*1000))</f>
        <v>544.61964897870598</v>
      </c>
      <c r="D7" s="264">
        <f>IF(C7="$0","--",RANK(C7,$C$7:$C$56))</f>
        <v>43</v>
      </c>
      <c r="F7" s="50"/>
      <c r="G7" s="63"/>
      <c r="H7" s="62"/>
      <c r="M7" s="50"/>
    </row>
    <row r="8" spans="1:14" ht="15">
      <c r="A8" s="297"/>
      <c r="B8" s="308" t="s">
        <v>146</v>
      </c>
      <c r="C8" s="383" t="str">
        <f>IF(STC!H$7="X","$0",((STC!H$7/Pop!E6)*1000))</f>
        <v>$0</v>
      </c>
      <c r="D8" s="489" t="s">
        <v>393</v>
      </c>
      <c r="F8" s="50"/>
      <c r="G8" s="63"/>
      <c r="H8" s="62"/>
      <c r="M8" s="50"/>
    </row>
    <row r="9" spans="1:14" ht="15">
      <c r="A9" s="297"/>
      <c r="B9" s="307" t="s">
        <v>37</v>
      </c>
      <c r="C9" s="382">
        <f>IF(STC!I$7="X","$0",((STC!I$7/Pop!E7)*1000))</f>
        <v>935.8965661241657</v>
      </c>
      <c r="D9" s="264">
        <f t="shared" ref="D9:D56" si="0">IF(C9="$0","--",RANK(C9,$C$7:$C$56))</f>
        <v>24</v>
      </c>
      <c r="F9" s="50"/>
      <c r="G9" s="63"/>
      <c r="H9" s="62"/>
      <c r="M9" s="50"/>
    </row>
    <row r="10" spans="1:14" ht="15">
      <c r="A10" s="297"/>
      <c r="B10" s="308" t="s">
        <v>38</v>
      </c>
      <c r="C10" s="383">
        <f>IF(STC!J$7="X","$0",((STC!J$7/Pop!E8)*1000))</f>
        <v>1126.5245338398997</v>
      </c>
      <c r="D10" s="263">
        <f t="shared" si="0"/>
        <v>12</v>
      </c>
      <c r="F10" s="50"/>
      <c r="G10" s="576"/>
      <c r="H10" s="62"/>
      <c r="M10" s="50"/>
    </row>
    <row r="11" spans="1:14" ht="15">
      <c r="A11" s="297"/>
      <c r="B11" s="307" t="s">
        <v>39</v>
      </c>
      <c r="C11" s="382">
        <f>IF(STC!K$7="X","$0",((STC!K$7/Pop!E9)*1000))</f>
        <v>894.30177612657303</v>
      </c>
      <c r="D11" s="264">
        <f t="shared" si="0"/>
        <v>29</v>
      </c>
      <c r="F11" s="50"/>
      <c r="G11" s="576"/>
      <c r="H11" s="62"/>
      <c r="M11" s="50"/>
    </row>
    <row r="12" spans="1:14" ht="15">
      <c r="A12" s="297"/>
      <c r="B12" s="308" t="s">
        <v>40</v>
      </c>
      <c r="C12" s="383">
        <f>IF(STC!L$7="X","$0",((STC!L$7/Pop!E10)*1000))</f>
        <v>531.17535205917295</v>
      </c>
      <c r="D12" s="263">
        <f t="shared" si="0"/>
        <v>44</v>
      </c>
      <c r="F12" s="50"/>
      <c r="G12" s="63"/>
      <c r="H12" s="62"/>
      <c r="M12" s="50"/>
    </row>
    <row r="13" spans="1:14" ht="15">
      <c r="A13" s="297"/>
      <c r="B13" s="307" t="s">
        <v>41</v>
      </c>
      <c r="C13" s="382">
        <f>IF(STC!M$7="X","$0",((STC!M$7/Pop!E11)*1000))</f>
        <v>1180.7139767637334</v>
      </c>
      <c r="D13" s="264">
        <f t="shared" si="0"/>
        <v>7</v>
      </c>
      <c r="F13" s="50"/>
      <c r="G13" s="63"/>
      <c r="H13" s="62"/>
      <c r="M13" s="50"/>
    </row>
    <row r="14" spans="1:14" ht="15">
      <c r="A14" s="297"/>
      <c r="B14" s="308" t="s">
        <v>188</v>
      </c>
      <c r="C14" s="383" t="str">
        <f>IF(STC!N$7="X","$0",((STC!N$7/Pop!E12)*1000))</f>
        <v>$0</v>
      </c>
      <c r="D14" s="489" t="s">
        <v>393</v>
      </c>
      <c r="F14" s="50"/>
      <c r="G14" s="63"/>
      <c r="H14" s="62"/>
      <c r="M14" s="50"/>
    </row>
    <row r="15" spans="1:14" ht="15">
      <c r="A15" s="297"/>
      <c r="B15" s="307" t="s">
        <v>43</v>
      </c>
      <c r="C15" s="382">
        <f>IF(STC!P$7="X","$0",((STC!P$7/Pop!E13)*1000))</f>
        <v>1207.8575513238407</v>
      </c>
      <c r="D15" s="264">
        <f t="shared" si="0"/>
        <v>5</v>
      </c>
      <c r="F15" s="50"/>
      <c r="G15" s="63"/>
      <c r="H15" s="62"/>
      <c r="M15" s="50"/>
    </row>
    <row r="16" spans="1:14" ht="15">
      <c r="A16" s="297"/>
      <c r="B16" s="308" t="s">
        <v>44</v>
      </c>
      <c r="C16" s="383">
        <f>IF(STC!Q$7="X","$0",((STC!Q$7/Pop!E14)*1000))</f>
        <v>549.40145525443074</v>
      </c>
      <c r="D16" s="263">
        <f t="shared" si="0"/>
        <v>42</v>
      </c>
      <c r="F16" s="50"/>
      <c r="G16" s="63"/>
      <c r="H16" s="62"/>
      <c r="M16" s="50"/>
    </row>
    <row r="17" spans="1:13" ht="15">
      <c r="A17" s="297"/>
      <c r="B17" s="307" t="s">
        <v>189</v>
      </c>
      <c r="C17" s="382">
        <f>IF(STC!R$7="X","$0",((STC!R$7/Pop!E15)*1000))</f>
        <v>2269.0989661921431</v>
      </c>
      <c r="D17" s="264">
        <f t="shared" si="0"/>
        <v>1</v>
      </c>
      <c r="F17" s="50"/>
      <c r="G17" s="63"/>
      <c r="H17" s="62"/>
      <c r="M17" s="50"/>
    </row>
    <row r="18" spans="1:13" ht="15">
      <c r="A18" s="297"/>
      <c r="B18" s="308" t="s">
        <v>46</v>
      </c>
      <c r="C18" s="383">
        <f>IF(STC!S$7="X","$0",((STC!S$7/Pop!E16)*1000))</f>
        <v>961.30040426502217</v>
      </c>
      <c r="D18" s="263">
        <f t="shared" si="0"/>
        <v>21</v>
      </c>
      <c r="F18" s="50"/>
      <c r="G18" s="63"/>
      <c r="H18" s="62"/>
      <c r="M18" s="50"/>
    </row>
    <row r="19" spans="1:13" ht="15">
      <c r="A19" s="297"/>
      <c r="B19" s="307" t="s">
        <v>47</v>
      </c>
      <c r="C19" s="382">
        <f>IF(STC!T$7="X","$0",((STC!T$7/Pop!E17)*1000))</f>
        <v>887.62268275881081</v>
      </c>
      <c r="D19" s="264">
        <f t="shared" si="0"/>
        <v>30</v>
      </c>
      <c r="F19" s="50"/>
      <c r="G19" s="63"/>
      <c r="H19" s="62"/>
      <c r="M19" s="50"/>
    </row>
    <row r="20" spans="1:13" ht="15">
      <c r="A20" s="297"/>
      <c r="B20" s="308" t="s">
        <v>48</v>
      </c>
      <c r="C20" s="383">
        <f>IF(STC!U$7="X","$0",((STC!U$7/Pop!E18)*1000))</f>
        <v>1133.4231712940118</v>
      </c>
      <c r="D20" s="263">
        <f t="shared" si="0"/>
        <v>11</v>
      </c>
      <c r="F20" s="50"/>
      <c r="G20" s="63"/>
      <c r="H20" s="62"/>
      <c r="M20" s="50"/>
    </row>
    <row r="21" spans="1:13" ht="15">
      <c r="A21" s="297"/>
      <c r="B21" s="307" t="s">
        <v>49</v>
      </c>
      <c r="C21" s="382">
        <f>IF(STC!V$7="X","$0",((STC!V$7/Pop!E19)*1000))</f>
        <v>1019.1645068475776</v>
      </c>
      <c r="D21" s="264">
        <f t="shared" si="0"/>
        <v>19</v>
      </c>
      <c r="F21" s="50"/>
      <c r="G21" s="63"/>
      <c r="H21" s="62"/>
      <c r="M21" s="50"/>
    </row>
    <row r="22" spans="1:13" ht="15">
      <c r="A22" s="297"/>
      <c r="B22" s="308" t="s">
        <v>50</v>
      </c>
      <c r="C22" s="383">
        <f>IF(STC!W$7="X","$0",((STC!W$7/Pop!E20)*1000))</f>
        <v>1101.7406405428128</v>
      </c>
      <c r="D22" s="263">
        <f t="shared" si="0"/>
        <v>13</v>
      </c>
      <c r="F22" s="50"/>
      <c r="G22" s="63"/>
      <c r="H22" s="62"/>
      <c r="M22" s="50"/>
    </row>
    <row r="23" spans="1:13" ht="15">
      <c r="A23" s="297"/>
      <c r="B23" s="307" t="s">
        <v>51</v>
      </c>
      <c r="C23" s="382">
        <f>IF(STC!X$7="X","$0",((STC!X$7/Pop!E21)*1000))</f>
        <v>783.6755467718142</v>
      </c>
      <c r="D23" s="264">
        <f t="shared" si="0"/>
        <v>33</v>
      </c>
      <c r="F23" s="50"/>
      <c r="G23" s="63"/>
      <c r="H23" s="62"/>
      <c r="M23" s="50"/>
    </row>
    <row r="24" spans="1:13" ht="15">
      <c r="A24" s="297"/>
      <c r="B24" s="308" t="s">
        <v>52</v>
      </c>
      <c r="C24" s="383">
        <f>IF(STC!Y$7="X","$0",((STC!Y$7/Pop!E22)*1000))</f>
        <v>899.88862875461678</v>
      </c>
      <c r="D24" s="263">
        <f t="shared" si="0"/>
        <v>28</v>
      </c>
      <c r="F24" s="50"/>
      <c r="G24" s="63"/>
      <c r="H24" s="62"/>
      <c r="M24" s="50"/>
    </row>
    <row r="25" spans="1:13" ht="15">
      <c r="A25" s="297"/>
      <c r="B25" s="307" t="s">
        <v>53</v>
      </c>
      <c r="C25" s="382">
        <f>IF(STC!Z$7="X","$0",((STC!Z$7/Pop!E23)*1000))</f>
        <v>1079.316898556561</v>
      </c>
      <c r="D25" s="264">
        <f t="shared" si="0"/>
        <v>16</v>
      </c>
      <c r="F25" s="50"/>
      <c r="G25" s="63"/>
      <c r="H25" s="62"/>
      <c r="M25" s="50"/>
    </row>
    <row r="26" spans="1:13" ht="15">
      <c r="A26" s="297"/>
      <c r="B26" s="308" t="s">
        <v>54</v>
      </c>
      <c r="C26" s="383">
        <f>IF(STC!AA$7="X","$0",((STC!AA$7/Pop!E24)*1000))</f>
        <v>761.63304543142078</v>
      </c>
      <c r="D26" s="263">
        <f t="shared" si="0"/>
        <v>34</v>
      </c>
      <c r="F26" s="50"/>
      <c r="G26" s="63"/>
      <c r="H26" s="62"/>
      <c r="M26" s="50"/>
    </row>
    <row r="27" spans="1:13" ht="15">
      <c r="A27" s="297"/>
      <c r="B27" s="307" t="s">
        <v>55</v>
      </c>
      <c r="C27" s="382">
        <f>IF(STC!AB$7="X","$0",((STC!AB$7/Pop!E25)*1000))</f>
        <v>909.76482032543424</v>
      </c>
      <c r="D27" s="264">
        <f t="shared" si="0"/>
        <v>26</v>
      </c>
      <c r="F27" s="50"/>
      <c r="G27" s="63"/>
      <c r="H27" s="62"/>
      <c r="M27" s="50"/>
    </row>
    <row r="28" spans="1:13" ht="15">
      <c r="A28" s="297"/>
      <c r="B28" s="308" t="s">
        <v>56</v>
      </c>
      <c r="C28" s="383">
        <f>IF(STC!AC$7="X","$0",((STC!AC$7/Pop!E26)*1000))</f>
        <v>925.86318576081396</v>
      </c>
      <c r="D28" s="263">
        <f t="shared" si="0"/>
        <v>25</v>
      </c>
      <c r="F28" s="50"/>
      <c r="G28" s="63"/>
      <c r="H28" s="62"/>
      <c r="M28" s="50"/>
    </row>
    <row r="29" spans="1:13" ht="15">
      <c r="A29" s="297"/>
      <c r="B29" s="307" t="s">
        <v>57</v>
      </c>
      <c r="C29" s="382">
        <f>IF(STC!AD$7="X","$0",((STC!AD$7/Pop!E27)*1000))</f>
        <v>1055.9819001019616</v>
      </c>
      <c r="D29" s="264">
        <f t="shared" si="0"/>
        <v>18</v>
      </c>
      <c r="F29" s="50"/>
      <c r="G29" s="63"/>
      <c r="H29" s="62"/>
      <c r="M29" s="50"/>
    </row>
    <row r="30" spans="1:13" ht="15">
      <c r="A30" s="297"/>
      <c r="B30" s="308" t="s">
        <v>58</v>
      </c>
      <c r="C30" s="383">
        <f>IF(STC!AE$7="X","$0",((STC!AE$7/Pop!E28)*1000))</f>
        <v>1181.9017459200429</v>
      </c>
      <c r="D30" s="263">
        <f t="shared" si="0"/>
        <v>6</v>
      </c>
      <c r="F30" s="50"/>
      <c r="G30" s="63"/>
      <c r="H30" s="62"/>
      <c r="M30" s="50"/>
    </row>
    <row r="31" spans="1:13" ht="15">
      <c r="A31" s="297"/>
      <c r="B31" s="307" t="s">
        <v>59</v>
      </c>
      <c r="C31" s="382">
        <f>IF(STC!AF$7="X","$0",((STC!AF$7/Pop!E29)*1000))</f>
        <v>589.60515786946075</v>
      </c>
      <c r="D31" s="264">
        <f t="shared" si="0"/>
        <v>41</v>
      </c>
      <c r="F31" s="50"/>
      <c r="G31" s="63"/>
      <c r="H31" s="62"/>
      <c r="M31" s="50"/>
    </row>
    <row r="32" spans="1:13" ht="15">
      <c r="A32" s="297"/>
      <c r="B32" s="308" t="s">
        <v>190</v>
      </c>
      <c r="C32" s="383" t="str">
        <f>IF(STC!AG$7="X","$0",((STC!AG$7/Pop!E30)*1000))</f>
        <v>$0</v>
      </c>
      <c r="D32" s="489" t="s">
        <v>393</v>
      </c>
      <c r="F32" s="50"/>
      <c r="G32" s="63"/>
      <c r="H32" s="62"/>
      <c r="M32" s="50"/>
    </row>
    <row r="33" spans="1:13" ht="15">
      <c r="A33" s="297"/>
      <c r="B33" s="307" t="s">
        <v>61</v>
      </c>
      <c r="C33" s="382">
        <f>IF(STC!AH$7="X","$0",((STC!AH$7/Pop!E31)*1000))</f>
        <v>955.71060728846146</v>
      </c>
      <c r="D33" s="264">
        <f t="shared" si="0"/>
        <v>22</v>
      </c>
      <c r="F33" s="50"/>
      <c r="G33" s="63"/>
      <c r="H33" s="62"/>
      <c r="M33" s="50"/>
    </row>
    <row r="34" spans="1:13" ht="15">
      <c r="A34" s="297"/>
      <c r="B34" s="308" t="s">
        <v>62</v>
      </c>
      <c r="C34" s="383">
        <f>IF(STC!AI$7="X","$0",((STC!AI$7/Pop!E32)*1000))</f>
        <v>1586.4513436949951</v>
      </c>
      <c r="D34" s="263">
        <f t="shared" si="0"/>
        <v>3</v>
      </c>
      <c r="F34" s="50"/>
      <c r="G34" s="63"/>
      <c r="H34" s="62"/>
      <c r="M34" s="50"/>
    </row>
    <row r="35" spans="1:13" ht="15">
      <c r="A35" s="297"/>
      <c r="B35" s="307" t="s">
        <v>191</v>
      </c>
      <c r="C35" s="382" t="str">
        <f>IF(STC!AJ$7="X","$0",((STC!AJ$7/Pop!E33)*1000))</f>
        <v>$0</v>
      </c>
      <c r="D35" s="490" t="s">
        <v>393</v>
      </c>
      <c r="F35" s="50"/>
      <c r="G35" s="63"/>
      <c r="H35" s="62"/>
      <c r="M35" s="50"/>
    </row>
    <row r="36" spans="1:13" ht="15">
      <c r="A36" s="297"/>
      <c r="B36" s="308" t="s">
        <v>64</v>
      </c>
      <c r="C36" s="383">
        <f>IF(STC!AK$7="X","$0",((STC!AK$7/Pop!E34)*1000))</f>
        <v>1065.0966216297247</v>
      </c>
      <c r="D36" s="263">
        <f t="shared" si="0"/>
        <v>17</v>
      </c>
      <c r="F36" s="50"/>
      <c r="G36" s="63"/>
      <c r="H36" s="62"/>
      <c r="M36" s="50"/>
    </row>
    <row r="37" spans="1:13" ht="15">
      <c r="A37" s="297"/>
      <c r="B37" s="307" t="s">
        <v>192</v>
      </c>
      <c r="C37" s="382">
        <f>IF(STC!AL$7="X","$0",((STC!AL$7/Pop!E35)*1000))</f>
        <v>1081.7486961644008</v>
      </c>
      <c r="D37" s="264">
        <f t="shared" si="0"/>
        <v>14</v>
      </c>
      <c r="F37" s="50"/>
      <c r="G37" s="63"/>
      <c r="H37" s="62"/>
      <c r="M37" s="50"/>
    </row>
    <row r="38" spans="1:13" ht="15">
      <c r="A38" s="297"/>
      <c r="B38" s="308" t="s">
        <v>66</v>
      </c>
      <c r="C38" s="383">
        <f>IF(STC!AM$7="X","$0",((STC!AM$7/Pop!E36)*1000))</f>
        <v>711.96820619102868</v>
      </c>
      <c r="D38" s="263">
        <f t="shared" si="0"/>
        <v>37</v>
      </c>
      <c r="F38" s="50"/>
      <c r="G38" s="63"/>
      <c r="H38" s="62"/>
      <c r="M38" s="50"/>
    </row>
    <row r="39" spans="1:13" ht="15">
      <c r="A39" s="297"/>
      <c r="B39" s="307" t="s">
        <v>67</v>
      </c>
      <c r="C39" s="382">
        <f>IF(STC!AN$7="X","$0",((STC!AN$7/Pop!E37)*1000))</f>
        <v>745.3115657017396</v>
      </c>
      <c r="D39" s="264">
        <f t="shared" si="0"/>
        <v>35</v>
      </c>
      <c r="F39" s="50"/>
      <c r="G39" s="63"/>
      <c r="H39" s="62"/>
      <c r="M39" s="50"/>
    </row>
    <row r="40" spans="1:13" ht="15">
      <c r="A40" s="297"/>
      <c r="B40" s="308" t="s">
        <v>2357</v>
      </c>
      <c r="C40" s="383">
        <f>IF(STC!AO$7="X","$0",((STC!AO$7/Pop!E38)*1000))</f>
        <v>1154.5989968135793</v>
      </c>
      <c r="D40" s="263">
        <f t="shared" si="0"/>
        <v>8</v>
      </c>
      <c r="F40" s="50"/>
      <c r="G40" s="63"/>
      <c r="H40" s="62"/>
      <c r="M40" s="50"/>
    </row>
    <row r="41" spans="1:13" ht="15">
      <c r="A41" s="297"/>
      <c r="B41" s="307" t="s">
        <v>69</v>
      </c>
      <c r="C41" s="382">
        <f>IF(STC!AP$7="X","$0",((STC!AP$7/Pop!E39)*1000))</f>
        <v>1144.4889351722834</v>
      </c>
      <c r="D41" s="264">
        <f t="shared" si="0"/>
        <v>10</v>
      </c>
      <c r="F41" s="50"/>
      <c r="G41" s="63"/>
      <c r="H41" s="62"/>
      <c r="M41" s="50"/>
    </row>
    <row r="42" spans="1:13" ht="15">
      <c r="A42" s="297"/>
      <c r="B42" s="308" t="s">
        <v>70</v>
      </c>
      <c r="C42" s="383">
        <f>IF(STC!AQ$7="X","$0",((STC!AQ$7/Pop!E40)*1000))</f>
        <v>627.18603340130824</v>
      </c>
      <c r="D42" s="263">
        <f t="shared" si="0"/>
        <v>39</v>
      </c>
      <c r="F42" s="50"/>
      <c r="G42" s="63"/>
      <c r="H42" s="62"/>
      <c r="M42" s="50"/>
    </row>
    <row r="43" spans="1:13" ht="15">
      <c r="A43" s="297"/>
      <c r="B43" s="307" t="s">
        <v>193</v>
      </c>
      <c r="C43" s="382" t="str">
        <f>IF(STC!AR$7="X","$0",((STC!AR$7/Pop!E41)*1000))</f>
        <v>$0</v>
      </c>
      <c r="D43" s="490" t="s">
        <v>393</v>
      </c>
      <c r="F43" s="50"/>
      <c r="G43" s="63"/>
      <c r="H43" s="62"/>
      <c r="M43" s="50"/>
    </row>
    <row r="44" spans="1:13" ht="15">
      <c r="A44" s="297"/>
      <c r="B44" s="308" t="s">
        <v>72</v>
      </c>
      <c r="C44" s="383">
        <f>IF(STC!AS$7="X","$0",((STC!AS$7/Pop!E42)*1000))</f>
        <v>820.71794412057841</v>
      </c>
      <c r="D44" s="263">
        <f t="shared" si="0"/>
        <v>31</v>
      </c>
      <c r="F44" s="50"/>
      <c r="G44" s="61"/>
      <c r="H44" s="60"/>
      <c r="I44" s="62"/>
      <c r="M44" s="50"/>
    </row>
    <row r="45" spans="1:13" ht="14">
      <c r="A45" s="297"/>
      <c r="B45" s="307" t="s">
        <v>73</v>
      </c>
      <c r="C45" s="382">
        <f>IF(STC!AT$7="X","$0",((STC!AT$7/Pop!E43)*1000))</f>
        <v>940.3108039624816</v>
      </c>
      <c r="D45" s="264">
        <f t="shared" si="0"/>
        <v>23</v>
      </c>
      <c r="F45" s="50"/>
      <c r="M45" s="50"/>
    </row>
    <row r="46" spans="1:13" ht="14">
      <c r="A46" s="297"/>
      <c r="B46" s="308" t="s">
        <v>74</v>
      </c>
      <c r="C46" s="383">
        <f>IF(STC!AU$7="X","$0",((STC!AU$7/Pop!E44)*1000))</f>
        <v>653.81483724622933</v>
      </c>
      <c r="D46" s="263">
        <f t="shared" si="0"/>
        <v>38</v>
      </c>
      <c r="F46" s="50"/>
      <c r="M46" s="50"/>
    </row>
    <row r="47" spans="1:13" ht="14">
      <c r="A47" s="297"/>
      <c r="B47" s="307" t="s">
        <v>194</v>
      </c>
      <c r="C47" s="382">
        <f>IF(STC!AV$7="X","$0",((STC!AV$7/Pop!E45)*1000))</f>
        <v>1225.0231698146185</v>
      </c>
      <c r="D47" s="264">
        <f t="shared" si="0"/>
        <v>4</v>
      </c>
      <c r="F47" s="50"/>
      <c r="M47" s="50"/>
    </row>
    <row r="48" spans="1:13" ht="14">
      <c r="A48" s="297"/>
      <c r="B48" s="308" t="s">
        <v>76</v>
      </c>
      <c r="C48" s="383">
        <f>IF(STC!AW$7="X","$0",((STC!AW$7/Pop!E46)*1000))</f>
        <v>1081.0319083547549</v>
      </c>
      <c r="D48" s="263">
        <f t="shared" si="0"/>
        <v>15</v>
      </c>
      <c r="F48" s="50"/>
      <c r="M48" s="50"/>
    </row>
    <row r="49" spans="1:13" ht="14">
      <c r="A49" s="297"/>
      <c r="B49" s="307" t="s">
        <v>77</v>
      </c>
      <c r="C49" s="382">
        <f>IF(STC!AX$7="X","$0",((STC!AX$7/Pop!E47)*1000))</f>
        <v>1147.8752072631598</v>
      </c>
      <c r="D49" s="264">
        <f t="shared" si="0"/>
        <v>9</v>
      </c>
      <c r="F49" s="50"/>
      <c r="M49" s="50"/>
    </row>
    <row r="50" spans="1:13" ht="14">
      <c r="A50" s="297"/>
      <c r="B50" s="308" t="s">
        <v>78</v>
      </c>
      <c r="C50" s="413">
        <f>IF(STC!AY$7="X","$0",((STC!AY$7/Pop!E48)*1000))</f>
        <v>816.92373509470053</v>
      </c>
      <c r="D50" s="203">
        <f t="shared" si="0"/>
        <v>32</v>
      </c>
      <c r="F50" s="50"/>
      <c r="M50" s="50"/>
    </row>
    <row r="51" spans="1:13" ht="14">
      <c r="A51" s="297"/>
      <c r="B51" s="307" t="s">
        <v>79</v>
      </c>
      <c r="C51" s="382">
        <f>IF(STC!AZ$7="X","$0",((STC!AZ$7/Pop!E49)*1000))</f>
        <v>602.68705394150959</v>
      </c>
      <c r="D51" s="264">
        <f t="shared" si="0"/>
        <v>40</v>
      </c>
      <c r="F51" s="50"/>
      <c r="M51" s="50"/>
    </row>
    <row r="52" spans="1:13" ht="14">
      <c r="A52" s="297"/>
      <c r="B52" s="308" t="s">
        <v>80</v>
      </c>
      <c r="C52" s="383">
        <f>IF(STC!BA$7="X","$0",((STC!BA$7/Pop!E50)*1000))</f>
        <v>468.72770076103717</v>
      </c>
      <c r="D52" s="263">
        <f t="shared" si="0"/>
        <v>45</v>
      </c>
      <c r="F52" s="50"/>
      <c r="M52" s="50"/>
    </row>
    <row r="53" spans="1:13" ht="14">
      <c r="A53" s="297"/>
      <c r="B53" s="307" t="s">
        <v>81</v>
      </c>
      <c r="C53" s="382">
        <f>IF(STC!BB$7="X","$0",((STC!BB$7/Pop!E51)*1000))</f>
        <v>1959.2687728969261</v>
      </c>
      <c r="D53" s="264">
        <f t="shared" si="0"/>
        <v>2</v>
      </c>
      <c r="F53" s="50"/>
      <c r="M53" s="50"/>
    </row>
    <row r="54" spans="1:13" ht="14">
      <c r="A54" s="297"/>
      <c r="B54" s="308" t="s">
        <v>82</v>
      </c>
      <c r="C54" s="383">
        <f>IF(STC!BC$7="X","$0",((STC!BC$7/Pop!E52)*1000))</f>
        <v>734.73186489905322</v>
      </c>
      <c r="D54" s="263">
        <f t="shared" si="0"/>
        <v>36</v>
      </c>
      <c r="F54" s="50"/>
      <c r="M54" s="50"/>
    </row>
    <row r="55" spans="1:13" ht="14">
      <c r="A55" s="297"/>
      <c r="B55" s="307" t="s">
        <v>83</v>
      </c>
      <c r="C55" s="382">
        <f>IF(STC!BD$7="X","$0",((STC!BD$7/Pop!E53)*1000))</f>
        <v>901.38043714389289</v>
      </c>
      <c r="D55" s="264">
        <f t="shared" si="0"/>
        <v>27</v>
      </c>
      <c r="F55" s="50"/>
      <c r="M55" s="50"/>
    </row>
    <row r="56" spans="1:13" ht="14">
      <c r="A56" s="297"/>
      <c r="B56" s="308" t="s">
        <v>84</v>
      </c>
      <c r="C56" s="383">
        <f>IF(STC!BE$7="X","$0",((STC!BE$7/Pop!E54)*1000))</f>
        <v>1016.4867127555821</v>
      </c>
      <c r="D56" s="263">
        <f t="shared" si="0"/>
        <v>20</v>
      </c>
      <c r="F56" s="50"/>
      <c r="M56" s="50"/>
    </row>
    <row r="57" spans="1:13" ht="14">
      <c r="A57" s="308"/>
      <c r="B57" s="308"/>
      <c r="C57" s="308"/>
      <c r="D57" s="297"/>
      <c r="E57" s="297"/>
      <c r="F57" s="297"/>
    </row>
    <row r="58" spans="1:13" ht="14">
      <c r="A58" s="308"/>
      <c r="B58" s="308"/>
      <c r="C58" s="308"/>
      <c r="D58" s="297"/>
      <c r="E58" s="297"/>
      <c r="F58" s="297"/>
    </row>
    <row r="59" spans="1:13" ht="14">
      <c r="A59" s="725" t="s">
        <v>195</v>
      </c>
      <c r="B59" s="686"/>
      <c r="C59" s="686"/>
      <c r="D59" s="297"/>
      <c r="E59" s="297"/>
      <c r="F59" s="297"/>
    </row>
    <row r="60" spans="1:13" ht="45" customHeight="1">
      <c r="A60" s="726" t="s">
        <v>2356</v>
      </c>
      <c r="B60" s="726"/>
      <c r="C60" s="726"/>
      <c r="D60" s="726"/>
      <c r="E60" s="726"/>
      <c r="F60" s="297"/>
    </row>
    <row r="61" spans="1:13" ht="14">
      <c r="A61" s="469"/>
      <c r="B61" s="469"/>
      <c r="C61" s="469"/>
      <c r="D61" s="469"/>
      <c r="E61" s="469"/>
      <c r="F61" s="297"/>
    </row>
    <row r="62" spans="1:13" ht="55.5" customHeight="1">
      <c r="A62" s="721" t="s">
        <v>609</v>
      </c>
      <c r="B62" s="721"/>
      <c r="C62" s="721"/>
      <c r="D62" s="721"/>
      <c r="E62" s="721"/>
      <c r="F62" s="721"/>
    </row>
    <row r="63" spans="1:13" ht="14">
      <c r="A63" s="308"/>
    </row>
    <row r="64" spans="1:13" ht="14">
      <c r="A64" s="297" t="s">
        <v>435</v>
      </c>
    </row>
    <row r="68" spans="2:2" ht="14">
      <c r="B68" s="297"/>
    </row>
    <row r="69" spans="2:2" ht="14">
      <c r="B69" s="272"/>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0" tint="-0.249977111117893"/>
    <pageSetUpPr fitToPage="1"/>
  </sheetPr>
  <dimension ref="A1:G82"/>
  <sheetViews>
    <sheetView zoomScale="90" zoomScaleNormal="100" workbookViewId="0">
      <selection activeCell="F13" sqref="F13"/>
    </sheetView>
  </sheetViews>
  <sheetFormatPr baseColWidth="10" defaultColWidth="9.33203125" defaultRowHeight="14"/>
  <cols>
    <col min="1" max="1" width="15.6640625" style="3" customWidth="1"/>
    <col min="2" max="3" width="15.33203125" style="3" customWidth="1"/>
    <col min="4" max="4" width="12" style="3" customWidth="1"/>
    <col min="5" max="5" width="15.6640625" style="3" customWidth="1"/>
    <col min="6" max="6" width="9.33203125" style="3"/>
    <col min="7" max="7" width="11.33203125" style="3" customWidth="1"/>
    <col min="8" max="8" width="16.33203125" style="3" customWidth="1"/>
    <col min="9" max="9" width="10.6640625" style="3" customWidth="1"/>
    <col min="10" max="16384" width="9.33203125" style="3"/>
  </cols>
  <sheetData>
    <row r="1" spans="1:6">
      <c r="A1" s="297"/>
      <c r="B1" s="675" t="s">
        <v>468</v>
      </c>
      <c r="C1" s="675"/>
      <c r="D1" s="675"/>
      <c r="E1" s="297"/>
    </row>
    <row r="2" spans="1:6" s="68" customFormat="1" ht="18">
      <c r="A2" s="711" t="s">
        <v>467</v>
      </c>
      <c r="B2" s="711"/>
      <c r="C2" s="711"/>
      <c r="D2" s="711"/>
      <c r="E2" s="711"/>
    </row>
    <row r="3" spans="1:6" s="68" customFormat="1" ht="18">
      <c r="A3" s="696" t="s">
        <v>469</v>
      </c>
      <c r="B3" s="696"/>
      <c r="C3" s="696"/>
      <c r="D3" s="696"/>
      <c r="E3" s="696"/>
    </row>
    <row r="4" spans="1:6" s="68" customFormat="1" ht="18">
      <c r="A4" s="396"/>
      <c r="B4" s="396"/>
      <c r="C4" s="396" t="str">
        <f>CONCATENATE("Fiscal Year ",Pop!H1)</f>
        <v>Fiscal Year 2016</v>
      </c>
      <c r="D4" s="396"/>
      <c r="E4" s="396"/>
    </row>
    <row r="6" spans="1:6" s="65" customFormat="1" ht="31">
      <c r="A6" s="67"/>
      <c r="B6" s="269" t="s">
        <v>31</v>
      </c>
      <c r="C6" s="66" t="s">
        <v>434</v>
      </c>
      <c r="D6" s="66" t="s">
        <v>33</v>
      </c>
    </row>
    <row r="7" spans="1:6" ht="15">
      <c r="A7" s="316"/>
      <c r="B7" s="268" t="s">
        <v>34</v>
      </c>
      <c r="C7" s="260">
        <f>(SLF!$D15/Pop!$D4)*1000</f>
        <v>1165.6571299472287</v>
      </c>
      <c r="D7" s="268"/>
      <c r="E7" s="297"/>
    </row>
    <row r="8" spans="1:6" ht="15">
      <c r="A8" s="316"/>
      <c r="B8" s="308" t="s">
        <v>35</v>
      </c>
      <c r="C8" s="101">
        <f>(SLF!$I15/Pop!$D$5)*1000</f>
        <v>984.4535952244039</v>
      </c>
      <c r="D8" s="263">
        <f>IF(C8=0,"--",RANK(C8,$C$8:$C$57))</f>
        <v>30</v>
      </c>
      <c r="E8" s="297"/>
    </row>
    <row r="9" spans="1:6" ht="15">
      <c r="A9" s="316"/>
      <c r="B9" s="307" t="s">
        <v>36</v>
      </c>
      <c r="C9" s="139">
        <f>(SLF!$L15/Pop!$D$6)*1000</f>
        <v>316.27652315103262</v>
      </c>
      <c r="D9" s="264">
        <f>IF(C9=0,"--",RANK(C9,$C$8:$C$57))</f>
        <v>46</v>
      </c>
      <c r="E9" s="297"/>
    </row>
    <row r="10" spans="1:6" ht="15">
      <c r="A10" s="316"/>
      <c r="B10" s="308" t="s">
        <v>37</v>
      </c>
      <c r="C10" s="101">
        <f>(SLF!$O15/Pop!$D$7)*1000</f>
        <v>1387.7233760267213</v>
      </c>
      <c r="D10" s="263">
        <f t="shared" ref="D10:D57" si="0">IF(C10=0,"--",RANK(C10,$C$8:$C$57))</f>
        <v>13</v>
      </c>
      <c r="E10" s="297"/>
    </row>
    <row r="11" spans="1:6" ht="15">
      <c r="A11" s="316"/>
      <c r="B11" s="307" t="s">
        <v>2360</v>
      </c>
      <c r="C11" s="139">
        <f>(SLF!$R$15/Pop!$D$8)*1000</f>
        <v>1483.4361868275914</v>
      </c>
      <c r="D11" s="264">
        <f t="shared" si="0"/>
        <v>8</v>
      </c>
      <c r="E11" s="297"/>
      <c r="F11" s="508"/>
    </row>
    <row r="12" spans="1:6" ht="15">
      <c r="A12" s="316"/>
      <c r="B12" s="308" t="s">
        <v>39</v>
      </c>
      <c r="C12" s="101">
        <f>(SLF!$U$15/Pop!$D$9)*1000</f>
        <v>1332.32315793406</v>
      </c>
      <c r="D12" s="263">
        <f t="shared" si="0"/>
        <v>15</v>
      </c>
      <c r="E12" s="297"/>
      <c r="F12" s="508"/>
    </row>
    <row r="13" spans="1:6" ht="15">
      <c r="A13" s="316"/>
      <c r="B13" s="307" t="s">
        <v>40</v>
      </c>
      <c r="C13" s="139">
        <f>(SLF!$X$15/Pop!$D$10)*1000</f>
        <v>1224.3588503292433</v>
      </c>
      <c r="D13" s="264">
        <f t="shared" si="0"/>
        <v>17</v>
      </c>
      <c r="E13" s="297"/>
    </row>
    <row r="14" spans="1:6" ht="15">
      <c r="A14" s="316"/>
      <c r="B14" s="308" t="s">
        <v>41</v>
      </c>
      <c r="C14" s="101">
        <f>(SLF!$AA$15/Pop!$D$11)*1000</f>
        <v>1046.0207626923768</v>
      </c>
      <c r="D14" s="263">
        <f t="shared" si="0"/>
        <v>25</v>
      </c>
      <c r="E14" s="297"/>
    </row>
    <row r="15" spans="1:6" ht="15">
      <c r="A15" s="316"/>
      <c r="B15" s="307" t="s">
        <v>42</v>
      </c>
      <c r="C15" s="139">
        <f>(SLF!$AD$15/Pop!$D$12)*1000</f>
        <v>0</v>
      </c>
      <c r="D15" s="264" t="str">
        <f t="shared" si="0"/>
        <v>--</v>
      </c>
      <c r="E15" s="297"/>
    </row>
    <row r="16" spans="1:6" ht="15">
      <c r="A16" s="316"/>
      <c r="B16" s="308" t="s">
        <v>43</v>
      </c>
      <c r="C16" s="101">
        <f>(SLF!$AJ$15/Pop!$D$13)*1000</f>
        <v>1187.1105631234664</v>
      </c>
      <c r="D16" s="263">
        <f t="shared" si="0"/>
        <v>18</v>
      </c>
      <c r="E16" s="297"/>
    </row>
    <row r="17" spans="1:7" ht="15">
      <c r="A17" s="316"/>
      <c r="B17" s="307" t="s">
        <v>44</v>
      </c>
      <c r="C17" s="139">
        <f>(SLF!$AM$15/Pop!$D$14)*1000</f>
        <v>880.16632375441407</v>
      </c>
      <c r="D17" s="264">
        <f t="shared" si="0"/>
        <v>38</v>
      </c>
    </row>
    <row r="18" spans="1:7" ht="15">
      <c r="A18" s="316"/>
      <c r="B18" s="308" t="s">
        <v>45</v>
      </c>
      <c r="C18" s="101">
        <f>(SLF!$AP$15/Pop!$D$15)*1000</f>
        <v>2407.4458784768908</v>
      </c>
      <c r="D18" s="263">
        <f t="shared" si="0"/>
        <v>1</v>
      </c>
    </row>
    <row r="19" spans="1:7" ht="15">
      <c r="A19" s="316"/>
      <c r="B19" s="307" t="s">
        <v>46</v>
      </c>
      <c r="C19" s="139">
        <f>(SLF!$AS$15/Pop!$C16)*1000</f>
        <v>947.12197239596344</v>
      </c>
      <c r="D19" s="264">
        <f t="shared" si="0"/>
        <v>32</v>
      </c>
    </row>
    <row r="20" spans="1:7" ht="15">
      <c r="A20" s="316"/>
      <c r="B20" s="308" t="s">
        <v>47</v>
      </c>
      <c r="C20" s="101">
        <f>(SLF!$AV$15/Pop!$D$17)*1000</f>
        <v>1091.3751976319843</v>
      </c>
      <c r="D20" s="263">
        <f t="shared" si="0"/>
        <v>24</v>
      </c>
    </row>
    <row r="21" spans="1:7" ht="15">
      <c r="A21" s="316"/>
      <c r="B21" s="307" t="s">
        <v>48</v>
      </c>
      <c r="C21" s="139">
        <f>(SLF!$AY$15/Pop!$D$18)*1000</f>
        <v>1101.3450845017196</v>
      </c>
      <c r="D21" s="264">
        <f t="shared" si="0"/>
        <v>23</v>
      </c>
    </row>
    <row r="22" spans="1:7" ht="15">
      <c r="A22" s="316"/>
      <c r="B22" s="308" t="s">
        <v>49</v>
      </c>
      <c r="C22" s="101">
        <f>(SLF!$BB$15/Pop!$D$19)*1000</f>
        <v>1111.733196119033</v>
      </c>
      <c r="D22" s="263">
        <f t="shared" si="0"/>
        <v>21</v>
      </c>
    </row>
    <row r="23" spans="1:7" ht="15">
      <c r="A23" s="316"/>
      <c r="B23" s="307" t="s">
        <v>50</v>
      </c>
      <c r="C23" s="139">
        <f>(SLF!$BE$15/Pop!$D$20)*1000</f>
        <v>1443.8962888932988</v>
      </c>
      <c r="D23" s="264">
        <f t="shared" si="0"/>
        <v>10</v>
      </c>
    </row>
    <row r="24" spans="1:7" ht="15">
      <c r="A24" s="316"/>
      <c r="B24" s="308" t="s">
        <v>51</v>
      </c>
      <c r="C24" s="101">
        <f>(SLF!$BH$15/Pop!$D$21)*1000</f>
        <v>780.57164008220718</v>
      </c>
      <c r="D24" s="263">
        <f t="shared" si="0"/>
        <v>40</v>
      </c>
    </row>
    <row r="25" spans="1:7" ht="15">
      <c r="A25" s="316"/>
      <c r="B25" s="307" t="s">
        <v>52</v>
      </c>
      <c r="C25" s="139">
        <f>(SLF!$BK$15/Pop!$D$22)*1000</f>
        <v>1593.7496332282508</v>
      </c>
      <c r="D25" s="264">
        <f t="shared" si="0"/>
        <v>5</v>
      </c>
    </row>
    <row r="26" spans="1:7" ht="15">
      <c r="A26" s="316"/>
      <c r="B26" s="308" t="s">
        <v>53</v>
      </c>
      <c r="C26" s="101">
        <f>(SLF!$BN$15/Pop!$D$23)*1000</f>
        <v>1021.7691350080287</v>
      </c>
      <c r="D26" s="263">
        <f t="shared" si="0"/>
        <v>28</v>
      </c>
    </row>
    <row r="27" spans="1:7" ht="15">
      <c r="A27" s="316"/>
      <c r="B27" s="307" t="s">
        <v>54</v>
      </c>
      <c r="C27" s="139">
        <f>(SLF!$BQ$15/Pop!$D$24)*1000</f>
        <v>747.62280671469955</v>
      </c>
      <c r="D27" s="264">
        <f t="shared" si="0"/>
        <v>42</v>
      </c>
    </row>
    <row r="28" spans="1:7" ht="15">
      <c r="A28" s="316"/>
      <c r="B28" s="308" t="s">
        <v>55</v>
      </c>
      <c r="C28" s="101">
        <f>(SLF!$BT$15/Pop!$D$25)*1000</f>
        <v>892.45442479257281</v>
      </c>
      <c r="D28" s="263">
        <f t="shared" si="0"/>
        <v>37</v>
      </c>
    </row>
    <row r="29" spans="1:7" ht="15">
      <c r="A29" s="316"/>
      <c r="B29" s="307" t="s">
        <v>56</v>
      </c>
      <c r="C29" s="139">
        <f>(SLF!$BW$15/Pop!$D$26)*1000</f>
        <v>922.49385787106087</v>
      </c>
      <c r="D29" s="264">
        <f t="shared" si="0"/>
        <v>35</v>
      </c>
    </row>
    <row r="30" spans="1:7" ht="15">
      <c r="A30" s="316"/>
      <c r="B30" s="308" t="s">
        <v>57</v>
      </c>
      <c r="C30" s="101">
        <f>(SLF!$BZ$15/Pop!$D$27)*1000</f>
        <v>1039.5914969095302</v>
      </c>
      <c r="D30" s="263">
        <f t="shared" si="0"/>
        <v>26</v>
      </c>
    </row>
    <row r="31" spans="1:7" ht="15">
      <c r="A31" s="316"/>
      <c r="B31" s="307" t="s">
        <v>58</v>
      </c>
      <c r="C31" s="139">
        <f>(SLF!$CC$15/Pop!$D$28)*1000</f>
        <v>1104.6236452888461</v>
      </c>
      <c r="D31" s="264">
        <f t="shared" si="0"/>
        <v>22</v>
      </c>
      <c r="G31" s="16"/>
    </row>
    <row r="32" spans="1:7" ht="15">
      <c r="A32" s="316"/>
      <c r="B32" s="308" t="s">
        <v>59</v>
      </c>
      <c r="C32" s="101">
        <f>(SLF!$CF$15/Pop!$D$29)*1000</f>
        <v>1005.9328444950532</v>
      </c>
      <c r="D32" s="263">
        <f t="shared" si="0"/>
        <v>29</v>
      </c>
      <c r="G32" s="16"/>
    </row>
    <row r="33" spans="1:7" ht="15">
      <c r="A33" s="316"/>
      <c r="B33" s="307" t="s">
        <v>60</v>
      </c>
      <c r="C33" s="139">
        <f>(SLF!$CI$15/Pop!$D$30)*1000</f>
        <v>0</v>
      </c>
      <c r="D33" s="264" t="str">
        <f t="shared" si="0"/>
        <v>--</v>
      </c>
      <c r="G33" s="16"/>
    </row>
    <row r="34" spans="1:7" ht="15">
      <c r="A34" s="316"/>
      <c r="B34" s="308" t="s">
        <v>61</v>
      </c>
      <c r="C34" s="101">
        <f>(SLF!$CL$15/Pop!$D$31)*1000</f>
        <v>1139.1400621617811</v>
      </c>
      <c r="D34" s="263">
        <f t="shared" si="0"/>
        <v>20</v>
      </c>
      <c r="G34" s="16"/>
    </row>
    <row r="35" spans="1:7" ht="15">
      <c r="A35" s="316"/>
      <c r="B35" s="307" t="s">
        <v>62</v>
      </c>
      <c r="C35" s="139">
        <f>(SLF!$CO$15/Pop!$D$32)*1000</f>
        <v>1683.2597659133917</v>
      </c>
      <c r="D35" s="264">
        <f t="shared" si="0"/>
        <v>4</v>
      </c>
      <c r="G35" s="16"/>
    </row>
    <row r="36" spans="1:7" ht="15">
      <c r="A36" s="316"/>
      <c r="B36" s="308" t="s">
        <v>63</v>
      </c>
      <c r="C36" s="101">
        <f>(SLF!$CR$15/Pop!$D$33)*1000</f>
        <v>0</v>
      </c>
      <c r="D36" s="149" t="str">
        <f t="shared" si="0"/>
        <v>--</v>
      </c>
      <c r="G36" s="16"/>
    </row>
    <row r="37" spans="1:7" ht="15">
      <c r="A37" s="316"/>
      <c r="B37" s="307" t="s">
        <v>64</v>
      </c>
      <c r="C37" s="139">
        <f>(SLF!$CU$15/Pop!$D$34)*1000</f>
        <v>1032.2202713708075</v>
      </c>
      <c r="D37" s="264">
        <f t="shared" si="0"/>
        <v>27</v>
      </c>
      <c r="E37" s="83"/>
      <c r="G37" s="16"/>
    </row>
    <row r="38" spans="1:7" ht="15">
      <c r="A38" s="316"/>
      <c r="B38" s="308" t="s">
        <v>65</v>
      </c>
      <c r="C38" s="101">
        <f>(SLF!$CX$15/Pop!$D$35)*1000</f>
        <v>1470.5346422228106</v>
      </c>
      <c r="D38" s="263">
        <f t="shared" si="0"/>
        <v>9</v>
      </c>
      <c r="G38" s="16"/>
    </row>
    <row r="39" spans="1:7" ht="15">
      <c r="A39" s="316"/>
      <c r="B39" s="307" t="s">
        <v>66</v>
      </c>
      <c r="C39" s="139">
        <f>(SLF!$DA$15/Pop!$D$36)*1000</f>
        <v>1500.0172411307237</v>
      </c>
      <c r="D39" s="264">
        <f t="shared" si="0"/>
        <v>7</v>
      </c>
      <c r="G39" s="16"/>
    </row>
    <row r="40" spans="1:7" ht="15">
      <c r="A40" s="316"/>
      <c r="B40" s="308" t="s">
        <v>67</v>
      </c>
      <c r="C40" s="101">
        <f>(SLF!$DD$15/Pop!$D$37)*1000</f>
        <v>981.08251616250141</v>
      </c>
      <c r="D40" s="263">
        <f t="shared" si="0"/>
        <v>31</v>
      </c>
      <c r="G40" s="16"/>
    </row>
    <row r="41" spans="1:7" ht="15">
      <c r="A41" s="316"/>
      <c r="B41" s="307" t="s">
        <v>68</v>
      </c>
      <c r="C41" s="139">
        <f>(SLF!$DG$15/Pop!$D$38)*1000</f>
        <v>1696.9325575608698</v>
      </c>
      <c r="D41" s="264">
        <f t="shared" si="0"/>
        <v>3</v>
      </c>
      <c r="G41" s="16"/>
    </row>
    <row r="42" spans="1:7" ht="15">
      <c r="A42" s="316"/>
      <c r="B42" s="308" t="s">
        <v>69</v>
      </c>
      <c r="C42" s="101">
        <f>(SLF!$DJ$15/Pop!$D$39)*1000</f>
        <v>1259.2962785976301</v>
      </c>
      <c r="D42" s="263">
        <f t="shared" si="0"/>
        <v>16</v>
      </c>
      <c r="G42" s="16"/>
    </row>
    <row r="43" spans="1:7" ht="15">
      <c r="A43" s="316"/>
      <c r="B43" s="307" t="s">
        <v>70</v>
      </c>
      <c r="C43" s="139">
        <f>(SLF!$DM$15/Pop!$D$40)*1000</f>
        <v>1150.120103325328</v>
      </c>
      <c r="D43" s="264">
        <f t="shared" si="0"/>
        <v>19</v>
      </c>
      <c r="G43" s="16"/>
    </row>
    <row r="44" spans="1:7" ht="15">
      <c r="A44" s="316"/>
      <c r="B44" s="308" t="s">
        <v>71</v>
      </c>
      <c r="C44" s="101">
        <f>(SLF!$DP$15/Pop!$D$41)*1000</f>
        <v>0</v>
      </c>
      <c r="D44" s="263" t="str">
        <f t="shared" si="0"/>
        <v>--</v>
      </c>
      <c r="G44" s="16"/>
    </row>
    <row r="45" spans="1:7" ht="15">
      <c r="A45" s="316"/>
      <c r="B45" s="307" t="s">
        <v>72</v>
      </c>
      <c r="C45" s="139">
        <f>(SLF!$DS$15/Pop!$D$42)*1000</f>
        <v>870.81629628644839</v>
      </c>
      <c r="D45" s="264">
        <f t="shared" si="0"/>
        <v>39</v>
      </c>
      <c r="G45" s="16"/>
    </row>
    <row r="46" spans="1:7" ht="15">
      <c r="A46" s="316"/>
      <c r="B46" s="308" t="s">
        <v>73</v>
      </c>
      <c r="C46" s="101">
        <f>(SLF!$DV$15/Pop!$D$43)*1000</f>
        <v>920.59029885605253</v>
      </c>
      <c r="D46" s="263">
        <f t="shared" si="0"/>
        <v>36</v>
      </c>
      <c r="G46" s="16"/>
    </row>
    <row r="47" spans="1:7" ht="15">
      <c r="A47" s="316"/>
      <c r="B47" s="307" t="s">
        <v>74</v>
      </c>
      <c r="C47" s="139">
        <f>(SLF!$DY$15/Pop!$D$44)*1000</f>
        <v>759.53814471567728</v>
      </c>
      <c r="D47" s="264">
        <f t="shared" si="0"/>
        <v>41</v>
      </c>
      <c r="G47" s="16"/>
    </row>
    <row r="48" spans="1:7" ht="15">
      <c r="A48" s="316"/>
      <c r="B48" s="308" t="s">
        <v>75</v>
      </c>
      <c r="C48" s="101">
        <f>(SLF!$EB$15/Pop!$D$45)*1000</f>
        <v>1558.1248505586495</v>
      </c>
      <c r="D48" s="263">
        <f t="shared" si="0"/>
        <v>6</v>
      </c>
      <c r="G48" s="16"/>
    </row>
    <row r="49" spans="1:7" ht="15">
      <c r="A49" s="316"/>
      <c r="B49" s="307" t="s">
        <v>76</v>
      </c>
      <c r="C49" s="139">
        <f>(SLF!$EE$15/Pop!$D$46)*1000</f>
        <v>1379.1983461976442</v>
      </c>
      <c r="D49" s="264">
        <f t="shared" si="0"/>
        <v>14</v>
      </c>
      <c r="E49" s="297"/>
      <c r="F49" s="297"/>
      <c r="G49" s="16"/>
    </row>
    <row r="50" spans="1:7" ht="15">
      <c r="A50" s="316"/>
      <c r="B50" s="308" t="s">
        <v>77</v>
      </c>
      <c r="C50" s="101">
        <f>(SLF!$EH$15/Pop!$D$47)*1000</f>
        <v>1424.5093202754415</v>
      </c>
      <c r="D50" s="263">
        <f t="shared" si="0"/>
        <v>11</v>
      </c>
      <c r="E50" s="297"/>
      <c r="F50" s="297"/>
      <c r="G50" s="16"/>
    </row>
    <row r="51" spans="1:7" ht="15">
      <c r="A51" s="316"/>
      <c r="B51" s="307" t="s">
        <v>78</v>
      </c>
      <c r="C51" s="139">
        <f>(SLF!$EK$15/Pop!$D$48)*1000</f>
        <v>928.38173109865875</v>
      </c>
      <c r="D51" s="264">
        <f t="shared" si="0"/>
        <v>34</v>
      </c>
      <c r="E51" s="297"/>
      <c r="F51" s="297"/>
      <c r="G51" s="16"/>
    </row>
    <row r="52" spans="1:7" ht="15">
      <c r="A52" s="316"/>
      <c r="B52" s="308" t="s">
        <v>79</v>
      </c>
      <c r="C52" s="101">
        <f>(SLF!$EN$15/Pop!$D$49)*1000</f>
        <v>616.88061679238433</v>
      </c>
      <c r="D52" s="263">
        <f t="shared" si="0"/>
        <v>45</v>
      </c>
      <c r="E52" s="297"/>
      <c r="F52" s="297"/>
      <c r="G52" s="16"/>
    </row>
    <row r="53" spans="1:7" ht="15">
      <c r="A53" s="316"/>
      <c r="B53" s="307" t="s">
        <v>80</v>
      </c>
      <c r="C53" s="139">
        <f>(SLF!$EQ$15/Pop!$D$50)*1000</f>
        <v>628.22002334099477</v>
      </c>
      <c r="D53" s="264">
        <f t="shared" si="0"/>
        <v>44</v>
      </c>
      <c r="E53" s="297"/>
      <c r="F53" s="297"/>
      <c r="G53" s="16"/>
    </row>
    <row r="54" spans="1:7" ht="15">
      <c r="A54" s="316"/>
      <c r="B54" s="308" t="s">
        <v>81</v>
      </c>
      <c r="C54" s="101">
        <f>(SLF!$ET$15/Pop!$D$51)*1000</f>
        <v>2344.2532235562089</v>
      </c>
      <c r="D54" s="263">
        <f t="shared" si="0"/>
        <v>2</v>
      </c>
      <c r="E54" s="297"/>
      <c r="F54" s="297"/>
      <c r="G54" s="16"/>
    </row>
    <row r="55" spans="1:7" ht="15">
      <c r="A55" s="316"/>
      <c r="B55" s="307" t="s">
        <v>82</v>
      </c>
      <c r="C55" s="139">
        <f>(SLF!$EW$15/Pop!$D$52)*1000</f>
        <v>722.34292535916097</v>
      </c>
      <c r="D55" s="264">
        <f t="shared" si="0"/>
        <v>43</v>
      </c>
      <c r="E55" s="297"/>
      <c r="F55" s="297"/>
      <c r="G55" s="16"/>
    </row>
    <row r="56" spans="1:7" ht="15">
      <c r="A56" s="316"/>
      <c r="B56" s="308" t="s">
        <v>83</v>
      </c>
      <c r="C56" s="101">
        <f>(SLF!$EZ$15/Pop!$D$53)*1000</f>
        <v>946.01065631118547</v>
      </c>
      <c r="D56" s="263">
        <f t="shared" si="0"/>
        <v>33</v>
      </c>
      <c r="E56" s="297"/>
      <c r="F56" s="297"/>
      <c r="G56" s="16"/>
    </row>
    <row r="57" spans="1:7" ht="15">
      <c r="A57" s="316"/>
      <c r="B57" s="307" t="s">
        <v>84</v>
      </c>
      <c r="C57" s="139">
        <f>(SLF!$FC$15/Pop!$D$54)*1000</f>
        <v>1396.0267391564514</v>
      </c>
      <c r="D57" s="264">
        <f t="shared" si="0"/>
        <v>12</v>
      </c>
      <c r="E57" s="297"/>
      <c r="F57" s="297"/>
      <c r="G57" s="16"/>
    </row>
    <row r="58" spans="1:7" ht="15">
      <c r="A58" s="316"/>
      <c r="B58" s="267" t="s">
        <v>85</v>
      </c>
      <c r="C58" s="129">
        <f>(SLF!$AG$15/Pop!$D$55)*1000</f>
        <v>1962.7668279909285</v>
      </c>
      <c r="D58" s="511">
        <f>RANK(C58,$C$8:$C$58)</f>
        <v>3</v>
      </c>
      <c r="E58" s="297"/>
      <c r="F58" s="297"/>
      <c r="G58" s="16"/>
    </row>
    <row r="59" spans="1:7">
      <c r="D59" s="421"/>
      <c r="G59" s="16"/>
    </row>
    <row r="60" spans="1:7" s="537" customFormat="1">
      <c r="A60" s="537" t="s">
        <v>2361</v>
      </c>
      <c r="D60" s="628"/>
      <c r="G60" s="16"/>
    </row>
    <row r="61" spans="1:7">
      <c r="A61" s="721" t="s">
        <v>610</v>
      </c>
      <c r="B61" s="721"/>
      <c r="C61" s="721"/>
      <c r="D61" s="721"/>
      <c r="E61" s="721"/>
      <c r="F61" s="721"/>
      <c r="G61" s="16"/>
    </row>
    <row r="62" spans="1:7" ht="15" customHeight="1">
      <c r="A62" s="721"/>
      <c r="B62" s="721"/>
      <c r="C62" s="721"/>
      <c r="D62" s="721"/>
      <c r="E62" s="721"/>
      <c r="F62" s="721"/>
      <c r="G62" s="16"/>
    </row>
    <row r="63" spans="1:7">
      <c r="A63" s="721"/>
      <c r="B63" s="721"/>
      <c r="C63" s="721"/>
      <c r="D63" s="721"/>
      <c r="E63" s="721"/>
      <c r="F63" s="721"/>
      <c r="G63" s="16"/>
    </row>
    <row r="64" spans="1:7">
      <c r="A64" s="721"/>
      <c r="B64" s="721"/>
      <c r="C64" s="721"/>
      <c r="D64" s="721"/>
      <c r="E64" s="721"/>
      <c r="F64" s="721"/>
      <c r="G64" s="16"/>
    </row>
    <row r="65" spans="1:7">
      <c r="G65" s="16"/>
    </row>
    <row r="66" spans="1:7">
      <c r="A66" s="297" t="s">
        <v>435</v>
      </c>
      <c r="B66" s="297"/>
      <c r="C66" s="297"/>
      <c r="G66" s="16"/>
    </row>
    <row r="67" spans="1:7">
      <c r="B67" s="727"/>
      <c r="C67" s="727"/>
      <c r="G67" s="16"/>
    </row>
    <row r="68" spans="1:7">
      <c r="G68" s="16"/>
    </row>
    <row r="69" spans="1:7">
      <c r="G69" s="16"/>
    </row>
    <row r="70" spans="1:7">
      <c r="G70" s="16"/>
    </row>
    <row r="71" spans="1:7">
      <c r="G71" s="16"/>
    </row>
    <row r="72" spans="1:7">
      <c r="G72" s="16"/>
    </row>
    <row r="73" spans="1:7">
      <c r="G73" s="16"/>
    </row>
    <row r="74" spans="1:7">
      <c r="G74" s="16"/>
    </row>
    <row r="75" spans="1:7">
      <c r="G75" s="16"/>
    </row>
    <row r="76" spans="1:7">
      <c r="G76" s="16"/>
    </row>
    <row r="77" spans="1:7">
      <c r="G77" s="16"/>
    </row>
    <row r="78" spans="1:7">
      <c r="G78" s="16"/>
    </row>
    <row r="79" spans="1:7">
      <c r="G79" s="16"/>
    </row>
    <row r="80" spans="1:7">
      <c r="G80" s="16"/>
    </row>
    <row r="81" spans="7:7">
      <c r="G81" s="16"/>
    </row>
    <row r="82" spans="7:7">
      <c r="G82" s="16"/>
    </row>
  </sheetData>
  <mergeCells count="5">
    <mergeCell ref="B1:D1"/>
    <mergeCell ref="A2:E2"/>
    <mergeCell ref="B67:C67"/>
    <mergeCell ref="A3:E3"/>
    <mergeCell ref="A61:F64"/>
  </mergeCells>
  <pageMargins left="0.7" right="0.7" top="0.75" bottom="0.75" header="0.3" footer="0.3"/>
  <pageSetup scale="65" orientation="portrait" verticalDpi="0"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0000"/>
  </sheetPr>
  <dimension ref="A1:M64"/>
  <sheetViews>
    <sheetView workbookViewId="0">
      <selection activeCell="F14" sqref="F14"/>
    </sheetView>
  </sheetViews>
  <sheetFormatPr baseColWidth="10" defaultColWidth="9.33203125" defaultRowHeight="14"/>
  <cols>
    <col min="1" max="1" width="15.6640625" style="297" customWidth="1"/>
    <col min="2" max="2" width="10.5" style="297" customWidth="1"/>
    <col min="3" max="3" width="19.5" style="520" customWidth="1"/>
    <col min="4" max="4" width="10.5" style="297" customWidth="1"/>
    <col min="5" max="5" width="15.6640625" style="297" customWidth="1"/>
    <col min="6" max="7" width="9.33203125" style="297"/>
    <col min="8" max="8" width="24.5" style="297" customWidth="1"/>
    <col min="9" max="9" width="32.6640625" style="91" customWidth="1"/>
    <col min="10" max="10" width="14.5" style="91" customWidth="1"/>
    <col min="11" max="11" width="11.33203125" style="91" customWidth="1"/>
    <col min="12" max="12" width="12.33203125" style="91" bestFit="1" customWidth="1"/>
    <col min="13" max="13" width="9.33203125" style="91"/>
    <col min="14" max="14" width="17.5" style="297" customWidth="1"/>
    <col min="15" max="16384" width="9.33203125" style="297"/>
  </cols>
  <sheetData>
    <row r="1" spans="1:13" s="17" customFormat="1" ht="15" customHeight="1">
      <c r="B1" s="675" t="s">
        <v>471</v>
      </c>
      <c r="C1" s="675"/>
      <c r="D1" s="675"/>
      <c r="I1" s="105"/>
      <c r="J1" s="105"/>
      <c r="K1" s="105"/>
      <c r="L1" s="105"/>
      <c r="M1" s="105"/>
    </row>
    <row r="2" spans="1:13" s="80" customFormat="1" ht="18">
      <c r="A2" s="692" t="s">
        <v>543</v>
      </c>
      <c r="B2" s="692"/>
      <c r="C2" s="692"/>
      <c r="D2" s="692"/>
      <c r="E2" s="692"/>
      <c r="I2" s="104"/>
      <c r="J2" s="104"/>
      <c r="K2" s="104"/>
      <c r="L2" s="104"/>
      <c r="M2" s="104"/>
    </row>
    <row r="3" spans="1:13" s="80" customFormat="1" ht="18">
      <c r="B3" s="692" t="s">
        <v>2222</v>
      </c>
      <c r="C3" s="692"/>
      <c r="D3" s="692"/>
      <c r="I3" s="104"/>
      <c r="J3" s="104"/>
      <c r="K3" s="104"/>
      <c r="L3" s="104"/>
      <c r="M3" s="104"/>
    </row>
    <row r="4" spans="1:13">
      <c r="K4" s="118"/>
    </row>
    <row r="5" spans="1:13" s="65" customFormat="1" ht="15" customHeight="1">
      <c r="B5" s="269" t="s">
        <v>31</v>
      </c>
      <c r="C5" s="521" t="s">
        <v>544</v>
      </c>
      <c r="D5" s="66" t="s">
        <v>33</v>
      </c>
    </row>
    <row r="6" spans="1:13">
      <c r="B6" s="268" t="s">
        <v>34</v>
      </c>
      <c r="C6" s="523"/>
      <c r="D6" s="288"/>
      <c r="E6" s="117"/>
      <c r="G6" s="259"/>
      <c r="I6" s="297"/>
      <c r="J6" s="297"/>
      <c r="K6" s="297"/>
      <c r="L6" s="297"/>
      <c r="M6" s="297"/>
    </row>
    <row r="7" spans="1:13">
      <c r="B7" s="308" t="s">
        <v>35</v>
      </c>
      <c r="C7" s="599">
        <v>0.35938774126663525</v>
      </c>
      <c r="D7" s="120">
        <f t="shared" ref="D7:D56" si="0">RANK(C7,$C$7:$C$56)</f>
        <v>24</v>
      </c>
      <c r="E7" s="117"/>
      <c r="G7" s="259"/>
      <c r="I7" s="297"/>
      <c r="J7" s="297"/>
      <c r="K7" s="297"/>
      <c r="L7" s="297"/>
      <c r="M7" s="297"/>
    </row>
    <row r="8" spans="1:13">
      <c r="B8" s="307" t="s">
        <v>36</v>
      </c>
      <c r="C8" s="600" t="s">
        <v>393</v>
      </c>
      <c r="D8" s="136" t="s">
        <v>393</v>
      </c>
      <c r="E8" s="117"/>
      <c r="G8" s="259"/>
      <c r="I8" s="297"/>
      <c r="J8" s="297"/>
      <c r="K8" s="297"/>
      <c r="L8" s="297"/>
      <c r="M8" s="297"/>
    </row>
    <row r="9" spans="1:13">
      <c r="B9" s="308" t="s">
        <v>37</v>
      </c>
      <c r="C9" s="599">
        <v>0.37498693316100362</v>
      </c>
      <c r="D9" s="120">
        <f t="shared" si="0"/>
        <v>20</v>
      </c>
      <c r="E9" s="117"/>
      <c r="G9" s="259"/>
      <c r="I9" s="297"/>
      <c r="J9" s="297"/>
      <c r="K9" s="297"/>
      <c r="L9" s="297"/>
      <c r="M9" s="297"/>
    </row>
    <row r="10" spans="1:13">
      <c r="B10" s="307" t="s">
        <v>38</v>
      </c>
      <c r="C10" s="601">
        <v>0.42488144367774483</v>
      </c>
      <c r="D10" s="136">
        <f t="shared" si="0"/>
        <v>10</v>
      </c>
      <c r="E10" s="117"/>
      <c r="G10" s="259"/>
      <c r="I10" s="297"/>
      <c r="J10" s="297"/>
      <c r="K10" s="297"/>
      <c r="L10" s="297"/>
      <c r="M10" s="297"/>
    </row>
    <row r="11" spans="1:13">
      <c r="B11" s="308" t="s">
        <v>39</v>
      </c>
      <c r="C11" s="599">
        <v>0.24391427460966378</v>
      </c>
      <c r="D11" s="120">
        <f t="shared" si="0"/>
        <v>44</v>
      </c>
      <c r="E11" s="117"/>
      <c r="G11" s="259"/>
      <c r="I11" s="297"/>
      <c r="J11" s="297"/>
      <c r="K11" s="297"/>
      <c r="L11" s="297"/>
      <c r="M11" s="297"/>
    </row>
    <row r="12" spans="1:13">
      <c r="B12" s="307" t="s">
        <v>40</v>
      </c>
      <c r="C12" s="601">
        <v>0.34233585598871341</v>
      </c>
      <c r="D12" s="136">
        <f t="shared" si="0"/>
        <v>28</v>
      </c>
      <c r="E12" s="117"/>
      <c r="G12" s="259"/>
      <c r="I12" s="297"/>
      <c r="J12" s="297"/>
      <c r="K12" s="297"/>
      <c r="L12" s="297"/>
      <c r="M12" s="297"/>
    </row>
    <row r="13" spans="1:13">
      <c r="B13" s="308" t="s">
        <v>41</v>
      </c>
      <c r="C13" s="599">
        <v>0.26516813152825719</v>
      </c>
      <c r="D13" s="120">
        <f t="shared" si="0"/>
        <v>38</v>
      </c>
      <c r="E13" s="117"/>
      <c r="G13" s="259"/>
      <c r="I13" s="297"/>
      <c r="J13" s="297"/>
      <c r="K13" s="297"/>
      <c r="L13" s="297"/>
      <c r="M13" s="297"/>
    </row>
    <row r="14" spans="1:13">
      <c r="B14" s="307" t="s">
        <v>42</v>
      </c>
      <c r="C14" s="600" t="s">
        <v>393</v>
      </c>
      <c r="D14" s="136" t="s">
        <v>393</v>
      </c>
      <c r="E14" s="117"/>
      <c r="G14" s="259"/>
      <c r="I14" s="297"/>
      <c r="J14" s="297"/>
      <c r="K14" s="297"/>
      <c r="L14" s="297"/>
      <c r="M14" s="297"/>
    </row>
    <row r="15" spans="1:13">
      <c r="B15" s="308" t="s">
        <v>43</v>
      </c>
      <c r="C15" s="599">
        <v>0.42961307337221588</v>
      </c>
      <c r="D15" s="120">
        <f t="shared" si="0"/>
        <v>9</v>
      </c>
      <c r="E15" s="117"/>
      <c r="G15" s="259"/>
      <c r="I15" s="297"/>
      <c r="J15" s="297"/>
      <c r="K15" s="297"/>
      <c r="L15" s="297"/>
      <c r="M15" s="297"/>
    </row>
    <row r="16" spans="1:13">
      <c r="B16" s="307" t="s">
        <v>44</v>
      </c>
      <c r="C16" s="601">
        <v>0.31742526800541787</v>
      </c>
      <c r="D16" s="136">
        <f t="shared" si="0"/>
        <v>33</v>
      </c>
      <c r="E16" s="117"/>
      <c r="G16" s="259"/>
      <c r="I16" s="297"/>
      <c r="J16" s="297"/>
      <c r="K16" s="297"/>
      <c r="L16" s="297"/>
      <c r="M16" s="297"/>
    </row>
    <row r="17" spans="2:13">
      <c r="B17" s="308" t="s">
        <v>360</v>
      </c>
      <c r="C17" s="599">
        <v>1.0528611559545562</v>
      </c>
      <c r="D17" s="120">
        <f t="shared" si="0"/>
        <v>1</v>
      </c>
      <c r="E17" s="117"/>
      <c r="G17" s="259"/>
      <c r="I17" s="297"/>
      <c r="J17" s="297"/>
      <c r="K17" s="297"/>
      <c r="L17" s="297"/>
      <c r="M17" s="297"/>
    </row>
    <row r="18" spans="2:13">
      <c r="B18" s="307" t="s">
        <v>46</v>
      </c>
      <c r="C18" s="601">
        <v>0.39552711278018882</v>
      </c>
      <c r="D18" s="136">
        <f t="shared" si="0"/>
        <v>14</v>
      </c>
      <c r="E18" s="117"/>
      <c r="G18" s="259"/>
      <c r="I18" s="297"/>
      <c r="J18" s="297"/>
      <c r="K18" s="297"/>
      <c r="L18" s="297"/>
      <c r="M18" s="297"/>
    </row>
    <row r="19" spans="2:13">
      <c r="B19" s="308" t="s">
        <v>47</v>
      </c>
      <c r="C19" s="599">
        <v>0.27718853002962002</v>
      </c>
      <c r="D19" s="120">
        <f t="shared" si="0"/>
        <v>34</v>
      </c>
      <c r="E19" s="117"/>
      <c r="G19" s="259"/>
      <c r="I19" s="297"/>
      <c r="J19" s="297"/>
      <c r="K19" s="297"/>
      <c r="L19" s="297"/>
      <c r="M19" s="297"/>
    </row>
    <row r="20" spans="2:13">
      <c r="B20" s="307" t="s">
        <v>48</v>
      </c>
      <c r="C20" s="601">
        <v>0.38535965252659121</v>
      </c>
      <c r="D20" s="136">
        <f t="shared" si="0"/>
        <v>17</v>
      </c>
      <c r="E20" s="117"/>
      <c r="G20" s="259"/>
      <c r="I20" s="297"/>
      <c r="J20" s="297"/>
      <c r="K20" s="297"/>
      <c r="L20" s="297"/>
      <c r="M20" s="297"/>
    </row>
    <row r="21" spans="2:13">
      <c r="B21" s="308" t="s">
        <v>49</v>
      </c>
      <c r="C21" s="599">
        <v>0.36929159098716102</v>
      </c>
      <c r="D21" s="120">
        <f t="shared" si="0"/>
        <v>22</v>
      </c>
      <c r="E21" s="117"/>
      <c r="G21" s="259"/>
      <c r="I21" s="297"/>
      <c r="J21" s="297"/>
      <c r="K21" s="297"/>
      <c r="L21" s="297"/>
      <c r="M21" s="297"/>
    </row>
    <row r="22" spans="2:13">
      <c r="B22" s="307" t="s">
        <v>50</v>
      </c>
      <c r="C22" s="601">
        <v>0.35606811892888801</v>
      </c>
      <c r="D22" s="136">
        <f t="shared" si="0"/>
        <v>25</v>
      </c>
      <c r="E22" s="117"/>
      <c r="G22" s="259"/>
      <c r="I22" s="297"/>
      <c r="J22" s="297"/>
      <c r="K22" s="297"/>
      <c r="L22" s="297"/>
      <c r="M22" s="297"/>
    </row>
    <row r="23" spans="2:13">
      <c r="B23" s="308" t="s">
        <v>51</v>
      </c>
      <c r="C23" s="599">
        <v>0.37903684207036825</v>
      </c>
      <c r="D23" s="120">
        <f t="shared" si="0"/>
        <v>18</v>
      </c>
      <c r="E23" s="117"/>
      <c r="G23" s="259"/>
      <c r="I23" s="297"/>
      <c r="J23" s="297"/>
      <c r="K23" s="297"/>
      <c r="L23" s="297"/>
      <c r="M23" s="297"/>
    </row>
    <row r="24" spans="2:13">
      <c r="B24" s="307" t="s">
        <v>52</v>
      </c>
      <c r="C24" s="601">
        <v>0.41383015948173202</v>
      </c>
      <c r="D24" s="136">
        <f t="shared" si="0"/>
        <v>11</v>
      </c>
      <c r="E24" s="117"/>
      <c r="G24" s="259"/>
      <c r="I24" s="297"/>
      <c r="J24" s="297"/>
      <c r="K24" s="297"/>
      <c r="L24" s="297"/>
      <c r="M24" s="297"/>
    </row>
    <row r="25" spans="2:13">
      <c r="B25" s="308" t="s">
        <v>53</v>
      </c>
      <c r="C25" s="599">
        <v>0.43539164868844615</v>
      </c>
      <c r="D25" s="120">
        <f t="shared" si="0"/>
        <v>8</v>
      </c>
      <c r="E25" s="117"/>
      <c r="G25" s="259"/>
      <c r="I25" s="297"/>
      <c r="J25" s="297"/>
      <c r="K25" s="297"/>
      <c r="L25" s="297"/>
      <c r="M25" s="297"/>
    </row>
    <row r="26" spans="2:13">
      <c r="B26" s="307" t="s">
        <v>54</v>
      </c>
      <c r="C26" s="601">
        <v>0.25526765268898821</v>
      </c>
      <c r="D26" s="136">
        <f t="shared" si="0"/>
        <v>41</v>
      </c>
      <c r="E26" s="117"/>
      <c r="G26" s="259"/>
      <c r="I26" s="297"/>
      <c r="J26" s="297"/>
      <c r="K26" s="297"/>
      <c r="L26" s="297"/>
      <c r="M26" s="297"/>
    </row>
    <row r="27" spans="2:13">
      <c r="B27" s="308" t="s">
        <v>55</v>
      </c>
      <c r="C27" s="599">
        <v>0.22091690497818706</v>
      </c>
      <c r="D27" s="120">
        <f t="shared" si="0"/>
        <v>45</v>
      </c>
      <c r="E27" s="117"/>
      <c r="G27" s="259"/>
      <c r="I27" s="297"/>
      <c r="J27" s="297"/>
      <c r="K27" s="297"/>
      <c r="L27" s="297"/>
      <c r="M27" s="297"/>
    </row>
    <row r="28" spans="2:13">
      <c r="B28" s="307" t="s">
        <v>56</v>
      </c>
      <c r="C28" s="601">
        <v>0.34097803108544467</v>
      </c>
      <c r="D28" s="136">
        <f t="shared" si="0"/>
        <v>29</v>
      </c>
      <c r="E28" s="117"/>
      <c r="G28" s="259"/>
      <c r="I28" s="297"/>
      <c r="J28" s="297"/>
      <c r="K28" s="297"/>
      <c r="L28" s="297"/>
      <c r="M28" s="297"/>
    </row>
    <row r="29" spans="2:13">
      <c r="B29" s="308" t="s">
        <v>57</v>
      </c>
      <c r="C29" s="599">
        <v>0.32798944167834904</v>
      </c>
      <c r="D29" s="120">
        <f t="shared" si="0"/>
        <v>30</v>
      </c>
      <c r="E29" s="117"/>
      <c r="G29" s="259"/>
      <c r="I29" s="297"/>
      <c r="J29" s="297"/>
      <c r="K29" s="297"/>
      <c r="L29" s="297"/>
      <c r="M29" s="297"/>
    </row>
    <row r="30" spans="2:13">
      <c r="B30" s="307" t="s">
        <v>58</v>
      </c>
      <c r="C30" s="601">
        <v>0.46454545982121753</v>
      </c>
      <c r="D30" s="136">
        <f t="shared" si="0"/>
        <v>6</v>
      </c>
      <c r="E30" s="117"/>
      <c r="G30" s="259"/>
      <c r="I30" s="297"/>
      <c r="J30" s="297"/>
      <c r="K30" s="297"/>
      <c r="L30" s="297"/>
      <c r="M30" s="297"/>
    </row>
    <row r="31" spans="2:13">
      <c r="B31" s="308" t="s">
        <v>59</v>
      </c>
      <c r="C31" s="599">
        <v>0.31962764696895973</v>
      </c>
      <c r="D31" s="120">
        <f t="shared" si="0"/>
        <v>32</v>
      </c>
      <c r="E31" s="117"/>
      <c r="G31" s="259"/>
      <c r="I31" s="297"/>
      <c r="J31" s="297"/>
      <c r="K31" s="297"/>
      <c r="L31" s="297"/>
      <c r="M31" s="297"/>
    </row>
    <row r="32" spans="2:13">
      <c r="B32" s="307" t="s">
        <v>60</v>
      </c>
      <c r="C32" s="600" t="s">
        <v>393</v>
      </c>
      <c r="D32" s="136" t="s">
        <v>393</v>
      </c>
      <c r="E32" s="117"/>
      <c r="G32" s="259"/>
      <c r="I32" s="297"/>
      <c r="J32" s="297"/>
      <c r="K32" s="297"/>
      <c r="L32" s="297"/>
      <c r="M32" s="297"/>
    </row>
    <row r="33" spans="2:13">
      <c r="B33" s="308" t="s">
        <v>61</v>
      </c>
      <c r="C33" s="599">
        <v>0.34234374512584465</v>
      </c>
      <c r="D33" s="120">
        <f t="shared" si="0"/>
        <v>27</v>
      </c>
      <c r="E33" s="117"/>
      <c r="G33" s="259"/>
      <c r="I33" s="297"/>
      <c r="J33" s="297"/>
      <c r="K33" s="297"/>
      <c r="L33" s="297"/>
      <c r="M33" s="297"/>
    </row>
    <row r="34" spans="2:13">
      <c r="B34" s="307" t="s">
        <v>62</v>
      </c>
      <c r="C34" s="601">
        <v>0.54056737865312909</v>
      </c>
      <c r="D34" s="136">
        <f t="shared" si="0"/>
        <v>4</v>
      </c>
      <c r="E34" s="117"/>
      <c r="G34" s="259"/>
      <c r="I34" s="297"/>
      <c r="J34" s="297"/>
      <c r="K34" s="297"/>
      <c r="L34" s="297"/>
      <c r="M34" s="297"/>
    </row>
    <row r="35" spans="2:13">
      <c r="B35" s="308" t="s">
        <v>63</v>
      </c>
      <c r="C35" s="602" t="s">
        <v>393</v>
      </c>
      <c r="D35" s="120" t="s">
        <v>393</v>
      </c>
      <c r="E35" s="117"/>
      <c r="G35" s="259"/>
      <c r="I35" s="297"/>
      <c r="J35" s="297"/>
      <c r="K35" s="297"/>
      <c r="L35" s="297"/>
      <c r="M35" s="297"/>
    </row>
    <row r="36" spans="2:13">
      <c r="B36" s="307" t="s">
        <v>64</v>
      </c>
      <c r="C36" s="601">
        <v>0.2450607991725281</v>
      </c>
      <c r="D36" s="136">
        <f t="shared" si="0"/>
        <v>43</v>
      </c>
      <c r="E36" s="117"/>
      <c r="G36" s="259"/>
      <c r="I36" s="297"/>
      <c r="J36" s="297"/>
      <c r="K36" s="297"/>
      <c r="L36" s="297"/>
      <c r="M36" s="297"/>
    </row>
    <row r="37" spans="2:13">
      <c r="B37" s="308" t="s">
        <v>495</v>
      </c>
      <c r="C37" s="599">
        <v>0.57748405214930276</v>
      </c>
      <c r="D37" s="120">
        <f t="shared" si="0"/>
        <v>3</v>
      </c>
      <c r="E37" s="117"/>
      <c r="G37" s="259"/>
      <c r="I37" s="297"/>
      <c r="J37" s="297"/>
      <c r="K37" s="297"/>
      <c r="L37" s="297"/>
      <c r="M37" s="297"/>
    </row>
    <row r="38" spans="2:13">
      <c r="B38" s="307" t="s">
        <v>66</v>
      </c>
      <c r="C38" s="601">
        <v>0.27455299130142524</v>
      </c>
      <c r="D38" s="136">
        <f t="shared" si="0"/>
        <v>35</v>
      </c>
      <c r="E38" s="117"/>
      <c r="G38" s="259"/>
      <c r="I38" s="297"/>
      <c r="J38" s="297"/>
      <c r="K38" s="297"/>
      <c r="L38" s="297"/>
      <c r="M38" s="297"/>
    </row>
    <row r="39" spans="2:13">
      <c r="B39" s="308" t="s">
        <v>67</v>
      </c>
      <c r="C39" s="599">
        <v>0.3623465396872515</v>
      </c>
      <c r="D39" s="120">
        <f t="shared" si="0"/>
        <v>23</v>
      </c>
      <c r="E39" s="117"/>
      <c r="G39" s="259"/>
      <c r="I39" s="297"/>
      <c r="J39" s="297"/>
      <c r="K39" s="297"/>
      <c r="L39" s="297"/>
      <c r="M39" s="297"/>
    </row>
    <row r="40" spans="2:13">
      <c r="B40" s="307" t="s">
        <v>365</v>
      </c>
      <c r="C40" s="601">
        <v>0.48387054420005282</v>
      </c>
      <c r="D40" s="136">
        <f t="shared" si="0"/>
        <v>5</v>
      </c>
      <c r="E40" s="117"/>
      <c r="G40" s="259"/>
      <c r="I40" s="297"/>
      <c r="J40" s="297"/>
      <c r="K40" s="297"/>
      <c r="L40" s="297"/>
      <c r="M40" s="297"/>
    </row>
    <row r="41" spans="2:13">
      <c r="B41" s="308" t="s">
        <v>69</v>
      </c>
      <c r="C41" s="599">
        <v>0.39378553876759409</v>
      </c>
      <c r="D41" s="120">
        <f t="shared" si="0"/>
        <v>15</v>
      </c>
      <c r="E41" s="117"/>
      <c r="G41" s="259"/>
      <c r="I41" s="297"/>
      <c r="J41" s="297"/>
      <c r="K41" s="297"/>
      <c r="L41" s="297"/>
      <c r="M41" s="297"/>
    </row>
    <row r="42" spans="2:13">
      <c r="B42" s="307" t="s">
        <v>70</v>
      </c>
      <c r="C42" s="601">
        <v>0.32148119928254404</v>
      </c>
      <c r="D42" s="136">
        <f t="shared" si="0"/>
        <v>31</v>
      </c>
      <c r="E42" s="117"/>
      <c r="G42" s="259"/>
      <c r="I42" s="297"/>
      <c r="J42" s="297"/>
      <c r="K42" s="297"/>
      <c r="L42" s="297"/>
      <c r="M42" s="297"/>
    </row>
    <row r="43" spans="2:13">
      <c r="B43" s="308" t="s">
        <v>71</v>
      </c>
      <c r="C43" s="602" t="s">
        <v>393</v>
      </c>
      <c r="D43" s="120" t="s">
        <v>393</v>
      </c>
      <c r="E43" s="117"/>
      <c r="G43" s="259"/>
      <c r="I43" s="297"/>
      <c r="J43" s="297"/>
      <c r="K43" s="297"/>
      <c r="L43" s="297"/>
      <c r="M43" s="297"/>
    </row>
    <row r="44" spans="2:13">
      <c r="B44" s="307" t="s">
        <v>72</v>
      </c>
      <c r="C44" s="601">
        <v>0.26256569070183183</v>
      </c>
      <c r="D44" s="136">
        <f t="shared" si="0"/>
        <v>39</v>
      </c>
      <c r="E44" s="117"/>
      <c r="G44" s="259"/>
      <c r="I44" s="297"/>
      <c r="J44" s="297"/>
      <c r="K44" s="297"/>
      <c r="L44" s="297"/>
      <c r="M44" s="297"/>
    </row>
    <row r="45" spans="2:13">
      <c r="B45" s="308" t="s">
        <v>73</v>
      </c>
      <c r="C45" s="599">
        <v>0.26081972021260086</v>
      </c>
      <c r="D45" s="120">
        <f t="shared" si="0"/>
        <v>40</v>
      </c>
      <c r="E45" s="117"/>
      <c r="G45" s="259"/>
      <c r="I45" s="297"/>
      <c r="J45" s="297"/>
      <c r="K45" s="297"/>
      <c r="L45" s="297"/>
      <c r="M45" s="297"/>
    </row>
    <row r="46" spans="2:13">
      <c r="B46" s="307" t="s">
        <v>74</v>
      </c>
      <c r="C46" s="601">
        <v>0.27001982310161449</v>
      </c>
      <c r="D46" s="136">
        <f t="shared" si="0"/>
        <v>36</v>
      </c>
      <c r="E46" s="117"/>
      <c r="G46" s="259"/>
      <c r="I46" s="297"/>
      <c r="J46" s="297"/>
      <c r="K46" s="297"/>
      <c r="L46" s="297"/>
      <c r="M46" s="297"/>
    </row>
    <row r="47" spans="2:13">
      <c r="B47" s="308" t="s">
        <v>546</v>
      </c>
      <c r="C47" s="599">
        <v>0.62038344527194555</v>
      </c>
      <c r="D47" s="120">
        <f t="shared" si="0"/>
        <v>2</v>
      </c>
      <c r="E47" s="117"/>
      <c r="G47" s="259"/>
      <c r="I47" s="297"/>
      <c r="J47" s="297"/>
      <c r="K47" s="297"/>
      <c r="L47" s="297"/>
      <c r="M47" s="297"/>
    </row>
    <row r="48" spans="2:13">
      <c r="B48" s="307" t="s">
        <v>76</v>
      </c>
      <c r="C48" s="601">
        <v>0.34887146904943811</v>
      </c>
      <c r="D48" s="136">
        <f t="shared" si="0"/>
        <v>26</v>
      </c>
      <c r="E48" s="117"/>
      <c r="G48" s="259"/>
      <c r="I48" s="297"/>
      <c r="J48" s="297"/>
      <c r="K48" s="297"/>
      <c r="L48" s="297"/>
      <c r="M48" s="297"/>
    </row>
    <row r="49" spans="1:13">
      <c r="B49" s="308" t="s">
        <v>77</v>
      </c>
      <c r="C49" s="599">
        <v>0.40678218220636292</v>
      </c>
      <c r="D49" s="120">
        <f t="shared" si="0"/>
        <v>13</v>
      </c>
      <c r="E49" s="117"/>
      <c r="G49" s="259"/>
      <c r="I49" s="297"/>
      <c r="J49" s="297"/>
      <c r="K49" s="297"/>
      <c r="L49" s="297"/>
      <c r="M49" s="297"/>
    </row>
    <row r="50" spans="1:13">
      <c r="B50" s="307" t="s">
        <v>78</v>
      </c>
      <c r="C50" s="601">
        <v>0.41342053952449298</v>
      </c>
      <c r="D50" s="136">
        <f t="shared" si="0"/>
        <v>12</v>
      </c>
      <c r="E50" s="117"/>
      <c r="G50" s="259"/>
      <c r="I50" s="297"/>
      <c r="J50" s="297"/>
      <c r="K50" s="297"/>
      <c r="L50" s="297"/>
      <c r="M50" s="297"/>
    </row>
    <row r="51" spans="1:13">
      <c r="B51" s="308" t="s">
        <v>79</v>
      </c>
      <c r="C51" s="599">
        <v>0.25049090948122615</v>
      </c>
      <c r="D51" s="120">
        <f t="shared" si="0"/>
        <v>42</v>
      </c>
      <c r="E51" s="117"/>
      <c r="G51" s="259"/>
      <c r="I51" s="297"/>
      <c r="J51" s="297"/>
      <c r="K51" s="297"/>
      <c r="L51" s="297"/>
      <c r="M51" s="297"/>
    </row>
    <row r="52" spans="1:13">
      <c r="B52" s="307" t="s">
        <v>80</v>
      </c>
      <c r="C52" s="601">
        <v>0.26949182770676622</v>
      </c>
      <c r="D52" s="136">
        <f t="shared" si="0"/>
        <v>37</v>
      </c>
      <c r="E52" s="117"/>
      <c r="G52" s="259"/>
      <c r="I52" s="297"/>
      <c r="J52" s="297"/>
      <c r="K52" s="297"/>
      <c r="L52" s="297"/>
      <c r="M52" s="297"/>
    </row>
    <row r="53" spans="1:13">
      <c r="B53" s="308" t="s">
        <v>81</v>
      </c>
      <c r="C53" s="599">
        <v>0.39318673916733105</v>
      </c>
      <c r="D53" s="120">
        <f t="shared" si="0"/>
        <v>16</v>
      </c>
      <c r="E53" s="117"/>
      <c r="G53" s="259"/>
      <c r="I53" s="297"/>
      <c r="J53" s="297"/>
      <c r="K53" s="297"/>
      <c r="L53" s="297"/>
      <c r="M53" s="297"/>
    </row>
    <row r="54" spans="1:13">
      <c r="B54" s="307" t="s">
        <v>82</v>
      </c>
      <c r="C54" s="601">
        <v>0.37229743057295095</v>
      </c>
      <c r="D54" s="136">
        <f t="shared" si="0"/>
        <v>21</v>
      </c>
      <c r="E54" s="117"/>
      <c r="G54" s="259"/>
      <c r="I54" s="297"/>
      <c r="J54" s="297"/>
      <c r="K54" s="297"/>
      <c r="L54" s="297"/>
      <c r="M54" s="297"/>
    </row>
    <row r="55" spans="1:13">
      <c r="B55" s="308" t="s">
        <v>83</v>
      </c>
      <c r="C55" s="599">
        <v>0.37674875639089844</v>
      </c>
      <c r="D55" s="120">
        <f t="shared" si="0"/>
        <v>19</v>
      </c>
      <c r="E55" s="117"/>
      <c r="G55" s="259"/>
      <c r="I55" s="297"/>
      <c r="J55" s="297"/>
      <c r="K55" s="297"/>
      <c r="L55" s="297"/>
      <c r="M55" s="297"/>
    </row>
    <row r="56" spans="1:13">
      <c r="B56" s="307" t="s">
        <v>84</v>
      </c>
      <c r="C56" s="601">
        <v>0.44799811715809679</v>
      </c>
      <c r="D56" s="136">
        <f t="shared" si="0"/>
        <v>7</v>
      </c>
      <c r="E56" s="117"/>
      <c r="G56" s="259"/>
      <c r="I56" s="297"/>
      <c r="J56" s="297"/>
      <c r="K56" s="297"/>
      <c r="L56" s="297"/>
      <c r="M56" s="297"/>
    </row>
    <row r="57" spans="1:13">
      <c r="B57" s="116"/>
      <c r="C57" s="522"/>
      <c r="D57" s="116"/>
      <c r="K57" s="115"/>
    </row>
    <row r="58" spans="1:13" ht="29.25" customHeight="1">
      <c r="A58" s="81" t="s">
        <v>2359</v>
      </c>
      <c r="H58" s="91"/>
      <c r="M58" s="297"/>
    </row>
    <row r="59" spans="1:13" ht="15" customHeight="1">
      <c r="A59" s="682" t="s">
        <v>545</v>
      </c>
      <c r="B59" s="682"/>
      <c r="C59" s="682"/>
      <c r="D59" s="682"/>
      <c r="H59" s="91"/>
      <c r="M59" s="297"/>
    </row>
    <row r="60" spans="1:13">
      <c r="A60" s="682"/>
      <c r="B60" s="682"/>
      <c r="C60" s="682"/>
      <c r="D60" s="682"/>
      <c r="H60" s="91"/>
      <c r="M60" s="297"/>
    </row>
    <row r="61" spans="1:13">
      <c r="A61" s="91" t="s">
        <v>2358</v>
      </c>
    </row>
    <row r="64" spans="1:13">
      <c r="B64" s="529"/>
    </row>
  </sheetData>
  <mergeCells count="4">
    <mergeCell ref="B1:D1"/>
    <mergeCell ref="A2:E2"/>
    <mergeCell ref="B3:D3"/>
    <mergeCell ref="A59:D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pageSetUpPr fitToPage="1"/>
  </sheetPr>
  <dimension ref="A1:K66"/>
  <sheetViews>
    <sheetView workbookViewId="0">
      <selection activeCell="F58" sqref="F58"/>
    </sheetView>
  </sheetViews>
  <sheetFormatPr baseColWidth="10" defaultColWidth="9.33203125" defaultRowHeight="14"/>
  <cols>
    <col min="1" max="1" width="15.6640625" style="297" customWidth="1"/>
    <col min="2" max="2" width="9.33203125" style="297"/>
    <col min="3" max="3" width="9.6640625" style="76" customWidth="1"/>
    <col min="4" max="4" width="15" style="297" customWidth="1"/>
    <col min="5" max="5" width="9.83203125" style="297" bestFit="1" customWidth="1"/>
    <col min="6" max="6" width="9.33203125" style="297"/>
    <col min="7" max="7" width="15.6640625" style="297" customWidth="1"/>
    <col min="8" max="16384" width="9.33203125" style="297"/>
  </cols>
  <sheetData>
    <row r="1" spans="2:10" ht="15" customHeight="1">
      <c r="B1" s="675" t="s">
        <v>473</v>
      </c>
      <c r="C1" s="675"/>
      <c r="D1" s="675"/>
      <c r="E1" s="675"/>
      <c r="F1" s="675"/>
    </row>
    <row r="2" spans="2:10" s="80" customFormat="1" ht="18">
      <c r="B2" s="696" t="s">
        <v>18</v>
      </c>
      <c r="C2" s="696"/>
      <c r="D2" s="696"/>
      <c r="E2" s="696"/>
      <c r="F2" s="696"/>
    </row>
    <row r="3" spans="2:10" s="80" customFormat="1" ht="18">
      <c r="B3" s="696" t="s">
        <v>470</v>
      </c>
      <c r="C3" s="696"/>
      <c r="D3" s="696"/>
      <c r="E3" s="696"/>
      <c r="F3" s="696"/>
    </row>
    <row r="4" spans="2:10" s="80" customFormat="1" ht="15" customHeight="1">
      <c r="B4" s="696" t="s">
        <v>2236</v>
      </c>
      <c r="C4" s="696"/>
      <c r="D4" s="696"/>
      <c r="E4" s="696"/>
      <c r="F4" s="696"/>
    </row>
    <row r="5" spans="2:10" s="80" customFormat="1" ht="15" customHeight="1">
      <c r="B5" s="459"/>
      <c r="C5" s="459"/>
      <c r="D5" s="459"/>
      <c r="E5" s="459"/>
    </row>
    <row r="6" spans="2:10" s="65" customFormat="1" ht="32.25" customHeight="1">
      <c r="B6" s="454" t="s">
        <v>31</v>
      </c>
      <c r="C6" s="66" t="s">
        <v>196</v>
      </c>
      <c r="D6" s="66" t="s">
        <v>197</v>
      </c>
      <c r="E6" s="454" t="s">
        <v>198</v>
      </c>
      <c r="F6" s="454" t="s">
        <v>33</v>
      </c>
    </row>
    <row r="7" spans="2:10">
      <c r="B7" s="308" t="s">
        <v>199</v>
      </c>
      <c r="C7" s="648">
        <v>0.184</v>
      </c>
      <c r="D7" s="631"/>
      <c r="E7" s="632"/>
      <c r="J7" s="77"/>
    </row>
    <row r="8" spans="2:10">
      <c r="B8" s="307" t="s">
        <v>35</v>
      </c>
      <c r="C8" s="640">
        <v>0.18</v>
      </c>
      <c r="D8" s="644">
        <v>3.09E-2</v>
      </c>
      <c r="E8" s="644">
        <f>(C8+D8)</f>
        <v>0.2109</v>
      </c>
      <c r="F8" s="268">
        <f>RANK(E8,$E$8:$E$57)</f>
        <v>40</v>
      </c>
      <c r="H8" s="508"/>
    </row>
    <row r="9" spans="2:10">
      <c r="B9" s="308" t="s">
        <v>200</v>
      </c>
      <c r="C9" s="650">
        <v>8.9499999999999996E-2</v>
      </c>
      <c r="D9" s="646">
        <v>5.4899999999999997E-2</v>
      </c>
      <c r="E9" s="653">
        <f t="shared" ref="E9:E40" si="0">C9+D9</f>
        <v>0.1444</v>
      </c>
      <c r="F9" s="423">
        <f t="shared" ref="F9:F56" si="1">RANK(E9,$E$8:$E$57)</f>
        <v>50</v>
      </c>
      <c r="H9" s="508"/>
    </row>
    <row r="10" spans="2:10">
      <c r="B10" s="307" t="s">
        <v>37</v>
      </c>
      <c r="C10" s="640">
        <v>0.18</v>
      </c>
      <c r="D10" s="633">
        <v>0.01</v>
      </c>
      <c r="E10" s="633">
        <f t="shared" si="0"/>
        <v>0.19</v>
      </c>
      <c r="F10" s="268">
        <f t="shared" si="1"/>
        <v>46</v>
      </c>
    </row>
    <row r="11" spans="2:10">
      <c r="B11" s="308" t="s">
        <v>38</v>
      </c>
      <c r="C11" s="648">
        <v>0.215</v>
      </c>
      <c r="D11" s="645">
        <v>3.0000000000000001E-3</v>
      </c>
      <c r="E11" s="652">
        <f t="shared" si="0"/>
        <v>0.218</v>
      </c>
      <c r="F11" s="423">
        <f t="shared" si="1"/>
        <v>39</v>
      </c>
    </row>
    <row r="12" spans="2:10">
      <c r="B12" s="307" t="s">
        <v>39</v>
      </c>
      <c r="C12" s="649">
        <v>0.41699999999999998</v>
      </c>
      <c r="D12" s="644">
        <v>0.12659999999999999</v>
      </c>
      <c r="E12" s="644">
        <f t="shared" si="0"/>
        <v>0.54359999999999997</v>
      </c>
      <c r="F12" s="268">
        <f t="shared" si="1"/>
        <v>2</v>
      </c>
    </row>
    <row r="13" spans="2:10">
      <c r="B13" s="308" t="s">
        <v>40</v>
      </c>
      <c r="C13" s="639">
        <v>0.22</v>
      </c>
      <c r="D13" s="632">
        <v>0</v>
      </c>
      <c r="E13" s="634">
        <f t="shared" si="0"/>
        <v>0.22</v>
      </c>
      <c r="F13" s="423">
        <f t="shared" si="1"/>
        <v>38</v>
      </c>
    </row>
    <row r="14" spans="2:10">
      <c r="B14" s="307" t="s">
        <v>41</v>
      </c>
      <c r="C14" s="640">
        <v>0.25</v>
      </c>
      <c r="D14" s="644">
        <v>0.11849999999999999</v>
      </c>
      <c r="E14" s="644">
        <f t="shared" si="0"/>
        <v>0.36849999999999999</v>
      </c>
      <c r="F14" s="268">
        <f t="shared" si="1"/>
        <v>10</v>
      </c>
    </row>
    <row r="15" spans="2:10">
      <c r="B15" s="308" t="s">
        <v>42</v>
      </c>
      <c r="C15" s="639">
        <v>0.23</v>
      </c>
      <c r="D15" s="632">
        <v>0</v>
      </c>
      <c r="E15" s="634">
        <f t="shared" si="0"/>
        <v>0.23</v>
      </c>
      <c r="F15" s="423">
        <f t="shared" si="1"/>
        <v>36</v>
      </c>
      <c r="J15" s="537"/>
    </row>
    <row r="16" spans="2:10">
      <c r="B16" s="307" t="s">
        <v>43</v>
      </c>
      <c r="C16" s="640">
        <v>0.04</v>
      </c>
      <c r="D16" s="644">
        <v>0.37990000000000002</v>
      </c>
      <c r="E16" s="644">
        <f t="shared" si="0"/>
        <v>0.4199</v>
      </c>
      <c r="F16" s="268">
        <f t="shared" si="1"/>
        <v>7</v>
      </c>
    </row>
    <row r="17" spans="2:9">
      <c r="B17" s="308" t="s">
        <v>44</v>
      </c>
      <c r="C17" s="648">
        <v>0.27500000000000002</v>
      </c>
      <c r="D17" s="646">
        <v>7.7799999999999994E-2</v>
      </c>
      <c r="E17" s="653">
        <f t="shared" si="0"/>
        <v>0.3528</v>
      </c>
      <c r="F17" s="423">
        <f t="shared" si="1"/>
        <v>15</v>
      </c>
    </row>
    <row r="18" spans="2:9" ht="15">
      <c r="B18" s="307" t="s">
        <v>45</v>
      </c>
      <c r="C18" s="640">
        <v>0.17</v>
      </c>
      <c r="D18" s="644">
        <v>0.29380000000000001</v>
      </c>
      <c r="E18" s="644">
        <f t="shared" si="0"/>
        <v>0.46379999999999999</v>
      </c>
      <c r="F18" s="268">
        <f t="shared" si="1"/>
        <v>4</v>
      </c>
      <c r="I18" s="635"/>
    </row>
    <row r="19" spans="2:9">
      <c r="B19" s="308" t="s">
        <v>46</v>
      </c>
      <c r="C19" s="639">
        <v>0.32</v>
      </c>
      <c r="D19" s="632">
        <v>0.01</v>
      </c>
      <c r="E19" s="634">
        <f t="shared" si="0"/>
        <v>0.33</v>
      </c>
      <c r="F19" s="423">
        <f t="shared" si="1"/>
        <v>18</v>
      </c>
    </row>
    <row r="20" spans="2:9">
      <c r="B20" s="307" t="s">
        <v>47</v>
      </c>
      <c r="C20" s="640">
        <v>0.19</v>
      </c>
      <c r="D20" s="644">
        <v>0.1298</v>
      </c>
      <c r="E20" s="644">
        <f t="shared" si="0"/>
        <v>0.31979999999999997</v>
      </c>
      <c r="F20" s="268">
        <f t="shared" si="1"/>
        <v>21</v>
      </c>
    </row>
    <row r="21" spans="2:9">
      <c r="B21" s="308" t="s">
        <v>48</v>
      </c>
      <c r="C21" s="639">
        <v>0.28999999999999998</v>
      </c>
      <c r="D21" s="645">
        <v>0.13900000000000001</v>
      </c>
      <c r="E21" s="652">
        <f t="shared" si="0"/>
        <v>0.42899999999999999</v>
      </c>
      <c r="F21" s="423">
        <f t="shared" si="1"/>
        <v>6</v>
      </c>
    </row>
    <row r="22" spans="2:9">
      <c r="B22" s="307" t="s">
        <v>49</v>
      </c>
      <c r="C22" s="649">
        <v>0.307</v>
      </c>
      <c r="D22" s="633">
        <v>0</v>
      </c>
      <c r="E22" s="643">
        <f t="shared" si="0"/>
        <v>0.307</v>
      </c>
      <c r="F22" s="268">
        <f t="shared" si="1"/>
        <v>23</v>
      </c>
    </row>
    <row r="23" spans="2:9">
      <c r="B23" s="308" t="s">
        <v>50</v>
      </c>
      <c r="C23" s="639">
        <v>0.24</v>
      </c>
      <c r="D23" s="647">
        <v>2.5000000000000001E-4</v>
      </c>
      <c r="E23" s="654">
        <f t="shared" si="0"/>
        <v>0.24024999999999999</v>
      </c>
      <c r="F23" s="423">
        <f t="shared" si="1"/>
        <v>33</v>
      </c>
    </row>
    <row r="24" spans="2:9">
      <c r="B24" s="307" t="s">
        <v>51</v>
      </c>
      <c r="C24" s="649">
        <v>0.246</v>
      </c>
      <c r="D24" s="643">
        <v>1.4E-2</v>
      </c>
      <c r="E24" s="633">
        <f t="shared" si="0"/>
        <v>0.26</v>
      </c>
      <c r="F24" s="268">
        <f t="shared" si="1"/>
        <v>32</v>
      </c>
    </row>
    <row r="25" spans="2:9">
      <c r="B25" s="308" t="s">
        <v>52</v>
      </c>
      <c r="C25" s="639">
        <v>0.2</v>
      </c>
      <c r="D25" s="646">
        <v>1E-4</v>
      </c>
      <c r="E25" s="653">
        <f t="shared" si="0"/>
        <v>0.2001</v>
      </c>
      <c r="F25" s="423">
        <f t="shared" si="1"/>
        <v>43</v>
      </c>
    </row>
    <row r="26" spans="2:9">
      <c r="B26" s="307" t="s">
        <v>53</v>
      </c>
      <c r="C26" s="640">
        <v>0.3</v>
      </c>
      <c r="D26" s="644">
        <v>1E-4</v>
      </c>
      <c r="E26" s="644">
        <f t="shared" si="0"/>
        <v>0.30009999999999998</v>
      </c>
      <c r="F26" s="268">
        <f t="shared" si="1"/>
        <v>25</v>
      </c>
    </row>
    <row r="27" spans="2:9">
      <c r="B27" s="308" t="s">
        <v>54</v>
      </c>
      <c r="C27" s="648">
        <v>0.25600000000000001</v>
      </c>
      <c r="D27" s="645">
        <v>9.7000000000000003E-2</v>
      </c>
      <c r="E27" s="652">
        <f t="shared" si="0"/>
        <v>0.35299999999999998</v>
      </c>
      <c r="F27" s="423">
        <f t="shared" si="1"/>
        <v>14</v>
      </c>
    </row>
    <row r="28" spans="2:9">
      <c r="B28" s="307" t="s">
        <v>55</v>
      </c>
      <c r="C28" s="640">
        <v>0.24</v>
      </c>
      <c r="D28" s="644">
        <v>2.5399999999999999E-2</v>
      </c>
      <c r="E28" s="644">
        <f t="shared" si="0"/>
        <v>0.26539999999999997</v>
      </c>
      <c r="F28" s="268">
        <f t="shared" si="1"/>
        <v>30</v>
      </c>
    </row>
    <row r="29" spans="2:9">
      <c r="B29" s="308" t="s">
        <v>56</v>
      </c>
      <c r="C29" s="648">
        <v>0.26300000000000001</v>
      </c>
      <c r="D29" s="646">
        <v>0.1211</v>
      </c>
      <c r="E29" s="653">
        <f t="shared" si="0"/>
        <v>0.3841</v>
      </c>
      <c r="F29" s="423">
        <f t="shared" si="1"/>
        <v>9</v>
      </c>
    </row>
    <row r="30" spans="2:9">
      <c r="B30" s="307" t="s">
        <v>57</v>
      </c>
      <c r="C30" s="649">
        <v>0.28499999999999998</v>
      </c>
      <c r="D30" s="643">
        <v>1E-3</v>
      </c>
      <c r="E30" s="643">
        <f t="shared" si="0"/>
        <v>0.28599999999999998</v>
      </c>
      <c r="F30" s="268">
        <f t="shared" si="1"/>
        <v>28</v>
      </c>
    </row>
    <row r="31" spans="2:9">
      <c r="B31" s="308" t="s">
        <v>58</v>
      </c>
      <c r="C31" s="639">
        <v>0.18</v>
      </c>
      <c r="D31" s="646">
        <v>7.9000000000000008E-3</v>
      </c>
      <c r="E31" s="653">
        <f t="shared" si="0"/>
        <v>0.18789999999999998</v>
      </c>
      <c r="F31" s="423">
        <f t="shared" si="1"/>
        <v>48</v>
      </c>
    </row>
    <row r="32" spans="2:9">
      <c r="B32" s="307" t="s">
        <v>59</v>
      </c>
      <c r="C32" s="640">
        <v>0.17</v>
      </c>
      <c r="D32" s="644">
        <v>3.5000000000000001E-3</v>
      </c>
      <c r="E32" s="644">
        <f t="shared" si="0"/>
        <v>0.17350000000000002</v>
      </c>
      <c r="F32" s="268">
        <f t="shared" si="1"/>
        <v>49</v>
      </c>
    </row>
    <row r="33" spans="2:6">
      <c r="B33" s="308" t="s">
        <v>60</v>
      </c>
      <c r="C33" s="648">
        <v>0.315</v>
      </c>
      <c r="D33" s="646">
        <v>7.4999999999999997E-3</v>
      </c>
      <c r="E33" s="653">
        <f t="shared" si="0"/>
        <v>0.32250000000000001</v>
      </c>
      <c r="F33" s="423">
        <f t="shared" si="1"/>
        <v>20</v>
      </c>
    </row>
    <row r="34" spans="2:6">
      <c r="B34" s="307" t="s">
        <v>61</v>
      </c>
      <c r="C34" s="649">
        <v>0.29599999999999999</v>
      </c>
      <c r="D34" s="643">
        <v>8.9999999999999993E-3</v>
      </c>
      <c r="E34" s="643">
        <f t="shared" si="0"/>
        <v>0.30499999999999999</v>
      </c>
      <c r="F34" s="268">
        <f t="shared" si="1"/>
        <v>24</v>
      </c>
    </row>
    <row r="35" spans="2:6">
      <c r="B35" s="308" t="s">
        <v>62</v>
      </c>
      <c r="C35" s="639">
        <v>0.23</v>
      </c>
      <c r="D35" s="646">
        <v>0.10780000000000001</v>
      </c>
      <c r="E35" s="653">
        <f t="shared" si="0"/>
        <v>0.33779999999999999</v>
      </c>
      <c r="F35" s="423">
        <f t="shared" si="1"/>
        <v>17</v>
      </c>
    </row>
    <row r="36" spans="2:6">
      <c r="B36" s="307" t="s">
        <v>63</v>
      </c>
      <c r="C36" s="649">
        <v>0.222</v>
      </c>
      <c r="D36" s="644">
        <v>1.6299999999999999E-2</v>
      </c>
      <c r="E36" s="644">
        <f t="shared" si="0"/>
        <v>0.23830000000000001</v>
      </c>
      <c r="F36" s="268">
        <f t="shared" si="1"/>
        <v>35</v>
      </c>
    </row>
    <row r="37" spans="2:6">
      <c r="B37" s="308" t="s">
        <v>64</v>
      </c>
      <c r="C37" s="648">
        <v>0.105</v>
      </c>
      <c r="D37" s="645">
        <v>0.309</v>
      </c>
      <c r="E37" s="652">
        <f t="shared" si="0"/>
        <v>0.41399999999999998</v>
      </c>
      <c r="F37" s="423">
        <f t="shared" si="1"/>
        <v>8</v>
      </c>
    </row>
    <row r="38" spans="2:6">
      <c r="B38" s="307" t="s">
        <v>65</v>
      </c>
      <c r="C38" s="640">
        <v>0.17</v>
      </c>
      <c r="D38" s="644">
        <v>1.8800000000000001E-2</v>
      </c>
      <c r="E38" s="644">
        <f t="shared" si="0"/>
        <v>0.18880000000000002</v>
      </c>
      <c r="F38" s="268">
        <f t="shared" si="1"/>
        <v>47</v>
      </c>
    </row>
    <row r="39" spans="2:6">
      <c r="B39" s="308" t="s">
        <v>66</v>
      </c>
      <c r="C39" s="650">
        <v>8.0500000000000002E-2</v>
      </c>
      <c r="D39" s="646">
        <v>0.36049999999999999</v>
      </c>
      <c r="E39" s="652">
        <f t="shared" si="0"/>
        <v>0.441</v>
      </c>
      <c r="F39" s="423">
        <f t="shared" si="1"/>
        <v>5</v>
      </c>
    </row>
    <row r="40" spans="2:6">
      <c r="B40" s="307" t="s">
        <v>67</v>
      </c>
      <c r="C40" s="649">
        <v>0.36199999999999999</v>
      </c>
      <c r="D40" s="644">
        <v>2.5000000000000001E-3</v>
      </c>
      <c r="E40" s="644">
        <f t="shared" si="0"/>
        <v>0.36449999999999999</v>
      </c>
      <c r="F40" s="268">
        <f t="shared" si="1"/>
        <v>12</v>
      </c>
    </row>
    <row r="41" spans="2:6">
      <c r="B41" s="308" t="s">
        <v>68</v>
      </c>
      <c r="C41" s="639">
        <v>0.23</v>
      </c>
      <c r="D41" s="632">
        <v>0</v>
      </c>
      <c r="E41" s="634">
        <f t="shared" ref="E41:E58" si="2">C41+D41</f>
        <v>0.23</v>
      </c>
      <c r="F41" s="423">
        <f t="shared" si="1"/>
        <v>36</v>
      </c>
    </row>
    <row r="42" spans="2:6">
      <c r="B42" s="307" t="s">
        <v>69</v>
      </c>
      <c r="C42" s="640">
        <v>0.28000000000000003</v>
      </c>
      <c r="D42" s="644">
        <v>1E-4</v>
      </c>
      <c r="E42" s="644">
        <f t="shared" si="2"/>
        <v>0.28010000000000002</v>
      </c>
      <c r="F42" s="268">
        <f t="shared" si="1"/>
        <v>29</v>
      </c>
    </row>
    <row r="43" spans="2:6">
      <c r="B43" s="308" t="s">
        <v>70</v>
      </c>
      <c r="C43" s="639">
        <v>0.19</v>
      </c>
      <c r="D43" s="632">
        <v>0.01</v>
      </c>
      <c r="E43" s="634">
        <f t="shared" si="2"/>
        <v>0.2</v>
      </c>
      <c r="F43" s="423">
        <f t="shared" si="1"/>
        <v>44</v>
      </c>
    </row>
    <row r="44" spans="2:6">
      <c r="B44" s="307" t="s">
        <v>71</v>
      </c>
      <c r="C44" s="640">
        <v>0.34</v>
      </c>
      <c r="D44" s="644">
        <v>2.7699999999999999E-2</v>
      </c>
      <c r="E44" s="644">
        <f t="shared" si="2"/>
        <v>0.36770000000000003</v>
      </c>
      <c r="F44" s="268">
        <f t="shared" si="1"/>
        <v>11</v>
      </c>
    </row>
    <row r="45" spans="2:6">
      <c r="B45" s="308" t="s">
        <v>72</v>
      </c>
      <c r="C45" s="639">
        <v>0</v>
      </c>
      <c r="D45" s="645">
        <v>0.58699999999999997</v>
      </c>
      <c r="E45" s="652">
        <f t="shared" si="2"/>
        <v>0.58699999999999997</v>
      </c>
      <c r="F45" s="423">
        <f t="shared" si="1"/>
        <v>1</v>
      </c>
    </row>
    <row r="46" spans="2:6">
      <c r="B46" s="307" t="s">
        <v>73</v>
      </c>
      <c r="C46" s="640">
        <v>0.33</v>
      </c>
      <c r="D46" s="633">
        <v>0.01</v>
      </c>
      <c r="E46" s="633">
        <f t="shared" si="2"/>
        <v>0.34</v>
      </c>
      <c r="F46" s="268">
        <f t="shared" si="1"/>
        <v>16</v>
      </c>
    </row>
    <row r="47" spans="2:6">
      <c r="B47" s="308" t="s">
        <v>74</v>
      </c>
      <c r="C47" s="639">
        <v>0.2</v>
      </c>
      <c r="D47" s="646">
        <v>7.4999999999999997E-3</v>
      </c>
      <c r="E47" s="653">
        <f t="shared" si="2"/>
        <v>0.20750000000000002</v>
      </c>
      <c r="F47" s="423">
        <f t="shared" si="1"/>
        <v>41</v>
      </c>
    </row>
    <row r="48" spans="2:6">
      <c r="B48" s="307" t="s">
        <v>75</v>
      </c>
      <c r="C48" s="640">
        <v>0.28000000000000003</v>
      </c>
      <c r="D48" s="633">
        <v>0.02</v>
      </c>
      <c r="E48" s="633">
        <f t="shared" si="2"/>
        <v>0.30000000000000004</v>
      </c>
      <c r="F48" s="268">
        <f t="shared" si="1"/>
        <v>27</v>
      </c>
    </row>
    <row r="49" spans="1:11">
      <c r="B49" s="308" t="s">
        <v>76</v>
      </c>
      <c r="C49" s="639">
        <v>0.25</v>
      </c>
      <c r="D49" s="645">
        <v>1.4E-2</v>
      </c>
      <c r="E49" s="652">
        <f t="shared" si="2"/>
        <v>0.26400000000000001</v>
      </c>
      <c r="F49" s="423">
        <f t="shared" si="1"/>
        <v>31</v>
      </c>
    </row>
    <row r="50" spans="1:11">
      <c r="B50" s="307" t="s">
        <v>77</v>
      </c>
      <c r="C50" s="640">
        <v>0.2</v>
      </c>
      <c r="D50" s="633">
        <v>0</v>
      </c>
      <c r="E50" s="633">
        <f t="shared" si="2"/>
        <v>0.2</v>
      </c>
      <c r="F50" s="268">
        <f t="shared" si="1"/>
        <v>44</v>
      </c>
    </row>
    <row r="51" spans="1:11">
      <c r="B51" s="308" t="s">
        <v>78</v>
      </c>
      <c r="C51" s="639">
        <v>0.3</v>
      </c>
      <c r="D51" s="646">
        <v>1E-4</v>
      </c>
      <c r="E51" s="653">
        <f t="shared" si="2"/>
        <v>0.30009999999999998</v>
      </c>
      <c r="F51" s="423">
        <f t="shared" si="1"/>
        <v>25</v>
      </c>
    </row>
    <row r="52" spans="1:11">
      <c r="B52" s="307" t="s">
        <v>79</v>
      </c>
      <c r="C52" s="649">
        <v>0.121</v>
      </c>
      <c r="D52" s="644">
        <v>0.19089999999999999</v>
      </c>
      <c r="E52" s="644">
        <f t="shared" si="2"/>
        <v>0.31189999999999996</v>
      </c>
      <c r="F52" s="268">
        <f t="shared" si="1"/>
        <v>22</v>
      </c>
    </row>
    <row r="53" spans="1:11">
      <c r="B53" s="308" t="s">
        <v>80</v>
      </c>
      <c r="C53" s="648">
        <v>0.16200000000000001</v>
      </c>
      <c r="D53" s="646">
        <v>4.4600000000000001E-2</v>
      </c>
      <c r="E53" s="653">
        <f t="shared" si="2"/>
        <v>0.20660000000000001</v>
      </c>
      <c r="F53" s="423">
        <f t="shared" si="1"/>
        <v>42</v>
      </c>
    </row>
    <row r="54" spans="1:11">
      <c r="B54" s="307" t="s">
        <v>81</v>
      </c>
      <c r="C54" s="649">
        <v>0.49399999999999999</v>
      </c>
      <c r="D54" s="633">
        <v>0</v>
      </c>
      <c r="E54" s="643">
        <f t="shared" si="2"/>
        <v>0.49399999999999999</v>
      </c>
      <c r="F54" s="268">
        <f t="shared" si="1"/>
        <v>3</v>
      </c>
    </row>
    <row r="55" spans="1:11">
      <c r="B55" s="308" t="s">
        <v>82</v>
      </c>
      <c r="C55" s="648">
        <v>0.20499999999999999</v>
      </c>
      <c r="D55" s="645">
        <v>0.152</v>
      </c>
      <c r="E55" s="652">
        <f t="shared" si="2"/>
        <v>0.35699999999999998</v>
      </c>
      <c r="F55" s="423">
        <f t="shared" si="1"/>
        <v>13</v>
      </c>
    </row>
    <row r="56" spans="1:11">
      <c r="B56" s="307" t="s">
        <v>83</v>
      </c>
      <c r="C56" s="649">
        <v>0.309</v>
      </c>
      <c r="D56" s="633">
        <v>0.02</v>
      </c>
      <c r="E56" s="643">
        <f t="shared" si="2"/>
        <v>0.32900000000000001</v>
      </c>
      <c r="F56" s="268">
        <f t="shared" si="1"/>
        <v>19</v>
      </c>
    </row>
    <row r="57" spans="1:11">
      <c r="B57" s="308" t="s">
        <v>84</v>
      </c>
      <c r="C57" s="641">
        <v>0.23</v>
      </c>
      <c r="D57" s="632">
        <v>0.01</v>
      </c>
      <c r="E57" s="634">
        <f t="shared" si="2"/>
        <v>0.24000000000000002</v>
      </c>
      <c r="F57" s="423">
        <f>RANK(E57,$E$8:$E$57)</f>
        <v>34</v>
      </c>
    </row>
    <row r="58" spans="1:11">
      <c r="B58" s="307" t="s">
        <v>85</v>
      </c>
      <c r="C58" s="651">
        <v>0.23499999999999999</v>
      </c>
      <c r="D58" s="633">
        <v>0</v>
      </c>
      <c r="E58" s="643">
        <f t="shared" si="2"/>
        <v>0.23499999999999999</v>
      </c>
      <c r="F58" s="642">
        <f>-RANK(E58,$E$8:$E$58)</f>
        <v>-36</v>
      </c>
    </row>
    <row r="59" spans="1:11">
      <c r="C59" s="297"/>
    </row>
    <row r="60" spans="1:11" ht="114.75" customHeight="1">
      <c r="A60" s="728" t="s">
        <v>472</v>
      </c>
      <c r="B60" s="728"/>
      <c r="C60" s="728"/>
      <c r="D60" s="728"/>
      <c r="E60" s="728"/>
      <c r="F60" s="728"/>
      <c r="G60" s="728"/>
      <c r="H60" s="471"/>
      <c r="I60" s="471"/>
      <c r="J60" s="471"/>
      <c r="K60" s="471"/>
    </row>
    <row r="61" spans="1:11">
      <c r="C61" s="297"/>
    </row>
    <row r="62" spans="1:11">
      <c r="A62" s="297" t="s">
        <v>201</v>
      </c>
      <c r="C62" s="297"/>
    </row>
    <row r="66" spans="2:3">
      <c r="B66" s="470"/>
      <c r="C66" s="470"/>
    </row>
  </sheetData>
  <mergeCells count="5">
    <mergeCell ref="B2:F2"/>
    <mergeCell ref="B4:F4"/>
    <mergeCell ref="B3:F3"/>
    <mergeCell ref="B1:F1"/>
    <mergeCell ref="A60:G60"/>
  </mergeCells>
  <pageMargins left="0.7" right="0.7" top="0.75" bottom="0.75" header="0.3" footer="0.3"/>
  <pageSetup scale="6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7030A0"/>
  </sheetPr>
  <dimension ref="A1:J71"/>
  <sheetViews>
    <sheetView zoomScaleNormal="100" workbookViewId="0">
      <selection activeCell="H11" sqref="H11"/>
    </sheetView>
  </sheetViews>
  <sheetFormatPr baseColWidth="10" defaultColWidth="9.33203125" defaultRowHeight="14"/>
  <cols>
    <col min="1" max="1" width="9.6640625" style="277" customWidth="1"/>
    <col min="2" max="2" width="11" style="93" customWidth="1"/>
    <col min="3" max="3" width="11.6640625" style="277" customWidth="1"/>
    <col min="4" max="4" width="19" style="487" customWidth="1"/>
    <col min="5" max="5" width="15.6640625" style="277" customWidth="1"/>
    <col min="6" max="16384" width="9.33203125" style="277"/>
  </cols>
  <sheetData>
    <row r="1" spans="1:10" s="274" customFormat="1">
      <c r="A1" s="387"/>
      <c r="B1" s="96"/>
      <c r="C1" s="387" t="s">
        <v>475</v>
      </c>
      <c r="D1" s="486"/>
      <c r="E1" s="387"/>
      <c r="F1" s="387"/>
      <c r="G1" s="387"/>
      <c r="H1" s="387"/>
      <c r="I1" s="387"/>
      <c r="J1" s="387"/>
    </row>
    <row r="2" spans="1:10" s="276" customFormat="1" ht="18">
      <c r="A2" s="284" t="s">
        <v>202</v>
      </c>
      <c r="B2" s="284"/>
      <c r="C2" s="284"/>
      <c r="D2" s="284"/>
      <c r="E2" s="284"/>
      <c r="F2" s="397"/>
      <c r="G2" s="397"/>
      <c r="H2" s="397"/>
      <c r="I2" s="397"/>
      <c r="J2" s="397"/>
    </row>
    <row r="3" spans="1:10" s="276" customFormat="1" ht="18">
      <c r="A3" s="692" t="s">
        <v>203</v>
      </c>
      <c r="B3" s="692"/>
      <c r="C3" s="692"/>
      <c r="D3" s="692"/>
      <c r="E3" s="692"/>
      <c r="F3" s="692"/>
      <c r="G3" s="397"/>
      <c r="H3" s="397"/>
      <c r="I3" s="397"/>
      <c r="J3" s="397"/>
    </row>
    <row r="4" spans="1:10" s="275" customFormat="1" ht="18">
      <c r="A4" s="396"/>
      <c r="B4" s="696" t="s">
        <v>2225</v>
      </c>
      <c r="C4" s="696"/>
      <c r="D4" s="696"/>
      <c r="E4" s="396"/>
      <c r="F4" s="396"/>
      <c r="G4" s="396"/>
      <c r="H4" s="94"/>
      <c r="I4" s="94"/>
      <c r="J4" s="399"/>
    </row>
    <row r="5" spans="1:10">
      <c r="A5" s="399"/>
      <c r="B5" s="261"/>
      <c r="C5" s="399"/>
      <c r="E5" s="399"/>
      <c r="F5" s="399"/>
      <c r="G5" s="399"/>
      <c r="H5" s="94"/>
      <c r="I5" s="94"/>
      <c r="J5" s="399"/>
    </row>
    <row r="6" spans="1:10" s="71" customFormat="1" ht="45">
      <c r="A6" s="282" t="s">
        <v>31</v>
      </c>
      <c r="B6" s="283" t="s">
        <v>389</v>
      </c>
      <c r="C6" s="283" t="s">
        <v>33</v>
      </c>
      <c r="D6" s="283" t="s">
        <v>204</v>
      </c>
      <c r="E6" s="283" t="s">
        <v>205</v>
      </c>
      <c r="F6" s="283" t="s">
        <v>33</v>
      </c>
    </row>
    <row r="7" spans="1:10">
      <c r="A7" s="268" t="s">
        <v>34</v>
      </c>
      <c r="B7" s="330">
        <f>SLF!D161</f>
        <v>0.41010975115391413</v>
      </c>
      <c r="C7" s="438"/>
      <c r="D7" s="258">
        <f>SLF!D162</f>
        <v>0.1234546176855764</v>
      </c>
      <c r="E7" s="330">
        <f t="shared" ref="E7:E38" si="0">B7+D7</f>
        <v>0.53356436883949054</v>
      </c>
      <c r="F7" s="288"/>
      <c r="G7" s="399"/>
      <c r="H7" s="399"/>
      <c r="I7" s="399"/>
      <c r="J7" s="399"/>
    </row>
    <row r="8" spans="1:10">
      <c r="A8" s="308" t="s">
        <v>35</v>
      </c>
      <c r="B8" s="437">
        <f>SLF!I161</f>
        <v>0.34594502807741007</v>
      </c>
      <c r="C8" s="435">
        <f>RANK(B8,$B$8:$B$57)</f>
        <v>32</v>
      </c>
      <c r="D8" s="257">
        <f>(SLF!I$158/SLF!I$159)</f>
        <v>1.0630081609265648E-2</v>
      </c>
      <c r="E8" s="449">
        <f t="shared" si="0"/>
        <v>0.35657510968667572</v>
      </c>
      <c r="F8" s="286">
        <f>RANK(E8,$E$8:$E$57)</f>
        <v>44</v>
      </c>
      <c r="G8" s="399"/>
      <c r="H8" s="399"/>
      <c r="I8" s="399"/>
      <c r="J8" s="399"/>
    </row>
    <row r="9" spans="1:10">
      <c r="A9" s="545" t="s">
        <v>36</v>
      </c>
      <c r="B9" s="330">
        <f>SLF!L161</f>
        <v>6.9405059807132408E-2</v>
      </c>
      <c r="C9" s="408">
        <f t="shared" ref="C9:C57" si="1">RANK(B9,$B$8:$B$57)</f>
        <v>50</v>
      </c>
      <c r="D9" s="258">
        <f>(SLF!L162)</f>
        <v>5.7353360789651107E-2</v>
      </c>
      <c r="E9" s="330">
        <f t="shared" si="0"/>
        <v>0.12675842059678352</v>
      </c>
      <c r="F9" s="436">
        <f t="shared" ref="F9:F57" si="2">RANK(E9,$E$8:$E$57)</f>
        <v>50</v>
      </c>
      <c r="G9" s="399"/>
      <c r="H9" s="399"/>
      <c r="I9" s="399"/>
      <c r="J9" s="399"/>
    </row>
    <row r="10" spans="1:10">
      <c r="A10" s="182" t="s">
        <v>37</v>
      </c>
      <c r="B10" s="331">
        <f>SLF!O161</f>
        <v>0.4578810097888355</v>
      </c>
      <c r="C10" s="435">
        <f t="shared" si="1"/>
        <v>16</v>
      </c>
      <c r="D10" s="447">
        <f>(SLF!O162)</f>
        <v>1.4823510717129083E-2</v>
      </c>
      <c r="E10" s="449">
        <f t="shared" si="0"/>
        <v>0.47270452050596456</v>
      </c>
      <c r="F10" s="286">
        <f t="shared" si="2"/>
        <v>30</v>
      </c>
      <c r="G10" s="399"/>
      <c r="H10" s="580"/>
      <c r="I10" s="399"/>
      <c r="J10" s="399"/>
    </row>
    <row r="11" spans="1:10">
      <c r="A11" s="307" t="s">
        <v>38</v>
      </c>
      <c r="B11" s="330">
        <f>SLF!R161</f>
        <v>0.36824961897687059</v>
      </c>
      <c r="C11" s="408">
        <f t="shared" si="1"/>
        <v>26</v>
      </c>
      <c r="D11" s="411">
        <f>SLF!R162</f>
        <v>6.2114931811035438E-3</v>
      </c>
      <c r="E11" s="330">
        <f t="shared" si="0"/>
        <v>0.37446111215797412</v>
      </c>
      <c r="F11" s="436">
        <f t="shared" si="2"/>
        <v>39</v>
      </c>
      <c r="G11" s="399"/>
      <c r="H11" s="399"/>
      <c r="I11" s="399"/>
      <c r="J11" s="399"/>
    </row>
    <row r="12" spans="1:10">
      <c r="A12" s="308" t="s">
        <v>39</v>
      </c>
      <c r="B12" s="331">
        <f>SLF!U161</f>
        <v>0.51316661728629831</v>
      </c>
      <c r="C12" s="435">
        <f t="shared" si="1"/>
        <v>8</v>
      </c>
      <c r="D12" s="412">
        <f>SLF!U162</f>
        <v>8.6992192242160191E-2</v>
      </c>
      <c r="E12" s="449">
        <f t="shared" si="0"/>
        <v>0.60015880952845846</v>
      </c>
      <c r="F12" s="286">
        <f t="shared" si="2"/>
        <v>12</v>
      </c>
      <c r="G12" s="399"/>
      <c r="H12" s="399"/>
      <c r="I12" s="399"/>
      <c r="J12" s="399"/>
    </row>
    <row r="13" spans="1:10">
      <c r="A13" s="307" t="s">
        <v>40</v>
      </c>
      <c r="B13" s="330">
        <f>SLF!X161</f>
        <v>0.4294302622924871</v>
      </c>
      <c r="C13" s="408">
        <f t="shared" si="1"/>
        <v>22</v>
      </c>
      <c r="D13" s="411">
        <f>SLF!X162</f>
        <v>8.3160036351429906E-2</v>
      </c>
      <c r="E13" s="330">
        <f t="shared" si="0"/>
        <v>0.51259029864391703</v>
      </c>
      <c r="F13" s="436">
        <f t="shared" si="2"/>
        <v>20</v>
      </c>
      <c r="G13" s="399"/>
      <c r="H13" s="399"/>
      <c r="I13" s="399"/>
      <c r="J13" s="399"/>
    </row>
    <row r="14" spans="1:10">
      <c r="A14" s="308" t="s">
        <v>41</v>
      </c>
      <c r="B14" s="331">
        <f>SLF!AA161</f>
        <v>0.32969339632754002</v>
      </c>
      <c r="C14" s="435">
        <f t="shared" si="1"/>
        <v>37</v>
      </c>
      <c r="D14" s="412">
        <f>SLF!AA162</f>
        <v>3.6528794980917365E-2</v>
      </c>
      <c r="E14" s="449">
        <f t="shared" si="0"/>
        <v>0.3662221913084574</v>
      </c>
      <c r="F14" s="286">
        <f t="shared" si="2"/>
        <v>43</v>
      </c>
      <c r="G14" s="399"/>
      <c r="H14" s="399"/>
      <c r="I14" s="399"/>
      <c r="J14" s="399"/>
    </row>
    <row r="15" spans="1:10">
      <c r="A15" s="307" t="s">
        <v>42</v>
      </c>
      <c r="B15" s="330">
        <f>SLF!AD161</f>
        <v>0.23394994559303592</v>
      </c>
      <c r="C15" s="408">
        <f t="shared" si="1"/>
        <v>48</v>
      </c>
      <c r="D15" s="411">
        <f>SLF!AD162</f>
        <v>0.4333944218544184</v>
      </c>
      <c r="E15" s="330">
        <f t="shared" si="0"/>
        <v>0.66734436744745429</v>
      </c>
      <c r="F15" s="436">
        <f t="shared" si="2"/>
        <v>5</v>
      </c>
      <c r="G15" s="399"/>
      <c r="H15" s="399"/>
      <c r="I15" s="399"/>
      <c r="J15" s="399"/>
    </row>
    <row r="16" spans="1:10">
      <c r="A16" s="308" t="s">
        <v>43</v>
      </c>
      <c r="B16" s="331">
        <f>SLF!AJ161</f>
        <v>0.49900247518019308</v>
      </c>
      <c r="C16" s="435">
        <f t="shared" si="1"/>
        <v>12</v>
      </c>
      <c r="D16" s="412">
        <f>SLF!AJ162</f>
        <v>0.22090040253910995</v>
      </c>
      <c r="E16" s="449">
        <f t="shared" si="0"/>
        <v>0.71990287771930306</v>
      </c>
      <c r="F16" s="286">
        <f t="shared" si="2"/>
        <v>2</v>
      </c>
      <c r="G16" s="399"/>
      <c r="H16" s="399"/>
      <c r="I16" s="399"/>
      <c r="J16" s="399"/>
    </row>
    <row r="17" spans="1:6">
      <c r="A17" s="307" t="s">
        <v>44</v>
      </c>
      <c r="B17" s="330">
        <f>SLF!AM161</f>
        <v>0.48788176897724173</v>
      </c>
      <c r="C17" s="408">
        <f t="shared" si="1"/>
        <v>13</v>
      </c>
      <c r="D17" s="411">
        <f>SLF!AM162</f>
        <v>1.4776706183660277E-2</v>
      </c>
      <c r="E17" s="330">
        <f t="shared" si="0"/>
        <v>0.50265847516090201</v>
      </c>
      <c r="F17" s="436">
        <f t="shared" si="2"/>
        <v>23</v>
      </c>
    </row>
    <row r="18" spans="1:6">
      <c r="A18" s="308" t="s">
        <v>45</v>
      </c>
      <c r="B18" s="331">
        <f>SLF!AP161</f>
        <v>0.71009668317081465</v>
      </c>
      <c r="C18" s="435">
        <f t="shared" si="1"/>
        <v>1</v>
      </c>
      <c r="D18" s="412">
        <f>SLF!AP162</f>
        <v>2.4243890511128331E-2</v>
      </c>
      <c r="E18" s="449">
        <f t="shared" si="0"/>
        <v>0.73434057368194294</v>
      </c>
      <c r="F18" s="286">
        <f t="shared" si="2"/>
        <v>1</v>
      </c>
    </row>
    <row r="19" spans="1:6">
      <c r="A19" s="307" t="s">
        <v>46</v>
      </c>
      <c r="B19" s="330">
        <f>SLF!AS161</f>
        <v>0.62088742468762059</v>
      </c>
      <c r="C19" s="408">
        <f t="shared" si="1"/>
        <v>3</v>
      </c>
      <c r="D19" s="411">
        <f>SLF!AS162</f>
        <v>4.4753509631080643E-2</v>
      </c>
      <c r="E19" s="330">
        <f t="shared" si="0"/>
        <v>0.66564093431870119</v>
      </c>
      <c r="F19" s="436">
        <f t="shared" si="2"/>
        <v>6</v>
      </c>
    </row>
    <row r="20" spans="1:6">
      <c r="A20" s="308" t="s">
        <v>47</v>
      </c>
      <c r="B20" s="331">
        <f>SLF!AV161</f>
        <v>0.33991171391222086</v>
      </c>
      <c r="C20" s="435">
        <f t="shared" si="1"/>
        <v>34</v>
      </c>
      <c r="D20" s="412">
        <f>SLF!AV162</f>
        <v>0.13677607141441048</v>
      </c>
      <c r="E20" s="449">
        <f t="shared" si="0"/>
        <v>0.47668778532663136</v>
      </c>
      <c r="F20" s="286">
        <f t="shared" si="2"/>
        <v>29</v>
      </c>
    </row>
    <row r="21" spans="1:6">
      <c r="A21" s="307" t="s">
        <v>48</v>
      </c>
      <c r="B21" s="330">
        <f>SLF!AY161</f>
        <v>0.43254197798959365</v>
      </c>
      <c r="C21" s="408">
        <f t="shared" si="1"/>
        <v>20</v>
      </c>
      <c r="D21" s="411">
        <f>SLF!AY162</f>
        <v>7.3969816842549075E-3</v>
      </c>
      <c r="E21" s="330">
        <f t="shared" si="0"/>
        <v>0.43993895967384855</v>
      </c>
      <c r="F21" s="436">
        <f t="shared" si="2"/>
        <v>32</v>
      </c>
    </row>
    <row r="22" spans="1:6">
      <c r="A22" s="308" t="s">
        <v>49</v>
      </c>
      <c r="B22" s="331">
        <f>SLF!BB161</f>
        <v>0.50753255491619853</v>
      </c>
      <c r="C22" s="435">
        <f t="shared" si="1"/>
        <v>9</v>
      </c>
      <c r="D22" s="412">
        <f>SLF!BB162</f>
        <v>1.353313636714518E-2</v>
      </c>
      <c r="E22" s="449">
        <f t="shared" si="0"/>
        <v>0.52106569128334368</v>
      </c>
      <c r="F22" s="286">
        <f t="shared" si="2"/>
        <v>19</v>
      </c>
    </row>
    <row r="23" spans="1:6">
      <c r="A23" s="307" t="s">
        <v>50</v>
      </c>
      <c r="B23" s="330">
        <f>SLF!BE161</f>
        <v>0.34868105731996141</v>
      </c>
      <c r="C23" s="408">
        <f t="shared" si="1"/>
        <v>30</v>
      </c>
      <c r="D23" s="411">
        <f>SLF!BE162</f>
        <v>6.6405364809879339E-2</v>
      </c>
      <c r="E23" s="330">
        <f t="shared" si="0"/>
        <v>0.41508642212984076</v>
      </c>
      <c r="F23" s="436">
        <f t="shared" si="2"/>
        <v>35</v>
      </c>
    </row>
    <row r="24" spans="1:6">
      <c r="A24" s="308" t="s">
        <v>51</v>
      </c>
      <c r="B24" s="331">
        <f>SLF!BH161</f>
        <v>0.34704014757232271</v>
      </c>
      <c r="C24" s="435">
        <f t="shared" si="1"/>
        <v>31</v>
      </c>
      <c r="D24" s="412">
        <f>SLF!BH162</f>
        <v>3.1508597930302473E-2</v>
      </c>
      <c r="E24" s="449">
        <f t="shared" si="0"/>
        <v>0.37854874550262518</v>
      </c>
      <c r="F24" s="286">
        <f t="shared" si="2"/>
        <v>38</v>
      </c>
    </row>
    <row r="25" spans="1:6">
      <c r="A25" s="307" t="s">
        <v>52</v>
      </c>
      <c r="B25" s="330">
        <f>SLF!BK161</f>
        <v>0.31669618734678978</v>
      </c>
      <c r="C25" s="408">
        <f t="shared" si="1"/>
        <v>42</v>
      </c>
      <c r="D25" s="411">
        <f>SLF!BK162</f>
        <v>2.7090178897407814E-2</v>
      </c>
      <c r="E25" s="330">
        <f t="shared" si="0"/>
        <v>0.34378636624419762</v>
      </c>
      <c r="F25" s="436">
        <f t="shared" si="2"/>
        <v>45</v>
      </c>
    </row>
    <row r="26" spans="1:6">
      <c r="A26" s="308" t="s">
        <v>53</v>
      </c>
      <c r="B26" s="331">
        <f>SLF!BN161</f>
        <v>0.34556065800432956</v>
      </c>
      <c r="C26" s="435">
        <f t="shared" si="1"/>
        <v>33</v>
      </c>
      <c r="D26" s="412">
        <f>SLF!BN162</f>
        <v>0.14805292702955786</v>
      </c>
      <c r="E26" s="449">
        <f t="shared" si="0"/>
        <v>0.49361358503388741</v>
      </c>
      <c r="F26" s="286">
        <f t="shared" si="2"/>
        <v>28</v>
      </c>
    </row>
    <row r="27" spans="1:6">
      <c r="A27" s="307" t="s">
        <v>54</v>
      </c>
      <c r="B27" s="330">
        <f>SLF!BQ161</f>
        <v>0.43729617388066983</v>
      </c>
      <c r="C27" s="408">
        <f t="shared" si="1"/>
        <v>19</v>
      </c>
      <c r="D27" s="411">
        <f>SLF!BQ162</f>
        <v>0.24671366796256533</v>
      </c>
      <c r="E27" s="330">
        <f t="shared" si="0"/>
        <v>0.68400984184323521</v>
      </c>
      <c r="F27" s="436">
        <f t="shared" si="2"/>
        <v>4</v>
      </c>
    </row>
    <row r="28" spans="1:6">
      <c r="A28" s="308" t="s">
        <v>55</v>
      </c>
      <c r="B28" s="331">
        <f>SLF!BT161</f>
        <v>0.32205689480559474</v>
      </c>
      <c r="C28" s="435">
        <f t="shared" si="1"/>
        <v>39</v>
      </c>
      <c r="D28" s="412">
        <f>SLF!BT162</f>
        <v>0.17349323578512849</v>
      </c>
      <c r="E28" s="449">
        <f t="shared" si="0"/>
        <v>0.49555013059072323</v>
      </c>
      <c r="F28" s="286">
        <f t="shared" si="2"/>
        <v>26</v>
      </c>
    </row>
    <row r="29" spans="1:6">
      <c r="A29" s="307" t="s">
        <v>56</v>
      </c>
      <c r="B29" s="330">
        <f>SLF!BW161</f>
        <v>0.53901233654995628</v>
      </c>
      <c r="C29" s="408">
        <f t="shared" si="1"/>
        <v>5</v>
      </c>
      <c r="D29" s="411">
        <f>SLF!BW162</f>
        <v>6.4230783451029685E-2</v>
      </c>
      <c r="E29" s="330">
        <f t="shared" si="0"/>
        <v>0.60324312000098601</v>
      </c>
      <c r="F29" s="436">
        <f t="shared" si="2"/>
        <v>11</v>
      </c>
    </row>
    <row r="30" spans="1:6">
      <c r="A30" s="308" t="s">
        <v>57</v>
      </c>
      <c r="B30" s="331">
        <f>SLF!BZ161</f>
        <v>0.32662571041103378</v>
      </c>
      <c r="C30" s="435">
        <f t="shared" si="1"/>
        <v>38</v>
      </c>
      <c r="D30" s="412">
        <f>SLF!BZ162</f>
        <v>4.5674441055032405E-2</v>
      </c>
      <c r="E30" s="449">
        <f t="shared" si="0"/>
        <v>0.37230015146606621</v>
      </c>
      <c r="F30" s="286">
        <f t="shared" si="2"/>
        <v>42</v>
      </c>
    </row>
    <row r="31" spans="1:6">
      <c r="A31" s="307" t="s">
        <v>58</v>
      </c>
      <c r="B31" s="330">
        <f>SLF!CC161</f>
        <v>0.3666916926107639</v>
      </c>
      <c r="C31" s="408">
        <f t="shared" si="1"/>
        <v>27</v>
      </c>
      <c r="D31" s="411">
        <f>SLF!CC162</f>
        <v>7.210361824577966E-3</v>
      </c>
      <c r="E31" s="330">
        <f t="shared" si="0"/>
        <v>0.37390205443534186</v>
      </c>
      <c r="F31" s="436">
        <f t="shared" si="2"/>
        <v>40</v>
      </c>
    </row>
    <row r="32" spans="1:6">
      <c r="A32" s="308" t="s">
        <v>59</v>
      </c>
      <c r="B32" s="331">
        <f>SLF!CF161</f>
        <v>0.42247895909464334</v>
      </c>
      <c r="C32" s="435">
        <f t="shared" si="1"/>
        <v>24</v>
      </c>
      <c r="D32" s="412">
        <f>SLF!CF162</f>
        <v>2.6943858653431695E-2</v>
      </c>
      <c r="E32" s="449">
        <f t="shared" si="0"/>
        <v>0.44942281774807502</v>
      </c>
      <c r="F32" s="286">
        <f t="shared" si="2"/>
        <v>31</v>
      </c>
    </row>
    <row r="33" spans="1:6">
      <c r="A33" s="307" t="s">
        <v>60</v>
      </c>
      <c r="B33" s="330">
        <f>SLF!CI161</f>
        <v>0.38870108060328029</v>
      </c>
      <c r="C33" s="408">
        <f t="shared" si="1"/>
        <v>25</v>
      </c>
      <c r="D33" s="411">
        <f>SLF!CI162</f>
        <v>3.9886111931694744E-2</v>
      </c>
      <c r="E33" s="330">
        <f t="shared" si="0"/>
        <v>0.42858719253497501</v>
      </c>
      <c r="F33" s="436">
        <f t="shared" si="2"/>
        <v>33</v>
      </c>
    </row>
    <row r="34" spans="1:6">
      <c r="A34" s="308" t="s">
        <v>61</v>
      </c>
      <c r="B34" s="331">
        <f>SLF!CL161</f>
        <v>0.33965366492506788</v>
      </c>
      <c r="C34" s="435">
        <f t="shared" si="1"/>
        <v>35</v>
      </c>
      <c r="D34" s="412">
        <f>SLF!CL162</f>
        <v>3.3571536680521902E-2</v>
      </c>
      <c r="E34" s="449">
        <f t="shared" si="0"/>
        <v>0.37322520160558981</v>
      </c>
      <c r="F34" s="286">
        <f t="shared" si="2"/>
        <v>41</v>
      </c>
    </row>
    <row r="35" spans="1:6">
      <c r="A35" s="307" t="s">
        <v>62</v>
      </c>
      <c r="B35" s="330">
        <f>SLF!CO161</f>
        <v>0.48499047168630288</v>
      </c>
      <c r="C35" s="408">
        <f t="shared" si="1"/>
        <v>14</v>
      </c>
      <c r="D35" s="411">
        <f>SLF!CO162</f>
        <v>9.7140114896162241E-3</v>
      </c>
      <c r="E35" s="330">
        <f t="shared" si="0"/>
        <v>0.49470448317591909</v>
      </c>
      <c r="F35" s="436">
        <f t="shared" si="2"/>
        <v>27</v>
      </c>
    </row>
    <row r="36" spans="1:6">
      <c r="A36" s="308" t="s">
        <v>63</v>
      </c>
      <c r="B36" s="331">
        <f>SLF!CR161</f>
        <v>0.36015313513140651</v>
      </c>
      <c r="C36" s="435">
        <f t="shared" si="1"/>
        <v>29</v>
      </c>
      <c r="D36" s="412">
        <f>SLF!CR162</f>
        <v>0.23145064496102641</v>
      </c>
      <c r="E36" s="449">
        <f t="shared" si="0"/>
        <v>0.59160378009243297</v>
      </c>
      <c r="F36" s="286">
        <f t="shared" si="2"/>
        <v>13</v>
      </c>
    </row>
    <row r="37" spans="1:6">
      <c r="A37" s="307" t="s">
        <v>64</v>
      </c>
      <c r="B37" s="330">
        <f>SLF!CU161</f>
        <v>0.25156200415693808</v>
      </c>
      <c r="C37" s="408">
        <f t="shared" si="1"/>
        <v>46</v>
      </c>
      <c r="D37" s="411">
        <f>SLF!CU162</f>
        <v>0.46771185567985274</v>
      </c>
      <c r="E37" s="330">
        <f t="shared" si="0"/>
        <v>0.71927385983679082</v>
      </c>
      <c r="F37" s="436">
        <f t="shared" si="2"/>
        <v>3</v>
      </c>
    </row>
    <row r="38" spans="1:6">
      <c r="A38" s="308" t="s">
        <v>65</v>
      </c>
      <c r="B38" s="331">
        <f>SLF!CX161</f>
        <v>0.50080569472100733</v>
      </c>
      <c r="C38" s="435">
        <f t="shared" si="1"/>
        <v>11</v>
      </c>
      <c r="D38" s="412">
        <f>SLF!CX162</f>
        <v>2.245438353493381E-2</v>
      </c>
      <c r="E38" s="449">
        <f t="shared" si="0"/>
        <v>0.52326007825594112</v>
      </c>
      <c r="F38" s="286">
        <f t="shared" si="2"/>
        <v>18</v>
      </c>
    </row>
    <row r="39" spans="1:6">
      <c r="A39" s="307" t="s">
        <v>66</v>
      </c>
      <c r="B39" s="330">
        <f>SLF!DA161</f>
        <v>0.26245243847129124</v>
      </c>
      <c r="C39" s="408">
        <f t="shared" si="1"/>
        <v>45</v>
      </c>
      <c r="D39" s="411">
        <f>SLF!DA162</f>
        <v>0.38863412920341533</v>
      </c>
      <c r="E39" s="330">
        <f t="shared" ref="E39:E58" si="3">B39+D39</f>
        <v>0.65108656767470663</v>
      </c>
      <c r="F39" s="436">
        <f t="shared" si="2"/>
        <v>7</v>
      </c>
    </row>
    <row r="40" spans="1:6">
      <c r="A40" s="308" t="s">
        <v>67</v>
      </c>
      <c r="B40" s="331">
        <f>SLF!DD161</f>
        <v>0.63640248233143548</v>
      </c>
      <c r="C40" s="435">
        <f t="shared" si="1"/>
        <v>2</v>
      </c>
      <c r="D40" s="412">
        <f>SLF!DD162</f>
        <v>1.3921082352393262E-2</v>
      </c>
      <c r="E40" s="449">
        <f t="shared" si="3"/>
        <v>0.65032356468382879</v>
      </c>
      <c r="F40" s="286">
        <f t="shared" si="2"/>
        <v>8</v>
      </c>
    </row>
    <row r="41" spans="1:6">
      <c r="A41" s="307" t="s">
        <v>68</v>
      </c>
      <c r="B41" s="330">
        <f>SLF!DG161</f>
        <v>0.1752907926568322</v>
      </c>
      <c r="C41" s="408">
        <f t="shared" si="1"/>
        <v>49</v>
      </c>
      <c r="D41" s="411">
        <f>SLF!DG162</f>
        <v>1.5234091801698825E-2</v>
      </c>
      <c r="E41" s="330">
        <f t="shared" si="3"/>
        <v>0.19052488445853102</v>
      </c>
      <c r="F41" s="436">
        <f t="shared" si="2"/>
        <v>49</v>
      </c>
    </row>
    <row r="42" spans="1:6">
      <c r="A42" s="308" t="s">
        <v>69</v>
      </c>
      <c r="B42" s="331">
        <f>SLF!DJ161</f>
        <v>0.44928806574783842</v>
      </c>
      <c r="C42" s="435">
        <f t="shared" si="1"/>
        <v>17</v>
      </c>
      <c r="D42" s="412">
        <f>SLF!DJ162</f>
        <v>6.290858614646283E-2</v>
      </c>
      <c r="E42" s="449">
        <f t="shared" si="3"/>
        <v>0.5121966518943013</v>
      </c>
      <c r="F42" s="286">
        <f t="shared" si="2"/>
        <v>21</v>
      </c>
    </row>
    <row r="43" spans="1:6">
      <c r="A43" s="307" t="s">
        <v>70</v>
      </c>
      <c r="B43" s="330">
        <f>SLF!DM161</f>
        <v>0.46235271024020247</v>
      </c>
      <c r="C43" s="408">
        <f t="shared" si="1"/>
        <v>15</v>
      </c>
      <c r="D43" s="411">
        <f>SLF!DM162</f>
        <v>0.11804206937699739</v>
      </c>
      <c r="E43" s="330">
        <f t="shared" si="3"/>
        <v>0.58039477961719987</v>
      </c>
      <c r="F43" s="436">
        <f t="shared" si="2"/>
        <v>15</v>
      </c>
    </row>
    <row r="44" spans="1:6">
      <c r="A44" s="308" t="s">
        <v>71</v>
      </c>
      <c r="B44" s="331">
        <f>SLF!DP161</f>
        <v>0.51542364411978603</v>
      </c>
      <c r="C44" s="435">
        <f t="shared" si="1"/>
        <v>7</v>
      </c>
      <c r="D44" s="412">
        <f>SLF!DP162</f>
        <v>7.4648199824206576E-2</v>
      </c>
      <c r="E44" s="449">
        <f t="shared" si="3"/>
        <v>0.59007184394399259</v>
      </c>
      <c r="F44" s="286">
        <f t="shared" si="2"/>
        <v>14</v>
      </c>
    </row>
    <row r="45" spans="1:6">
      <c r="A45" s="307" t="s">
        <v>72</v>
      </c>
      <c r="B45" s="330">
        <f>SLF!DS161</f>
        <v>0.36371467789676026</v>
      </c>
      <c r="C45" s="408">
        <f t="shared" si="1"/>
        <v>28</v>
      </c>
      <c r="D45" s="411">
        <f>SLF!DS162</f>
        <v>0.14622438889493711</v>
      </c>
      <c r="E45" s="330">
        <f t="shared" si="3"/>
        <v>0.50993906679169743</v>
      </c>
      <c r="F45" s="436">
        <f t="shared" si="2"/>
        <v>22</v>
      </c>
    </row>
    <row r="46" spans="1:6">
      <c r="A46" s="308" t="s">
        <v>73</v>
      </c>
      <c r="B46" s="437">
        <f>SLF!DV161</f>
        <v>0.31801707635031179</v>
      </c>
      <c r="C46" s="435">
        <f t="shared" si="1"/>
        <v>41</v>
      </c>
      <c r="D46" s="412">
        <f>SLF!DV162</f>
        <v>9.0701962488402413E-2</v>
      </c>
      <c r="E46" s="449">
        <f t="shared" si="3"/>
        <v>0.40871903883871419</v>
      </c>
      <c r="F46" s="286">
        <f t="shared" si="2"/>
        <v>37</v>
      </c>
    </row>
    <row r="47" spans="1:6">
      <c r="A47" s="307" t="s">
        <v>74</v>
      </c>
      <c r="B47" s="330">
        <f>SLF!DY161</f>
        <v>0.43892784426677262</v>
      </c>
      <c r="C47" s="408">
        <f t="shared" si="1"/>
        <v>18</v>
      </c>
      <c r="D47" s="411">
        <f>SLF!DY162</f>
        <v>6.1312509311218157E-2</v>
      </c>
      <c r="E47" s="330">
        <f t="shared" si="3"/>
        <v>0.50024035357799079</v>
      </c>
      <c r="F47" s="436">
        <f t="shared" si="2"/>
        <v>24</v>
      </c>
    </row>
    <row r="48" spans="1:6">
      <c r="A48" s="308" t="s">
        <v>75</v>
      </c>
      <c r="B48" s="331">
        <f>SLF!EB161</f>
        <v>0.27623309429152954</v>
      </c>
      <c r="C48" s="435">
        <f t="shared" si="1"/>
        <v>44</v>
      </c>
      <c r="D48" s="412">
        <f>SLF!EB162</f>
        <v>1.2903501930722261E-2</v>
      </c>
      <c r="E48" s="449">
        <f t="shared" si="3"/>
        <v>0.2891365962222518</v>
      </c>
      <c r="F48" s="286">
        <f t="shared" si="2"/>
        <v>47</v>
      </c>
    </row>
    <row r="49" spans="1:7">
      <c r="A49" s="307" t="s">
        <v>76</v>
      </c>
      <c r="B49" s="330">
        <f>SLF!EE161</f>
        <v>0.60562797060200968</v>
      </c>
      <c r="C49" s="408">
        <f t="shared" si="1"/>
        <v>4</v>
      </c>
      <c r="D49" s="411">
        <f>SLF!EE162</f>
        <v>5.1560257854207769E-3</v>
      </c>
      <c r="E49" s="330">
        <f t="shared" si="3"/>
        <v>0.61078399638743042</v>
      </c>
      <c r="F49" s="436">
        <f t="shared" si="2"/>
        <v>10</v>
      </c>
      <c r="G49" s="399"/>
    </row>
    <row r="50" spans="1:7">
      <c r="A50" s="308" t="s">
        <v>77</v>
      </c>
      <c r="B50" s="331">
        <f>SLF!EH161</f>
        <v>0.4295644839156682</v>
      </c>
      <c r="C50" s="435">
        <f t="shared" si="1"/>
        <v>21</v>
      </c>
      <c r="D50" s="412">
        <f>SLF!EH162</f>
        <v>0.14989747332568729</v>
      </c>
      <c r="E50" s="449">
        <f t="shared" si="3"/>
        <v>0.57946195724135552</v>
      </c>
      <c r="F50" s="286">
        <f t="shared" si="2"/>
        <v>16</v>
      </c>
      <c r="G50" s="399"/>
    </row>
    <row r="51" spans="1:7">
      <c r="A51" s="307" t="s">
        <v>78</v>
      </c>
      <c r="B51" s="330">
        <f>SLF!EK161</f>
        <v>0.52960147774955446</v>
      </c>
      <c r="C51" s="408">
        <f t="shared" si="1"/>
        <v>6</v>
      </c>
      <c r="D51" s="411">
        <f>SLF!EK162</f>
        <v>4.5746382811513255E-2</v>
      </c>
      <c r="E51" s="330">
        <f t="shared" si="3"/>
        <v>0.57534786056106768</v>
      </c>
      <c r="F51" s="436">
        <f t="shared" si="2"/>
        <v>17</v>
      </c>
      <c r="G51" s="399"/>
    </row>
    <row r="52" spans="1:7">
      <c r="A52" s="308" t="s">
        <v>79</v>
      </c>
      <c r="B52" s="331">
        <f>SLF!EN161</f>
        <v>0.23614950659275724</v>
      </c>
      <c r="C52" s="435">
        <f t="shared" si="1"/>
        <v>47</v>
      </c>
      <c r="D52" s="412">
        <f>SLF!EN162</f>
        <v>1.7169843304188852E-2</v>
      </c>
      <c r="E52" s="449">
        <f t="shared" si="3"/>
        <v>0.2533193498969461</v>
      </c>
      <c r="F52" s="286">
        <f t="shared" si="2"/>
        <v>48</v>
      </c>
      <c r="G52" s="399"/>
    </row>
    <row r="53" spans="1:7">
      <c r="A53" s="307" t="s">
        <v>80</v>
      </c>
      <c r="B53" s="330">
        <f>SLF!EQ161</f>
        <v>0.33758387197227607</v>
      </c>
      <c r="C53" s="408">
        <f t="shared" si="1"/>
        <v>36</v>
      </c>
      <c r="D53" s="411">
        <f>SLF!EQ162</f>
        <v>7.9392409373181455E-2</v>
      </c>
      <c r="E53" s="330">
        <f t="shared" si="3"/>
        <v>0.4169762813454575</v>
      </c>
      <c r="F53" s="436">
        <f t="shared" si="2"/>
        <v>34</v>
      </c>
      <c r="G53" s="399"/>
    </row>
    <row r="54" spans="1:7">
      <c r="A54" s="308" t="s">
        <v>81</v>
      </c>
      <c r="B54" s="331">
        <f>SLF!ET161</f>
        <v>0.50538977178114053</v>
      </c>
      <c r="C54" s="435">
        <f t="shared" si="1"/>
        <v>10</v>
      </c>
      <c r="D54" s="412">
        <f>SLF!ET162</f>
        <v>0.12953397185524945</v>
      </c>
      <c r="E54" s="449">
        <f t="shared" si="3"/>
        <v>0.63492374363638993</v>
      </c>
      <c r="F54" s="286">
        <f t="shared" si="2"/>
        <v>9</v>
      </c>
      <c r="G54" s="399"/>
    </row>
    <row r="55" spans="1:7">
      <c r="A55" s="307" t="s">
        <v>82</v>
      </c>
      <c r="B55" s="330">
        <f>SLF!EW161</f>
        <v>0.3199137529528589</v>
      </c>
      <c r="C55" s="408">
        <f t="shared" si="1"/>
        <v>40</v>
      </c>
      <c r="D55" s="411">
        <f>SLF!EW162</f>
        <v>9.072636534523984E-2</v>
      </c>
      <c r="E55" s="330">
        <f t="shared" si="3"/>
        <v>0.41064011829809877</v>
      </c>
      <c r="F55" s="436">
        <f t="shared" si="2"/>
        <v>36</v>
      </c>
      <c r="G55" s="399"/>
    </row>
    <row r="56" spans="1:7">
      <c r="A56" s="308" t="s">
        <v>83</v>
      </c>
      <c r="B56" s="331">
        <f>SLF!EZ161</f>
        <v>0.42665447576587601</v>
      </c>
      <c r="C56" s="435">
        <f t="shared" si="1"/>
        <v>23</v>
      </c>
      <c r="D56" s="412">
        <f>SLF!EZ162</f>
        <v>7.106776281367172E-2</v>
      </c>
      <c r="E56" s="449">
        <f t="shared" si="3"/>
        <v>0.49772223857954773</v>
      </c>
      <c r="F56" s="286">
        <f t="shared" si="2"/>
        <v>25</v>
      </c>
      <c r="G56" s="399"/>
    </row>
    <row r="57" spans="1:7">
      <c r="A57" s="307" t="s">
        <v>84</v>
      </c>
      <c r="B57" s="330">
        <f>SLF!FC161</f>
        <v>0.30181557165859263</v>
      </c>
      <c r="C57" s="408">
        <f t="shared" si="1"/>
        <v>43</v>
      </c>
      <c r="D57" s="411">
        <f>SLF!FC162</f>
        <v>1.3078092902638382E-2</v>
      </c>
      <c r="E57" s="330">
        <f t="shared" si="3"/>
        <v>0.31489366456123102</v>
      </c>
      <c r="F57" s="436">
        <f t="shared" si="2"/>
        <v>46</v>
      </c>
      <c r="G57" s="399"/>
    </row>
    <row r="58" spans="1:7">
      <c r="A58" s="285" t="s">
        <v>85</v>
      </c>
      <c r="B58" s="437">
        <v>0.2242899841330365</v>
      </c>
      <c r="C58" s="655">
        <f>-RANK(B58,$B$8:$B$58)</f>
        <v>-49</v>
      </c>
      <c r="D58" s="448">
        <f>SLF!AG162</f>
        <v>0.12862435902780672</v>
      </c>
      <c r="E58" s="449">
        <f t="shared" si="3"/>
        <v>0.35291434316084325</v>
      </c>
      <c r="F58" s="434">
        <f>-RANK(E58,$E$8:$E$58)</f>
        <v>-45</v>
      </c>
      <c r="G58" s="399"/>
    </row>
    <row r="59" spans="1:7" s="344" customFormat="1">
      <c r="A59" s="285"/>
      <c r="B59" s="331"/>
      <c r="C59" s="350"/>
      <c r="D59" s="350"/>
      <c r="E59" s="331"/>
      <c r="F59" s="287"/>
      <c r="G59" s="399"/>
    </row>
    <row r="60" spans="1:7" s="344" customFormat="1">
      <c r="A60" s="285"/>
      <c r="B60" s="331"/>
      <c r="C60" s="350"/>
      <c r="D60" s="350"/>
      <c r="E60" s="331"/>
      <c r="F60" s="287"/>
      <c r="G60" s="399"/>
    </row>
    <row r="61" spans="1:7" s="344" customFormat="1" ht="15">
      <c r="A61" t="s">
        <v>445</v>
      </c>
      <c r="B61" s="331"/>
      <c r="C61" s="350"/>
      <c r="D61" s="350"/>
      <c r="E61" s="331"/>
      <c r="F61" s="287"/>
      <c r="G61" s="399"/>
    </row>
    <row r="62" spans="1:7" s="344" customFormat="1">
      <c r="A62" s="285"/>
      <c r="B62" s="331"/>
      <c r="C62" s="350"/>
      <c r="D62" s="350"/>
      <c r="E62" s="331"/>
      <c r="F62" s="287"/>
      <c r="G62" s="399"/>
    </row>
    <row r="63" spans="1:7" ht="15">
      <c r="A63" s="281"/>
      <c r="B63" s="316"/>
      <c r="C63" s="316"/>
      <c r="D63" s="316"/>
      <c r="E63" s="316"/>
      <c r="F63" s="316"/>
      <c r="G63" s="399"/>
    </row>
    <row r="64" spans="1:7" s="488" customFormat="1" ht="45.75" customHeight="1">
      <c r="A64" s="704" t="s">
        <v>474</v>
      </c>
      <c r="B64" s="704"/>
      <c r="C64" s="704"/>
      <c r="D64" s="704"/>
      <c r="E64" s="704"/>
      <c r="F64" s="704"/>
      <c r="G64" s="704"/>
    </row>
    <row r="65" spans="1:7" ht="14.25" customHeight="1">
      <c r="A65" s="399"/>
      <c r="B65" s="399"/>
      <c r="C65" s="399"/>
      <c r="E65" s="399"/>
      <c r="F65" s="399"/>
      <c r="G65" s="399"/>
    </row>
    <row r="66" spans="1:7">
      <c r="A66" s="399"/>
      <c r="B66" s="399"/>
      <c r="C66" s="399"/>
      <c r="E66" s="399"/>
      <c r="F66" s="399"/>
      <c r="G66" s="399"/>
    </row>
    <row r="67" spans="1:7">
      <c r="A67" s="388"/>
      <c r="B67" s="399"/>
      <c r="C67" s="399"/>
      <c r="E67" s="399"/>
      <c r="F67" s="399"/>
      <c r="G67" s="407"/>
    </row>
    <row r="68" spans="1:7">
      <c r="A68" s="407"/>
      <c r="B68" s="399"/>
      <c r="C68" s="399"/>
      <c r="E68" s="399"/>
      <c r="F68" s="399"/>
      <c r="G68" s="407"/>
    </row>
    <row r="69" spans="1:7">
      <c r="A69" s="297"/>
      <c r="B69" s="399"/>
      <c r="C69" s="399"/>
      <c r="E69" s="399"/>
      <c r="F69" s="399"/>
      <c r="G69" s="399"/>
    </row>
    <row r="70" spans="1:7">
      <c r="A70" s="405"/>
      <c r="B70" s="399"/>
      <c r="C70" s="399"/>
      <c r="E70" s="399"/>
      <c r="F70" s="399"/>
      <c r="G70" s="399"/>
    </row>
    <row r="71" spans="1:7">
      <c r="A71" s="407"/>
      <c r="B71" s="399"/>
      <c r="C71" s="399"/>
      <c r="E71" s="399"/>
      <c r="F71" s="399"/>
      <c r="G71" s="399"/>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pageSetUpPr fitToPage="1"/>
  </sheetPr>
  <dimension ref="A1:H65"/>
  <sheetViews>
    <sheetView zoomScaleNormal="100" workbookViewId="0">
      <selection activeCell="D58" sqref="D58"/>
    </sheetView>
  </sheetViews>
  <sheetFormatPr baseColWidth="10" defaultColWidth="9.33203125" defaultRowHeight="14"/>
  <cols>
    <col min="1" max="1" width="15.6640625" style="297" customWidth="1"/>
    <col min="2" max="2" width="13.6640625" style="297" customWidth="1"/>
    <col min="3" max="3" width="17.5" style="308" customWidth="1"/>
    <col min="4" max="4" width="12.6640625" style="308" customWidth="1"/>
    <col min="5" max="16384" width="9.33203125" style="297"/>
  </cols>
  <sheetData>
    <row r="1" spans="1:8">
      <c r="C1" s="261" t="s">
        <v>478</v>
      </c>
    </row>
    <row r="2" spans="1:8" s="68" customFormat="1" ht="18">
      <c r="A2" s="692" t="s">
        <v>206</v>
      </c>
      <c r="B2" s="692"/>
      <c r="C2" s="692"/>
      <c r="D2" s="692"/>
    </row>
    <row r="3" spans="1:8" s="68" customFormat="1" ht="18">
      <c r="A3" s="692" t="s">
        <v>476</v>
      </c>
      <c r="B3" s="692"/>
      <c r="C3" s="692"/>
      <c r="D3" s="692"/>
      <c r="H3" s="82"/>
    </row>
    <row r="4" spans="1:8" s="68" customFormat="1" ht="18">
      <c r="A4" s="692" t="s">
        <v>2230</v>
      </c>
      <c r="B4" s="692"/>
      <c r="C4" s="692"/>
      <c r="D4" s="692"/>
    </row>
    <row r="5" spans="1:8">
      <c r="B5" s="261"/>
    </row>
    <row r="6" spans="1:8" s="65" customFormat="1">
      <c r="B6" s="269" t="s">
        <v>31</v>
      </c>
      <c r="C6" s="454" t="s">
        <v>207</v>
      </c>
      <c r="D6" s="454" t="s">
        <v>33</v>
      </c>
      <c r="E6" s="269"/>
    </row>
    <row r="7" spans="1:8">
      <c r="B7" s="308" t="s">
        <v>208</v>
      </c>
      <c r="C7" s="374">
        <v>1.0065999999999999</v>
      </c>
      <c r="D7" s="78"/>
    </row>
    <row r="8" spans="1:8">
      <c r="B8" s="307" t="s">
        <v>35</v>
      </c>
      <c r="C8" s="360">
        <v>0.67500000000000004</v>
      </c>
      <c r="D8" s="362">
        <f>RANK(C8,$C$8:$C$57)</f>
        <v>39</v>
      </c>
    </row>
    <row r="9" spans="1:8">
      <c r="B9" s="308" t="s">
        <v>200</v>
      </c>
      <c r="C9" s="358">
        <v>2</v>
      </c>
      <c r="D9" s="439">
        <f t="shared" ref="D9:D57" si="0">RANK(C9,$C$8:$C$57)</f>
        <v>15</v>
      </c>
      <c r="F9" s="508"/>
    </row>
    <row r="10" spans="1:8">
      <c r="B10" s="307" t="s">
        <v>37</v>
      </c>
      <c r="C10" s="357">
        <v>2</v>
      </c>
      <c r="D10" s="362">
        <f t="shared" si="0"/>
        <v>15</v>
      </c>
      <c r="F10" s="508"/>
    </row>
    <row r="11" spans="1:8">
      <c r="B11" s="308" t="s">
        <v>38</v>
      </c>
      <c r="C11" s="358">
        <v>1.1499999999999999</v>
      </c>
      <c r="D11" s="439">
        <f t="shared" si="0"/>
        <v>34</v>
      </c>
    </row>
    <row r="12" spans="1:8">
      <c r="B12" s="307" t="s">
        <v>536</v>
      </c>
      <c r="C12" s="357">
        <v>2.87</v>
      </c>
      <c r="D12" s="362">
        <f t="shared" si="0"/>
        <v>9</v>
      </c>
    </row>
    <row r="13" spans="1:8">
      <c r="B13" s="308" t="s">
        <v>40</v>
      </c>
      <c r="C13" s="358">
        <v>0.84</v>
      </c>
      <c r="D13" s="439">
        <f t="shared" si="0"/>
        <v>37</v>
      </c>
    </row>
    <row r="14" spans="1:8">
      <c r="B14" s="307" t="s">
        <v>41</v>
      </c>
      <c r="C14" s="357">
        <v>4.3499999999999996</v>
      </c>
      <c r="D14" s="362">
        <f t="shared" si="0"/>
        <v>1</v>
      </c>
    </row>
    <row r="15" spans="1:8">
      <c r="B15" s="308" t="s">
        <v>42</v>
      </c>
      <c r="C15" s="358">
        <v>2.1</v>
      </c>
      <c r="D15" s="439">
        <f t="shared" si="0"/>
        <v>13</v>
      </c>
    </row>
    <row r="16" spans="1:8">
      <c r="B16" s="307" t="s">
        <v>43</v>
      </c>
      <c r="C16" s="360">
        <v>1.339</v>
      </c>
      <c r="D16" s="362">
        <f t="shared" si="0"/>
        <v>30</v>
      </c>
    </row>
    <row r="17" spans="2:4">
      <c r="B17" s="308" t="s">
        <v>44</v>
      </c>
      <c r="C17" s="358">
        <v>0.37</v>
      </c>
      <c r="D17" s="439">
        <f t="shared" si="0"/>
        <v>48</v>
      </c>
    </row>
    <row r="18" spans="2:4">
      <c r="B18" s="307" t="s">
        <v>45</v>
      </c>
      <c r="C18" s="357">
        <v>3.2</v>
      </c>
      <c r="D18" s="362">
        <f t="shared" si="0"/>
        <v>5</v>
      </c>
    </row>
    <row r="19" spans="2:4">
      <c r="B19" s="308" t="s">
        <v>46</v>
      </c>
      <c r="C19" s="358">
        <v>0.56999999999999995</v>
      </c>
      <c r="D19" s="439">
        <f t="shared" si="0"/>
        <v>44</v>
      </c>
    </row>
    <row r="20" spans="2:4">
      <c r="B20" s="307" t="s">
        <v>47</v>
      </c>
      <c r="C20" s="357">
        <v>1.98</v>
      </c>
      <c r="D20" s="362">
        <f t="shared" si="0"/>
        <v>20</v>
      </c>
    </row>
    <row r="21" spans="2:4">
      <c r="B21" s="308" t="s">
        <v>48</v>
      </c>
      <c r="C21" s="361">
        <v>0.995</v>
      </c>
      <c r="D21" s="439">
        <f t="shared" si="0"/>
        <v>36</v>
      </c>
    </row>
    <row r="22" spans="2:4">
      <c r="B22" s="307" t="s">
        <v>49</v>
      </c>
      <c r="C22" s="357">
        <v>1.36</v>
      </c>
      <c r="D22" s="362">
        <f t="shared" si="0"/>
        <v>29</v>
      </c>
    </row>
    <row r="23" spans="2:4">
      <c r="B23" s="308" t="s">
        <v>50</v>
      </c>
      <c r="C23" s="358">
        <v>1.29</v>
      </c>
      <c r="D23" s="439">
        <f t="shared" si="0"/>
        <v>32</v>
      </c>
    </row>
    <row r="24" spans="2:4">
      <c r="B24" s="307" t="s">
        <v>51</v>
      </c>
      <c r="C24" s="357">
        <v>0.6</v>
      </c>
      <c r="D24" s="362">
        <f t="shared" si="0"/>
        <v>42</v>
      </c>
    </row>
    <row r="25" spans="2:4">
      <c r="B25" s="308" t="s">
        <v>52</v>
      </c>
      <c r="C25" s="358">
        <v>1.08</v>
      </c>
      <c r="D25" s="439">
        <f t="shared" si="0"/>
        <v>35</v>
      </c>
    </row>
    <row r="26" spans="2:4">
      <c r="B26" s="307" t="s">
        <v>53</v>
      </c>
      <c r="C26" s="357">
        <v>2</v>
      </c>
      <c r="D26" s="362">
        <f t="shared" si="0"/>
        <v>15</v>
      </c>
    </row>
    <row r="27" spans="2:4">
      <c r="B27" s="308" t="s">
        <v>54</v>
      </c>
      <c r="C27" s="358">
        <v>2</v>
      </c>
      <c r="D27" s="439">
        <f t="shared" si="0"/>
        <v>15</v>
      </c>
    </row>
    <row r="28" spans="2:4">
      <c r="B28" s="307" t="s">
        <v>55</v>
      </c>
      <c r="C28" s="357">
        <v>3.51</v>
      </c>
      <c r="D28" s="362">
        <f t="shared" si="0"/>
        <v>4</v>
      </c>
    </row>
    <row r="29" spans="2:4">
      <c r="B29" s="308" t="s">
        <v>56</v>
      </c>
      <c r="C29" s="358">
        <v>2</v>
      </c>
      <c r="D29" s="439">
        <f t="shared" si="0"/>
        <v>15</v>
      </c>
    </row>
    <row r="30" spans="2:4">
      <c r="B30" s="307" t="s">
        <v>57</v>
      </c>
      <c r="C30" s="357">
        <v>3.04</v>
      </c>
      <c r="D30" s="362">
        <f t="shared" si="0"/>
        <v>7</v>
      </c>
    </row>
    <row r="31" spans="2:4">
      <c r="B31" s="308" t="s">
        <v>58</v>
      </c>
      <c r="C31" s="358">
        <v>0.68</v>
      </c>
      <c r="D31" s="439">
        <f t="shared" si="0"/>
        <v>38</v>
      </c>
    </row>
    <row r="32" spans="2:4">
      <c r="B32" s="307" t="s">
        <v>59</v>
      </c>
      <c r="C32" s="357">
        <v>0.17</v>
      </c>
      <c r="D32" s="362">
        <f t="shared" si="0"/>
        <v>50</v>
      </c>
    </row>
    <row r="33" spans="2:4">
      <c r="B33" s="308" t="s">
        <v>60</v>
      </c>
      <c r="C33" s="358">
        <v>1.7</v>
      </c>
      <c r="D33" s="439">
        <f t="shared" si="0"/>
        <v>23</v>
      </c>
    </row>
    <row r="34" spans="2:4">
      <c r="B34" s="307" t="s">
        <v>61</v>
      </c>
      <c r="C34" s="357">
        <v>0.64</v>
      </c>
      <c r="D34" s="362">
        <f t="shared" si="0"/>
        <v>40</v>
      </c>
    </row>
    <row r="35" spans="2:4">
      <c r="B35" s="308" t="s">
        <v>62</v>
      </c>
      <c r="C35" s="358">
        <v>1.8</v>
      </c>
      <c r="D35" s="439">
        <f t="shared" si="0"/>
        <v>21</v>
      </c>
    </row>
    <row r="36" spans="2:4">
      <c r="B36" s="307" t="s">
        <v>63</v>
      </c>
      <c r="C36" s="357">
        <v>1.78</v>
      </c>
      <c r="D36" s="362">
        <f t="shared" si="0"/>
        <v>22</v>
      </c>
    </row>
    <row r="37" spans="2:4">
      <c r="B37" s="308" t="s">
        <v>64</v>
      </c>
      <c r="C37" s="358">
        <v>2.7</v>
      </c>
      <c r="D37" s="439">
        <f t="shared" si="0"/>
        <v>10</v>
      </c>
    </row>
    <row r="38" spans="2:4">
      <c r="B38" s="307" t="s">
        <v>65</v>
      </c>
      <c r="C38" s="357">
        <v>1.66</v>
      </c>
      <c r="D38" s="362">
        <f t="shared" si="0"/>
        <v>25</v>
      </c>
    </row>
    <row r="39" spans="2:4">
      <c r="B39" s="308" t="s">
        <v>66</v>
      </c>
      <c r="C39" s="358">
        <v>4.3499999999999996</v>
      </c>
      <c r="D39" s="439">
        <f t="shared" si="0"/>
        <v>1</v>
      </c>
    </row>
    <row r="40" spans="2:4">
      <c r="B40" s="307" t="s">
        <v>67</v>
      </c>
      <c r="C40" s="357">
        <v>0.45</v>
      </c>
      <c r="D40" s="362">
        <f t="shared" si="0"/>
        <v>46</v>
      </c>
    </row>
    <row r="41" spans="2:4">
      <c r="B41" s="308" t="s">
        <v>68</v>
      </c>
      <c r="C41" s="358">
        <v>0.44</v>
      </c>
      <c r="D41" s="439">
        <f t="shared" si="0"/>
        <v>47</v>
      </c>
    </row>
    <row r="42" spans="2:4">
      <c r="B42" s="307" t="s">
        <v>69</v>
      </c>
      <c r="C42" s="357">
        <v>1.6</v>
      </c>
      <c r="D42" s="362">
        <f t="shared" si="0"/>
        <v>26</v>
      </c>
    </row>
    <row r="43" spans="2:4">
      <c r="B43" s="308" t="s">
        <v>70</v>
      </c>
      <c r="C43" s="358">
        <v>2.0299999999999998</v>
      </c>
      <c r="D43" s="439">
        <f t="shared" si="0"/>
        <v>14</v>
      </c>
    </row>
    <row r="44" spans="2:4">
      <c r="B44" s="307" t="s">
        <v>71</v>
      </c>
      <c r="C44" s="357">
        <v>1.33</v>
      </c>
      <c r="D44" s="362">
        <f t="shared" si="0"/>
        <v>31</v>
      </c>
    </row>
    <row r="45" spans="2:4">
      <c r="B45" s="308" t="s">
        <v>72</v>
      </c>
      <c r="C45" s="358">
        <v>2.6</v>
      </c>
      <c r="D45" s="439">
        <f t="shared" si="0"/>
        <v>11</v>
      </c>
    </row>
    <row r="46" spans="2:4">
      <c r="B46" s="307" t="s">
        <v>73</v>
      </c>
      <c r="C46" s="357">
        <v>4.25</v>
      </c>
      <c r="D46" s="362">
        <f t="shared" si="0"/>
        <v>3</v>
      </c>
    </row>
    <row r="47" spans="2:4">
      <c r="B47" s="308" t="s">
        <v>74</v>
      </c>
      <c r="C47" s="358">
        <v>0.56999999999999995</v>
      </c>
      <c r="D47" s="439">
        <f t="shared" si="0"/>
        <v>44</v>
      </c>
    </row>
    <row r="48" spans="2:4">
      <c r="B48" s="307" t="s">
        <v>75</v>
      </c>
      <c r="C48" s="357">
        <v>1.53</v>
      </c>
      <c r="D48" s="362">
        <f t="shared" si="0"/>
        <v>27</v>
      </c>
    </row>
    <row r="49" spans="1:5">
      <c r="B49" s="308" t="s">
        <v>76</v>
      </c>
      <c r="C49" s="358">
        <v>0.62</v>
      </c>
      <c r="D49" s="439">
        <f t="shared" si="0"/>
        <v>41</v>
      </c>
    </row>
    <row r="50" spans="1:5">
      <c r="B50" s="307" t="s">
        <v>77</v>
      </c>
      <c r="C50" s="357">
        <v>1.41</v>
      </c>
      <c r="D50" s="362">
        <f t="shared" si="0"/>
        <v>28</v>
      </c>
    </row>
    <row r="51" spans="1:5">
      <c r="B51" s="308" t="s">
        <v>78</v>
      </c>
      <c r="C51" s="358">
        <v>1.7</v>
      </c>
      <c r="D51" s="439">
        <f t="shared" si="0"/>
        <v>23</v>
      </c>
    </row>
    <row r="52" spans="1:5">
      <c r="B52" s="307" t="s">
        <v>79</v>
      </c>
      <c r="C52" s="357">
        <v>3.08</v>
      </c>
      <c r="D52" s="362">
        <f t="shared" si="0"/>
        <v>6</v>
      </c>
    </row>
    <row r="53" spans="1:5">
      <c r="B53" s="308" t="s">
        <v>80</v>
      </c>
      <c r="C53" s="358">
        <v>0.3</v>
      </c>
      <c r="D53" s="439">
        <f t="shared" si="0"/>
        <v>49</v>
      </c>
    </row>
    <row r="54" spans="1:5">
      <c r="B54" s="307" t="s">
        <v>81</v>
      </c>
      <c r="C54" s="360">
        <v>3.0249999999999999</v>
      </c>
      <c r="D54" s="362">
        <f t="shared" si="0"/>
        <v>8</v>
      </c>
    </row>
    <row r="55" spans="1:5">
      <c r="B55" s="308" t="s">
        <v>82</v>
      </c>
      <c r="C55" s="358">
        <v>1.2</v>
      </c>
      <c r="D55" s="439">
        <f t="shared" si="0"/>
        <v>33</v>
      </c>
    </row>
    <row r="56" spans="1:5">
      <c r="B56" s="307" t="s">
        <v>83</v>
      </c>
      <c r="C56" s="357">
        <v>2.52</v>
      </c>
      <c r="D56" s="362">
        <f>RANK(C56,$C$8:$C$57)</f>
        <v>12</v>
      </c>
    </row>
    <row r="57" spans="1:5">
      <c r="B57" s="308" t="s">
        <v>84</v>
      </c>
      <c r="C57" s="359">
        <v>0.6</v>
      </c>
      <c r="D57" s="439">
        <f t="shared" si="0"/>
        <v>42</v>
      </c>
    </row>
    <row r="58" spans="1:5">
      <c r="B58" s="307" t="s">
        <v>85</v>
      </c>
      <c r="C58" s="363">
        <v>4.5</v>
      </c>
      <c r="D58" s="636">
        <f>-RANK(C58,$C$8:$C$58)</f>
        <v>-1</v>
      </c>
    </row>
    <row r="59" spans="1:5">
      <c r="B59" s="308"/>
      <c r="C59" s="79"/>
      <c r="D59" s="78"/>
      <c r="E59" s="240"/>
    </row>
    <row r="60" spans="1:5" ht="44.25" customHeight="1">
      <c r="A60" s="721" t="s">
        <v>2229</v>
      </c>
      <c r="B60" s="721"/>
      <c r="C60" s="721"/>
      <c r="D60" s="721"/>
    </row>
    <row r="61" spans="1:5">
      <c r="A61" s="500"/>
      <c r="B61" s="81"/>
      <c r="C61" s="81"/>
      <c r="D61" s="81"/>
    </row>
    <row r="62" spans="1:5" ht="33.75" customHeight="1">
      <c r="A62" s="721"/>
      <c r="B62" s="721"/>
      <c r="C62" s="721"/>
      <c r="D62" s="721"/>
      <c r="E62" s="721"/>
    </row>
    <row r="63" spans="1:5">
      <c r="A63" s="81"/>
    </row>
    <row r="64" spans="1:5">
      <c r="A64" s="308" t="s">
        <v>477</v>
      </c>
    </row>
    <row r="65" spans="2:4">
      <c r="B65" s="470"/>
      <c r="C65" s="470"/>
      <c r="D65" s="297"/>
    </row>
  </sheetData>
  <mergeCells count="5">
    <mergeCell ref="A60:D60"/>
    <mergeCell ref="A2:D2"/>
    <mergeCell ref="A4:D4"/>
    <mergeCell ref="A3:D3"/>
    <mergeCell ref="A62:E62"/>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0000"/>
  </sheetPr>
  <dimension ref="A1:L32"/>
  <sheetViews>
    <sheetView workbookViewId="0">
      <selection activeCell="C8" sqref="C8"/>
    </sheetView>
  </sheetViews>
  <sheetFormatPr baseColWidth="10" defaultColWidth="9.33203125" defaultRowHeight="14"/>
  <cols>
    <col min="1" max="1" width="15.6640625" style="297" customWidth="1"/>
    <col min="2" max="2" width="10.5" style="297" customWidth="1"/>
    <col min="3" max="3" width="26.5" style="520" customWidth="1"/>
    <col min="4" max="4" width="15.6640625" style="297" customWidth="1"/>
    <col min="5" max="6" width="9.33203125" style="297"/>
    <col min="7" max="7" width="24.5" style="297" customWidth="1"/>
    <col min="8" max="8" width="32.6640625" style="91" customWidth="1"/>
    <col min="9" max="9" width="14.5" style="91" customWidth="1"/>
    <col min="10" max="10" width="11.33203125" style="91" customWidth="1"/>
    <col min="11" max="11" width="12.33203125" style="91" bestFit="1" customWidth="1"/>
    <col min="12" max="12" width="9.33203125" style="91"/>
    <col min="13" max="13" width="17.5" style="297" customWidth="1"/>
    <col min="14" max="16384" width="9.33203125" style="297"/>
  </cols>
  <sheetData>
    <row r="1" spans="1:12" s="17" customFormat="1" ht="15" customHeight="1">
      <c r="B1" s="675" t="s">
        <v>485</v>
      </c>
      <c r="C1" s="675"/>
      <c r="H1" s="105"/>
      <c r="I1" s="105"/>
      <c r="J1" s="105"/>
      <c r="K1" s="105"/>
      <c r="L1" s="105"/>
    </row>
    <row r="2" spans="1:12" s="80" customFormat="1" ht="18">
      <c r="A2" s="692" t="s">
        <v>2307</v>
      </c>
      <c r="B2" s="692"/>
      <c r="C2" s="692"/>
      <c r="D2" s="692"/>
      <c r="H2" s="104"/>
      <c r="I2" s="104"/>
      <c r="J2" s="104"/>
      <c r="K2" s="104"/>
      <c r="L2" s="104"/>
    </row>
    <row r="3" spans="1:12" s="80" customFormat="1" ht="18">
      <c r="B3" s="692" t="s">
        <v>2230</v>
      </c>
      <c r="C3" s="692"/>
      <c r="H3" s="104"/>
      <c r="I3" s="104"/>
      <c r="J3" s="104"/>
      <c r="K3" s="104"/>
      <c r="L3" s="104"/>
    </row>
    <row r="4" spans="1:12">
      <c r="J4" s="118"/>
    </row>
    <row r="5" spans="1:12" s="65" customFormat="1" ht="15" customHeight="1">
      <c r="B5" s="269" t="s">
        <v>31</v>
      </c>
      <c r="C5" s="521" t="s">
        <v>207</v>
      </c>
    </row>
    <row r="6" spans="1:12" s="128" customFormat="1" ht="30">
      <c r="B6" s="545" t="s">
        <v>36</v>
      </c>
      <c r="C6" s="530" t="s">
        <v>613</v>
      </c>
    </row>
    <row r="7" spans="1:12">
      <c r="B7" s="308" t="s">
        <v>39</v>
      </c>
      <c r="C7" s="524" t="s">
        <v>2308</v>
      </c>
      <c r="D7" s="117"/>
      <c r="F7" s="259"/>
      <c r="H7" s="297"/>
      <c r="I7" s="297"/>
      <c r="J7" s="297"/>
      <c r="K7" s="297"/>
      <c r="L7" s="297"/>
    </row>
    <row r="8" spans="1:12" ht="32.25" customHeight="1">
      <c r="B8" s="307" t="s">
        <v>614</v>
      </c>
      <c r="C8" s="530" t="s">
        <v>2309</v>
      </c>
      <c r="D8" s="117"/>
      <c r="F8" s="259"/>
      <c r="H8" s="297"/>
      <c r="I8" s="297"/>
      <c r="J8" s="297"/>
      <c r="K8" s="297"/>
      <c r="L8" s="297"/>
    </row>
    <row r="9" spans="1:12">
      <c r="B9" s="308" t="s">
        <v>50</v>
      </c>
      <c r="C9" s="524" t="s">
        <v>547</v>
      </c>
      <c r="D9" s="117"/>
      <c r="E9" s="508"/>
      <c r="F9" s="259"/>
      <c r="H9" s="297"/>
      <c r="I9" s="297"/>
      <c r="J9" s="297"/>
      <c r="K9" s="297"/>
      <c r="L9" s="297"/>
    </row>
    <row r="10" spans="1:12">
      <c r="B10" s="307" t="s">
        <v>52</v>
      </c>
      <c r="C10" s="525" t="s">
        <v>547</v>
      </c>
      <c r="D10" s="117"/>
      <c r="F10" s="259"/>
      <c r="H10" s="297"/>
      <c r="I10" s="297"/>
      <c r="J10" s="297"/>
      <c r="K10" s="297"/>
      <c r="L10" s="297"/>
    </row>
    <row r="11" spans="1:12">
      <c r="B11" s="308" t="s">
        <v>54</v>
      </c>
      <c r="C11" s="524" t="s">
        <v>2315</v>
      </c>
      <c r="D11" s="117"/>
      <c r="F11" s="259"/>
      <c r="H11" s="297"/>
      <c r="I11" s="297"/>
      <c r="J11" s="297"/>
      <c r="K11" s="297"/>
      <c r="L11" s="297"/>
    </row>
    <row r="12" spans="1:12">
      <c r="B12" s="307" t="s">
        <v>57</v>
      </c>
      <c r="C12" s="525" t="s">
        <v>2316</v>
      </c>
      <c r="D12" s="117"/>
      <c r="F12" s="259"/>
      <c r="H12" s="297"/>
      <c r="I12" s="297"/>
      <c r="J12" s="297"/>
      <c r="K12" s="297"/>
      <c r="L12" s="297"/>
    </row>
    <row r="13" spans="1:12">
      <c r="B13" s="542" t="s">
        <v>64</v>
      </c>
      <c r="C13" s="524" t="s">
        <v>2306</v>
      </c>
      <c r="D13" s="117"/>
      <c r="F13" s="259"/>
      <c r="H13" s="297"/>
      <c r="I13" s="297"/>
      <c r="J13" s="297"/>
      <c r="K13" s="297"/>
      <c r="L13" s="297"/>
    </row>
    <row r="14" spans="1:12" s="537" customFormat="1">
      <c r="B14" s="545" t="s">
        <v>67</v>
      </c>
      <c r="C14" s="525" t="s">
        <v>547</v>
      </c>
      <c r="D14" s="117"/>
    </row>
    <row r="15" spans="1:12">
      <c r="B15" s="294" t="s">
        <v>72</v>
      </c>
      <c r="C15" s="614" t="s">
        <v>2313</v>
      </c>
      <c r="D15" s="117"/>
      <c r="F15" s="259"/>
      <c r="H15" s="297"/>
      <c r="I15" s="297"/>
      <c r="J15" s="297"/>
      <c r="K15" s="297"/>
      <c r="L15" s="297"/>
    </row>
    <row r="16" spans="1:12">
      <c r="B16" s="545" t="s">
        <v>82</v>
      </c>
      <c r="C16" s="525" t="s">
        <v>548</v>
      </c>
      <c r="D16" s="117"/>
      <c r="F16" s="259"/>
      <c r="H16" s="297"/>
      <c r="I16" s="297"/>
      <c r="J16" s="297"/>
      <c r="K16" s="297"/>
      <c r="L16" s="297"/>
    </row>
    <row r="17" spans="1:12">
      <c r="B17" s="294" t="s">
        <v>85</v>
      </c>
      <c r="C17" s="614" t="s">
        <v>2333</v>
      </c>
      <c r="D17" s="117"/>
      <c r="F17" s="259"/>
      <c r="H17" s="297"/>
      <c r="I17" s="297"/>
      <c r="J17" s="297"/>
      <c r="K17" s="297"/>
      <c r="L17" s="297"/>
    </row>
    <row r="18" spans="1:12">
      <c r="B18" s="526"/>
      <c r="C18" s="526"/>
      <c r="D18" s="117"/>
      <c r="F18" s="259"/>
      <c r="H18" s="297"/>
      <c r="I18" s="297"/>
      <c r="J18" s="297"/>
      <c r="K18" s="297"/>
      <c r="L18" s="297"/>
    </row>
    <row r="19" spans="1:12">
      <c r="F19" s="259"/>
      <c r="H19" s="297"/>
      <c r="I19" s="297"/>
      <c r="J19" s="297"/>
      <c r="K19" s="297"/>
      <c r="L19" s="297"/>
    </row>
    <row r="20" spans="1:12" ht="14.25" customHeight="1">
      <c r="A20" s="297" t="s">
        <v>611</v>
      </c>
      <c r="F20" s="259"/>
      <c r="H20" s="297"/>
      <c r="I20" s="297"/>
      <c r="J20" s="297"/>
      <c r="K20" s="297"/>
      <c r="L20" s="297"/>
    </row>
    <row r="21" spans="1:12" ht="14.25" customHeight="1">
      <c r="A21" s="297" t="s">
        <v>612</v>
      </c>
      <c r="F21" s="259"/>
      <c r="H21" s="297"/>
      <c r="I21" s="297"/>
      <c r="J21" s="297"/>
      <c r="K21" s="297"/>
      <c r="L21" s="297"/>
    </row>
    <row r="22" spans="1:12">
      <c r="A22" s="297" t="s">
        <v>2310</v>
      </c>
      <c r="F22" s="259"/>
      <c r="H22" s="297"/>
      <c r="I22" s="297"/>
      <c r="J22" s="297"/>
      <c r="K22" s="297"/>
      <c r="L22" s="297"/>
    </row>
    <row r="23" spans="1:12" ht="14.25" customHeight="1">
      <c r="A23" s="297" t="s">
        <v>2311</v>
      </c>
      <c r="F23" s="259"/>
      <c r="H23" s="297"/>
      <c r="I23" s="297"/>
      <c r="J23" s="297"/>
      <c r="K23" s="297"/>
      <c r="L23" s="297"/>
    </row>
    <row r="24" spans="1:12">
      <c r="A24" s="297" t="s">
        <v>2312</v>
      </c>
      <c r="F24" s="259"/>
      <c r="H24" s="297"/>
      <c r="I24" s="297"/>
      <c r="J24" s="297"/>
      <c r="K24" s="297"/>
      <c r="L24" s="297"/>
    </row>
    <row r="25" spans="1:12">
      <c r="A25" s="683" t="s">
        <v>2314</v>
      </c>
      <c r="B25" s="683"/>
      <c r="C25" s="683"/>
      <c r="D25" s="683"/>
      <c r="E25" s="683"/>
      <c r="F25" s="683"/>
      <c r="G25" s="683"/>
      <c r="H25" s="297"/>
      <c r="I25" s="297"/>
      <c r="J25" s="297"/>
      <c r="K25" s="297"/>
      <c r="L25" s="297"/>
    </row>
    <row r="26" spans="1:12">
      <c r="A26" s="683"/>
      <c r="B26" s="683"/>
      <c r="C26" s="683"/>
      <c r="D26" s="683"/>
      <c r="E26" s="683"/>
      <c r="F26" s="683"/>
      <c r="G26" s="683"/>
      <c r="H26" s="297"/>
      <c r="I26" s="297"/>
      <c r="J26" s="297"/>
      <c r="K26" s="297"/>
      <c r="L26" s="297"/>
    </row>
    <row r="27" spans="1:12">
      <c r="A27" s="683"/>
      <c r="B27" s="683"/>
      <c r="C27" s="683"/>
      <c r="D27" s="683"/>
      <c r="E27" s="683"/>
      <c r="F27" s="683"/>
      <c r="G27" s="683"/>
      <c r="H27" s="297"/>
      <c r="I27" s="297"/>
      <c r="J27" s="297"/>
      <c r="K27" s="297"/>
      <c r="L27" s="297"/>
    </row>
    <row r="28" spans="1:12">
      <c r="F28" s="259"/>
      <c r="H28" s="297"/>
      <c r="I28" s="297"/>
      <c r="J28" s="297"/>
      <c r="K28" s="297"/>
      <c r="L28" s="297"/>
    </row>
    <row r="29" spans="1:12">
      <c r="A29" s="297" t="s">
        <v>2366</v>
      </c>
      <c r="J29" s="115"/>
    </row>
    <row r="30" spans="1:12">
      <c r="G30" s="91"/>
      <c r="L30" s="297"/>
    </row>
    <row r="31" spans="1:12" ht="15" customHeight="1">
      <c r="G31" s="91"/>
      <c r="L31" s="297"/>
    </row>
    <row r="32" spans="1:12" ht="57" customHeight="1">
      <c r="G32" s="91"/>
      <c r="L32" s="297"/>
    </row>
  </sheetData>
  <mergeCells count="4">
    <mergeCell ref="B1:C1"/>
    <mergeCell ref="A2:D2"/>
    <mergeCell ref="B3:C3"/>
    <mergeCell ref="A25:G27"/>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0000"/>
  </sheetPr>
  <dimension ref="A1:K27"/>
  <sheetViews>
    <sheetView tabSelected="1" workbookViewId="0">
      <selection activeCell="A20" sqref="A20:E25"/>
    </sheetView>
  </sheetViews>
  <sheetFormatPr baseColWidth="10" defaultColWidth="9.33203125" defaultRowHeight="14"/>
  <cols>
    <col min="1" max="1" width="15.6640625" style="297" customWidth="1"/>
    <col min="2" max="2" width="10.5" style="297" customWidth="1"/>
    <col min="3" max="3" width="34.5" style="520" bestFit="1" customWidth="1"/>
    <col min="4" max="5" width="9.33203125" style="297"/>
    <col min="6" max="6" width="24.5" style="297" customWidth="1"/>
    <col min="7" max="7" width="32.6640625" style="91" customWidth="1"/>
    <col min="8" max="8" width="14.5" style="91" customWidth="1"/>
    <col min="9" max="9" width="11.33203125" style="91" customWidth="1"/>
    <col min="10" max="10" width="12.33203125" style="91" bestFit="1" customWidth="1"/>
    <col min="11" max="11" width="9.33203125" style="91"/>
    <col min="12" max="12" width="17.5" style="297" customWidth="1"/>
    <col min="13" max="16384" width="9.33203125" style="297"/>
  </cols>
  <sheetData>
    <row r="1" spans="1:11" s="17" customFormat="1" ht="15" customHeight="1">
      <c r="A1" s="533"/>
      <c r="B1" s="675" t="s">
        <v>504</v>
      </c>
      <c r="C1" s="675"/>
      <c r="D1" s="533"/>
      <c r="E1" s="533"/>
      <c r="F1" s="533"/>
      <c r="G1" s="534"/>
      <c r="H1" s="534"/>
      <c r="I1" s="534"/>
      <c r="J1" s="534"/>
      <c r="K1" s="534"/>
    </row>
    <row r="2" spans="1:11" s="80" customFormat="1" ht="18">
      <c r="A2" s="692" t="s">
        <v>550</v>
      </c>
      <c r="B2" s="692"/>
      <c r="C2" s="692"/>
      <c r="D2" s="692"/>
      <c r="E2" s="535"/>
      <c r="F2" s="535"/>
      <c r="G2" s="536"/>
      <c r="H2" s="536"/>
      <c r="I2" s="536"/>
      <c r="J2" s="536"/>
      <c r="K2" s="536"/>
    </row>
    <row r="3" spans="1:11" s="80" customFormat="1" ht="18">
      <c r="A3" s="535"/>
      <c r="B3" s="692" t="s">
        <v>2230</v>
      </c>
      <c r="C3" s="692"/>
      <c r="D3" s="535"/>
      <c r="E3" s="535"/>
      <c r="F3" s="535"/>
      <c r="G3" s="536"/>
      <c r="H3" s="536"/>
      <c r="I3" s="536"/>
      <c r="J3" s="536"/>
      <c r="K3" s="536"/>
    </row>
    <row r="4" spans="1:11" ht="15">
      <c r="A4" s="532"/>
      <c r="B4" s="532"/>
      <c r="C4" s="532"/>
      <c r="D4" s="532"/>
      <c r="E4" s="532"/>
      <c r="F4" s="532"/>
      <c r="G4" s="532"/>
      <c r="H4" s="532"/>
      <c r="I4" s="538"/>
      <c r="J4" s="532"/>
      <c r="K4" s="532"/>
    </row>
    <row r="5" spans="1:11" s="65" customFormat="1" ht="15" customHeight="1">
      <c r="A5" s="539"/>
      <c r="B5" s="540" t="s">
        <v>31</v>
      </c>
      <c r="C5" s="541" t="s">
        <v>207</v>
      </c>
      <c r="D5" s="539"/>
      <c r="E5" s="539"/>
      <c r="F5" s="539"/>
      <c r="G5" s="539"/>
      <c r="H5" s="539"/>
      <c r="I5" s="539"/>
      <c r="J5" s="539"/>
      <c r="K5" s="539"/>
    </row>
    <row r="6" spans="1:11" ht="15">
      <c r="A6" s="532"/>
      <c r="B6" s="542" t="s">
        <v>200</v>
      </c>
      <c r="C6" s="543" t="s">
        <v>551</v>
      </c>
      <c r="D6" s="532"/>
      <c r="E6" s="544"/>
      <c r="F6" s="532"/>
      <c r="G6" s="537"/>
      <c r="H6" s="537"/>
      <c r="I6" s="537"/>
      <c r="J6" s="537"/>
      <c r="K6" s="537"/>
    </row>
    <row r="7" spans="1:11" ht="15">
      <c r="A7" s="532"/>
      <c r="B7" s="545" t="s">
        <v>39</v>
      </c>
      <c r="C7" s="546" t="s">
        <v>557</v>
      </c>
      <c r="D7" s="532"/>
      <c r="E7" s="544"/>
      <c r="F7" s="532"/>
      <c r="G7" s="537"/>
      <c r="H7" s="537"/>
      <c r="I7" s="537"/>
      <c r="J7" s="537"/>
      <c r="K7" s="537"/>
    </row>
    <row r="8" spans="1:11" ht="15">
      <c r="A8" s="532"/>
      <c r="B8" s="545"/>
      <c r="C8" s="546" t="s">
        <v>558</v>
      </c>
      <c r="D8" s="532"/>
      <c r="E8" s="544"/>
      <c r="F8" s="532"/>
      <c r="G8" s="537"/>
      <c r="H8" s="537"/>
      <c r="I8" s="537"/>
      <c r="J8" s="537"/>
      <c r="K8" s="537"/>
    </row>
    <row r="9" spans="1:11" ht="15">
      <c r="A9" s="532"/>
      <c r="B9" s="542" t="s">
        <v>40</v>
      </c>
      <c r="C9" s="543" t="s">
        <v>559</v>
      </c>
      <c r="D9" s="532"/>
      <c r="E9" s="544"/>
      <c r="F9" s="532"/>
      <c r="G9" s="537"/>
      <c r="H9" s="537"/>
      <c r="I9" s="537"/>
      <c r="J9" s="537"/>
      <c r="K9" s="537"/>
    </row>
    <row r="10" spans="1:11" ht="15">
      <c r="A10" s="532"/>
      <c r="B10" s="542"/>
      <c r="C10" s="543" t="s">
        <v>2334</v>
      </c>
      <c r="D10" s="532"/>
      <c r="E10" s="544"/>
      <c r="F10" s="532"/>
      <c r="G10" s="537"/>
      <c r="H10" s="537"/>
      <c r="I10" s="537"/>
      <c r="J10" s="537"/>
      <c r="K10" s="537"/>
    </row>
    <row r="11" spans="1:11" ht="15">
      <c r="A11" s="532"/>
      <c r="B11" s="545" t="s">
        <v>487</v>
      </c>
      <c r="C11" s="546" t="s">
        <v>552</v>
      </c>
      <c r="D11" s="532"/>
      <c r="E11" s="544"/>
      <c r="F11" s="557"/>
      <c r="G11" s="537"/>
      <c r="H11" s="537"/>
      <c r="I11" s="537"/>
      <c r="J11" s="537"/>
      <c r="K11" s="537"/>
    </row>
    <row r="12" spans="1:11" ht="15">
      <c r="A12" s="532"/>
      <c r="B12" s="542" t="s">
        <v>55</v>
      </c>
      <c r="C12" s="543" t="s">
        <v>2301</v>
      </c>
      <c r="D12" s="532"/>
      <c r="E12" s="532"/>
      <c r="F12" s="532"/>
      <c r="G12" s="532"/>
      <c r="H12" s="537"/>
      <c r="I12" s="547"/>
      <c r="J12" s="532"/>
      <c r="K12" s="532"/>
    </row>
    <row r="13" spans="1:11" ht="15">
      <c r="A13" s="532"/>
      <c r="B13" s="268" t="s">
        <v>56</v>
      </c>
      <c r="C13" s="622" t="s">
        <v>2304</v>
      </c>
      <c r="D13" s="532"/>
      <c r="E13" s="532"/>
      <c r="F13" s="532"/>
      <c r="G13" s="532"/>
      <c r="H13" s="532"/>
      <c r="I13" s="532"/>
      <c r="J13" s="532"/>
      <c r="K13" s="532"/>
    </row>
    <row r="14" spans="1:11" ht="15">
      <c r="A14" s="532"/>
      <c r="B14" s="294" t="s">
        <v>62</v>
      </c>
      <c r="C14" s="292" t="s">
        <v>2302</v>
      </c>
      <c r="D14" s="532"/>
      <c r="E14" s="532"/>
      <c r="F14" s="532"/>
      <c r="G14" s="532"/>
      <c r="H14" s="532"/>
      <c r="I14" s="532"/>
      <c r="J14" s="532"/>
      <c r="K14" s="532"/>
    </row>
    <row r="15" spans="1:11" ht="15">
      <c r="A15" s="532"/>
      <c r="B15" s="545" t="s">
        <v>71</v>
      </c>
      <c r="C15" s="546" t="s">
        <v>553</v>
      </c>
      <c r="D15" s="532"/>
      <c r="E15" s="532"/>
      <c r="F15" s="532"/>
      <c r="G15" s="532"/>
      <c r="H15" s="532"/>
      <c r="I15" s="532"/>
      <c r="J15" s="532"/>
      <c r="K15" s="532"/>
    </row>
    <row r="16" spans="1:11">
      <c r="B16" s="294" t="s">
        <v>81</v>
      </c>
      <c r="C16" s="292" t="s">
        <v>2303</v>
      </c>
    </row>
    <row r="17" spans="1:5">
      <c r="A17" s="537"/>
    </row>
    <row r="18" spans="1:5">
      <c r="A18" s="683" t="s">
        <v>2372</v>
      </c>
      <c r="B18" s="683"/>
      <c r="C18" s="683"/>
      <c r="D18" s="683"/>
      <c r="E18" s="683"/>
    </row>
    <row r="19" spans="1:5">
      <c r="A19" s="683"/>
      <c r="B19" s="683"/>
      <c r="C19" s="683"/>
      <c r="D19" s="683"/>
      <c r="E19" s="683"/>
    </row>
    <row r="20" spans="1:5" ht="13.5" customHeight="1">
      <c r="A20" s="683" t="s">
        <v>2305</v>
      </c>
      <c r="B20" s="683"/>
      <c r="C20" s="683"/>
      <c r="D20" s="683"/>
      <c r="E20" s="683"/>
    </row>
    <row r="21" spans="1:5">
      <c r="A21" s="683"/>
      <c r="B21" s="683"/>
      <c r="C21" s="683"/>
      <c r="D21" s="683"/>
      <c r="E21" s="683"/>
    </row>
    <row r="22" spans="1:5">
      <c r="A22" s="683"/>
      <c r="B22" s="683"/>
      <c r="C22" s="683"/>
      <c r="D22" s="683"/>
      <c r="E22" s="683"/>
    </row>
    <row r="23" spans="1:5" ht="13.5" customHeight="1">
      <c r="A23" s="683"/>
      <c r="B23" s="683"/>
      <c r="C23" s="683"/>
      <c r="D23" s="683"/>
      <c r="E23" s="683"/>
    </row>
    <row r="24" spans="1:5">
      <c r="A24" s="683"/>
      <c r="B24" s="683"/>
      <c r="C24" s="683"/>
      <c r="D24" s="683"/>
      <c r="E24" s="683"/>
    </row>
    <row r="25" spans="1:5">
      <c r="A25" s="683"/>
      <c r="B25" s="683"/>
      <c r="C25" s="683"/>
      <c r="D25" s="683"/>
      <c r="E25" s="683"/>
    </row>
    <row r="27" spans="1:5">
      <c r="A27" s="297" t="s">
        <v>2367</v>
      </c>
    </row>
  </sheetData>
  <mergeCells count="5">
    <mergeCell ref="B1:C1"/>
    <mergeCell ref="A2:D2"/>
    <mergeCell ref="B3:C3"/>
    <mergeCell ref="A20:E25"/>
    <mergeCell ref="A18:E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3"/>
    <pageSetUpPr fitToPage="1"/>
  </sheetPr>
  <dimension ref="A1:H83"/>
  <sheetViews>
    <sheetView workbookViewId="0">
      <selection activeCell="E13" sqref="E13"/>
    </sheetView>
  </sheetViews>
  <sheetFormatPr baseColWidth="10" defaultColWidth="9.33203125" defaultRowHeight="14"/>
  <cols>
    <col min="1" max="1" width="15.6640625" style="3" customWidth="1"/>
    <col min="2" max="2" width="14.33203125" style="3" customWidth="1"/>
    <col min="3" max="3" width="17" style="3" customWidth="1"/>
    <col min="4" max="4" width="13" style="3" customWidth="1"/>
    <col min="5" max="5" width="15.6640625" style="3" customWidth="1"/>
    <col min="6" max="6" width="14.33203125" style="3" customWidth="1"/>
    <col min="7" max="7" width="17" style="3" customWidth="1"/>
    <col min="8" max="8" width="24.6640625" style="3" customWidth="1"/>
    <col min="9" max="16384" width="9.33203125" style="3"/>
  </cols>
  <sheetData>
    <row r="1" spans="1:8">
      <c r="A1" s="297"/>
      <c r="B1" s="675" t="s">
        <v>508</v>
      </c>
      <c r="C1" s="675"/>
      <c r="D1" s="675"/>
      <c r="E1" s="297"/>
      <c r="F1" s="297"/>
      <c r="G1" s="297"/>
      <c r="H1" s="297"/>
    </row>
    <row r="2" spans="1:8" s="68" customFormat="1" ht="18">
      <c r="A2" s="696" t="s">
        <v>21</v>
      </c>
      <c r="B2" s="696"/>
      <c r="C2" s="696"/>
      <c r="D2" s="696"/>
      <c r="E2" s="696"/>
    </row>
    <row r="3" spans="1:8" s="68" customFormat="1" ht="18">
      <c r="A3" s="696" t="s">
        <v>479</v>
      </c>
      <c r="B3" s="696"/>
      <c r="C3" s="696"/>
      <c r="D3" s="696"/>
      <c r="E3" s="696"/>
    </row>
    <row r="4" spans="1:8" s="68" customFormat="1" ht="18">
      <c r="A4" s="696" t="s">
        <v>2231</v>
      </c>
      <c r="B4" s="696"/>
      <c r="C4" s="696"/>
      <c r="D4" s="696"/>
      <c r="E4" s="696"/>
    </row>
    <row r="6" spans="1:8" s="65" customFormat="1">
      <c r="B6" s="85" t="s">
        <v>31</v>
      </c>
      <c r="C6" s="85" t="s">
        <v>207</v>
      </c>
      <c r="D6" s="85" t="s">
        <v>33</v>
      </c>
    </row>
    <row r="7" spans="1:8">
      <c r="A7" s="297"/>
      <c r="B7" s="329" t="s">
        <v>208</v>
      </c>
      <c r="C7" s="92">
        <v>13.5</v>
      </c>
      <c r="D7" s="91"/>
      <c r="E7" s="297"/>
      <c r="F7" s="297"/>
      <c r="G7" s="297"/>
      <c r="H7" s="297"/>
    </row>
    <row r="8" spans="1:8">
      <c r="A8" s="297"/>
      <c r="B8" s="328" t="s">
        <v>210</v>
      </c>
      <c r="C8" s="90">
        <v>18.266136747273716</v>
      </c>
      <c r="D8" s="89">
        <f>RANK(C8,$C$8:$C$57)</f>
        <v>4</v>
      </c>
      <c r="E8" s="297"/>
      <c r="F8" s="84"/>
      <c r="G8" s="297"/>
      <c r="H8" s="297"/>
    </row>
    <row r="9" spans="1:8">
      <c r="A9" s="297"/>
      <c r="B9" s="327" t="s">
        <v>146</v>
      </c>
      <c r="C9" s="88">
        <v>12.8</v>
      </c>
      <c r="D9" s="440">
        <f t="shared" ref="D9:D56" si="0">RANK(C9,$C$8:$C$57)</f>
        <v>8</v>
      </c>
      <c r="E9" s="297"/>
      <c r="F9" s="84"/>
      <c r="G9" s="297"/>
      <c r="H9" s="297"/>
    </row>
    <row r="10" spans="1:8">
      <c r="A10" s="297"/>
      <c r="B10" s="328" t="s">
        <v>37</v>
      </c>
      <c r="C10" s="90">
        <v>3</v>
      </c>
      <c r="D10" s="89">
        <f t="shared" si="0"/>
        <v>43</v>
      </c>
      <c r="E10" s="297"/>
      <c r="F10" s="84"/>
      <c r="G10" s="297"/>
      <c r="H10" s="297"/>
    </row>
    <row r="11" spans="1:8">
      <c r="A11" s="297"/>
      <c r="B11" s="327" t="s">
        <v>211</v>
      </c>
      <c r="C11" s="88">
        <v>7.7341202785390664</v>
      </c>
      <c r="D11" s="440">
        <f t="shared" si="0"/>
        <v>17</v>
      </c>
      <c r="E11" s="297"/>
      <c r="F11" s="84"/>
      <c r="G11" s="297"/>
      <c r="H11" s="297"/>
    </row>
    <row r="12" spans="1:8">
      <c r="A12" s="297"/>
      <c r="B12" s="328" t="s">
        <v>212</v>
      </c>
      <c r="C12" s="90">
        <v>3.3</v>
      </c>
      <c r="D12" s="89">
        <f t="shared" si="0"/>
        <v>40</v>
      </c>
      <c r="E12" s="297"/>
      <c r="F12" s="508"/>
      <c r="G12" s="297"/>
      <c r="H12" s="297"/>
    </row>
    <row r="13" spans="1:8">
      <c r="A13" s="297"/>
      <c r="B13" s="327" t="s">
        <v>40</v>
      </c>
      <c r="C13" s="88">
        <v>2.2799999999999998</v>
      </c>
      <c r="D13" s="440">
        <f t="shared" si="0"/>
        <v>47</v>
      </c>
      <c r="E13" s="297"/>
      <c r="F13" s="84"/>
      <c r="G13" s="297"/>
      <c r="H13" s="297"/>
    </row>
    <row r="14" spans="1:8">
      <c r="A14" s="297"/>
      <c r="B14" s="328" t="s">
        <v>213</v>
      </c>
      <c r="C14" s="90">
        <v>5.4</v>
      </c>
      <c r="D14" s="89">
        <f t="shared" si="0"/>
        <v>29</v>
      </c>
      <c r="E14" s="297"/>
      <c r="F14" s="84"/>
      <c r="G14" s="297"/>
      <c r="H14" s="297"/>
    </row>
    <row r="15" spans="1:8">
      <c r="A15" s="297"/>
      <c r="B15" s="327" t="s">
        <v>188</v>
      </c>
      <c r="C15" s="88">
        <v>4.5</v>
      </c>
      <c r="D15" s="440">
        <f t="shared" si="0"/>
        <v>34</v>
      </c>
      <c r="E15" s="297"/>
      <c r="F15" s="84"/>
      <c r="G15" s="297"/>
      <c r="H15" s="297"/>
    </row>
    <row r="16" spans="1:8">
      <c r="A16" s="297"/>
      <c r="B16" s="328" t="s">
        <v>147</v>
      </c>
      <c r="C16" s="90">
        <v>6.5</v>
      </c>
      <c r="D16" s="89">
        <f t="shared" si="0"/>
        <v>21</v>
      </c>
      <c r="E16" s="297"/>
      <c r="F16" s="84"/>
      <c r="G16" s="297"/>
      <c r="H16" s="297"/>
    </row>
    <row r="17" spans="1:8">
      <c r="A17" s="297"/>
      <c r="B17" s="327" t="s">
        <v>214</v>
      </c>
      <c r="C17" s="88">
        <v>3.7854125342579832</v>
      </c>
      <c r="D17" s="440">
        <f t="shared" si="0"/>
        <v>37</v>
      </c>
      <c r="E17" s="297"/>
      <c r="F17" s="84"/>
      <c r="G17" s="297"/>
      <c r="H17" s="297"/>
    </row>
    <row r="18" spans="1:8">
      <c r="A18" s="297"/>
      <c r="B18" s="328" t="s">
        <v>45</v>
      </c>
      <c r="C18" s="90">
        <v>5.98</v>
      </c>
      <c r="D18" s="89">
        <f t="shared" si="0"/>
        <v>24</v>
      </c>
      <c r="E18" s="297"/>
      <c r="F18" s="84"/>
      <c r="G18" s="297"/>
      <c r="H18" s="297"/>
    </row>
    <row r="19" spans="1:8">
      <c r="A19" s="297"/>
      <c r="B19" s="327" t="s">
        <v>215</v>
      </c>
      <c r="C19" s="88">
        <v>10.948976421894645</v>
      </c>
      <c r="D19" s="440">
        <f t="shared" si="0"/>
        <v>10</v>
      </c>
      <c r="E19" s="297"/>
      <c r="F19" s="84"/>
      <c r="G19" s="297"/>
      <c r="H19" s="297"/>
    </row>
    <row r="20" spans="1:8">
      <c r="A20" s="297"/>
      <c r="B20" s="328" t="s">
        <v>216</v>
      </c>
      <c r="C20" s="90">
        <v>8.5500000000000007</v>
      </c>
      <c r="D20" s="89">
        <f t="shared" si="0"/>
        <v>14</v>
      </c>
      <c r="E20" s="297"/>
      <c r="F20" s="84"/>
      <c r="G20" s="297"/>
      <c r="H20" s="297"/>
    </row>
    <row r="21" spans="1:8" ht="15">
      <c r="A21" s="375"/>
      <c r="B21" s="327" t="s">
        <v>217</v>
      </c>
      <c r="C21" s="88">
        <v>2.68</v>
      </c>
      <c r="D21" s="440">
        <f t="shared" si="0"/>
        <v>44</v>
      </c>
      <c r="E21" s="297"/>
      <c r="F21" s="84"/>
      <c r="G21" s="297"/>
      <c r="H21" s="297"/>
    </row>
    <row r="22" spans="1:8">
      <c r="A22" s="297"/>
      <c r="B22" s="328" t="s">
        <v>218</v>
      </c>
      <c r="C22" s="90">
        <v>13.069170036148158</v>
      </c>
      <c r="D22" s="89">
        <f t="shared" si="0"/>
        <v>7</v>
      </c>
      <c r="E22" s="297"/>
      <c r="F22" s="84"/>
      <c r="G22" s="297"/>
      <c r="H22" s="297"/>
    </row>
    <row r="23" spans="1:8">
      <c r="A23" s="297"/>
      <c r="B23" s="327" t="s">
        <v>50</v>
      </c>
      <c r="C23" s="88">
        <v>2.5</v>
      </c>
      <c r="D23" s="440">
        <f t="shared" si="0"/>
        <v>45</v>
      </c>
      <c r="E23" s="297"/>
      <c r="F23" s="84"/>
      <c r="G23" s="297"/>
      <c r="H23" s="297"/>
    </row>
    <row r="24" spans="1:8">
      <c r="A24" s="297"/>
      <c r="B24" s="328" t="s">
        <v>219</v>
      </c>
      <c r="C24" s="90">
        <v>8.0399999999999991</v>
      </c>
      <c r="D24" s="89">
        <f t="shared" si="0"/>
        <v>16</v>
      </c>
      <c r="E24" s="297"/>
      <c r="F24" s="84"/>
      <c r="G24" s="297"/>
      <c r="H24" s="297"/>
    </row>
    <row r="25" spans="1:8">
      <c r="A25" s="297"/>
      <c r="B25" s="327" t="s">
        <v>220</v>
      </c>
      <c r="C25" s="88">
        <v>3.0283300274063869</v>
      </c>
      <c r="D25" s="440">
        <f t="shared" si="0"/>
        <v>42</v>
      </c>
      <c r="E25" s="297"/>
      <c r="F25" s="84"/>
      <c r="G25" s="297"/>
      <c r="H25" s="297"/>
    </row>
    <row r="26" spans="1:8">
      <c r="A26" s="297"/>
      <c r="B26" s="328" t="s">
        <v>221</v>
      </c>
      <c r="C26" s="90">
        <v>5.8334493473191547</v>
      </c>
      <c r="D26" s="89">
        <f t="shared" si="0"/>
        <v>25</v>
      </c>
      <c r="E26" s="297"/>
      <c r="F26" s="441"/>
      <c r="G26" s="297"/>
      <c r="H26" s="297"/>
    </row>
    <row r="27" spans="1:8" ht="15">
      <c r="A27" s="297"/>
      <c r="B27" s="327" t="s">
        <v>222</v>
      </c>
      <c r="C27" s="88">
        <v>5.0199999999999996</v>
      </c>
      <c r="D27" s="440">
        <f t="shared" si="0"/>
        <v>31</v>
      </c>
      <c r="E27" s="297"/>
      <c r="F27" s="84"/>
      <c r="G27" s="316"/>
      <c r="H27" s="316"/>
    </row>
    <row r="28" spans="1:8" ht="15">
      <c r="A28" s="297"/>
      <c r="B28" s="328" t="s">
        <v>223</v>
      </c>
      <c r="C28" s="90">
        <v>4.05</v>
      </c>
      <c r="D28" s="89">
        <f t="shared" si="0"/>
        <v>36</v>
      </c>
      <c r="E28" s="297"/>
      <c r="F28" s="84"/>
      <c r="G28" s="316"/>
      <c r="H28" s="316"/>
    </row>
    <row r="29" spans="1:8" ht="15">
      <c r="A29" s="297"/>
      <c r="B29" s="327" t="s">
        <v>224</v>
      </c>
      <c r="C29" s="88">
        <v>11.989791252824979</v>
      </c>
      <c r="D29" s="440">
        <f t="shared" si="0"/>
        <v>9</v>
      </c>
      <c r="E29" s="297"/>
      <c r="F29" s="84"/>
      <c r="G29" s="316"/>
      <c r="H29" s="316" t="s">
        <v>99</v>
      </c>
    </row>
    <row r="30" spans="1:8" ht="15">
      <c r="A30" s="297"/>
      <c r="B30" s="328" t="s">
        <v>225</v>
      </c>
      <c r="C30" s="90">
        <v>8.9604721671234397</v>
      </c>
      <c r="D30" s="89">
        <f t="shared" si="0"/>
        <v>13</v>
      </c>
      <c r="E30" s="297"/>
      <c r="F30" s="84"/>
      <c r="G30" s="316"/>
      <c r="H30" s="316"/>
    </row>
    <row r="31" spans="1:8" ht="15">
      <c r="A31" s="297"/>
      <c r="B31" s="327" t="s">
        <v>226</v>
      </c>
      <c r="C31" s="88">
        <v>8.1483686188116451</v>
      </c>
      <c r="D31" s="440">
        <f t="shared" si="0"/>
        <v>15</v>
      </c>
      <c r="E31" s="297"/>
      <c r="F31" s="84"/>
      <c r="G31" s="316"/>
      <c r="H31" s="316"/>
    </row>
    <row r="32" spans="1:8" ht="15">
      <c r="A32" s="297"/>
      <c r="B32" s="328" t="s">
        <v>59</v>
      </c>
      <c r="C32" s="90">
        <v>2</v>
      </c>
      <c r="D32" s="89">
        <f t="shared" si="0"/>
        <v>48</v>
      </c>
      <c r="E32" s="297"/>
      <c r="F32" s="84"/>
      <c r="G32" s="316"/>
      <c r="H32" s="316"/>
    </row>
    <row r="33" spans="2:8" ht="15">
      <c r="B33" s="327" t="s">
        <v>227</v>
      </c>
      <c r="C33" s="88">
        <v>9.7826404443981616</v>
      </c>
      <c r="D33" s="440">
        <f t="shared" si="0"/>
        <v>12</v>
      </c>
      <c r="E33" s="297"/>
      <c r="F33" s="84"/>
      <c r="G33" s="316"/>
      <c r="H33" s="316"/>
    </row>
    <row r="34" spans="2:8" ht="15">
      <c r="B34" s="328" t="s">
        <v>61</v>
      </c>
      <c r="C34" s="90">
        <v>3.75</v>
      </c>
      <c r="D34" s="89">
        <f t="shared" si="0"/>
        <v>38</v>
      </c>
      <c r="E34" s="297"/>
      <c r="F34" s="84"/>
      <c r="G34" s="316"/>
      <c r="H34" s="316"/>
    </row>
    <row r="35" spans="2:8" ht="15">
      <c r="B35" s="327" t="s">
        <v>148</v>
      </c>
      <c r="C35" s="88">
        <v>3.6</v>
      </c>
      <c r="D35" s="440">
        <f t="shared" si="0"/>
        <v>39</v>
      </c>
      <c r="E35" s="297"/>
      <c r="F35" s="84"/>
      <c r="G35" s="316"/>
      <c r="H35" s="316"/>
    </row>
    <row r="36" spans="2:8" ht="15">
      <c r="B36" s="328" t="s">
        <v>142</v>
      </c>
      <c r="C36" s="90" t="s">
        <v>393</v>
      </c>
      <c r="D36" s="443" t="s">
        <v>393</v>
      </c>
      <c r="E36" s="297"/>
      <c r="F36" s="84"/>
      <c r="G36" s="316"/>
      <c r="H36" s="316"/>
    </row>
    <row r="37" spans="2:8" ht="15">
      <c r="B37" s="327" t="s">
        <v>64</v>
      </c>
      <c r="C37" s="88">
        <v>5.5</v>
      </c>
      <c r="D37" s="440">
        <f t="shared" si="0"/>
        <v>27</v>
      </c>
      <c r="E37" s="297"/>
      <c r="F37" s="84"/>
      <c r="G37" s="316"/>
      <c r="H37" s="316"/>
    </row>
    <row r="38" spans="2:8">
      <c r="B38" s="328" t="s">
        <v>65</v>
      </c>
      <c r="C38" s="90">
        <v>6.0566600548127738</v>
      </c>
      <c r="D38" s="89">
        <f t="shared" si="0"/>
        <v>23</v>
      </c>
      <c r="E38" s="297"/>
      <c r="F38" s="84"/>
      <c r="G38" s="297"/>
      <c r="H38" s="297"/>
    </row>
    <row r="39" spans="2:8">
      <c r="B39" s="327" t="s">
        <v>228</v>
      </c>
      <c r="C39" s="88">
        <v>6.44</v>
      </c>
      <c r="D39" s="440">
        <f t="shared" si="0"/>
        <v>22</v>
      </c>
      <c r="E39" s="297"/>
      <c r="F39" s="84"/>
      <c r="G39" s="297"/>
      <c r="H39" s="297"/>
    </row>
    <row r="40" spans="2:8">
      <c r="B40" s="328" t="s">
        <v>229</v>
      </c>
      <c r="C40" s="90">
        <v>14.625464679671392</v>
      </c>
      <c r="D40" s="89">
        <f t="shared" si="0"/>
        <v>6</v>
      </c>
      <c r="E40" s="297"/>
      <c r="F40" s="84"/>
      <c r="G40" s="297"/>
      <c r="H40" s="297"/>
    </row>
    <row r="41" spans="2:8">
      <c r="B41" s="327" t="s">
        <v>230</v>
      </c>
      <c r="C41" s="88">
        <v>4.92</v>
      </c>
      <c r="D41" s="440">
        <f t="shared" si="0"/>
        <v>32</v>
      </c>
      <c r="E41" s="297"/>
      <c r="F41" s="84"/>
      <c r="G41" s="297"/>
      <c r="H41" s="297"/>
    </row>
    <row r="42" spans="2:8">
      <c r="B42" s="328" t="s">
        <v>159</v>
      </c>
      <c r="C42" s="90">
        <v>9.8711301465908647</v>
      </c>
      <c r="D42" s="89">
        <f t="shared" si="0"/>
        <v>11</v>
      </c>
      <c r="E42" s="297"/>
      <c r="F42" s="84"/>
      <c r="G42" s="297"/>
      <c r="H42" s="297"/>
    </row>
    <row r="43" spans="2:8">
      <c r="B43" s="327" t="s">
        <v>70</v>
      </c>
      <c r="C43" s="88">
        <v>5.56</v>
      </c>
      <c r="D43" s="440">
        <f t="shared" si="0"/>
        <v>26</v>
      </c>
      <c r="E43" s="297"/>
      <c r="F43" s="84"/>
      <c r="G43" s="297"/>
      <c r="H43" s="297"/>
    </row>
    <row r="44" spans="2:8">
      <c r="B44" s="328" t="s">
        <v>231</v>
      </c>
      <c r="C44" s="90">
        <v>21.97859259959322</v>
      </c>
      <c r="D44" s="89">
        <f t="shared" si="0"/>
        <v>2</v>
      </c>
      <c r="E44" s="297"/>
      <c r="F44" s="84"/>
      <c r="G44" s="297"/>
      <c r="H44" s="297"/>
    </row>
    <row r="45" spans="2:8">
      <c r="B45" s="327" t="s">
        <v>232</v>
      </c>
      <c r="C45" s="88">
        <v>7.2446145766695977</v>
      </c>
      <c r="D45" s="440">
        <f t="shared" si="0"/>
        <v>20</v>
      </c>
      <c r="E45" s="297"/>
      <c r="F45" s="84"/>
      <c r="G45" s="297"/>
      <c r="H45" s="297"/>
    </row>
    <row r="46" spans="2:8">
      <c r="B46" s="328" t="s">
        <v>233</v>
      </c>
      <c r="C46" s="90">
        <v>5.4</v>
      </c>
      <c r="D46" s="89">
        <f t="shared" si="0"/>
        <v>29</v>
      </c>
      <c r="E46" s="297"/>
      <c r="F46" s="84"/>
      <c r="G46" s="297"/>
      <c r="H46" s="297"/>
    </row>
    <row r="47" spans="2:8">
      <c r="B47" s="327" t="s">
        <v>144</v>
      </c>
      <c r="C47" s="88">
        <v>5.4221215766832049</v>
      </c>
      <c r="D47" s="440">
        <f t="shared" si="0"/>
        <v>28</v>
      </c>
      <c r="E47" s="297"/>
      <c r="F47" s="84"/>
      <c r="G47" s="297"/>
      <c r="H47" s="297"/>
    </row>
    <row r="48" spans="2:8">
      <c r="B48" s="328" t="s">
        <v>234</v>
      </c>
      <c r="C48" s="90">
        <v>4.67</v>
      </c>
      <c r="D48" s="89">
        <f t="shared" si="0"/>
        <v>33</v>
      </c>
      <c r="E48" s="297"/>
      <c r="F48" s="84"/>
      <c r="G48" s="297"/>
      <c r="H48" s="297"/>
    </row>
    <row r="49" spans="1:8">
      <c r="A49" s="297"/>
      <c r="B49" s="327" t="s">
        <v>235</v>
      </c>
      <c r="C49" s="88">
        <v>4.4630902089043003</v>
      </c>
      <c r="D49" s="440">
        <f t="shared" si="0"/>
        <v>35</v>
      </c>
      <c r="E49" s="297"/>
      <c r="F49" s="84"/>
      <c r="G49" s="297"/>
      <c r="H49" s="297"/>
    </row>
    <row r="50" spans="1:8">
      <c r="A50" s="297"/>
      <c r="B50" s="328" t="s">
        <v>150</v>
      </c>
      <c r="C50" s="90">
        <v>2.4</v>
      </c>
      <c r="D50" s="89">
        <f t="shared" si="0"/>
        <v>46</v>
      </c>
      <c r="E50" s="297"/>
      <c r="F50" s="84"/>
      <c r="G50" s="297"/>
      <c r="H50" s="297"/>
    </row>
    <row r="51" spans="1:8">
      <c r="A51" s="297"/>
      <c r="B51" s="327" t="s">
        <v>185</v>
      </c>
      <c r="C51" s="88">
        <v>15.95811123176642</v>
      </c>
      <c r="D51" s="440">
        <f t="shared" si="0"/>
        <v>5</v>
      </c>
      <c r="E51" s="297"/>
      <c r="F51" s="84"/>
      <c r="G51" s="297"/>
      <c r="H51" s="297"/>
    </row>
    <row r="52" spans="1:8">
      <c r="A52" s="297"/>
      <c r="B52" s="328" t="s">
        <v>236</v>
      </c>
      <c r="C52" s="90">
        <v>7.7225695295857539</v>
      </c>
      <c r="D52" s="89">
        <f t="shared" si="0"/>
        <v>18</v>
      </c>
      <c r="E52" s="297"/>
      <c r="F52" s="84"/>
      <c r="G52" s="297"/>
      <c r="H52" s="297"/>
    </row>
    <row r="53" spans="1:8">
      <c r="A53" s="297"/>
      <c r="B53" s="327" t="s">
        <v>161</v>
      </c>
      <c r="C53" s="88">
        <v>19.930189641420625</v>
      </c>
      <c r="D53" s="440">
        <f t="shared" si="0"/>
        <v>3</v>
      </c>
      <c r="E53" s="297"/>
      <c r="F53" s="84"/>
      <c r="G53" s="297"/>
      <c r="H53" s="297"/>
    </row>
    <row r="54" spans="1:8">
      <c r="A54" s="297"/>
      <c r="B54" s="328" t="s">
        <v>237</v>
      </c>
      <c r="C54" s="90">
        <v>32.520000000000003</v>
      </c>
      <c r="D54" s="89">
        <f t="shared" si="0"/>
        <v>1</v>
      </c>
      <c r="E54" s="297"/>
      <c r="F54" s="84"/>
      <c r="G54" s="297"/>
      <c r="H54" s="297"/>
    </row>
    <row r="55" spans="1:8">
      <c r="A55" s="297"/>
      <c r="B55" s="327" t="s">
        <v>238</v>
      </c>
      <c r="C55" s="88">
        <v>7.6653266158614031</v>
      </c>
      <c r="D55" s="440">
        <f t="shared" si="0"/>
        <v>19</v>
      </c>
      <c r="E55" s="297"/>
      <c r="F55" s="84"/>
      <c r="G55" s="297"/>
      <c r="H55" s="297"/>
    </row>
    <row r="56" spans="1:8">
      <c r="A56" s="297"/>
      <c r="B56" s="328" t="s">
        <v>83</v>
      </c>
      <c r="C56" s="90">
        <v>3.25</v>
      </c>
      <c r="D56" s="89">
        <f t="shared" si="0"/>
        <v>41</v>
      </c>
      <c r="E56" s="297"/>
      <c r="F56" s="84"/>
      <c r="G56" s="297"/>
      <c r="H56" s="297"/>
    </row>
    <row r="57" spans="1:8" ht="15.75" customHeight="1">
      <c r="A57" s="297"/>
      <c r="B57" s="327" t="s">
        <v>239</v>
      </c>
      <c r="C57" s="88" t="s">
        <v>393</v>
      </c>
      <c r="D57" s="507" t="s">
        <v>393</v>
      </c>
      <c r="E57" s="297"/>
      <c r="F57" s="84"/>
      <c r="G57" s="297"/>
      <c r="H57" s="297"/>
    </row>
    <row r="58" spans="1:8" ht="15.75" customHeight="1">
      <c r="A58" s="297"/>
      <c r="B58" s="328" t="s">
        <v>240</v>
      </c>
      <c r="C58" s="90">
        <v>6.1899999999999995</v>
      </c>
      <c r="D58" s="473">
        <f>-RANK(C58,$C$8:$C$58)</f>
        <v>-23</v>
      </c>
      <c r="E58" s="297"/>
      <c r="F58" s="84"/>
      <c r="G58" s="297"/>
      <c r="H58" s="297"/>
    </row>
    <row r="59" spans="1:8" s="297" customFormat="1" ht="15.75" customHeight="1">
      <c r="B59" s="306"/>
      <c r="C59" s="84"/>
    </row>
    <row r="60" spans="1:8" ht="36.75" customHeight="1">
      <c r="A60" s="721" t="s">
        <v>241</v>
      </c>
      <c r="B60" s="721"/>
      <c r="C60" s="721"/>
      <c r="D60" s="721"/>
      <c r="E60" s="721"/>
      <c r="F60" s="721"/>
      <c r="G60" s="297"/>
      <c r="H60" s="297"/>
    </row>
    <row r="61" spans="1:8" ht="27.75" customHeight="1">
      <c r="A61" s="721" t="s">
        <v>481</v>
      </c>
      <c r="B61" s="721"/>
      <c r="C61" s="721"/>
      <c r="D61" s="721"/>
      <c r="E61" s="721"/>
      <c r="F61" s="721"/>
      <c r="G61" s="297"/>
      <c r="H61" s="297"/>
    </row>
    <row r="62" spans="1:8">
      <c r="A62" s="729" t="s">
        <v>242</v>
      </c>
      <c r="B62" s="729"/>
      <c r="C62" s="729"/>
      <c r="D62" s="729"/>
      <c r="E62" s="729"/>
      <c r="F62" s="729"/>
      <c r="G62" s="297"/>
      <c r="H62" s="297"/>
    </row>
    <row r="63" spans="1:8" ht="15" customHeight="1">
      <c r="A63" s="730" t="s">
        <v>243</v>
      </c>
      <c r="B63" s="730"/>
      <c r="C63" s="730"/>
      <c r="D63" s="730"/>
      <c r="E63" s="730"/>
      <c r="F63" s="730"/>
      <c r="G63" s="297"/>
      <c r="H63" s="297"/>
    </row>
    <row r="64" spans="1:8">
      <c r="A64" s="729" t="s">
        <v>244</v>
      </c>
      <c r="B64" s="729"/>
      <c r="C64" s="729"/>
      <c r="D64" s="729"/>
      <c r="E64" s="729"/>
      <c r="F64" s="729"/>
      <c r="G64" s="297"/>
      <c r="H64" s="297"/>
    </row>
    <row r="65" spans="1:8">
      <c r="A65" s="729" t="s">
        <v>2287</v>
      </c>
      <c r="B65" s="729"/>
      <c r="C65" s="729"/>
      <c r="D65" s="729"/>
      <c r="E65" s="729"/>
      <c r="F65" s="729"/>
      <c r="G65" s="297"/>
      <c r="H65" s="297"/>
    </row>
    <row r="66" spans="1:8" s="297" customFormat="1"/>
    <row r="67" spans="1:8" ht="42.75" customHeight="1">
      <c r="A67" s="683" t="s">
        <v>2376</v>
      </c>
      <c r="B67" s="683"/>
      <c r="C67" s="683"/>
      <c r="D67" s="683"/>
      <c r="E67" s="683"/>
      <c r="F67" s="683"/>
      <c r="G67" s="297"/>
      <c r="H67" s="297"/>
    </row>
    <row r="68" spans="1:8" s="297" customFormat="1">
      <c r="A68" s="683"/>
      <c r="B68" s="683"/>
      <c r="C68" s="683"/>
      <c r="D68" s="683"/>
      <c r="E68" s="683"/>
      <c r="F68" s="683"/>
    </row>
    <row r="69" spans="1:8" ht="15" customHeight="1">
      <c r="A69" s="683"/>
      <c r="B69" s="683"/>
      <c r="C69" s="683"/>
      <c r="D69" s="683"/>
      <c r="E69" s="683"/>
      <c r="F69" s="683"/>
      <c r="G69" s="297"/>
      <c r="H69" s="297"/>
    </row>
    <row r="70" spans="1:8">
      <c r="A70" s="683"/>
      <c r="B70" s="683"/>
      <c r="C70" s="683"/>
      <c r="D70" s="683"/>
      <c r="E70" s="683"/>
      <c r="F70" s="683"/>
      <c r="G70" s="297"/>
      <c r="H70" s="297"/>
    </row>
    <row r="71" spans="1:8">
      <c r="A71" s="297"/>
      <c r="B71" s="297"/>
      <c r="C71" s="297"/>
      <c r="D71" s="297"/>
      <c r="E71" s="297"/>
      <c r="F71" s="297"/>
      <c r="G71" s="297"/>
      <c r="H71" s="297"/>
    </row>
    <row r="72" spans="1:8" ht="13.5" customHeight="1">
      <c r="A72" s="297" t="s">
        <v>480</v>
      </c>
      <c r="B72" s="297"/>
      <c r="C72" s="297"/>
      <c r="D72" s="297"/>
      <c r="E72" s="297"/>
      <c r="F72" s="297"/>
      <c r="G72" s="297"/>
      <c r="H72" s="297"/>
    </row>
    <row r="73" spans="1:8">
      <c r="A73" s="297"/>
      <c r="B73" s="405"/>
      <c r="C73" s="297"/>
      <c r="D73" s="297"/>
      <c r="E73" s="297"/>
      <c r="F73" s="297"/>
      <c r="G73" s="297"/>
      <c r="H73" s="297"/>
    </row>
    <row r="74" spans="1:8" ht="15" customHeight="1">
      <c r="A74" s="297"/>
      <c r="B74" s="297"/>
      <c r="C74" s="297"/>
      <c r="D74" s="297"/>
      <c r="E74" s="297"/>
      <c r="F74" s="297"/>
      <c r="G74" s="297"/>
      <c r="H74" s="297"/>
    </row>
    <row r="75" spans="1:8" ht="15" customHeight="1">
      <c r="A75" s="297"/>
      <c r="B75" s="297"/>
      <c r="C75" s="297"/>
      <c r="D75" s="297"/>
      <c r="E75" s="297"/>
      <c r="F75" s="297"/>
      <c r="G75" s="297"/>
      <c r="H75" s="297"/>
    </row>
    <row r="83" ht="14.25" customHeight="1"/>
  </sheetData>
  <mergeCells count="11">
    <mergeCell ref="A65:F65"/>
    <mergeCell ref="A64:F64"/>
    <mergeCell ref="A63:F63"/>
    <mergeCell ref="A62:F62"/>
    <mergeCell ref="A67:F70"/>
    <mergeCell ref="B1:D1"/>
    <mergeCell ref="A2:E2"/>
    <mergeCell ref="A4:E4"/>
    <mergeCell ref="A3:E3"/>
    <mergeCell ref="A61:F61"/>
    <mergeCell ref="A60:F6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3"/>
    <pageSetUpPr fitToPage="1"/>
  </sheetPr>
  <dimension ref="A1:F74"/>
  <sheetViews>
    <sheetView zoomScaleNormal="100" workbookViewId="0">
      <selection activeCell="A62" sqref="A62"/>
    </sheetView>
  </sheetViews>
  <sheetFormatPr baseColWidth="10" defaultColWidth="9.33203125" defaultRowHeight="14"/>
  <cols>
    <col min="1" max="1" width="15.6640625" style="297" customWidth="1"/>
    <col min="2" max="2" width="13.33203125" style="297" customWidth="1"/>
    <col min="3" max="3" width="17.33203125" style="308" customWidth="1"/>
    <col min="4" max="4" width="13.6640625" style="308" customWidth="1"/>
    <col min="5" max="5" width="15.6640625" style="297" customWidth="1"/>
    <col min="6" max="6" width="10.1640625" style="297" bestFit="1" customWidth="1"/>
    <col min="7" max="16384" width="9.33203125" style="297"/>
  </cols>
  <sheetData>
    <row r="1" spans="1:6" s="17" customFormat="1">
      <c r="A1" s="297"/>
      <c r="B1" s="675" t="s">
        <v>512</v>
      </c>
      <c r="C1" s="675"/>
      <c r="D1" s="675"/>
      <c r="E1" s="297"/>
    </row>
    <row r="2" spans="1:6" s="80" customFormat="1" ht="18">
      <c r="A2" s="696" t="s">
        <v>22</v>
      </c>
      <c r="B2" s="696"/>
      <c r="C2" s="696"/>
      <c r="D2" s="696"/>
      <c r="E2" s="696"/>
      <c r="F2" s="457"/>
    </row>
    <row r="3" spans="1:6" s="80" customFormat="1" ht="18">
      <c r="A3" s="696" t="s">
        <v>482</v>
      </c>
      <c r="B3" s="696"/>
      <c r="C3" s="696"/>
      <c r="D3" s="696"/>
      <c r="E3" s="696"/>
    </row>
    <row r="4" spans="1:6" s="80" customFormat="1" ht="18">
      <c r="A4" s="696" t="s">
        <v>2230</v>
      </c>
      <c r="B4" s="696"/>
      <c r="C4" s="696"/>
      <c r="D4" s="696"/>
      <c r="E4" s="696"/>
    </row>
    <row r="5" spans="1:6">
      <c r="C5" s="297"/>
      <c r="D5" s="297"/>
    </row>
    <row r="6" spans="1:6" s="71" customFormat="1">
      <c r="A6" s="65"/>
      <c r="B6" s="85" t="s">
        <v>31</v>
      </c>
      <c r="C6" s="85" t="s">
        <v>207</v>
      </c>
      <c r="D6" s="85" t="s">
        <v>33</v>
      </c>
      <c r="E6" s="65"/>
    </row>
    <row r="7" spans="1:6">
      <c r="B7" s="329" t="s">
        <v>208</v>
      </c>
      <c r="C7" s="355">
        <v>1.07</v>
      </c>
      <c r="D7" s="91"/>
    </row>
    <row r="8" spans="1:6">
      <c r="B8" s="328" t="s">
        <v>483</v>
      </c>
      <c r="C8" s="90">
        <v>1.7</v>
      </c>
      <c r="D8" s="328">
        <f>RANK(C8,$C$8:$C$57)</f>
        <v>5</v>
      </c>
      <c r="F8" s="508"/>
    </row>
    <row r="9" spans="1:6">
      <c r="B9" s="327" t="s">
        <v>36</v>
      </c>
      <c r="C9" s="88">
        <v>2.5</v>
      </c>
      <c r="D9" s="327">
        <f t="shared" ref="D9:D55" si="0">RANK(C9,$C$8:$C$57)</f>
        <v>2</v>
      </c>
      <c r="F9" s="508"/>
    </row>
    <row r="10" spans="1:6">
      <c r="B10" s="328" t="s">
        <v>391</v>
      </c>
      <c r="C10" s="90">
        <v>0.84</v>
      </c>
      <c r="D10" s="328">
        <f t="shared" si="0"/>
        <v>26</v>
      </c>
    </row>
    <row r="11" spans="1:6">
      <c r="B11" s="327" t="s">
        <v>484</v>
      </c>
      <c r="C11" s="88">
        <v>1.4410300696347667</v>
      </c>
      <c r="D11" s="327">
        <f t="shared" si="0"/>
        <v>10</v>
      </c>
    </row>
    <row r="12" spans="1:6">
      <c r="B12" s="328" t="s">
        <v>212</v>
      </c>
      <c r="C12" s="90">
        <v>0.2</v>
      </c>
      <c r="D12" s="328">
        <f t="shared" si="0"/>
        <v>45</v>
      </c>
    </row>
    <row r="13" spans="1:6">
      <c r="B13" s="327" t="s">
        <v>486</v>
      </c>
      <c r="C13" s="88">
        <v>0.31532486410368998</v>
      </c>
      <c r="D13" s="327">
        <f t="shared" si="0"/>
        <v>40</v>
      </c>
    </row>
    <row r="14" spans="1:6">
      <c r="B14" s="328" t="s">
        <v>213</v>
      </c>
      <c r="C14" s="90">
        <v>0.72</v>
      </c>
      <c r="D14" s="328">
        <f t="shared" si="0"/>
        <v>28</v>
      </c>
    </row>
    <row r="15" spans="1:6">
      <c r="B15" s="327" t="s">
        <v>42</v>
      </c>
      <c r="C15" s="88">
        <v>1.63</v>
      </c>
      <c r="D15" s="327">
        <f t="shared" si="0"/>
        <v>7</v>
      </c>
    </row>
    <row r="16" spans="1:6">
      <c r="B16" s="328" t="s">
        <v>147</v>
      </c>
      <c r="C16" s="90">
        <v>2.25</v>
      </c>
      <c r="D16" s="328">
        <f t="shared" si="0"/>
        <v>3</v>
      </c>
    </row>
    <row r="17" spans="2:4">
      <c r="B17" s="327" t="s">
        <v>214</v>
      </c>
      <c r="C17" s="88">
        <v>1.5141650137031935</v>
      </c>
      <c r="D17" s="327">
        <f t="shared" si="0"/>
        <v>8</v>
      </c>
    </row>
    <row r="18" spans="2:4">
      <c r="B18" s="328" t="s">
        <v>360</v>
      </c>
      <c r="C18" s="90">
        <v>1.38</v>
      </c>
      <c r="D18" s="328">
        <f t="shared" si="0"/>
        <v>14</v>
      </c>
    </row>
    <row r="19" spans="2:4">
      <c r="B19" s="327" t="s">
        <v>361</v>
      </c>
      <c r="C19" s="88">
        <v>0.45</v>
      </c>
      <c r="D19" s="327">
        <f t="shared" si="0"/>
        <v>37</v>
      </c>
    </row>
    <row r="20" spans="2:4">
      <c r="B20" s="328" t="s">
        <v>216</v>
      </c>
      <c r="C20" s="90">
        <v>1.39</v>
      </c>
      <c r="D20" s="328">
        <f t="shared" si="0"/>
        <v>13</v>
      </c>
    </row>
    <row r="21" spans="2:4">
      <c r="B21" s="327" t="s">
        <v>217</v>
      </c>
      <c r="C21" s="88">
        <v>0.47</v>
      </c>
      <c r="D21" s="327">
        <f t="shared" si="0"/>
        <v>36</v>
      </c>
    </row>
    <row r="22" spans="2:4">
      <c r="B22" s="328" t="s">
        <v>373</v>
      </c>
      <c r="C22" s="90">
        <v>1.75</v>
      </c>
      <c r="D22" s="328">
        <f t="shared" si="0"/>
        <v>4</v>
      </c>
    </row>
    <row r="23" spans="2:4">
      <c r="B23" s="327" t="s">
        <v>362</v>
      </c>
      <c r="C23" s="88">
        <v>0.3</v>
      </c>
      <c r="D23" s="327">
        <f t="shared" si="0"/>
        <v>41</v>
      </c>
    </row>
    <row r="24" spans="2:4">
      <c r="B24" s="328" t="s">
        <v>2289</v>
      </c>
      <c r="C24" s="90">
        <v>3.26</v>
      </c>
      <c r="D24" s="328">
        <f t="shared" si="0"/>
        <v>1</v>
      </c>
    </row>
    <row r="25" spans="2:4">
      <c r="B25" s="327" t="s">
        <v>220</v>
      </c>
      <c r="C25" s="88">
        <v>0.75708250685159673</v>
      </c>
      <c r="D25" s="327">
        <f t="shared" si="0"/>
        <v>27</v>
      </c>
    </row>
    <row r="26" spans="2:4">
      <c r="B26" s="328" t="s">
        <v>487</v>
      </c>
      <c r="C26" s="90">
        <v>0.6</v>
      </c>
      <c r="D26" s="328">
        <f t="shared" si="0"/>
        <v>32</v>
      </c>
    </row>
    <row r="27" spans="2:4">
      <c r="B27" s="327" t="s">
        <v>488</v>
      </c>
      <c r="C27" s="88">
        <v>1.4300000000000002</v>
      </c>
      <c r="D27" s="327">
        <f t="shared" si="0"/>
        <v>11</v>
      </c>
    </row>
    <row r="28" spans="2:4">
      <c r="B28" s="328" t="s">
        <v>223</v>
      </c>
      <c r="C28" s="90">
        <v>0.55000000000000004</v>
      </c>
      <c r="D28" s="328">
        <f t="shared" si="0"/>
        <v>33</v>
      </c>
    </row>
    <row r="29" spans="2:4">
      <c r="B29" s="327" t="s">
        <v>489</v>
      </c>
      <c r="C29" s="88">
        <v>0.51</v>
      </c>
      <c r="D29" s="327">
        <f t="shared" si="0"/>
        <v>35</v>
      </c>
    </row>
    <row r="30" spans="2:4">
      <c r="B30" s="328" t="s">
        <v>490</v>
      </c>
      <c r="C30" s="90">
        <v>1.2004721671234397</v>
      </c>
      <c r="D30" s="328">
        <f t="shared" si="0"/>
        <v>17</v>
      </c>
    </row>
    <row r="31" spans="2:4">
      <c r="B31" s="327" t="s">
        <v>491</v>
      </c>
      <c r="C31" s="88" t="s">
        <v>393</v>
      </c>
      <c r="D31" s="327" t="s">
        <v>393</v>
      </c>
    </row>
    <row r="32" spans="2:4">
      <c r="B32" s="328" t="s">
        <v>59</v>
      </c>
      <c r="C32" s="90">
        <v>0.42</v>
      </c>
      <c r="D32" s="328">
        <f t="shared" si="0"/>
        <v>38</v>
      </c>
    </row>
    <row r="33" spans="2:4">
      <c r="B33" s="327" t="s">
        <v>190</v>
      </c>
      <c r="C33" s="88">
        <v>1.0599155095922355</v>
      </c>
      <c r="D33" s="327">
        <f t="shared" si="0"/>
        <v>19</v>
      </c>
    </row>
    <row r="34" spans="2:4">
      <c r="B34" s="328" t="s">
        <v>492</v>
      </c>
      <c r="C34" s="90">
        <v>0.95</v>
      </c>
      <c r="D34" s="328">
        <f t="shared" si="0"/>
        <v>23</v>
      </c>
    </row>
    <row r="35" spans="2:4">
      <c r="B35" s="327" t="s">
        <v>148</v>
      </c>
      <c r="C35" s="88">
        <v>0.7</v>
      </c>
      <c r="D35" s="327">
        <f t="shared" si="0"/>
        <v>30</v>
      </c>
    </row>
    <row r="36" spans="2:4">
      <c r="B36" s="328" t="s">
        <v>493</v>
      </c>
      <c r="C36" s="90" t="s">
        <v>393</v>
      </c>
      <c r="D36" s="328" t="s">
        <v>393</v>
      </c>
    </row>
    <row r="37" spans="2:4">
      <c r="B37" s="327" t="s">
        <v>494</v>
      </c>
      <c r="C37" s="88">
        <v>0.875</v>
      </c>
      <c r="D37" s="327">
        <f t="shared" si="0"/>
        <v>24</v>
      </c>
    </row>
    <row r="38" spans="2:4">
      <c r="B38" s="328" t="s">
        <v>495</v>
      </c>
      <c r="C38" s="90">
        <v>1.7</v>
      </c>
      <c r="D38" s="328">
        <f t="shared" si="0"/>
        <v>5</v>
      </c>
    </row>
    <row r="39" spans="2:4">
      <c r="B39" s="327" t="s">
        <v>66</v>
      </c>
      <c r="C39" s="88">
        <v>0.3</v>
      </c>
      <c r="D39" s="327">
        <f t="shared" si="0"/>
        <v>41</v>
      </c>
    </row>
    <row r="40" spans="2:4">
      <c r="B40" s="328" t="s">
        <v>364</v>
      </c>
      <c r="C40" s="90">
        <v>0.99707766152355282</v>
      </c>
      <c r="D40" s="328">
        <f t="shared" si="0"/>
        <v>21</v>
      </c>
    </row>
    <row r="41" spans="2:4">
      <c r="B41" s="327" t="s">
        <v>365</v>
      </c>
      <c r="C41" s="88">
        <v>0.98</v>
      </c>
      <c r="D41" s="327">
        <f t="shared" si="0"/>
        <v>22</v>
      </c>
    </row>
    <row r="42" spans="2:4">
      <c r="B42" s="328" t="s">
        <v>366</v>
      </c>
      <c r="C42" s="90">
        <v>0.32</v>
      </c>
      <c r="D42" s="328">
        <f t="shared" si="0"/>
        <v>39</v>
      </c>
    </row>
    <row r="43" spans="2:4">
      <c r="B43" s="327" t="s">
        <v>367</v>
      </c>
      <c r="C43" s="88">
        <v>0.72</v>
      </c>
      <c r="D43" s="327">
        <f t="shared" si="0"/>
        <v>28</v>
      </c>
    </row>
    <row r="44" spans="2:4">
      <c r="B44" s="328" t="s">
        <v>193</v>
      </c>
      <c r="C44" s="90">
        <v>0.67</v>
      </c>
      <c r="D44" s="328">
        <f t="shared" si="0"/>
        <v>31</v>
      </c>
    </row>
    <row r="45" spans="2:4">
      <c r="B45" s="327" t="s">
        <v>232</v>
      </c>
      <c r="C45" s="88" t="s">
        <v>393</v>
      </c>
      <c r="D45" s="327" t="s">
        <v>393</v>
      </c>
    </row>
    <row r="46" spans="2:4">
      <c r="B46" s="328" t="s">
        <v>233</v>
      </c>
      <c r="C46" s="90">
        <v>1.4</v>
      </c>
      <c r="D46" s="328">
        <f t="shared" si="0"/>
        <v>12</v>
      </c>
    </row>
    <row r="47" spans="2:4">
      <c r="B47" s="327" t="s">
        <v>496</v>
      </c>
      <c r="C47" s="88">
        <v>1.08</v>
      </c>
      <c r="D47" s="327">
        <f t="shared" si="0"/>
        <v>18</v>
      </c>
    </row>
    <row r="48" spans="2:4">
      <c r="B48" s="328" t="s">
        <v>497</v>
      </c>
      <c r="C48" s="90">
        <v>1.31</v>
      </c>
      <c r="D48" s="328">
        <f t="shared" si="0"/>
        <v>15</v>
      </c>
    </row>
    <row r="49" spans="1:6">
      <c r="B49" s="327" t="s">
        <v>235</v>
      </c>
      <c r="C49" s="88">
        <v>1.2730902089042997</v>
      </c>
      <c r="D49" s="327">
        <f t="shared" si="0"/>
        <v>16</v>
      </c>
    </row>
    <row r="50" spans="1:6">
      <c r="B50" s="328" t="s">
        <v>150</v>
      </c>
      <c r="C50" s="90">
        <v>0.20399999999999999</v>
      </c>
      <c r="D50" s="328">
        <f t="shared" si="0"/>
        <v>44</v>
      </c>
    </row>
    <row r="51" spans="1:6">
      <c r="B51" s="327" t="s">
        <v>185</v>
      </c>
      <c r="C51" s="88" t="s">
        <v>393</v>
      </c>
      <c r="D51" s="327" t="s">
        <v>393</v>
      </c>
    </row>
    <row r="52" spans="1:6">
      <c r="B52" s="328" t="s">
        <v>498</v>
      </c>
      <c r="C52" s="90">
        <v>0.55000000000000004</v>
      </c>
      <c r="D52" s="328">
        <f t="shared" si="0"/>
        <v>33</v>
      </c>
    </row>
    <row r="53" spans="1:6">
      <c r="B53" s="327" t="s">
        <v>168</v>
      </c>
      <c r="C53" s="88">
        <v>1.5141650137031935</v>
      </c>
      <c r="D53" s="327">
        <f t="shared" si="0"/>
        <v>8</v>
      </c>
    </row>
    <row r="54" spans="1:6">
      <c r="B54" s="328" t="s">
        <v>151</v>
      </c>
      <c r="C54" s="90">
        <v>0.86761655285192973</v>
      </c>
      <c r="D54" s="328">
        <f t="shared" si="0"/>
        <v>25</v>
      </c>
    </row>
    <row r="55" spans="1:6">
      <c r="B55" s="327" t="s">
        <v>499</v>
      </c>
      <c r="C55" s="88">
        <v>1</v>
      </c>
      <c r="D55" s="327">
        <f t="shared" si="0"/>
        <v>20</v>
      </c>
    </row>
    <row r="56" spans="1:6">
      <c r="B56" s="328" t="s">
        <v>368</v>
      </c>
      <c r="C56" s="90">
        <v>0.25002649788773978</v>
      </c>
      <c r="D56" s="328">
        <f>RANK(C56,$C$8:$C$57)</f>
        <v>43</v>
      </c>
    </row>
    <row r="57" spans="1:6">
      <c r="B57" s="327" t="s">
        <v>239</v>
      </c>
      <c r="C57" s="88" t="s">
        <v>393</v>
      </c>
      <c r="D57" s="610" t="s">
        <v>393</v>
      </c>
    </row>
    <row r="58" spans="1:6">
      <c r="B58" s="328" t="s">
        <v>500</v>
      </c>
      <c r="C58" s="90">
        <v>1.83</v>
      </c>
      <c r="D58" s="609">
        <f>-RANK(C58,$C$8:$C$58)</f>
        <v>-4</v>
      </c>
    </row>
    <row r="60" spans="1:6">
      <c r="A60" s="297" t="s">
        <v>501</v>
      </c>
    </row>
    <row r="61" spans="1:6" s="456" customFormat="1">
      <c r="A61" s="81" t="s">
        <v>502</v>
      </c>
      <c r="B61" s="81"/>
      <c r="C61" s="81"/>
      <c r="D61" s="81"/>
      <c r="E61" s="81"/>
      <c r="F61" s="81"/>
    </row>
    <row r="62" spans="1:6" s="456" customFormat="1" ht="15" customHeight="1">
      <c r="A62" s="468" t="s">
        <v>2288</v>
      </c>
      <c r="B62" s="468"/>
      <c r="C62" s="468"/>
    </row>
    <row r="63" spans="1:6" s="456" customFormat="1" ht="15.75" customHeight="1">
      <c r="A63" s="468" t="s">
        <v>243</v>
      </c>
      <c r="B63" s="468"/>
      <c r="C63" s="468"/>
      <c r="D63" s="468"/>
      <c r="E63" s="468"/>
    </row>
    <row r="64" spans="1:6" s="456" customFormat="1" ht="15" customHeight="1">
      <c r="A64" s="468" t="s">
        <v>244</v>
      </c>
      <c r="B64" s="468"/>
      <c r="C64" s="468"/>
    </row>
    <row r="65" spans="1:6" s="456" customFormat="1" ht="15" customHeight="1">
      <c r="A65" s="468"/>
      <c r="B65" s="468"/>
      <c r="C65" s="468"/>
    </row>
    <row r="66" spans="1:6" s="456" customFormat="1" ht="75" customHeight="1">
      <c r="A66" s="682" t="s">
        <v>503</v>
      </c>
      <c r="B66" s="682"/>
      <c r="C66" s="682"/>
      <c r="D66" s="682"/>
      <c r="E66" s="682"/>
      <c r="F66" s="682"/>
    </row>
    <row r="67" spans="1:6" s="456" customFormat="1" ht="18" customHeight="1">
      <c r="A67" s="453"/>
      <c r="B67" s="453"/>
      <c r="C67" s="453"/>
      <c r="D67" s="453"/>
      <c r="E67" s="453"/>
      <c r="F67" s="453"/>
    </row>
    <row r="68" spans="1:6" s="456" customFormat="1" ht="15" customHeight="1">
      <c r="A68" s="468" t="s">
        <v>480</v>
      </c>
      <c r="B68" s="468"/>
      <c r="C68" s="468"/>
      <c r="D68" s="468"/>
      <c r="E68" s="468"/>
    </row>
    <row r="69" spans="1:6" ht="15" customHeight="1">
      <c r="A69" s="453"/>
      <c r="B69" s="453"/>
      <c r="C69" s="453"/>
      <c r="D69" s="453"/>
      <c r="E69" s="453"/>
    </row>
    <row r="70" spans="1:6" ht="12.75" customHeight="1"/>
    <row r="72" spans="1:6">
      <c r="B72" s="470"/>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7030A0"/>
    <pageSetUpPr fitToPage="1"/>
  </sheetPr>
  <dimension ref="A1:P77"/>
  <sheetViews>
    <sheetView workbookViewId="0">
      <selection activeCell="E59" sqref="E59"/>
    </sheetView>
  </sheetViews>
  <sheetFormatPr baseColWidth="10" defaultColWidth="9.33203125" defaultRowHeight="14"/>
  <cols>
    <col min="1" max="1" width="15.6640625" style="3" customWidth="1"/>
    <col min="2" max="2" width="11.5" style="3" customWidth="1"/>
    <col min="3" max="3" width="15.33203125" style="64" customWidth="1"/>
    <col min="4" max="4" width="12.33203125" style="64" customWidth="1"/>
    <col min="5" max="5" width="15.6640625" style="3" customWidth="1"/>
    <col min="6" max="9" width="9.33203125" style="3"/>
    <col min="10" max="10" width="8.5" style="3" customWidth="1"/>
    <col min="11" max="16384" width="9.33203125" style="3"/>
  </cols>
  <sheetData>
    <row r="1" spans="1:7" s="17" customFormat="1">
      <c r="B1" s="733" t="s">
        <v>514</v>
      </c>
      <c r="C1" s="733"/>
      <c r="D1" s="733"/>
    </row>
    <row r="2" spans="1:7" s="80" customFormat="1" ht="18">
      <c r="A2" s="692" t="s">
        <v>23</v>
      </c>
      <c r="B2" s="692"/>
      <c r="C2" s="692"/>
      <c r="D2" s="692"/>
      <c r="E2" s="692"/>
    </row>
    <row r="3" spans="1:7" s="80" customFormat="1" ht="18">
      <c r="B3" s="692" t="s">
        <v>482</v>
      </c>
      <c r="C3" s="692"/>
      <c r="D3" s="692"/>
    </row>
    <row r="4" spans="1:7" s="80" customFormat="1" ht="18">
      <c r="A4" s="692" t="s">
        <v>2230</v>
      </c>
      <c r="B4" s="692"/>
      <c r="C4" s="692"/>
      <c r="D4" s="692"/>
      <c r="E4" s="692"/>
    </row>
    <row r="5" spans="1:7">
      <c r="A5" s="297"/>
      <c r="B5" s="261"/>
      <c r="C5" s="308"/>
      <c r="D5" s="308"/>
      <c r="E5" s="297"/>
      <c r="F5" s="297"/>
      <c r="G5" s="297"/>
    </row>
    <row r="6" spans="1:7" s="71" customFormat="1">
      <c r="B6" s="390" t="s">
        <v>31</v>
      </c>
      <c r="C6" s="390" t="s">
        <v>209</v>
      </c>
      <c r="D6" s="390" t="s">
        <v>33</v>
      </c>
    </row>
    <row r="7" spans="1:7" ht="16">
      <c r="A7" s="297"/>
      <c r="B7" s="329" t="s">
        <v>208</v>
      </c>
      <c r="C7" s="92">
        <v>0.58064516129032262</v>
      </c>
      <c r="D7" s="91"/>
      <c r="E7" s="297"/>
      <c r="F7" s="1"/>
      <c r="G7" s="297"/>
    </row>
    <row r="8" spans="1:7" ht="16">
      <c r="A8" s="297"/>
      <c r="B8" s="328" t="s">
        <v>210</v>
      </c>
      <c r="C8" s="90">
        <v>0.53333333333333333</v>
      </c>
      <c r="D8" s="89">
        <f>RANK(C8,$C$8:$C$57)</f>
        <v>8</v>
      </c>
      <c r="E8" s="297"/>
      <c r="F8" s="1"/>
      <c r="G8" s="297"/>
    </row>
    <row r="9" spans="1:7" ht="16">
      <c r="A9" s="297"/>
      <c r="B9" s="327" t="s">
        <v>36</v>
      </c>
      <c r="C9" s="88">
        <v>1.07</v>
      </c>
      <c r="D9" s="440">
        <f t="shared" ref="D9:D57" si="0">RANK(C9,$C$8:$C$57)</f>
        <v>2</v>
      </c>
      <c r="E9" s="297"/>
      <c r="F9" s="1"/>
      <c r="G9" s="508"/>
    </row>
    <row r="10" spans="1:7" ht="16">
      <c r="A10" s="297"/>
      <c r="B10" s="328" t="s">
        <v>37</v>
      </c>
      <c r="C10" s="90">
        <v>0.16</v>
      </c>
      <c r="D10" s="89">
        <f t="shared" si="0"/>
        <v>36</v>
      </c>
      <c r="E10" s="297"/>
      <c r="F10" s="1"/>
      <c r="G10" s="297"/>
    </row>
    <row r="11" spans="1:7" ht="16">
      <c r="A11" s="297"/>
      <c r="B11" s="327" t="s">
        <v>135</v>
      </c>
      <c r="C11" s="88">
        <v>0.34218749999999998</v>
      </c>
      <c r="D11" s="440">
        <f t="shared" si="0"/>
        <v>19</v>
      </c>
      <c r="E11" s="297"/>
      <c r="F11" s="1"/>
      <c r="G11" s="297"/>
    </row>
    <row r="12" spans="1:7" ht="16">
      <c r="A12" s="297"/>
      <c r="B12" s="328" t="s">
        <v>39</v>
      </c>
      <c r="C12" s="90">
        <v>0.2</v>
      </c>
      <c r="D12" s="89">
        <f t="shared" si="0"/>
        <v>30</v>
      </c>
      <c r="E12" s="297"/>
      <c r="F12" s="1"/>
      <c r="G12" s="297"/>
    </row>
    <row r="13" spans="1:7" ht="16">
      <c r="A13" s="297"/>
      <c r="B13" s="327" t="s">
        <v>40</v>
      </c>
      <c r="C13" s="88">
        <v>0.08</v>
      </c>
      <c r="D13" s="440">
        <f t="shared" si="0"/>
        <v>46</v>
      </c>
      <c r="E13" s="297"/>
      <c r="F13" s="1"/>
      <c r="G13" s="297"/>
    </row>
    <row r="14" spans="1:7" ht="16">
      <c r="A14" s="297"/>
      <c r="B14" s="328" t="s">
        <v>41</v>
      </c>
      <c r="C14" s="90">
        <v>0.23225806451612904</v>
      </c>
      <c r="D14" s="89">
        <f t="shared" si="0"/>
        <v>27</v>
      </c>
      <c r="E14" s="297"/>
      <c r="F14" s="1"/>
      <c r="G14" s="297"/>
    </row>
    <row r="15" spans="1:7" ht="16">
      <c r="A15" s="297"/>
      <c r="B15" s="327" t="s">
        <v>42</v>
      </c>
      <c r="C15" s="88">
        <v>0.26290322580645165</v>
      </c>
      <c r="D15" s="440">
        <f t="shared" si="0"/>
        <v>24</v>
      </c>
      <c r="E15" s="297"/>
      <c r="F15" s="1"/>
      <c r="G15" s="297"/>
    </row>
    <row r="16" spans="1:7" ht="16">
      <c r="A16" s="297"/>
      <c r="B16" s="328" t="s">
        <v>147</v>
      </c>
      <c r="C16" s="90">
        <v>0.48</v>
      </c>
      <c r="D16" s="89">
        <f t="shared" si="0"/>
        <v>10</v>
      </c>
      <c r="E16" s="297"/>
      <c r="F16" s="1"/>
      <c r="G16" s="297"/>
    </row>
    <row r="17" spans="2:7" ht="16">
      <c r="B17" s="327" t="s">
        <v>505</v>
      </c>
      <c r="C17" s="88">
        <v>0.48</v>
      </c>
      <c r="D17" s="440">
        <f t="shared" si="0"/>
        <v>10</v>
      </c>
      <c r="E17" s="297"/>
      <c r="F17" s="1"/>
      <c r="G17" s="297"/>
    </row>
    <row r="18" spans="2:7" ht="16">
      <c r="B18" s="328" t="s">
        <v>360</v>
      </c>
      <c r="C18" s="90">
        <v>0.93</v>
      </c>
      <c r="D18" s="89">
        <f t="shared" si="0"/>
        <v>3</v>
      </c>
      <c r="E18" s="297"/>
      <c r="F18" s="1"/>
      <c r="G18" s="297"/>
    </row>
    <row r="19" spans="2:7" ht="16">
      <c r="B19" s="327" t="s">
        <v>361</v>
      </c>
      <c r="C19" s="88">
        <v>0.15</v>
      </c>
      <c r="D19" s="440">
        <f t="shared" si="0"/>
        <v>38</v>
      </c>
      <c r="E19" s="297"/>
      <c r="F19" s="1"/>
      <c r="G19" s="297"/>
    </row>
    <row r="20" spans="2:7" ht="16">
      <c r="B20" s="328" t="s">
        <v>47</v>
      </c>
      <c r="C20" s="90">
        <v>0.23100000000000001</v>
      </c>
      <c r="D20" s="89">
        <f t="shared" si="0"/>
        <v>28</v>
      </c>
      <c r="E20" s="297"/>
      <c r="F20" s="1"/>
      <c r="G20" s="297"/>
    </row>
    <row r="21" spans="2:7" ht="16">
      <c r="B21" s="327" t="s">
        <v>48</v>
      </c>
      <c r="C21" s="88">
        <v>0.115</v>
      </c>
      <c r="D21" s="440">
        <f t="shared" si="0"/>
        <v>43</v>
      </c>
      <c r="E21" s="297"/>
      <c r="F21" s="1"/>
      <c r="G21" s="297"/>
    </row>
    <row r="22" spans="2:7" ht="16">
      <c r="B22" s="328" t="s">
        <v>373</v>
      </c>
      <c r="C22" s="90">
        <v>0.19</v>
      </c>
      <c r="D22" s="89">
        <f t="shared" si="0"/>
        <v>32</v>
      </c>
      <c r="E22" s="297"/>
      <c r="F22" s="1"/>
      <c r="G22" s="297"/>
    </row>
    <row r="23" spans="2:7" ht="16">
      <c r="B23" s="327" t="s">
        <v>362</v>
      </c>
      <c r="C23" s="88">
        <v>0.18</v>
      </c>
      <c r="D23" s="440">
        <f t="shared" si="0"/>
        <v>33</v>
      </c>
      <c r="E23" s="297"/>
      <c r="F23" s="1"/>
      <c r="G23" s="297"/>
    </row>
    <row r="24" spans="2:7" ht="16">
      <c r="B24" s="328" t="s">
        <v>537</v>
      </c>
      <c r="C24" s="90">
        <v>0.87064516129032266</v>
      </c>
      <c r="D24" s="89">
        <f t="shared" si="0"/>
        <v>4</v>
      </c>
      <c r="E24" s="297"/>
      <c r="F24" s="1"/>
      <c r="G24" s="297"/>
    </row>
    <row r="25" spans="2:7" ht="16">
      <c r="B25" s="327" t="s">
        <v>52</v>
      </c>
      <c r="C25" s="88">
        <v>0.40322580645161288</v>
      </c>
      <c r="D25" s="440">
        <f t="shared" si="0"/>
        <v>16</v>
      </c>
      <c r="E25" s="297"/>
      <c r="F25" s="1"/>
      <c r="G25" s="297"/>
    </row>
    <row r="26" spans="2:7" ht="16">
      <c r="B26" s="328" t="s">
        <v>53</v>
      </c>
      <c r="C26" s="90">
        <v>0.35</v>
      </c>
      <c r="D26" s="89">
        <f t="shared" si="0"/>
        <v>18</v>
      </c>
      <c r="E26" s="297"/>
      <c r="F26" s="1"/>
      <c r="G26" s="297"/>
    </row>
    <row r="27" spans="2:7" ht="16">
      <c r="B27" s="327" t="s">
        <v>245</v>
      </c>
      <c r="C27" s="88">
        <v>0.54</v>
      </c>
      <c r="D27" s="440">
        <f t="shared" si="0"/>
        <v>7</v>
      </c>
      <c r="E27" s="297"/>
      <c r="F27" s="1"/>
      <c r="G27" s="297"/>
    </row>
    <row r="28" spans="2:7" ht="16">
      <c r="B28" s="328" t="s">
        <v>55</v>
      </c>
      <c r="C28" s="90">
        <v>0.1064516129032258</v>
      </c>
      <c r="D28" s="89">
        <f t="shared" si="0"/>
        <v>44</v>
      </c>
      <c r="E28" s="297"/>
      <c r="F28" s="1"/>
      <c r="G28" s="297"/>
    </row>
    <row r="29" spans="2:7" ht="16">
      <c r="B29" s="327" t="s">
        <v>56</v>
      </c>
      <c r="C29" s="88">
        <v>0.20322580645161289</v>
      </c>
      <c r="D29" s="440">
        <f t="shared" si="0"/>
        <v>29</v>
      </c>
      <c r="E29" s="297"/>
      <c r="F29" s="1"/>
      <c r="G29" s="297"/>
    </row>
    <row r="30" spans="2:7" ht="16">
      <c r="B30" s="328" t="s">
        <v>363</v>
      </c>
      <c r="C30" s="90">
        <v>0.49483870967741939</v>
      </c>
      <c r="D30" s="89">
        <f t="shared" si="0"/>
        <v>9</v>
      </c>
      <c r="E30" s="297"/>
      <c r="F30" s="1"/>
      <c r="G30" s="297"/>
    </row>
    <row r="31" spans="2:7" ht="16">
      <c r="B31" s="327" t="s">
        <v>58</v>
      </c>
      <c r="C31" s="88">
        <v>0.42680000000000001</v>
      </c>
      <c r="D31" s="440">
        <f t="shared" si="0"/>
        <v>12</v>
      </c>
      <c r="E31" s="297"/>
      <c r="F31" s="1"/>
      <c r="G31" s="297"/>
    </row>
    <row r="32" spans="2:7" ht="16">
      <c r="B32" s="328" t="s">
        <v>59</v>
      </c>
      <c r="C32" s="90">
        <v>0.06</v>
      </c>
      <c r="D32" s="89">
        <f t="shared" si="0"/>
        <v>49</v>
      </c>
      <c r="E32" s="297"/>
      <c r="F32" s="1"/>
      <c r="G32" s="297"/>
    </row>
    <row r="33" spans="2:7" ht="16">
      <c r="B33" s="327" t="s">
        <v>60</v>
      </c>
      <c r="C33" s="88">
        <v>0.13870967741935483</v>
      </c>
      <c r="D33" s="440">
        <f t="shared" si="0"/>
        <v>40</v>
      </c>
      <c r="E33" s="297"/>
      <c r="F33" s="1"/>
      <c r="G33" s="297"/>
    </row>
    <row r="34" spans="2:7" ht="16">
      <c r="B34" s="328" t="s">
        <v>61</v>
      </c>
      <c r="C34" s="90">
        <v>0.31</v>
      </c>
      <c r="D34" s="89">
        <f t="shared" si="0"/>
        <v>20</v>
      </c>
      <c r="E34" s="297"/>
      <c r="F34" s="1"/>
      <c r="G34" s="297"/>
    </row>
    <row r="35" spans="2:7" ht="16">
      <c r="B35" s="327" t="s">
        <v>62</v>
      </c>
      <c r="C35" s="88">
        <v>0.16</v>
      </c>
      <c r="D35" s="440">
        <f t="shared" si="0"/>
        <v>36</v>
      </c>
      <c r="E35" s="297"/>
      <c r="F35" s="1"/>
      <c r="G35" s="297"/>
    </row>
    <row r="36" spans="2:7" ht="16">
      <c r="B36" s="328" t="s">
        <v>63</v>
      </c>
      <c r="C36" s="90">
        <v>0.3</v>
      </c>
      <c r="D36" s="89">
        <f t="shared" si="0"/>
        <v>21</v>
      </c>
      <c r="E36" s="297"/>
      <c r="F36" s="1"/>
      <c r="G36" s="297"/>
    </row>
    <row r="37" spans="2:7" ht="16">
      <c r="B37" s="327" t="s">
        <v>64</v>
      </c>
      <c r="C37" s="88">
        <v>0.12</v>
      </c>
      <c r="D37" s="440">
        <f t="shared" si="0"/>
        <v>42</v>
      </c>
      <c r="E37" s="297"/>
      <c r="F37" s="1"/>
      <c r="G37" s="297"/>
    </row>
    <row r="38" spans="2:7" ht="16">
      <c r="B38" s="328" t="s">
        <v>65</v>
      </c>
      <c r="C38" s="90">
        <v>0.41</v>
      </c>
      <c r="D38" s="89">
        <f t="shared" si="0"/>
        <v>15</v>
      </c>
      <c r="E38" s="297"/>
      <c r="F38" s="1"/>
      <c r="G38" s="297"/>
    </row>
    <row r="39" spans="2:7" ht="16">
      <c r="B39" s="327" t="s">
        <v>66</v>
      </c>
      <c r="C39" s="88">
        <v>0.14000000000000001</v>
      </c>
      <c r="D39" s="440">
        <f t="shared" si="0"/>
        <v>39</v>
      </c>
      <c r="E39" s="297"/>
      <c r="F39" s="1"/>
      <c r="G39" s="297"/>
    </row>
    <row r="40" spans="2:7" ht="16">
      <c r="B40" s="328" t="s">
        <v>364</v>
      </c>
      <c r="C40" s="90">
        <v>0.61709999999999998</v>
      </c>
      <c r="D40" s="89">
        <f t="shared" si="0"/>
        <v>6</v>
      </c>
      <c r="E40" s="297"/>
      <c r="F40" s="1"/>
      <c r="G40" s="297"/>
    </row>
    <row r="41" spans="2:7" ht="16">
      <c r="B41" s="327" t="s">
        <v>365</v>
      </c>
      <c r="C41" s="88">
        <v>0.42000000000000004</v>
      </c>
      <c r="D41" s="440">
        <f t="shared" si="0"/>
        <v>13</v>
      </c>
      <c r="E41" s="297"/>
      <c r="F41" s="1"/>
      <c r="G41" s="297"/>
    </row>
    <row r="42" spans="2:7" ht="16">
      <c r="B42" s="328" t="s">
        <v>366</v>
      </c>
      <c r="C42" s="90">
        <v>0.1792</v>
      </c>
      <c r="D42" s="89">
        <f t="shared" si="0"/>
        <v>34</v>
      </c>
      <c r="E42" s="297"/>
      <c r="F42" s="1"/>
      <c r="G42" s="297"/>
    </row>
    <row r="43" spans="2:7" ht="16">
      <c r="B43" s="327" t="s">
        <v>367</v>
      </c>
      <c r="C43" s="88">
        <v>0.40322580645161288</v>
      </c>
      <c r="D43" s="440">
        <f t="shared" si="0"/>
        <v>16</v>
      </c>
      <c r="E43" s="297"/>
      <c r="F43" s="1"/>
      <c r="G43" s="297"/>
    </row>
    <row r="44" spans="2:7" ht="16">
      <c r="B44" s="328" t="s">
        <v>71</v>
      </c>
      <c r="C44" s="90">
        <v>8.387096774193549E-2</v>
      </c>
      <c r="D44" s="89">
        <f t="shared" si="0"/>
        <v>45</v>
      </c>
      <c r="E44" s="297"/>
      <c r="F44" s="1"/>
      <c r="G44" s="297"/>
    </row>
    <row r="45" spans="2:7" ht="16">
      <c r="B45" s="327" t="s">
        <v>72</v>
      </c>
      <c r="C45" s="88">
        <v>0.08</v>
      </c>
      <c r="D45" s="440">
        <f t="shared" si="0"/>
        <v>46</v>
      </c>
      <c r="E45" s="297"/>
      <c r="F45" s="1"/>
      <c r="G45" s="297"/>
    </row>
    <row r="46" spans="2:7" ht="16">
      <c r="B46" s="328" t="s">
        <v>143</v>
      </c>
      <c r="C46" s="90">
        <v>0.12422939068100358</v>
      </c>
      <c r="D46" s="89">
        <f t="shared" si="0"/>
        <v>41</v>
      </c>
      <c r="E46" s="297"/>
      <c r="F46" s="1"/>
      <c r="G46" s="297"/>
    </row>
    <row r="47" spans="2:7" ht="16">
      <c r="B47" s="327" t="s">
        <v>74</v>
      </c>
      <c r="C47" s="88">
        <v>0.76800000000000002</v>
      </c>
      <c r="D47" s="440">
        <f t="shared" si="0"/>
        <v>5</v>
      </c>
      <c r="E47" s="297"/>
      <c r="F47" s="1"/>
      <c r="G47" s="297"/>
    </row>
    <row r="48" spans="2:7" ht="16">
      <c r="B48" s="328" t="s">
        <v>75</v>
      </c>
      <c r="C48" s="90">
        <v>0.27387096774193548</v>
      </c>
      <c r="D48" s="89">
        <f t="shared" si="0"/>
        <v>22</v>
      </c>
      <c r="E48" s="297"/>
      <c r="F48" s="1"/>
      <c r="G48" s="297"/>
    </row>
    <row r="49" spans="1:8" ht="16">
      <c r="A49" s="297"/>
      <c r="B49" s="327" t="s">
        <v>249</v>
      </c>
      <c r="C49" s="88">
        <v>1.2867741935483872</v>
      </c>
      <c r="D49" s="440">
        <f t="shared" si="0"/>
        <v>1</v>
      </c>
      <c r="E49" s="297"/>
      <c r="F49" s="1"/>
      <c r="G49" s="297"/>
      <c r="H49" s="297"/>
    </row>
    <row r="50" spans="1:8" ht="16">
      <c r="A50" s="297"/>
      <c r="B50" s="328" t="s">
        <v>150</v>
      </c>
      <c r="C50" s="90">
        <v>0.19800000000000001</v>
      </c>
      <c r="D50" s="89">
        <f t="shared" si="0"/>
        <v>31</v>
      </c>
      <c r="E50" s="297"/>
      <c r="F50" s="1"/>
      <c r="G50" s="297"/>
      <c r="H50" s="297"/>
    </row>
    <row r="51" spans="1:8" ht="16">
      <c r="A51" s="297"/>
      <c r="B51" s="327" t="s">
        <v>246</v>
      </c>
      <c r="C51" s="88">
        <v>0.41290322580645161</v>
      </c>
      <c r="D51" s="440">
        <f t="shared" si="0"/>
        <v>14</v>
      </c>
      <c r="E51" s="297"/>
      <c r="F51" s="1"/>
      <c r="G51" s="297"/>
      <c r="H51" s="297"/>
    </row>
    <row r="52" spans="1:8" ht="16">
      <c r="A52" s="297"/>
      <c r="B52" s="328" t="s">
        <v>79</v>
      </c>
      <c r="C52" s="90">
        <v>0.26500000000000001</v>
      </c>
      <c r="D52" s="89">
        <f t="shared" si="0"/>
        <v>23</v>
      </c>
      <c r="E52" s="297"/>
      <c r="F52" s="1"/>
      <c r="G52" s="297"/>
      <c r="H52" s="297"/>
    </row>
    <row r="53" spans="1:8" ht="16">
      <c r="A53" s="297"/>
      <c r="B53" s="327" t="s">
        <v>168</v>
      </c>
      <c r="C53" s="88">
        <v>0.25645161290322582</v>
      </c>
      <c r="D53" s="440">
        <f t="shared" si="0"/>
        <v>26</v>
      </c>
      <c r="E53" s="297"/>
      <c r="F53" s="1"/>
      <c r="G53" s="297"/>
      <c r="H53" s="297"/>
    </row>
    <row r="54" spans="1:8" ht="16">
      <c r="A54" s="297"/>
      <c r="B54" s="328" t="s">
        <v>151</v>
      </c>
      <c r="C54" s="90">
        <v>0.26064516129032256</v>
      </c>
      <c r="D54" s="89">
        <f t="shared" si="0"/>
        <v>25</v>
      </c>
      <c r="E54" s="297"/>
      <c r="F54" s="1"/>
      <c r="G54" s="297"/>
      <c r="H54" s="297"/>
    </row>
    <row r="55" spans="1:8" ht="16">
      <c r="A55" s="297"/>
      <c r="B55" s="327" t="s">
        <v>82</v>
      </c>
      <c r="C55" s="88">
        <v>0.17741935483870969</v>
      </c>
      <c r="D55" s="440">
        <f t="shared" si="0"/>
        <v>35</v>
      </c>
      <c r="E55" s="297"/>
      <c r="F55" s="1"/>
      <c r="G55" s="297"/>
      <c r="H55" s="297"/>
    </row>
    <row r="56" spans="1:8" ht="16">
      <c r="A56" s="297"/>
      <c r="B56" s="328" t="s">
        <v>368</v>
      </c>
      <c r="C56" s="90">
        <v>6.4516129032258063E-2</v>
      </c>
      <c r="D56" s="89">
        <f t="shared" si="0"/>
        <v>48</v>
      </c>
      <c r="E56" s="297"/>
      <c r="F56" s="1"/>
      <c r="G56" s="297"/>
      <c r="H56" s="297"/>
    </row>
    <row r="57" spans="1:8" ht="16">
      <c r="A57" s="297"/>
      <c r="B57" s="327" t="s">
        <v>84</v>
      </c>
      <c r="C57" s="88">
        <v>1.8927062671289917E-2</v>
      </c>
      <c r="D57" s="440">
        <f t="shared" si="0"/>
        <v>50</v>
      </c>
      <c r="E57" s="297"/>
      <c r="F57" s="1"/>
      <c r="G57" s="297"/>
      <c r="H57" s="297"/>
    </row>
    <row r="58" spans="1:8" s="297" customFormat="1" ht="16">
      <c r="B58" s="328" t="s">
        <v>247</v>
      </c>
      <c r="C58" s="90">
        <v>0.71</v>
      </c>
      <c r="D58" s="473">
        <f>-RANK(C58,$C$8:$C$58)</f>
        <v>-6</v>
      </c>
      <c r="F58" s="1"/>
    </row>
    <row r="60" spans="1:8" ht="42" customHeight="1">
      <c r="A60" s="682" t="s">
        <v>241</v>
      </c>
      <c r="B60" s="682"/>
      <c r="C60" s="682"/>
      <c r="D60" s="682"/>
      <c r="E60" s="297"/>
      <c r="F60" s="297"/>
      <c r="G60" s="297"/>
      <c r="H60" s="86"/>
    </row>
    <row r="61" spans="1:8" ht="15" customHeight="1">
      <c r="A61" s="542" t="s">
        <v>250</v>
      </c>
      <c r="B61" s="416"/>
      <c r="C61" s="416"/>
      <c r="D61" s="415"/>
      <c r="E61" s="297"/>
      <c r="F61" s="297"/>
      <c r="G61" s="297"/>
      <c r="H61" s="389"/>
    </row>
    <row r="62" spans="1:8">
      <c r="A62" s="308" t="s">
        <v>248</v>
      </c>
      <c r="B62" s="308"/>
      <c r="C62" s="308"/>
      <c r="D62" s="297"/>
      <c r="E62" s="297"/>
      <c r="F62" s="297"/>
      <c r="G62" s="297"/>
      <c r="H62" s="389"/>
    </row>
    <row r="63" spans="1:8" s="297" customFormat="1">
      <c r="A63" s="308" t="s">
        <v>506</v>
      </c>
      <c r="B63" s="308"/>
      <c r="C63" s="308"/>
      <c r="H63" s="389"/>
    </row>
    <row r="64" spans="1:8">
      <c r="A64" s="542" t="s">
        <v>2321</v>
      </c>
      <c r="B64" s="308"/>
      <c r="C64" s="308"/>
      <c r="D64" s="297"/>
      <c r="E64" s="297"/>
      <c r="F64" s="297"/>
      <c r="G64" s="297"/>
      <c r="H64" s="389"/>
    </row>
    <row r="65" spans="1:16" s="297" customFormat="1" ht="14.25" customHeight="1">
      <c r="A65" s="681" t="s">
        <v>2290</v>
      </c>
      <c r="B65" s="681"/>
      <c r="C65" s="681"/>
      <c r="D65" s="681"/>
      <c r="E65" s="681"/>
      <c r="H65" s="389"/>
    </row>
    <row r="66" spans="1:16" s="87" customFormat="1" ht="43.5" customHeight="1">
      <c r="A66" s="681"/>
      <c r="B66" s="681"/>
      <c r="C66" s="681"/>
      <c r="D66" s="681"/>
      <c r="E66" s="681"/>
      <c r="F66" s="392"/>
      <c r="G66" s="392"/>
      <c r="H66" s="392"/>
      <c r="I66" s="392"/>
      <c r="M66" s="732"/>
      <c r="N66" s="732"/>
      <c r="O66" s="732"/>
      <c r="P66" s="732"/>
    </row>
    <row r="67" spans="1:16" s="297" customFormat="1">
      <c r="A67" s="308"/>
      <c r="B67" s="308"/>
      <c r="C67" s="308"/>
      <c r="H67" s="389"/>
      <c r="M67" s="415"/>
      <c r="N67" s="416"/>
      <c r="O67" s="416"/>
      <c r="P67" s="415"/>
    </row>
    <row r="68" spans="1:16">
      <c r="A68" s="308" t="s">
        <v>507</v>
      </c>
      <c r="B68" s="308"/>
      <c r="C68" s="308"/>
      <c r="D68" s="297"/>
      <c r="E68" s="297"/>
      <c r="F68" s="297"/>
      <c r="G68" s="297"/>
      <c r="H68" s="389"/>
      <c r="I68" s="297"/>
    </row>
    <row r="69" spans="1:16">
      <c r="A69" s="297"/>
      <c r="B69" s="297"/>
      <c r="C69" s="308"/>
      <c r="D69" s="308"/>
      <c r="E69" s="297"/>
      <c r="F69" s="297"/>
      <c r="G69" s="297"/>
      <c r="H69" s="297"/>
      <c r="I69" s="389"/>
    </row>
    <row r="70" spans="1:16" ht="15" customHeight="1">
      <c r="A70" s="297"/>
      <c r="B70" s="297"/>
      <c r="C70" s="308"/>
      <c r="D70" s="308"/>
      <c r="E70" s="297"/>
      <c r="F70" s="297"/>
      <c r="G70" s="297"/>
      <c r="H70" s="297"/>
      <c r="I70" s="389"/>
    </row>
    <row r="71" spans="1:16">
      <c r="A71" s="731"/>
      <c r="B71" s="685"/>
      <c r="C71" s="685"/>
      <c r="D71" s="685"/>
      <c r="E71" s="685"/>
      <c r="F71" s="685"/>
      <c r="G71" s="685"/>
      <c r="H71" s="685"/>
      <c r="I71" s="685"/>
    </row>
    <row r="72" spans="1:16">
      <c r="A72" s="685"/>
      <c r="B72" s="685"/>
      <c r="C72" s="685"/>
      <c r="D72" s="685"/>
      <c r="E72" s="685"/>
      <c r="F72" s="685"/>
      <c r="G72" s="685"/>
      <c r="H72" s="685"/>
      <c r="I72" s="685"/>
    </row>
    <row r="73" spans="1:16" ht="15" customHeight="1">
      <c r="A73" s="685"/>
      <c r="B73" s="685"/>
      <c r="C73" s="685"/>
      <c r="D73" s="685"/>
      <c r="E73" s="685"/>
      <c r="F73" s="685"/>
      <c r="G73" s="685"/>
      <c r="H73" s="685"/>
      <c r="I73" s="685"/>
    </row>
    <row r="74" spans="1:16">
      <c r="A74" s="297"/>
      <c r="B74" s="297"/>
      <c r="C74" s="308"/>
      <c r="D74" s="308"/>
      <c r="E74" s="297"/>
      <c r="F74" s="297"/>
      <c r="G74" s="297"/>
      <c r="H74" s="297"/>
      <c r="I74" s="389"/>
    </row>
    <row r="75" spans="1:16">
      <c r="A75" s="297"/>
      <c r="B75" s="297"/>
      <c r="C75" s="308"/>
      <c r="D75" s="308"/>
      <c r="E75" s="297"/>
      <c r="F75" s="297"/>
      <c r="G75" s="297"/>
      <c r="H75" s="297"/>
      <c r="I75" s="389"/>
    </row>
    <row r="76" spans="1:16">
      <c r="A76" s="297"/>
      <c r="B76" s="297"/>
      <c r="C76" s="308"/>
      <c r="D76" s="308"/>
      <c r="E76" s="297"/>
      <c r="F76" s="297"/>
      <c r="G76" s="297"/>
      <c r="H76" s="297"/>
      <c r="I76" s="308"/>
    </row>
    <row r="77" spans="1:16">
      <c r="A77" s="297"/>
      <c r="B77" s="297"/>
      <c r="C77" s="308"/>
      <c r="D77" s="308"/>
      <c r="E77" s="297"/>
      <c r="F77" s="297"/>
      <c r="G77" s="297"/>
      <c r="H77" s="297"/>
      <c r="I77" s="308"/>
    </row>
  </sheetData>
  <mergeCells count="8">
    <mergeCell ref="A71:I73"/>
    <mergeCell ref="A65:E66"/>
    <mergeCell ref="M66:P66"/>
    <mergeCell ref="B1:D1"/>
    <mergeCell ref="A60:D60"/>
    <mergeCell ref="A2:E2"/>
    <mergeCell ref="A4:E4"/>
    <mergeCell ref="B3:D3"/>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3"/>
    <pageSetUpPr fitToPage="1"/>
  </sheetPr>
  <dimension ref="A1:J66"/>
  <sheetViews>
    <sheetView workbookViewId="0">
      <selection activeCell="E57" sqref="E57"/>
    </sheetView>
  </sheetViews>
  <sheetFormatPr baseColWidth="10" defaultColWidth="9.33203125" defaultRowHeight="14"/>
  <cols>
    <col min="1" max="1" width="15.6640625" style="460" customWidth="1"/>
    <col min="2" max="2" width="11" style="472" customWidth="1"/>
    <col min="3" max="3" width="22" style="460" customWidth="1"/>
    <col min="4" max="4" width="11.6640625" style="460" customWidth="1"/>
    <col min="5" max="5" width="15.6640625" style="460" customWidth="1"/>
    <col min="6" max="16384" width="9.33203125" style="460"/>
  </cols>
  <sheetData>
    <row r="1" spans="1:10" s="450" customFormat="1">
      <c r="B1" s="96"/>
      <c r="C1" s="450" t="s">
        <v>517</v>
      </c>
    </row>
    <row r="2" spans="1:10" s="459" customFormat="1" ht="18">
      <c r="A2" s="692" t="s">
        <v>24</v>
      </c>
      <c r="B2" s="692"/>
      <c r="C2" s="692"/>
      <c r="D2" s="692"/>
      <c r="E2" s="692"/>
    </row>
    <row r="3" spans="1:10" s="458" customFormat="1" ht="18">
      <c r="B3" s="696" t="str">
        <f>CONCATENATE("As of July 1, ",Pop!F1)</f>
        <v>As of July 1, 2018</v>
      </c>
      <c r="C3" s="696"/>
      <c r="D3" s="696"/>
      <c r="H3" s="94"/>
      <c r="I3" s="94"/>
      <c r="J3" s="460"/>
    </row>
    <row r="4" spans="1:10">
      <c r="B4" s="261"/>
      <c r="H4" s="94"/>
      <c r="I4" s="94"/>
    </row>
    <row r="5" spans="1:10" s="71" customFormat="1" ht="30">
      <c r="B5" s="454" t="s">
        <v>31</v>
      </c>
      <c r="C5" s="66" t="s">
        <v>509</v>
      </c>
      <c r="D5" s="454" t="s">
        <v>33</v>
      </c>
      <c r="H5" s="94"/>
      <c r="I5" s="94"/>
      <c r="J5" s="460"/>
    </row>
    <row r="6" spans="1:10" s="342" customFormat="1">
      <c r="A6" s="460"/>
      <c r="B6" s="307" t="s">
        <v>251</v>
      </c>
      <c r="C6" s="208">
        <v>6.6400000000000001E-2</v>
      </c>
      <c r="D6" s="307"/>
      <c r="H6" s="94"/>
      <c r="I6" s="94"/>
      <c r="J6" s="460"/>
    </row>
    <row r="7" spans="1:10">
      <c r="B7" s="308" t="s">
        <v>35</v>
      </c>
      <c r="C7" s="593">
        <v>0.1053</v>
      </c>
      <c r="D7" s="308">
        <f>IF(C7="$0","--",RANK(C7,$C$7:$C$56))</f>
        <v>28</v>
      </c>
      <c r="F7" s="542"/>
      <c r="G7" s="582"/>
      <c r="H7" s="94"/>
      <c r="I7" s="591"/>
      <c r="J7" s="591"/>
    </row>
    <row r="8" spans="1:10">
      <c r="B8" s="307" t="s">
        <v>36</v>
      </c>
      <c r="C8" s="592">
        <v>0.19489999999999999</v>
      </c>
      <c r="D8" s="307">
        <f>IF(C8="$0","--",RANK(C8,$C$7:$C$56))</f>
        <v>2</v>
      </c>
      <c r="F8" s="542"/>
      <c r="G8" s="582"/>
      <c r="H8" s="94"/>
      <c r="I8" s="591"/>
      <c r="J8" s="591"/>
    </row>
    <row r="9" spans="1:10">
      <c r="B9" s="308" t="s">
        <v>37</v>
      </c>
      <c r="C9" s="593">
        <v>0.12570000000000001</v>
      </c>
      <c r="D9" s="308">
        <f t="shared" ref="D9:D55" si="0">IF(C9="$0","--",RANK(C9,$C$7:$C$56))</f>
        <v>18</v>
      </c>
      <c r="F9" s="542"/>
      <c r="G9" s="582"/>
      <c r="H9" s="94"/>
      <c r="I9" s="591"/>
      <c r="J9" s="591"/>
    </row>
    <row r="10" spans="1:10">
      <c r="B10" s="307" t="s">
        <v>38</v>
      </c>
      <c r="C10" s="592">
        <v>0.1522</v>
      </c>
      <c r="D10" s="307">
        <f t="shared" si="0"/>
        <v>8</v>
      </c>
      <c r="F10" s="542"/>
      <c r="G10" s="582"/>
      <c r="H10" s="94"/>
      <c r="I10" s="591"/>
      <c r="J10" s="591"/>
    </row>
    <row r="11" spans="1:10">
      <c r="B11" s="308" t="s">
        <v>39</v>
      </c>
      <c r="C11" s="593">
        <v>0.1323</v>
      </c>
      <c r="D11" s="308">
        <f t="shared" si="0"/>
        <v>17</v>
      </c>
      <c r="F11" s="623"/>
      <c r="G11" s="582"/>
      <c r="H11" s="94"/>
      <c r="I11" s="591"/>
      <c r="J11" s="591"/>
    </row>
    <row r="12" spans="1:10">
      <c r="B12" s="307" t="s">
        <v>40</v>
      </c>
      <c r="C12" s="592">
        <v>0.1234</v>
      </c>
      <c r="D12" s="307">
        <f t="shared" si="0"/>
        <v>21</v>
      </c>
      <c r="F12" s="542"/>
      <c r="G12" s="582"/>
      <c r="H12" s="94"/>
      <c r="I12" s="591"/>
      <c r="J12" s="591"/>
    </row>
    <row r="13" spans="1:10">
      <c r="B13" s="308" t="s">
        <v>41</v>
      </c>
      <c r="C13" s="593">
        <v>7.8200000000000006E-2</v>
      </c>
      <c r="D13" s="308">
        <f t="shared" si="0"/>
        <v>43</v>
      </c>
      <c r="E13" s="278"/>
      <c r="F13" s="542"/>
      <c r="G13" s="582"/>
      <c r="H13" s="94"/>
      <c r="I13" s="591"/>
      <c r="J13" s="591"/>
    </row>
    <row r="14" spans="1:10">
      <c r="B14" s="307" t="s">
        <v>42</v>
      </c>
      <c r="C14" s="592">
        <v>6.5500000000000003E-2</v>
      </c>
      <c r="D14" s="307">
        <f t="shared" si="0"/>
        <v>47</v>
      </c>
      <c r="F14" s="542"/>
      <c r="G14" s="582"/>
      <c r="H14" s="94"/>
      <c r="I14" s="591"/>
      <c r="J14" s="591"/>
    </row>
    <row r="15" spans="1:10">
      <c r="B15" s="308" t="s">
        <v>43</v>
      </c>
      <c r="C15" s="593">
        <v>0.14829999999999999</v>
      </c>
      <c r="D15" s="308">
        <f t="shared" si="0"/>
        <v>9</v>
      </c>
      <c r="F15" s="542"/>
      <c r="G15" s="582"/>
      <c r="H15" s="94"/>
      <c r="I15" s="591"/>
      <c r="J15" s="591"/>
    </row>
    <row r="16" spans="1:10">
      <c r="B16" s="307" t="s">
        <v>44</v>
      </c>
      <c r="C16" s="592">
        <v>0.1153</v>
      </c>
      <c r="D16" s="307">
        <f t="shared" si="0"/>
        <v>24</v>
      </c>
      <c r="F16" s="542"/>
      <c r="G16" s="582"/>
      <c r="H16" s="94"/>
      <c r="I16" s="591"/>
      <c r="J16" s="591"/>
    </row>
    <row r="17" spans="2:10">
      <c r="B17" s="308" t="s">
        <v>45</v>
      </c>
      <c r="C17" s="593">
        <v>7.7499999999999999E-2</v>
      </c>
      <c r="D17" s="308">
        <f t="shared" si="0"/>
        <v>44</v>
      </c>
      <c r="F17" s="542"/>
      <c r="G17" s="582"/>
      <c r="H17" s="94"/>
      <c r="I17" s="591"/>
      <c r="J17" s="591"/>
    </row>
    <row r="18" spans="2:10">
      <c r="B18" s="307" t="s">
        <v>46</v>
      </c>
      <c r="C18" s="592">
        <v>2.5899999999999999E-2</v>
      </c>
      <c r="D18" s="307">
        <f t="shared" si="0"/>
        <v>49</v>
      </c>
      <c r="F18" s="542"/>
      <c r="G18" s="582"/>
      <c r="H18" s="591"/>
      <c r="I18" s="591"/>
      <c r="J18" s="591"/>
    </row>
    <row r="19" spans="2:10">
      <c r="B19" s="308" t="s">
        <v>47</v>
      </c>
      <c r="C19" s="593">
        <v>0.20910000000000001</v>
      </c>
      <c r="D19" s="308">
        <f t="shared" si="0"/>
        <v>1</v>
      </c>
      <c r="F19" s="542"/>
      <c r="G19" s="582"/>
      <c r="H19" s="94"/>
      <c r="I19" s="591"/>
      <c r="J19" s="591"/>
    </row>
    <row r="20" spans="2:10">
      <c r="B20" s="307" t="s">
        <v>48</v>
      </c>
      <c r="C20" s="592">
        <v>0.1179</v>
      </c>
      <c r="D20" s="307">
        <f t="shared" si="0"/>
        <v>22</v>
      </c>
      <c r="F20" s="542"/>
      <c r="G20" s="582"/>
      <c r="H20" s="94"/>
      <c r="I20" s="591"/>
      <c r="J20" s="591"/>
    </row>
    <row r="21" spans="2:10">
      <c r="B21" s="308" t="s">
        <v>49</v>
      </c>
      <c r="C21" s="593">
        <v>9.1600000000000001E-2</v>
      </c>
      <c r="D21" s="308">
        <f t="shared" si="0"/>
        <v>31</v>
      </c>
      <c r="F21" s="542"/>
      <c r="G21" s="582"/>
      <c r="H21" s="94"/>
      <c r="I21" s="591"/>
      <c r="J21" s="591"/>
    </row>
    <row r="22" spans="2:10">
      <c r="B22" s="307" t="s">
        <v>50</v>
      </c>
      <c r="C22" s="592">
        <v>0.1459</v>
      </c>
      <c r="D22" s="307">
        <f t="shared" si="0"/>
        <v>12</v>
      </c>
      <c r="F22" s="542"/>
      <c r="G22" s="582"/>
      <c r="H22" s="94"/>
      <c r="I22" s="591"/>
      <c r="J22" s="591"/>
    </row>
    <row r="23" spans="2:10">
      <c r="B23" s="308" t="s">
        <v>51</v>
      </c>
      <c r="C23" s="593">
        <v>0.10920000000000001</v>
      </c>
      <c r="D23" s="308">
        <f t="shared" si="0"/>
        <v>26</v>
      </c>
      <c r="F23" s="542"/>
      <c r="G23" s="582"/>
      <c r="H23" s="94"/>
      <c r="I23" s="591"/>
      <c r="J23" s="591"/>
    </row>
    <row r="24" spans="2:10">
      <c r="B24" s="307" t="s">
        <v>52</v>
      </c>
      <c r="C24" s="592">
        <v>0.105</v>
      </c>
      <c r="D24" s="307">
        <f t="shared" si="0"/>
        <v>29</v>
      </c>
      <c r="F24" s="542"/>
      <c r="G24" s="582"/>
      <c r="H24" s="94"/>
      <c r="I24" s="591"/>
      <c r="J24" s="591"/>
    </row>
    <row r="25" spans="2:10">
      <c r="B25" s="308" t="s">
        <v>53</v>
      </c>
      <c r="C25" s="593">
        <v>8.9300000000000004E-2</v>
      </c>
      <c r="D25" s="308">
        <f t="shared" si="0"/>
        <v>35</v>
      </c>
      <c r="F25" s="542"/>
      <c r="G25" s="582"/>
      <c r="H25" s="94"/>
      <c r="I25" s="591"/>
      <c r="J25" s="591"/>
    </row>
    <row r="26" spans="2:10">
      <c r="B26" s="307" t="s">
        <v>54</v>
      </c>
      <c r="C26" s="592">
        <v>0.1389</v>
      </c>
      <c r="D26" s="307">
        <f t="shared" si="0"/>
        <v>15</v>
      </c>
      <c r="F26" s="542"/>
      <c r="G26" s="582"/>
      <c r="H26" s="94"/>
      <c r="I26" s="591"/>
      <c r="J26" s="591"/>
    </row>
    <row r="27" spans="2:10">
      <c r="B27" s="308" t="s">
        <v>55</v>
      </c>
      <c r="C27" s="593">
        <v>8.8400000000000006E-2</v>
      </c>
      <c r="D27" s="308">
        <f t="shared" si="0"/>
        <v>37</v>
      </c>
      <c r="F27" s="542"/>
      <c r="G27" s="582"/>
      <c r="H27" s="94"/>
      <c r="I27" s="591"/>
      <c r="J27" s="591"/>
    </row>
    <row r="28" spans="2:10">
      <c r="B28" s="307" t="s">
        <v>56</v>
      </c>
      <c r="C28" s="592">
        <v>8.3500000000000005E-2</v>
      </c>
      <c r="D28" s="307">
        <f t="shared" si="0"/>
        <v>42</v>
      </c>
      <c r="F28" s="542"/>
      <c r="G28" s="582"/>
      <c r="H28" s="94"/>
      <c r="I28" s="591"/>
      <c r="J28" s="591"/>
    </row>
    <row r="29" spans="2:10">
      <c r="B29" s="308" t="s">
        <v>57</v>
      </c>
      <c r="C29" s="593">
        <v>0.10539999999999999</v>
      </c>
      <c r="D29" s="308">
        <f t="shared" si="0"/>
        <v>27</v>
      </c>
      <c r="F29" s="542"/>
      <c r="G29" s="582"/>
      <c r="H29" s="94"/>
      <c r="I29" s="591"/>
      <c r="J29" s="591"/>
    </row>
    <row r="30" spans="2:10">
      <c r="B30" s="307" t="s">
        <v>58</v>
      </c>
      <c r="C30" s="592">
        <v>9.5899999999999999E-2</v>
      </c>
      <c r="D30" s="307">
        <f t="shared" si="0"/>
        <v>30</v>
      </c>
      <c r="F30" s="542"/>
      <c r="G30" s="582"/>
      <c r="H30" s="94"/>
      <c r="I30" s="591"/>
      <c r="J30" s="591"/>
    </row>
    <row r="31" spans="2:10">
      <c r="B31" s="308" t="s">
        <v>59</v>
      </c>
      <c r="C31" s="593">
        <v>0.1479</v>
      </c>
      <c r="D31" s="308">
        <f t="shared" si="0"/>
        <v>10</v>
      </c>
      <c r="F31" s="542"/>
      <c r="G31" s="582"/>
      <c r="H31" s="94"/>
      <c r="I31" s="591"/>
      <c r="J31" s="591"/>
    </row>
    <row r="32" spans="2:10">
      <c r="B32" s="307" t="s">
        <v>60</v>
      </c>
      <c r="C32" s="592">
        <v>6.6000000000000003E-2</v>
      </c>
      <c r="D32" s="307">
        <f t="shared" si="0"/>
        <v>46</v>
      </c>
      <c r="F32" s="542"/>
      <c r="G32" s="582"/>
      <c r="H32" s="94"/>
      <c r="I32" s="591"/>
      <c r="J32" s="591"/>
    </row>
    <row r="33" spans="2:10">
      <c r="B33" s="308" t="s">
        <v>61</v>
      </c>
      <c r="C33" s="593">
        <v>0.18840000000000001</v>
      </c>
      <c r="D33" s="308">
        <f t="shared" si="0"/>
        <v>4</v>
      </c>
      <c r="F33" s="542"/>
      <c r="G33" s="582"/>
      <c r="H33" s="94"/>
      <c r="I33" s="591"/>
      <c r="J33" s="591"/>
    </row>
    <row r="34" spans="2:10">
      <c r="B34" s="307" t="s">
        <v>62</v>
      </c>
      <c r="C34" s="592">
        <v>3.27E-2</v>
      </c>
      <c r="D34" s="307">
        <f t="shared" si="0"/>
        <v>48</v>
      </c>
      <c r="F34" s="542"/>
      <c r="G34" s="582"/>
      <c r="H34" s="94"/>
      <c r="I34" s="591"/>
      <c r="J34" s="591"/>
    </row>
    <row r="35" spans="2:10">
      <c r="B35" s="308" t="s">
        <v>63</v>
      </c>
      <c r="C35" s="593">
        <v>8.9399999999999993E-2</v>
      </c>
      <c r="D35" s="308">
        <f t="shared" si="0"/>
        <v>34</v>
      </c>
      <c r="F35" s="542"/>
      <c r="G35" s="582"/>
      <c r="H35" s="94"/>
      <c r="I35" s="591"/>
      <c r="J35" s="591"/>
    </row>
    <row r="36" spans="2:10">
      <c r="B36" s="307" t="s">
        <v>64</v>
      </c>
      <c r="C36" s="592">
        <v>8.9499999999999996E-2</v>
      </c>
      <c r="D36" s="307">
        <f t="shared" si="0"/>
        <v>33</v>
      </c>
      <c r="F36" s="542"/>
      <c r="G36" s="582"/>
      <c r="H36" s="94"/>
      <c r="I36" s="591"/>
      <c r="J36" s="591"/>
    </row>
    <row r="37" spans="2:10">
      <c r="B37" s="308" t="s">
        <v>65</v>
      </c>
      <c r="C37" s="593">
        <v>0.13489999999999999</v>
      </c>
      <c r="D37" s="308">
        <f t="shared" si="0"/>
        <v>16</v>
      </c>
      <c r="F37" s="542"/>
      <c r="G37" s="582"/>
      <c r="H37" s="94"/>
      <c r="I37" s="591"/>
      <c r="J37" s="591"/>
    </row>
    <row r="38" spans="2:10">
      <c r="B38" s="307" t="s">
        <v>66</v>
      </c>
      <c r="C38" s="592">
        <v>0.18559999999999999</v>
      </c>
      <c r="D38" s="307">
        <f t="shared" si="0"/>
        <v>5</v>
      </c>
      <c r="F38" s="542"/>
      <c r="G38" s="582"/>
      <c r="H38" s="94"/>
      <c r="I38" s="591"/>
      <c r="J38" s="591"/>
    </row>
    <row r="39" spans="2:10">
      <c r="B39" s="308" t="s">
        <v>67</v>
      </c>
      <c r="C39" s="593">
        <v>8.8900000000000007E-2</v>
      </c>
      <c r="D39" s="308">
        <f t="shared" si="0"/>
        <v>36</v>
      </c>
      <c r="F39" s="542"/>
      <c r="G39" s="582"/>
      <c r="H39" s="94"/>
      <c r="I39" s="591"/>
      <c r="J39" s="591"/>
    </row>
    <row r="40" spans="2:10">
      <c r="B40" s="307" t="s">
        <v>68</v>
      </c>
      <c r="C40" s="592">
        <v>0.14130000000000001</v>
      </c>
      <c r="D40" s="307">
        <f t="shared" si="0"/>
        <v>14</v>
      </c>
      <c r="F40" s="542"/>
      <c r="G40" s="582"/>
      <c r="H40" s="94"/>
      <c r="I40" s="591"/>
      <c r="J40" s="591"/>
    </row>
    <row r="41" spans="2:10">
      <c r="B41" s="308" t="s">
        <v>69</v>
      </c>
      <c r="C41" s="593">
        <v>8.5500000000000007E-2</v>
      </c>
      <c r="D41" s="308">
        <f t="shared" si="0"/>
        <v>40</v>
      </c>
      <c r="F41" s="542"/>
      <c r="G41" s="582"/>
      <c r="H41" s="94"/>
      <c r="I41" s="591"/>
      <c r="J41" s="591"/>
    </row>
    <row r="42" spans="2:10">
      <c r="B42" s="307" t="s">
        <v>70</v>
      </c>
      <c r="C42" s="592">
        <v>0.11269999999999999</v>
      </c>
      <c r="D42" s="307">
        <f t="shared" si="0"/>
        <v>25</v>
      </c>
      <c r="F42" s="542"/>
      <c r="G42" s="582"/>
      <c r="H42" s="94"/>
      <c r="I42" s="591"/>
      <c r="J42" s="591"/>
    </row>
    <row r="43" spans="2:10">
      <c r="B43" s="308" t="s">
        <v>71</v>
      </c>
      <c r="C43" s="593">
        <v>2.1000000000000001E-2</v>
      </c>
      <c r="D43" s="308">
        <f t="shared" si="0"/>
        <v>50</v>
      </c>
      <c r="F43" s="581"/>
      <c r="G43" s="581"/>
      <c r="H43" s="591"/>
      <c r="I43" s="591"/>
      <c r="J43" s="591"/>
    </row>
    <row r="44" spans="2:10">
      <c r="B44" s="307" t="s">
        <v>72</v>
      </c>
      <c r="C44" s="592">
        <v>0.16270000000000001</v>
      </c>
      <c r="D44" s="307">
        <f t="shared" si="0"/>
        <v>6</v>
      </c>
      <c r="F44" s="542"/>
      <c r="G44" s="582"/>
      <c r="H44" s="94"/>
      <c r="I44" s="591"/>
      <c r="J44" s="591"/>
    </row>
    <row r="45" spans="2:10">
      <c r="B45" s="308" t="s">
        <v>73</v>
      </c>
      <c r="C45" s="593">
        <v>0.15260000000000001</v>
      </c>
      <c r="D45" s="308">
        <f t="shared" si="0"/>
        <v>7</v>
      </c>
      <c r="F45" s="279"/>
      <c r="G45" s="582"/>
      <c r="H45" s="94"/>
      <c r="I45" s="591"/>
      <c r="J45" s="591"/>
    </row>
    <row r="46" spans="2:10">
      <c r="B46" s="307" t="s">
        <v>74</v>
      </c>
      <c r="C46" s="592">
        <v>0.12559999999999999</v>
      </c>
      <c r="D46" s="307">
        <f t="shared" si="0"/>
        <v>19</v>
      </c>
      <c r="E46" s="95"/>
      <c r="F46" s="542"/>
      <c r="G46" s="582"/>
      <c r="H46" s="94"/>
      <c r="I46" s="591"/>
      <c r="J46" s="591"/>
    </row>
    <row r="47" spans="2:10">
      <c r="B47" s="308" t="s">
        <v>75</v>
      </c>
      <c r="C47" s="593">
        <v>0.14219999999999999</v>
      </c>
      <c r="D47" s="308">
        <f t="shared" si="0"/>
        <v>13</v>
      </c>
      <c r="F47" s="542"/>
      <c r="G47" s="582"/>
      <c r="H47" s="94"/>
      <c r="I47" s="591"/>
      <c r="J47" s="591"/>
    </row>
    <row r="48" spans="2:10">
      <c r="B48" s="307" t="s">
        <v>76</v>
      </c>
      <c r="C48" s="592">
        <v>0.125</v>
      </c>
      <c r="D48" s="307">
        <f t="shared" si="0"/>
        <v>20</v>
      </c>
      <c r="F48" s="542"/>
      <c r="G48" s="582"/>
      <c r="H48" s="94"/>
      <c r="I48" s="591"/>
      <c r="J48" s="591"/>
    </row>
    <row r="49" spans="1:10">
      <c r="B49" s="308" t="s">
        <v>77</v>
      </c>
      <c r="C49" s="593">
        <v>0.1177</v>
      </c>
      <c r="D49" s="308">
        <f t="shared" si="0"/>
        <v>23</v>
      </c>
      <c r="F49" s="542"/>
      <c r="G49" s="582"/>
      <c r="H49" s="94"/>
      <c r="I49" s="591"/>
      <c r="J49" s="591"/>
    </row>
    <row r="50" spans="1:10">
      <c r="B50" s="307" t="s">
        <v>78</v>
      </c>
      <c r="C50" s="592">
        <v>0.14699999999999999</v>
      </c>
      <c r="D50" s="307">
        <f t="shared" si="0"/>
        <v>11</v>
      </c>
      <c r="F50" s="542"/>
      <c r="G50" s="582"/>
      <c r="H50" s="94"/>
      <c r="I50" s="591"/>
      <c r="J50" s="591"/>
    </row>
    <row r="51" spans="1:10">
      <c r="B51" s="308" t="s">
        <v>79</v>
      </c>
      <c r="C51" s="593">
        <v>8.5000000000000006E-2</v>
      </c>
      <c r="D51" s="308">
        <f t="shared" si="0"/>
        <v>41</v>
      </c>
      <c r="F51" s="542"/>
      <c r="G51" s="582"/>
      <c r="H51" s="94"/>
      <c r="I51" s="591"/>
      <c r="J51" s="591"/>
    </row>
    <row r="52" spans="1:10">
      <c r="B52" s="307" t="s">
        <v>80</v>
      </c>
      <c r="C52" s="592">
        <v>6.9400000000000003E-2</v>
      </c>
      <c r="D52" s="307">
        <f t="shared" si="0"/>
        <v>45</v>
      </c>
      <c r="F52" s="542"/>
      <c r="G52" s="582"/>
      <c r="H52" s="94"/>
      <c r="I52" s="591"/>
      <c r="J52" s="591"/>
    </row>
    <row r="53" spans="1:10">
      <c r="B53" s="308" t="s">
        <v>81</v>
      </c>
      <c r="C53" s="593">
        <v>0.19409999999999999</v>
      </c>
      <c r="D53" s="308">
        <f t="shared" si="0"/>
        <v>3</v>
      </c>
      <c r="F53" s="542"/>
      <c r="G53" s="582"/>
      <c r="H53" s="94"/>
      <c r="I53" s="591"/>
      <c r="J53" s="591"/>
    </row>
    <row r="54" spans="1:10">
      <c r="B54" s="307" t="s">
        <v>82</v>
      </c>
      <c r="C54" s="592">
        <v>8.6400000000000005E-2</v>
      </c>
      <c r="D54" s="307">
        <f t="shared" si="0"/>
        <v>39</v>
      </c>
      <c r="F54" s="542"/>
      <c r="G54" s="582"/>
      <c r="H54" s="94"/>
      <c r="I54" s="591"/>
      <c r="J54" s="591"/>
    </row>
    <row r="55" spans="1:10">
      <c r="B55" s="308" t="s">
        <v>83</v>
      </c>
      <c r="C55" s="593">
        <v>8.9899999999999994E-2</v>
      </c>
      <c r="D55" s="308">
        <f t="shared" si="0"/>
        <v>32</v>
      </c>
      <c r="F55" s="542"/>
      <c r="G55" s="582"/>
      <c r="H55" s="94"/>
      <c r="I55" s="591"/>
      <c r="J55" s="591"/>
    </row>
    <row r="56" spans="1:10">
      <c r="B56" s="307" t="s">
        <v>84</v>
      </c>
      <c r="C56" s="592">
        <v>8.7400000000000005E-2</v>
      </c>
      <c r="D56" s="307">
        <f>IF(C56="$0","--",RANK(C56,$C$7:$C$56))</f>
        <v>38</v>
      </c>
      <c r="F56" s="542"/>
      <c r="G56" s="582"/>
      <c r="H56" s="94"/>
      <c r="I56" s="591"/>
      <c r="J56" s="591"/>
    </row>
    <row r="57" spans="1:10">
      <c r="B57" s="294" t="s">
        <v>85</v>
      </c>
      <c r="C57" s="594">
        <v>0.1197</v>
      </c>
      <c r="D57" s="149" t="str">
        <f>CONCATENATE("(",RANK(C57,C7:C57),")")</f>
        <v>(22)</v>
      </c>
      <c r="F57" s="542"/>
      <c r="G57" s="582"/>
      <c r="H57" s="94"/>
      <c r="I57" s="591"/>
      <c r="J57" s="591"/>
    </row>
    <row r="58" spans="1:10">
      <c r="F58" s="581" t="s">
        <v>99</v>
      </c>
    </row>
    <row r="59" spans="1:10" ht="14.25" customHeight="1">
      <c r="A59" s="472" t="s">
        <v>510</v>
      </c>
      <c r="B59" s="467"/>
      <c r="C59" s="467"/>
      <c r="D59" s="467"/>
    </row>
    <row r="60" spans="1:10" ht="44.25" customHeight="1">
      <c r="A60" s="683" t="s">
        <v>511</v>
      </c>
      <c r="B60" s="683"/>
      <c r="C60" s="683"/>
      <c r="D60" s="683"/>
      <c r="E60" s="683"/>
      <c r="F60" s="583"/>
    </row>
    <row r="61" spans="1:10" ht="14.25" customHeight="1">
      <c r="A61" s="467"/>
      <c r="B61" s="467"/>
      <c r="C61" s="467"/>
      <c r="D61" s="467"/>
    </row>
    <row r="62" spans="1:10" ht="28.5" customHeight="1">
      <c r="A62" s="734" t="s">
        <v>2232</v>
      </c>
      <c r="B62" s="734"/>
      <c r="C62" s="734"/>
      <c r="D62" s="734"/>
      <c r="E62" s="734"/>
      <c r="H62" s="472"/>
    </row>
    <row r="63" spans="1:10">
      <c r="A63" s="472"/>
      <c r="B63" s="453"/>
      <c r="H63" s="472"/>
    </row>
    <row r="65" spans="2:2">
      <c r="B65" s="297" t="s">
        <v>29</v>
      </c>
    </row>
    <row r="66" spans="2:2">
      <c r="B66" s="470" t="s">
        <v>30</v>
      </c>
    </row>
  </sheetData>
  <sortState xmlns:xlrd2="http://schemas.microsoft.com/office/spreadsheetml/2017/richdata2" ref="F7:J56">
    <sortCondition ref="G7"/>
  </sortState>
  <mergeCells count="4">
    <mergeCell ref="A2:E2"/>
    <mergeCell ref="B3:D3"/>
    <mergeCell ref="A60:E60"/>
    <mergeCell ref="A62:E62"/>
  </mergeCells>
  <hyperlinks>
    <hyperlink ref="B66" r:id="rId1" xr:uid="{00000000-0004-0000-2300-000000000000}"/>
  </hyperlinks>
  <pageMargins left="0.7" right="0.7" top="0.75" bottom="0.75" header="0.3" footer="0.3"/>
  <pageSetup scale="70" orientation="portrait" r:id="rId2"/>
  <drawing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3"/>
    <pageSetUpPr fitToPage="1"/>
  </sheetPr>
  <dimension ref="A1:H68"/>
  <sheetViews>
    <sheetView workbookViewId="0">
      <selection activeCell="H13" sqref="H13"/>
    </sheetView>
  </sheetViews>
  <sheetFormatPr baseColWidth="10" defaultColWidth="9.33203125" defaultRowHeight="14"/>
  <cols>
    <col min="1" max="1" width="15.6640625" style="3" customWidth="1"/>
    <col min="2" max="2" width="12.5" style="3" customWidth="1"/>
    <col min="3" max="3" width="14.33203125" style="3" customWidth="1"/>
    <col min="4" max="4" width="17.6640625" style="3" customWidth="1"/>
    <col min="5" max="5" width="16.5" style="3" customWidth="1"/>
    <col min="6" max="6" width="15.5" style="3" customWidth="1"/>
    <col min="7" max="7" width="15.6640625" style="3" customWidth="1"/>
    <col min="8" max="16384" width="9.33203125" style="3"/>
  </cols>
  <sheetData>
    <row r="1" spans="2:8" s="17" customFormat="1">
      <c r="C1" s="675" t="s">
        <v>520</v>
      </c>
      <c r="D1" s="675"/>
      <c r="E1" s="675"/>
    </row>
    <row r="2" spans="2:8" s="68" customFormat="1" ht="18">
      <c r="B2" s="735" t="s">
        <v>513</v>
      </c>
      <c r="C2" s="735"/>
      <c r="D2" s="735"/>
      <c r="E2" s="735"/>
      <c r="F2" s="735"/>
      <c r="G2" s="99"/>
    </row>
    <row r="3" spans="2:8" s="68" customFormat="1" ht="18">
      <c r="B3" s="99"/>
      <c r="C3" s="696" t="s">
        <v>2230</v>
      </c>
      <c r="D3" s="696"/>
      <c r="E3" s="696"/>
      <c r="F3" s="99"/>
      <c r="G3" s="99"/>
    </row>
    <row r="4" spans="2:8" ht="15.75" customHeight="1">
      <c r="B4" s="294"/>
      <c r="C4" s="294"/>
      <c r="D4" s="294"/>
      <c r="E4" s="294"/>
      <c r="F4" s="294"/>
      <c r="G4" s="294"/>
    </row>
    <row r="5" spans="2:8" s="71" customFormat="1" ht="45.75" customHeight="1">
      <c r="B5" s="103" t="s">
        <v>31</v>
      </c>
      <c r="C5" s="103" t="s">
        <v>252</v>
      </c>
      <c r="D5" s="103" t="s">
        <v>253</v>
      </c>
      <c r="E5" s="103" t="s">
        <v>254</v>
      </c>
      <c r="F5" s="103" t="s">
        <v>255</v>
      </c>
    </row>
    <row r="6" spans="2:8">
      <c r="B6" s="294" t="s">
        <v>35</v>
      </c>
      <c r="C6" s="445">
        <v>0.04</v>
      </c>
      <c r="D6" s="177" t="s">
        <v>256</v>
      </c>
      <c r="E6" s="294" t="s">
        <v>257</v>
      </c>
      <c r="F6" s="294" t="s">
        <v>257</v>
      </c>
      <c r="G6" s="297"/>
    </row>
    <row r="7" spans="2:8">
      <c r="B7" s="307" t="s">
        <v>36</v>
      </c>
      <c r="C7" s="512" t="s">
        <v>393</v>
      </c>
      <c r="D7" s="513" t="s">
        <v>393</v>
      </c>
      <c r="E7" s="514" t="s">
        <v>393</v>
      </c>
      <c r="F7" s="514" t="s">
        <v>393</v>
      </c>
      <c r="G7" s="297"/>
    </row>
    <row r="8" spans="2:8">
      <c r="B8" s="294" t="s">
        <v>37</v>
      </c>
      <c r="C8" s="445">
        <v>5.6000000000000001E-2</v>
      </c>
      <c r="D8" s="177" t="s">
        <v>258</v>
      </c>
      <c r="E8" s="294" t="s">
        <v>257</v>
      </c>
      <c r="F8" s="294" t="s">
        <v>257</v>
      </c>
      <c r="G8" s="297"/>
    </row>
    <row r="9" spans="2:8">
      <c r="B9" s="307" t="s">
        <v>38</v>
      </c>
      <c r="C9" s="311">
        <v>6.5000000000000002E-2</v>
      </c>
      <c r="D9" s="97">
        <v>1.4999999999999999E-2</v>
      </c>
      <c r="E9" s="307" t="s">
        <v>259</v>
      </c>
      <c r="F9" s="307" t="s">
        <v>259</v>
      </c>
      <c r="G9" s="297"/>
    </row>
    <row r="10" spans="2:8">
      <c r="B10" s="294" t="s">
        <v>212</v>
      </c>
      <c r="C10" s="595">
        <v>8.2500000000000004E-2</v>
      </c>
      <c r="D10" s="177" t="s">
        <v>258</v>
      </c>
      <c r="E10" s="294" t="s">
        <v>257</v>
      </c>
      <c r="F10" s="294" t="s">
        <v>259</v>
      </c>
      <c r="G10" s="297"/>
    </row>
    <row r="11" spans="2:8">
      <c r="B11" s="307" t="s">
        <v>40</v>
      </c>
      <c r="C11" s="311">
        <v>2.9000000000000001E-2</v>
      </c>
      <c r="D11" s="97" t="s">
        <v>258</v>
      </c>
      <c r="E11" s="307" t="s">
        <v>259</v>
      </c>
      <c r="F11" s="307" t="s">
        <v>259</v>
      </c>
      <c r="G11" s="297"/>
    </row>
    <row r="12" spans="2:8">
      <c r="B12" s="294" t="s">
        <v>41</v>
      </c>
      <c r="C12" s="445">
        <v>6.3500000000000001E-2</v>
      </c>
      <c r="D12" s="177" t="s">
        <v>258</v>
      </c>
      <c r="E12" s="294" t="s">
        <v>259</v>
      </c>
      <c r="F12" s="294" t="s">
        <v>259</v>
      </c>
      <c r="G12" s="297"/>
      <c r="H12" s="508"/>
    </row>
    <row r="13" spans="2:8">
      <c r="B13" s="307" t="s">
        <v>42</v>
      </c>
      <c r="C13" s="490" t="s">
        <v>393</v>
      </c>
      <c r="D13" s="514" t="s">
        <v>393</v>
      </c>
      <c r="E13" s="514" t="s">
        <v>393</v>
      </c>
      <c r="F13" s="514" t="s">
        <v>393</v>
      </c>
      <c r="G13" s="297"/>
    </row>
    <row r="14" spans="2:8">
      <c r="B14" s="294" t="s">
        <v>43</v>
      </c>
      <c r="C14" s="445">
        <v>0.06</v>
      </c>
      <c r="D14" s="177" t="s">
        <v>258</v>
      </c>
      <c r="E14" s="294" t="s">
        <v>259</v>
      </c>
      <c r="F14" s="294" t="s">
        <v>259</v>
      </c>
      <c r="G14" s="297"/>
    </row>
    <row r="15" spans="2:8">
      <c r="B15" s="307" t="s">
        <v>44</v>
      </c>
      <c r="C15" s="311">
        <v>0.04</v>
      </c>
      <c r="D15" s="97" t="s">
        <v>258</v>
      </c>
      <c r="E15" s="307" t="s">
        <v>257</v>
      </c>
      <c r="F15" s="307" t="s">
        <v>257</v>
      </c>
      <c r="G15" s="297"/>
    </row>
    <row r="16" spans="2:8">
      <c r="B16" s="294" t="s">
        <v>45</v>
      </c>
      <c r="C16" s="445">
        <v>0.04</v>
      </c>
      <c r="D16" s="177" t="s">
        <v>256</v>
      </c>
      <c r="E16" s="294" t="s">
        <v>257</v>
      </c>
      <c r="F16" s="294" t="s">
        <v>257</v>
      </c>
      <c r="G16" s="297"/>
    </row>
    <row r="17" spans="2:6">
      <c r="B17" s="307" t="s">
        <v>46</v>
      </c>
      <c r="C17" s="311">
        <v>0.06</v>
      </c>
      <c r="D17" s="97" t="s">
        <v>256</v>
      </c>
      <c r="E17" s="307" t="s">
        <v>257</v>
      </c>
      <c r="F17" s="307" t="s">
        <v>257</v>
      </c>
    </row>
    <row r="18" spans="2:6">
      <c r="B18" s="294" t="s">
        <v>47</v>
      </c>
      <c r="C18" s="445">
        <v>6.25E-2</v>
      </c>
      <c r="D18" s="177">
        <v>0.01</v>
      </c>
      <c r="E18" s="294" t="s">
        <v>259</v>
      </c>
      <c r="F18" s="294" t="s">
        <v>259</v>
      </c>
    </row>
    <row r="19" spans="2:6">
      <c r="B19" s="307" t="s">
        <v>48</v>
      </c>
      <c r="C19" s="311">
        <v>7.0000000000000007E-2</v>
      </c>
      <c r="D19" s="97" t="s">
        <v>258</v>
      </c>
      <c r="E19" s="307" t="s">
        <v>259</v>
      </c>
      <c r="F19" s="307" t="s">
        <v>259</v>
      </c>
    </row>
    <row r="20" spans="2:6">
      <c r="B20" s="294" t="s">
        <v>49</v>
      </c>
      <c r="C20" s="445">
        <v>0.06</v>
      </c>
      <c r="D20" s="177" t="s">
        <v>258</v>
      </c>
      <c r="E20" s="294" t="s">
        <v>259</v>
      </c>
      <c r="F20" s="294" t="s">
        <v>259</v>
      </c>
    </row>
    <row r="21" spans="2:6">
      <c r="B21" s="307" t="s">
        <v>50</v>
      </c>
      <c r="C21" s="311">
        <v>6.5000000000000002E-2</v>
      </c>
      <c r="D21" s="97" t="s">
        <v>256</v>
      </c>
      <c r="E21" s="307" t="s">
        <v>257</v>
      </c>
      <c r="F21" s="307" t="s">
        <v>257</v>
      </c>
    </row>
    <row r="22" spans="2:6">
      <c r="B22" s="294" t="s">
        <v>51</v>
      </c>
      <c r="C22" s="445">
        <v>0.06</v>
      </c>
      <c r="D22" s="177" t="s">
        <v>258</v>
      </c>
      <c r="E22" s="294" t="s">
        <v>259</v>
      </c>
      <c r="F22" s="294" t="s">
        <v>259</v>
      </c>
    </row>
    <row r="23" spans="2:6">
      <c r="B23" s="307" t="s">
        <v>52</v>
      </c>
      <c r="C23" s="311">
        <v>4.4499999999999998E-2</v>
      </c>
      <c r="D23" s="97" t="s">
        <v>258</v>
      </c>
      <c r="E23" s="307" t="s">
        <v>257</v>
      </c>
      <c r="F23" s="307" t="s">
        <v>257</v>
      </c>
    </row>
    <row r="24" spans="2:6">
      <c r="B24" s="294" t="s">
        <v>53</v>
      </c>
      <c r="C24" s="445">
        <v>5.5E-2</v>
      </c>
      <c r="D24" s="177" t="s">
        <v>258</v>
      </c>
      <c r="E24" s="294" t="s">
        <v>259</v>
      </c>
      <c r="F24" s="294" t="s">
        <v>259</v>
      </c>
    </row>
    <row r="25" spans="2:6">
      <c r="B25" s="307" t="s">
        <v>54</v>
      </c>
      <c r="C25" s="311">
        <v>0.06</v>
      </c>
      <c r="D25" s="97" t="s">
        <v>258</v>
      </c>
      <c r="E25" s="307" t="s">
        <v>259</v>
      </c>
      <c r="F25" s="307" t="s">
        <v>259</v>
      </c>
    </row>
    <row r="26" spans="2:6">
      <c r="B26" s="294" t="s">
        <v>55</v>
      </c>
      <c r="C26" s="445">
        <v>6.25E-2</v>
      </c>
      <c r="D26" s="177" t="s">
        <v>258</v>
      </c>
      <c r="E26" s="294" t="s">
        <v>257</v>
      </c>
      <c r="F26" s="294" t="s">
        <v>257</v>
      </c>
    </row>
    <row r="27" spans="2:6">
      <c r="B27" s="307" t="s">
        <v>56</v>
      </c>
      <c r="C27" s="311">
        <v>0.06</v>
      </c>
      <c r="D27" s="97" t="s">
        <v>258</v>
      </c>
      <c r="E27" s="307" t="s">
        <v>257</v>
      </c>
      <c r="F27" s="307" t="s">
        <v>257</v>
      </c>
    </row>
    <row r="28" spans="2:6">
      <c r="B28" s="294" t="s">
        <v>57</v>
      </c>
      <c r="C28" s="309">
        <v>6.8750000000000006E-2</v>
      </c>
      <c r="D28" s="177" t="s">
        <v>258</v>
      </c>
      <c r="E28" s="294" t="s">
        <v>259</v>
      </c>
      <c r="F28" s="294" t="s">
        <v>259</v>
      </c>
    </row>
    <row r="29" spans="2:6">
      <c r="B29" s="307" t="s">
        <v>58</v>
      </c>
      <c r="C29" s="311">
        <v>7.0000000000000007E-2</v>
      </c>
      <c r="D29" s="97" t="s">
        <v>256</v>
      </c>
      <c r="E29" s="307" t="s">
        <v>257</v>
      </c>
      <c r="F29" s="307" t="s">
        <v>257</v>
      </c>
    </row>
    <row r="30" spans="2:6">
      <c r="B30" s="294" t="s">
        <v>59</v>
      </c>
      <c r="C30" s="309">
        <v>4.2250000000000003E-2</v>
      </c>
      <c r="D30" s="280">
        <v>1.225E-2</v>
      </c>
      <c r="E30" s="294" t="s">
        <v>257</v>
      </c>
      <c r="F30" s="294" t="s">
        <v>257</v>
      </c>
    </row>
    <row r="31" spans="2:6">
      <c r="B31" s="307" t="s">
        <v>60</v>
      </c>
      <c r="C31" s="490" t="s">
        <v>393</v>
      </c>
      <c r="D31" s="514" t="s">
        <v>393</v>
      </c>
      <c r="E31" s="514" t="s">
        <v>393</v>
      </c>
      <c r="F31" s="514" t="s">
        <v>393</v>
      </c>
    </row>
    <row r="32" spans="2:6">
      <c r="B32" s="294" t="s">
        <v>61</v>
      </c>
      <c r="C32" s="445">
        <v>5.5E-2</v>
      </c>
      <c r="D32" s="177" t="s">
        <v>258</v>
      </c>
      <c r="E32" s="294" t="s">
        <v>257</v>
      </c>
      <c r="F32" s="294" t="s">
        <v>257</v>
      </c>
    </row>
    <row r="33" spans="2:6">
      <c r="B33" s="307" t="s">
        <v>62</v>
      </c>
      <c r="C33" s="311">
        <v>6.8500000000000005E-2</v>
      </c>
      <c r="D33" s="97" t="s">
        <v>258</v>
      </c>
      <c r="E33" s="307" t="s">
        <v>257</v>
      </c>
      <c r="F33" s="307" t="s">
        <v>257</v>
      </c>
    </row>
    <row r="34" spans="2:6">
      <c r="B34" s="294" t="s">
        <v>63</v>
      </c>
      <c r="C34" s="516" t="s">
        <v>393</v>
      </c>
      <c r="D34" s="517" t="s">
        <v>393</v>
      </c>
      <c r="E34" s="515" t="s">
        <v>393</v>
      </c>
      <c r="F34" s="515" t="s">
        <v>393</v>
      </c>
    </row>
    <row r="35" spans="2:6">
      <c r="B35" s="307" t="s">
        <v>64</v>
      </c>
      <c r="C35" s="314">
        <v>6.6250000000000003E-2</v>
      </c>
      <c r="D35" s="97" t="s">
        <v>258</v>
      </c>
      <c r="E35" s="307" t="s">
        <v>259</v>
      </c>
      <c r="F35" s="307" t="s">
        <v>259</v>
      </c>
    </row>
    <row r="36" spans="2:6">
      <c r="B36" s="294" t="s">
        <v>65</v>
      </c>
      <c r="C36" s="309">
        <v>5.1249999999999997E-2</v>
      </c>
      <c r="D36" s="177" t="s">
        <v>258</v>
      </c>
      <c r="E36" s="294" t="s">
        <v>257</v>
      </c>
      <c r="F36" s="294" t="s">
        <v>257</v>
      </c>
    </row>
    <row r="37" spans="2:6">
      <c r="B37" s="307" t="s">
        <v>66</v>
      </c>
      <c r="C37" s="311">
        <v>0.04</v>
      </c>
      <c r="D37" s="97" t="s">
        <v>258</v>
      </c>
      <c r="E37" s="307" t="s">
        <v>259</v>
      </c>
      <c r="F37" s="307" t="s">
        <v>259</v>
      </c>
    </row>
    <row r="38" spans="2:6">
      <c r="B38" s="294" t="s">
        <v>67</v>
      </c>
      <c r="C38" s="445">
        <v>4.7500000000000001E-2</v>
      </c>
      <c r="D38" s="177" t="s">
        <v>258</v>
      </c>
      <c r="E38" s="294" t="s">
        <v>259</v>
      </c>
      <c r="F38" s="294" t="s">
        <v>259</v>
      </c>
    </row>
    <row r="39" spans="2:6">
      <c r="B39" s="307" t="s">
        <v>68</v>
      </c>
      <c r="C39" s="311">
        <v>0.05</v>
      </c>
      <c r="D39" s="97" t="s">
        <v>258</v>
      </c>
      <c r="E39" s="307" t="s">
        <v>259</v>
      </c>
      <c r="F39" s="307" t="s">
        <v>259</v>
      </c>
    </row>
    <row r="40" spans="2:6">
      <c r="B40" s="294" t="s">
        <v>69</v>
      </c>
      <c r="C40" s="445">
        <v>5.7500000000000002E-2</v>
      </c>
      <c r="D40" s="177" t="s">
        <v>258</v>
      </c>
      <c r="E40" s="294" t="s">
        <v>257</v>
      </c>
      <c r="F40" s="294" t="s">
        <v>259</v>
      </c>
    </row>
    <row r="41" spans="2:6">
      <c r="B41" s="307" t="s">
        <v>70</v>
      </c>
      <c r="C41" s="311">
        <v>4.4999999999999998E-2</v>
      </c>
      <c r="D41" s="97" t="s">
        <v>256</v>
      </c>
      <c r="E41" s="307" t="s">
        <v>257</v>
      </c>
      <c r="F41" s="307" t="s">
        <v>257</v>
      </c>
    </row>
    <row r="42" spans="2:6">
      <c r="B42" s="294" t="s">
        <v>71</v>
      </c>
      <c r="C42" s="516" t="s">
        <v>393</v>
      </c>
      <c r="D42" s="517" t="s">
        <v>393</v>
      </c>
      <c r="E42" s="515" t="s">
        <v>393</v>
      </c>
      <c r="F42" s="515" t="s">
        <v>393</v>
      </c>
    </row>
    <row r="43" spans="2:6">
      <c r="B43" s="307" t="s">
        <v>72</v>
      </c>
      <c r="C43" s="311">
        <v>0.06</v>
      </c>
      <c r="D43" s="97" t="s">
        <v>258</v>
      </c>
      <c r="E43" s="307" t="s">
        <v>257</v>
      </c>
      <c r="F43" s="307" t="s">
        <v>259</v>
      </c>
    </row>
    <row r="44" spans="2:6">
      <c r="B44" s="294" t="s">
        <v>73</v>
      </c>
      <c r="C44" s="445">
        <v>7.0000000000000007E-2</v>
      </c>
      <c r="D44" s="177" t="s">
        <v>258</v>
      </c>
      <c r="E44" s="294" t="s">
        <v>259</v>
      </c>
      <c r="F44" s="294" t="s">
        <v>259</v>
      </c>
    </row>
    <row r="45" spans="2:6">
      <c r="B45" s="307" t="s">
        <v>74</v>
      </c>
      <c r="C45" s="311">
        <v>0.06</v>
      </c>
      <c r="D45" s="97" t="s">
        <v>258</v>
      </c>
      <c r="E45" s="307" t="s">
        <v>257</v>
      </c>
      <c r="F45" s="307" t="s">
        <v>257</v>
      </c>
    </row>
    <row r="46" spans="2:6">
      <c r="B46" s="294" t="s">
        <v>75</v>
      </c>
      <c r="C46" s="445">
        <v>4.4999999999999998E-2</v>
      </c>
      <c r="D46" s="177" t="s">
        <v>256</v>
      </c>
      <c r="E46" s="294" t="s">
        <v>257</v>
      </c>
      <c r="F46" s="294" t="s">
        <v>257</v>
      </c>
    </row>
    <row r="47" spans="2:6">
      <c r="B47" s="307" t="s">
        <v>2335</v>
      </c>
      <c r="C47" s="311">
        <v>7.0000000000000007E-2</v>
      </c>
      <c r="D47" s="97">
        <v>0.04</v>
      </c>
      <c r="E47" s="307" t="s">
        <v>257</v>
      </c>
      <c r="F47" s="307" t="s">
        <v>257</v>
      </c>
    </row>
    <row r="48" spans="2:6">
      <c r="B48" s="294" t="s">
        <v>77</v>
      </c>
      <c r="C48" s="445">
        <v>6.25E-2</v>
      </c>
      <c r="D48" s="177" t="s">
        <v>258</v>
      </c>
      <c r="E48" s="294" t="s">
        <v>259</v>
      </c>
      <c r="F48" s="294" t="s">
        <v>259</v>
      </c>
    </row>
    <row r="49" spans="1:6">
      <c r="A49" s="297"/>
      <c r="B49" s="307" t="s">
        <v>246</v>
      </c>
      <c r="C49" s="311">
        <v>0.05</v>
      </c>
      <c r="D49" s="97">
        <v>1.7500000000000002E-2</v>
      </c>
      <c r="E49" s="307" t="s">
        <v>257</v>
      </c>
      <c r="F49" s="307" t="s">
        <v>257</v>
      </c>
    </row>
    <row r="50" spans="1:6">
      <c r="A50" s="297"/>
      <c r="B50" s="294" t="s">
        <v>79</v>
      </c>
      <c r="C50" s="445">
        <v>0.06</v>
      </c>
      <c r="D50" s="177" t="s">
        <v>258</v>
      </c>
      <c r="E50" s="294" t="s">
        <v>257</v>
      </c>
      <c r="F50" s="294" t="s">
        <v>257</v>
      </c>
    </row>
    <row r="51" spans="1:6">
      <c r="A51" s="297"/>
      <c r="B51" s="307" t="s">
        <v>168</v>
      </c>
      <c r="C51" s="311">
        <v>5.2999999999999999E-2</v>
      </c>
      <c r="D51" s="97">
        <v>2.5000000000000001E-2</v>
      </c>
      <c r="E51" s="307" t="s">
        <v>257</v>
      </c>
      <c r="F51" s="307" t="s">
        <v>257</v>
      </c>
    </row>
    <row r="52" spans="1:6">
      <c r="A52" s="297"/>
      <c r="B52" s="294" t="s">
        <v>81</v>
      </c>
      <c r="C52" s="445">
        <v>6.5000000000000002E-2</v>
      </c>
      <c r="D52" s="177" t="s">
        <v>258</v>
      </c>
      <c r="E52" s="294" t="s">
        <v>257</v>
      </c>
      <c r="F52" s="294" t="s">
        <v>259</v>
      </c>
    </row>
    <row r="53" spans="1:6">
      <c r="A53" s="297"/>
      <c r="B53" s="307" t="s">
        <v>82</v>
      </c>
      <c r="C53" s="311">
        <v>0.06</v>
      </c>
      <c r="D53" s="97" t="s">
        <v>258</v>
      </c>
      <c r="E53" s="307" t="s">
        <v>257</v>
      </c>
      <c r="F53" s="307" t="s">
        <v>259</v>
      </c>
    </row>
    <row r="54" spans="1:6">
      <c r="A54" s="297"/>
      <c r="B54" s="294" t="s">
        <v>83</v>
      </c>
      <c r="C54" s="445">
        <v>0.05</v>
      </c>
      <c r="D54" s="177" t="s">
        <v>258</v>
      </c>
      <c r="E54" s="294" t="s">
        <v>259</v>
      </c>
      <c r="F54" s="294" t="s">
        <v>259</v>
      </c>
    </row>
    <row r="55" spans="1:6">
      <c r="A55" s="297"/>
      <c r="B55" s="307" t="s">
        <v>84</v>
      </c>
      <c r="C55" s="311">
        <v>0.04</v>
      </c>
      <c r="D55" s="97" t="s">
        <v>258</v>
      </c>
      <c r="E55" s="307" t="s">
        <v>257</v>
      </c>
      <c r="F55" s="307" t="s">
        <v>257</v>
      </c>
    </row>
    <row r="56" spans="1:6">
      <c r="A56" s="297"/>
      <c r="B56" s="294" t="s">
        <v>85</v>
      </c>
      <c r="C56" s="445">
        <v>0.06</v>
      </c>
      <c r="D56" s="177" t="s">
        <v>258</v>
      </c>
      <c r="E56" s="294" t="s">
        <v>538</v>
      </c>
      <c r="F56" s="294" t="s">
        <v>259</v>
      </c>
    </row>
    <row r="57" spans="1:6" s="265" customFormat="1">
      <c r="A57" s="297"/>
      <c r="B57" s="294"/>
      <c r="C57" s="174"/>
      <c r="D57" s="177"/>
      <c r="E57" s="294"/>
      <c r="F57" s="294"/>
    </row>
    <row r="58" spans="1:6" s="265" customFormat="1" ht="15">
      <c r="A58" s="532" t="s">
        <v>615</v>
      </c>
      <c r="B58" s="294"/>
      <c r="C58" s="174"/>
      <c r="D58" s="177"/>
      <c r="E58" s="294"/>
      <c r="F58" s="294"/>
    </row>
    <row r="59" spans="1:6" s="265" customFormat="1">
      <c r="A59" s="297"/>
      <c r="B59" s="294"/>
      <c r="C59" s="174"/>
      <c r="D59" s="177"/>
      <c r="E59" s="294"/>
      <c r="F59" s="294"/>
    </row>
    <row r="60" spans="1:6">
      <c r="A60" s="297"/>
      <c r="B60" s="294"/>
      <c r="C60" s="174"/>
      <c r="D60" s="174"/>
      <c r="E60" s="294"/>
      <c r="F60" s="294"/>
    </row>
    <row r="61" spans="1:6" ht="30.75" customHeight="1">
      <c r="A61" s="734" t="s">
        <v>2368</v>
      </c>
      <c r="B61" s="734"/>
      <c r="C61" s="734"/>
      <c r="D61" s="734"/>
      <c r="E61" s="734"/>
      <c r="F61" s="734"/>
    </row>
    <row r="62" spans="1:6">
      <c r="A62" s="294"/>
      <c r="B62" s="297"/>
      <c r="C62" s="297"/>
      <c r="D62" s="297"/>
      <c r="E62" s="297"/>
      <c r="F62" s="297"/>
    </row>
    <row r="63" spans="1:6">
      <c r="A63" s="294"/>
      <c r="B63" s="297"/>
      <c r="C63" s="297"/>
      <c r="D63" s="297"/>
      <c r="E63" s="297"/>
      <c r="F63" s="297"/>
    </row>
    <row r="67" spans="2:2">
      <c r="B67" s="297"/>
    </row>
    <row r="68" spans="2:2">
      <c r="B68" s="405"/>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0" tint="-0.34998626667073579"/>
    <pageSetUpPr fitToPage="1"/>
  </sheetPr>
  <dimension ref="B1:L66"/>
  <sheetViews>
    <sheetView workbookViewId="0">
      <selection activeCell="F9" sqref="F9"/>
    </sheetView>
  </sheetViews>
  <sheetFormatPr baseColWidth="10" defaultColWidth="9.33203125" defaultRowHeight="14"/>
  <cols>
    <col min="1" max="1" width="20.5" style="91" customWidth="1"/>
    <col min="2" max="2" width="13.5" style="91" customWidth="1"/>
    <col min="3" max="3" width="15.33203125" style="91" customWidth="1"/>
    <col min="4" max="4" width="14" style="91" customWidth="1"/>
    <col min="5" max="5" width="20.5" style="91" customWidth="1"/>
    <col min="6" max="6" width="9.33203125" style="91"/>
    <col min="7" max="7" width="12.5" style="91" customWidth="1"/>
    <col min="8" max="8" width="24.33203125" style="91" customWidth="1"/>
    <col min="9" max="9" width="21.5" style="91" customWidth="1"/>
    <col min="10" max="10" width="11.5" style="91" customWidth="1"/>
    <col min="11" max="11" width="11.6640625" style="91" customWidth="1"/>
    <col min="12" max="13" width="9.33203125" style="91"/>
    <col min="14" max="14" width="18.33203125" style="91" bestFit="1" customWidth="1"/>
    <col min="15" max="16384" width="9.33203125" style="91"/>
  </cols>
  <sheetData>
    <row r="1" spans="2:8" s="534" customFormat="1">
      <c r="C1" s="553" t="s">
        <v>534</v>
      </c>
      <c r="D1" s="553"/>
    </row>
    <row r="2" spans="2:8" s="536" customFormat="1" ht="18">
      <c r="C2" s="590" t="s">
        <v>515</v>
      </c>
      <c r="D2" s="590"/>
      <c r="E2" s="552"/>
    </row>
    <row r="3" spans="2:8" s="536" customFormat="1" ht="18">
      <c r="C3" s="590" t="s">
        <v>516</v>
      </c>
      <c r="D3" s="590"/>
      <c r="E3" s="552"/>
    </row>
    <row r="4" spans="2:8" s="536" customFormat="1" ht="18">
      <c r="C4" s="590" t="str">
        <f>CONCATENATE("Fiscal Year ",Pop!H1)</f>
        <v>Fiscal Year 2016</v>
      </c>
      <c r="D4" s="590"/>
      <c r="H4" s="270"/>
    </row>
    <row r="6" spans="2:8" s="102" customFormat="1" ht="30">
      <c r="B6" s="269" t="s">
        <v>31</v>
      </c>
      <c r="C6" s="103" t="s">
        <v>434</v>
      </c>
      <c r="D6" s="103" t="s">
        <v>33</v>
      </c>
    </row>
    <row r="7" spans="2:8">
      <c r="B7" s="268" t="s">
        <v>34</v>
      </c>
      <c r="C7" s="260">
        <f>(SLF!D16/Pop!D4)*1000</f>
        <v>562.42324062482032</v>
      </c>
      <c r="D7" s="268"/>
    </row>
    <row r="8" spans="2:8">
      <c r="B8" s="542" t="s">
        <v>35</v>
      </c>
      <c r="C8" s="543">
        <f>(SLF!I16/Pop!D5)*1000</f>
        <v>589.06007453896632</v>
      </c>
      <c r="D8" s="542">
        <f>RANK(C8,$C$8:$C$57)</f>
        <v>17</v>
      </c>
    </row>
    <row r="9" spans="2:8">
      <c r="B9" s="545" t="s">
        <v>36</v>
      </c>
      <c r="C9" s="546">
        <f>(SLF!L16/Pop!D6)*1000</f>
        <v>489.76699275274365</v>
      </c>
      <c r="D9" s="545">
        <f t="shared" ref="D9:D57" si="0">RANK(C9,$C$8:$C$57)</f>
        <v>33</v>
      </c>
    </row>
    <row r="10" spans="2:8">
      <c r="B10" s="542" t="s">
        <v>37</v>
      </c>
      <c r="C10" s="543">
        <f>(SLF!O16/Pop!D7)*1000</f>
        <v>337.28929650718618</v>
      </c>
      <c r="D10" s="542">
        <f t="shared" si="0"/>
        <v>49</v>
      </c>
    </row>
    <row r="11" spans="2:8">
      <c r="B11" s="545" t="s">
        <v>38</v>
      </c>
      <c r="C11" s="546">
        <f>(SLF!R$16/Pop!D8)*1000</f>
        <v>497.89524303843979</v>
      </c>
      <c r="D11" s="545">
        <f t="shared" si="0"/>
        <v>31</v>
      </c>
    </row>
    <row r="12" spans="2:8">
      <c r="B12" s="542" t="s">
        <v>39</v>
      </c>
      <c r="C12" s="543">
        <f>(SLF!U$16/Pop!D9)*1000</f>
        <v>504.64334257351726</v>
      </c>
      <c r="D12" s="542">
        <f t="shared" si="0"/>
        <v>30</v>
      </c>
    </row>
    <row r="13" spans="2:8">
      <c r="B13" s="545" t="s">
        <v>40</v>
      </c>
      <c r="C13" s="546">
        <f>(SLF!X$16/Pop!D10)*1000</f>
        <v>444.89878582775555</v>
      </c>
      <c r="D13" s="545">
        <f t="shared" si="0"/>
        <v>38</v>
      </c>
    </row>
    <row r="14" spans="2:8">
      <c r="B14" s="542" t="s">
        <v>41</v>
      </c>
      <c r="C14" s="543">
        <f>(SLF!AA$16/Pop!D11)*1000</f>
        <v>668.11579054459912</v>
      </c>
      <c r="D14" s="542">
        <f t="shared" si="0"/>
        <v>13</v>
      </c>
    </row>
    <row r="15" spans="2:8">
      <c r="B15" s="545" t="s">
        <v>42</v>
      </c>
      <c r="C15" s="546">
        <f>(SLF!AD$16/Pop!D12)*1000</f>
        <v>582.79118881324405</v>
      </c>
      <c r="D15" s="545">
        <f t="shared" si="0"/>
        <v>19</v>
      </c>
    </row>
    <row r="16" spans="2:8">
      <c r="B16" s="542" t="s">
        <v>43</v>
      </c>
      <c r="C16" s="543">
        <f>(SLF!AJ$16/Pop!D13)*1000</f>
        <v>577.36991329981925</v>
      </c>
      <c r="D16" s="542">
        <f t="shared" si="0"/>
        <v>20</v>
      </c>
    </row>
    <row r="17" spans="2:4">
      <c r="B17" s="545" t="s">
        <v>44</v>
      </c>
      <c r="C17" s="546">
        <f>(SLF!AM$16/Pop!D14)*1000</f>
        <v>402.9319482393185</v>
      </c>
      <c r="D17" s="545">
        <f t="shared" si="0"/>
        <v>43</v>
      </c>
    </row>
    <row r="18" spans="2:4">
      <c r="B18" s="542" t="s">
        <v>45</v>
      </c>
      <c r="C18" s="543">
        <f>(SLF!AP$16/Pop!D15)*1000</f>
        <v>928.20590711865407</v>
      </c>
      <c r="D18" s="542">
        <f t="shared" si="0"/>
        <v>3</v>
      </c>
    </row>
    <row r="19" spans="2:4">
      <c r="B19" s="545" t="s">
        <v>46</v>
      </c>
      <c r="C19" s="546">
        <f>(SLF!AS$16/Pop!D16)*1000</f>
        <v>356.89864323528326</v>
      </c>
      <c r="D19" s="545">
        <f t="shared" si="0"/>
        <v>47</v>
      </c>
    </row>
    <row r="20" spans="2:4">
      <c r="B20" s="542" t="s">
        <v>47</v>
      </c>
      <c r="C20" s="543">
        <f>(SLF!AV$16/Pop!D17)*1000</f>
        <v>788.40261937657442</v>
      </c>
      <c r="D20" s="542">
        <f t="shared" si="0"/>
        <v>6</v>
      </c>
    </row>
    <row r="21" spans="2:4">
      <c r="B21" s="545" t="s">
        <v>48</v>
      </c>
      <c r="C21" s="546">
        <f>(SLF!AY$16/Pop!D18)*1000</f>
        <v>530.57707053972058</v>
      </c>
      <c r="D21" s="545">
        <f t="shared" si="0"/>
        <v>27</v>
      </c>
    </row>
    <row r="22" spans="2:4">
      <c r="B22" s="542" t="s">
        <v>49</v>
      </c>
      <c r="C22" s="543">
        <f>(SLF!BB$16/Pop!D19)*1000</f>
        <v>540.64797984201834</v>
      </c>
      <c r="D22" s="542">
        <f t="shared" si="0"/>
        <v>23</v>
      </c>
    </row>
    <row r="23" spans="2:4">
      <c r="B23" s="545" t="s">
        <v>50</v>
      </c>
      <c r="C23" s="546">
        <f>(SLF!BE$16/Pop!D20)*1000</f>
        <v>463.70279781726714</v>
      </c>
      <c r="D23" s="545">
        <f t="shared" si="0"/>
        <v>35</v>
      </c>
    </row>
    <row r="24" spans="2:4">
      <c r="B24" s="542" t="s">
        <v>51</v>
      </c>
      <c r="C24" s="543">
        <f>(SLF!BH$16/Pop!D21)*1000</f>
        <v>636.98445012559421</v>
      </c>
      <c r="D24" s="542">
        <f t="shared" si="0"/>
        <v>15</v>
      </c>
    </row>
    <row r="25" spans="2:4">
      <c r="B25" s="545" t="s">
        <v>52</v>
      </c>
      <c r="C25" s="546">
        <f>(SLF!BK$16/Pop!D22)*1000</f>
        <v>532.40341712836334</v>
      </c>
      <c r="D25" s="545">
        <f t="shared" si="0"/>
        <v>26</v>
      </c>
    </row>
    <row r="26" spans="2:4">
      <c r="B26" s="542" t="s">
        <v>53</v>
      </c>
      <c r="C26" s="543">
        <f>(SLF!BN$16/Pop!D23)*1000</f>
        <v>545.29285117182565</v>
      </c>
      <c r="D26" s="542">
        <f t="shared" si="0"/>
        <v>22</v>
      </c>
    </row>
    <row r="27" spans="2:4">
      <c r="B27" s="545" t="s">
        <v>54</v>
      </c>
      <c r="C27" s="546">
        <f>(SLF!BQ$16/Pop!D24)*1000</f>
        <v>873.22913872637412</v>
      </c>
      <c r="D27" s="545">
        <f t="shared" si="0"/>
        <v>4</v>
      </c>
    </row>
    <row r="28" spans="2:4">
      <c r="B28" s="542" t="s">
        <v>55</v>
      </c>
      <c r="C28" s="543">
        <f>(SLF!BT$16/Pop!D25)*1000</f>
        <v>438.79944681208389</v>
      </c>
      <c r="D28" s="542">
        <f t="shared" si="0"/>
        <v>39</v>
      </c>
    </row>
    <row r="29" spans="2:4">
      <c r="B29" s="545" t="s">
        <v>56</v>
      </c>
      <c r="C29" s="546">
        <f>(SLF!BW$16/Pop!D26)*1000</f>
        <v>438.03916969389775</v>
      </c>
      <c r="D29" s="545">
        <f t="shared" si="0"/>
        <v>40</v>
      </c>
    </row>
    <row r="30" spans="2:4">
      <c r="B30" s="542" t="s">
        <v>57</v>
      </c>
      <c r="C30" s="543">
        <f>(SLF!BZ$16/Pop!D27)*1000</f>
        <v>857.90228142731735</v>
      </c>
      <c r="D30" s="542">
        <f t="shared" si="0"/>
        <v>5</v>
      </c>
    </row>
    <row r="31" spans="2:4">
      <c r="B31" s="545" t="s">
        <v>58</v>
      </c>
      <c r="C31" s="546">
        <f>(SLF!CC$16/Pop!D28)*1000</f>
        <v>534.25436664584322</v>
      </c>
      <c r="D31" s="545">
        <f t="shared" si="0"/>
        <v>25</v>
      </c>
    </row>
    <row r="32" spans="2:4">
      <c r="B32" s="542" t="s">
        <v>59</v>
      </c>
      <c r="C32" s="543">
        <f>(SLF!CF$16/Pop!D29)*1000</f>
        <v>394.77105898762403</v>
      </c>
      <c r="D32" s="542">
        <f t="shared" si="0"/>
        <v>44</v>
      </c>
    </row>
    <row r="33" spans="2:4">
      <c r="B33" s="545" t="s">
        <v>60</v>
      </c>
      <c r="C33" s="546">
        <f>(SLF!CI$16/Pop!D30)*1000</f>
        <v>550.28421344506751</v>
      </c>
      <c r="D33" s="545">
        <f t="shared" si="0"/>
        <v>21</v>
      </c>
    </row>
    <row r="34" spans="2:4">
      <c r="B34" s="542" t="s">
        <v>61</v>
      </c>
      <c r="C34" s="543">
        <f>(SLF!CL$16/Pop!D31)*1000</f>
        <v>352.01139859813594</v>
      </c>
      <c r="D34" s="542">
        <f t="shared" si="0"/>
        <v>48</v>
      </c>
    </row>
    <row r="35" spans="2:4">
      <c r="B35" s="545" t="s">
        <v>62</v>
      </c>
      <c r="C35" s="546">
        <f>(SLF!CO$16/Pop!D32)*1000</f>
        <v>993.05027738330887</v>
      </c>
      <c r="D35" s="545">
        <f t="shared" si="0"/>
        <v>2</v>
      </c>
    </row>
    <row r="36" spans="2:4">
      <c r="B36" s="542" t="s">
        <v>63</v>
      </c>
      <c r="C36" s="543">
        <f>(SLF!CR$16/Pop!D33)*1000</f>
        <v>738.650127526657</v>
      </c>
      <c r="D36" s="542">
        <f t="shared" si="0"/>
        <v>10</v>
      </c>
    </row>
    <row r="37" spans="2:4">
      <c r="B37" s="545" t="s">
        <v>64</v>
      </c>
      <c r="C37" s="546">
        <f>(SLF!CU$16/Pop!D34)*1000</f>
        <v>456.75696024777648</v>
      </c>
      <c r="D37" s="545">
        <f t="shared" si="0"/>
        <v>36</v>
      </c>
    </row>
    <row r="38" spans="2:4">
      <c r="B38" s="542" t="s">
        <v>65</v>
      </c>
      <c r="C38" s="543">
        <f>(SLF!CX$16/Pop!D35)*1000</f>
        <v>455.10330713252699</v>
      </c>
      <c r="D38" s="542">
        <f t="shared" si="0"/>
        <v>37</v>
      </c>
    </row>
    <row r="39" spans="2:4">
      <c r="B39" s="545" t="s">
        <v>66</v>
      </c>
      <c r="C39" s="546">
        <f>(SLF!DA$16/Pop!D36)*1000</f>
        <v>689.22987902069974</v>
      </c>
      <c r="D39" s="545">
        <f t="shared" si="0"/>
        <v>11</v>
      </c>
    </row>
    <row r="40" spans="2:4">
      <c r="B40" s="542" t="s">
        <v>67</v>
      </c>
      <c r="C40" s="543">
        <f>(SLF!DD$16/Pop!D37)*1000</f>
        <v>436.1498122075019</v>
      </c>
      <c r="D40" s="542">
        <f t="shared" si="0"/>
        <v>41</v>
      </c>
    </row>
    <row r="41" spans="2:4">
      <c r="B41" s="545" t="s">
        <v>68</v>
      </c>
      <c r="C41" s="546">
        <f>(SLF!DG$16/Pop!D38)*1000</f>
        <v>667.78020721383677</v>
      </c>
      <c r="D41" s="545">
        <f t="shared" si="0"/>
        <v>14</v>
      </c>
    </row>
    <row r="42" spans="2:4">
      <c r="B42" s="542" t="s">
        <v>69</v>
      </c>
      <c r="C42" s="543">
        <f>(SLF!DJ$16/Pop!D39)*1000</f>
        <v>534.25993976883228</v>
      </c>
      <c r="D42" s="542">
        <f t="shared" si="0"/>
        <v>24</v>
      </c>
    </row>
    <row r="43" spans="2:4">
      <c r="B43" s="545" t="s">
        <v>70</v>
      </c>
      <c r="C43" s="546">
        <f>(SLF!DM$16/Pop!D40)*1000</f>
        <v>381.3973605576038</v>
      </c>
      <c r="D43" s="545">
        <f t="shared" si="0"/>
        <v>45</v>
      </c>
    </row>
    <row r="44" spans="2:4">
      <c r="B44" s="542" t="s">
        <v>71</v>
      </c>
      <c r="C44" s="543">
        <f>(SLF!DP$16/Pop!D41)*1000</f>
        <v>507.30508574545843</v>
      </c>
      <c r="D44" s="542">
        <f t="shared" si="0"/>
        <v>29</v>
      </c>
    </row>
    <row r="45" spans="2:4">
      <c r="B45" s="545" t="s">
        <v>72</v>
      </c>
      <c r="C45" s="546">
        <f>(SLF!DS$16/Pop!D42)*1000</f>
        <v>743.38952153676928</v>
      </c>
      <c r="D45" s="545">
        <f t="shared" si="0"/>
        <v>9</v>
      </c>
    </row>
    <row r="46" spans="2:4">
      <c r="B46" s="542" t="s">
        <v>73</v>
      </c>
      <c r="C46" s="543">
        <f>(SLF!DV$16/Pop!D43)*1000</f>
        <v>681.5640820525623</v>
      </c>
      <c r="D46" s="542">
        <f t="shared" si="0"/>
        <v>12</v>
      </c>
    </row>
    <row r="47" spans="2:4">
      <c r="B47" s="545" t="s">
        <v>74</v>
      </c>
      <c r="C47" s="546">
        <f>(SLF!DY$16/Pop!D44)*1000</f>
        <v>336.50965699978747</v>
      </c>
      <c r="D47" s="545">
        <f t="shared" si="0"/>
        <v>50</v>
      </c>
    </row>
    <row r="48" spans="2:4">
      <c r="B48" s="294" t="s">
        <v>75</v>
      </c>
      <c r="C48" s="292">
        <f>(SLF!EB$16/Pop!D45)*1000</f>
        <v>583.10448010659957</v>
      </c>
      <c r="D48" s="542">
        <f t="shared" si="0"/>
        <v>18</v>
      </c>
    </row>
    <row r="49" spans="2:12">
      <c r="B49" s="545" t="s">
        <v>76</v>
      </c>
      <c r="C49" s="546">
        <f>(SLF!EE$16/Pop!D46)*1000</f>
        <v>495.44831386391922</v>
      </c>
      <c r="D49" s="545">
        <f t="shared" si="0"/>
        <v>32</v>
      </c>
    </row>
    <row r="50" spans="2:12">
      <c r="B50" s="542" t="s">
        <v>77</v>
      </c>
      <c r="C50" s="543">
        <f>(SLF!EH$16/Pop!D47)*1000</f>
        <v>589.18230808666965</v>
      </c>
      <c r="D50" s="542">
        <f t="shared" si="0"/>
        <v>16</v>
      </c>
    </row>
    <row r="51" spans="2:12">
      <c r="B51" s="545" t="s">
        <v>78</v>
      </c>
      <c r="C51" s="546">
        <f>(SLF!EK$16/Pop!D48)*1000</f>
        <v>425.46498874461662</v>
      </c>
      <c r="D51" s="545">
        <f t="shared" si="0"/>
        <v>42</v>
      </c>
    </row>
    <row r="52" spans="2:12">
      <c r="B52" s="542" t="s">
        <v>79</v>
      </c>
      <c r="C52" s="543">
        <f>(SLF!EN$16/Pop!D49)*1000</f>
        <v>1074.5756023062336</v>
      </c>
      <c r="D52" s="542">
        <f t="shared" si="0"/>
        <v>1</v>
      </c>
    </row>
    <row r="53" spans="2:12">
      <c r="B53" s="545" t="s">
        <v>80</v>
      </c>
      <c r="C53" s="546">
        <f>(SLF!EQ$16/Pop!D50)*1000</f>
        <v>526.94613269189176</v>
      </c>
      <c r="D53" s="545">
        <f t="shared" si="0"/>
        <v>28</v>
      </c>
    </row>
    <row r="54" spans="2:12">
      <c r="B54" s="542" t="s">
        <v>81</v>
      </c>
      <c r="C54" s="543">
        <f>(SLF!ET$16/Pop!D51)*1000</f>
        <v>768.92319034893058</v>
      </c>
      <c r="D54" s="542">
        <f t="shared" si="0"/>
        <v>7</v>
      </c>
    </row>
    <row r="55" spans="2:12">
      <c r="B55" s="545" t="s">
        <v>82</v>
      </c>
      <c r="C55" s="546">
        <f>(SLF!EW$16/Pop!D52)*1000</f>
        <v>745.58209201716909</v>
      </c>
      <c r="D55" s="545">
        <f t="shared" si="0"/>
        <v>8</v>
      </c>
    </row>
    <row r="56" spans="2:12">
      <c r="B56" s="542" t="s">
        <v>83</v>
      </c>
      <c r="C56" s="543">
        <f>(SLF!EZ$16/Pop!D53)*1000</f>
        <v>483.04470686136665</v>
      </c>
      <c r="D56" s="542">
        <f t="shared" si="0"/>
        <v>34</v>
      </c>
    </row>
    <row r="57" spans="2:12">
      <c r="B57" s="545" t="s">
        <v>84</v>
      </c>
      <c r="C57" s="546">
        <f>(SLF!FC$16/Pop!D54)*1000</f>
        <v>371.20582653741604</v>
      </c>
      <c r="D57" s="545">
        <f t="shared" si="0"/>
        <v>46</v>
      </c>
    </row>
    <row r="58" spans="2:12">
      <c r="B58" s="542" t="s">
        <v>85</v>
      </c>
      <c r="C58" s="543">
        <f>(SLF!AG$16/Pop!D55)*1000</f>
        <v>644.11341797011994</v>
      </c>
      <c r="D58" s="477">
        <f>-RANK(C58,$C$8:$C$58)</f>
        <v>-15</v>
      </c>
    </row>
    <row r="59" spans="2:12">
      <c r="B59" s="542"/>
      <c r="C59" s="542"/>
      <c r="D59" s="542"/>
      <c r="L59" s="100"/>
    </row>
    <row r="60" spans="2:12" ht="57.75" customHeight="1">
      <c r="B60" s="693" t="s">
        <v>2336</v>
      </c>
      <c r="C60" s="693"/>
      <c r="D60" s="693"/>
      <c r="E60" s="693"/>
      <c r="F60" s="550"/>
    </row>
    <row r="61" spans="2:12">
      <c r="B61" s="693"/>
      <c r="C61" s="693"/>
      <c r="D61" s="693"/>
      <c r="E61" s="693"/>
    </row>
    <row r="62" spans="2:12">
      <c r="B62" s="693"/>
      <c r="C62" s="693"/>
      <c r="D62" s="693"/>
      <c r="E62" s="693"/>
    </row>
    <row r="63" spans="2:12">
      <c r="B63" s="693"/>
      <c r="C63" s="693"/>
      <c r="D63" s="693"/>
      <c r="E63" s="693"/>
    </row>
    <row r="64" spans="2:12">
      <c r="B64" s="693"/>
      <c r="C64" s="693"/>
      <c r="D64" s="693"/>
      <c r="E64" s="693"/>
    </row>
    <row r="65" spans="2:2">
      <c r="B65" s="91" t="s">
        <v>435</v>
      </c>
    </row>
    <row r="66" spans="2:2">
      <c r="B66" s="551"/>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3"/>
    <pageSetUpPr fitToPage="1"/>
  </sheetPr>
  <dimension ref="A1:O66"/>
  <sheetViews>
    <sheetView workbookViewId="0">
      <selection activeCell="F10" sqref="F10"/>
    </sheetView>
  </sheetViews>
  <sheetFormatPr baseColWidth="10" defaultColWidth="9.33203125" defaultRowHeight="14"/>
  <cols>
    <col min="1" max="1" width="15.6640625" style="106" customWidth="1"/>
    <col min="2" max="2" width="11.6640625" style="106" customWidth="1"/>
    <col min="3" max="3" width="23" style="106" customWidth="1"/>
    <col min="4" max="4" width="11.6640625" style="106" customWidth="1"/>
    <col min="5" max="5" width="15.6640625" style="106" customWidth="1"/>
    <col min="6" max="6" width="27.6640625" style="106" customWidth="1"/>
    <col min="7" max="7" width="9.33203125" style="106"/>
    <col min="8" max="8" width="14.83203125" style="106" bestFit="1" customWidth="1"/>
    <col min="9" max="9" width="17.33203125" style="106" customWidth="1"/>
    <col min="10" max="10" width="9.33203125" style="106"/>
    <col min="11" max="11" width="9.33203125" style="106" customWidth="1"/>
    <col min="12" max="16384" width="9.33203125" style="106"/>
  </cols>
  <sheetData>
    <row r="1" spans="1:15" s="107" customFormat="1" ht="15" customHeight="1">
      <c r="A1" s="261"/>
      <c r="B1" s="733" t="s">
        <v>522</v>
      </c>
      <c r="C1" s="733"/>
      <c r="D1" s="733"/>
      <c r="E1" s="261"/>
      <c r="F1" s="308"/>
      <c r="G1" s="308"/>
      <c r="H1" s="308"/>
      <c r="I1" s="308"/>
      <c r="J1" s="308"/>
      <c r="K1" s="308"/>
      <c r="L1" s="308"/>
      <c r="M1" s="308"/>
      <c r="N1" s="308"/>
      <c r="O1" s="308"/>
    </row>
    <row r="2" spans="1:15" s="108" customFormat="1" ht="18">
      <c r="A2" s="692" t="s">
        <v>260</v>
      </c>
      <c r="B2" s="692"/>
      <c r="C2" s="692"/>
      <c r="D2" s="692"/>
      <c r="E2" s="692"/>
      <c r="F2" s="308"/>
      <c r="G2" s="308"/>
      <c r="H2" s="308"/>
      <c r="I2" s="308"/>
      <c r="J2" s="308"/>
      <c r="K2" s="308"/>
      <c r="L2" s="308"/>
      <c r="M2" s="308"/>
    </row>
    <row r="3" spans="1:15" s="108" customFormat="1" ht="18">
      <c r="A3" s="692" t="s">
        <v>261</v>
      </c>
      <c r="B3" s="692"/>
      <c r="C3" s="692"/>
      <c r="D3" s="692"/>
      <c r="E3" s="692"/>
      <c r="F3" s="308"/>
      <c r="G3" s="308"/>
      <c r="H3" s="308"/>
      <c r="I3" s="308"/>
      <c r="J3" s="308"/>
      <c r="K3" s="308"/>
      <c r="L3" s="308"/>
      <c r="M3" s="308"/>
    </row>
    <row r="4" spans="1:15" s="108" customFormat="1" ht="18">
      <c r="B4" s="692" t="str">
        <f>CONCATENATE("Calendar Year ",Pop!G1)</f>
        <v>Calendar Year 2017</v>
      </c>
      <c r="C4" s="692"/>
      <c r="D4" s="692"/>
      <c r="F4" s="308"/>
      <c r="G4" s="308"/>
      <c r="H4" s="308"/>
      <c r="I4" s="308"/>
      <c r="J4" s="308"/>
      <c r="K4" s="308"/>
      <c r="L4" s="308"/>
      <c r="M4" s="308"/>
    </row>
    <row r="5" spans="1:15">
      <c r="A5" s="308"/>
      <c r="B5" s="261"/>
      <c r="C5" s="308"/>
      <c r="D5" s="308"/>
      <c r="E5" s="308"/>
      <c r="F5" s="308"/>
      <c r="G5" s="308"/>
      <c r="H5" s="308"/>
      <c r="I5" s="308"/>
      <c r="J5" s="308"/>
      <c r="K5" s="308"/>
      <c r="L5" s="308"/>
      <c r="M5" s="308"/>
      <c r="N5" s="308"/>
      <c r="O5" s="308"/>
    </row>
    <row r="6" spans="1:15" s="248" customFormat="1" ht="15">
      <c r="B6" s="269" t="s">
        <v>31</v>
      </c>
      <c r="C6" s="269" t="s">
        <v>262</v>
      </c>
      <c r="D6" s="269" t="s">
        <v>33</v>
      </c>
      <c r="G6" s="67"/>
    </row>
    <row r="7" spans="1:15">
      <c r="A7" s="308"/>
      <c r="B7" s="268" t="s">
        <v>34</v>
      </c>
      <c r="C7" s="191">
        <v>1.0514727680965409E-2</v>
      </c>
      <c r="D7" s="264"/>
      <c r="E7" s="308"/>
      <c r="F7" s="308"/>
      <c r="G7" s="510"/>
      <c r="H7" s="308"/>
      <c r="I7" s="308"/>
      <c r="J7" s="308"/>
      <c r="K7" s="308"/>
    </row>
    <row r="8" spans="1:15">
      <c r="A8" s="308"/>
      <c r="B8" s="308" t="s">
        <v>35</v>
      </c>
      <c r="C8" s="414">
        <v>3.728250305318509E-3</v>
      </c>
      <c r="D8" s="308">
        <f>RANK(C8,$C$8:$C$57)</f>
        <v>49</v>
      </c>
      <c r="E8" s="308"/>
      <c r="F8" s="308"/>
      <c r="G8" s="510"/>
      <c r="H8" s="308"/>
      <c r="I8" s="308"/>
      <c r="J8" s="308"/>
      <c r="K8" s="308"/>
    </row>
    <row r="9" spans="1:15">
      <c r="A9" s="308"/>
      <c r="B9" s="307" t="s">
        <v>36</v>
      </c>
      <c r="C9" s="98">
        <v>1.0160920373441903E-2</v>
      </c>
      <c r="D9" s="307">
        <f t="shared" ref="D9:D57" si="0">RANK(C9,$C$8:$C$57)</f>
        <v>20</v>
      </c>
      <c r="E9" s="308"/>
      <c r="F9" s="623"/>
      <c r="G9" s="510"/>
      <c r="H9" s="308"/>
      <c r="I9" s="548"/>
      <c r="J9" s="308"/>
      <c r="K9" s="308"/>
    </row>
    <row r="10" spans="1:15">
      <c r="A10" s="308"/>
      <c r="B10" s="308" t="s">
        <v>37</v>
      </c>
      <c r="C10" s="414">
        <v>6.439784277394384E-3</v>
      </c>
      <c r="D10" s="308">
        <f t="shared" si="0"/>
        <v>37</v>
      </c>
      <c r="E10" s="308"/>
      <c r="F10" s="308"/>
      <c r="G10" s="510"/>
      <c r="H10" s="308"/>
      <c r="I10" s="548"/>
      <c r="J10" s="308"/>
      <c r="K10" s="308"/>
    </row>
    <row r="11" spans="1:15">
      <c r="A11" s="308"/>
      <c r="B11" s="307" t="s">
        <v>38</v>
      </c>
      <c r="C11" s="98">
        <v>6.33284057520366E-3</v>
      </c>
      <c r="D11" s="307">
        <f t="shared" si="0"/>
        <v>38</v>
      </c>
      <c r="E11" s="308"/>
      <c r="F11" s="308"/>
      <c r="G11" s="510"/>
      <c r="H11" s="308"/>
      <c r="I11" s="548"/>
      <c r="J11" s="308"/>
      <c r="K11" s="308"/>
    </row>
    <row r="12" spans="1:15">
      <c r="A12" s="308"/>
      <c r="B12" s="308" t="s">
        <v>39</v>
      </c>
      <c r="C12" s="414">
        <v>6.9905680350221874E-3</v>
      </c>
      <c r="D12" s="308">
        <f t="shared" si="0"/>
        <v>35</v>
      </c>
      <c r="E12" s="308"/>
      <c r="F12" s="308"/>
      <c r="G12" s="510"/>
      <c r="H12" s="308"/>
      <c r="I12" s="548"/>
      <c r="J12" s="308"/>
      <c r="K12" s="308"/>
    </row>
    <row r="13" spans="1:15">
      <c r="A13" s="308"/>
      <c r="B13" s="307" t="s">
        <v>40</v>
      </c>
      <c r="C13" s="98">
        <v>5.3332353714726135E-3</v>
      </c>
      <c r="D13" s="307">
        <f t="shared" si="0"/>
        <v>46</v>
      </c>
      <c r="E13" s="308"/>
      <c r="F13" s="308"/>
      <c r="G13" s="510"/>
      <c r="H13" s="308"/>
      <c r="I13" s="548"/>
      <c r="J13" s="308"/>
      <c r="K13" s="308"/>
    </row>
    <row r="14" spans="1:15">
      <c r="A14" s="308"/>
      <c r="B14" s="308" t="s">
        <v>41</v>
      </c>
      <c r="C14" s="414">
        <v>1.6809288753658471E-2</v>
      </c>
      <c r="D14" s="308">
        <f t="shared" si="0"/>
        <v>5</v>
      </c>
      <c r="E14" s="308"/>
      <c r="F14" s="308"/>
      <c r="G14" s="510"/>
      <c r="H14" s="308"/>
      <c r="I14" s="548"/>
      <c r="J14" s="308"/>
      <c r="K14" s="308"/>
    </row>
    <row r="15" spans="1:15">
      <c r="A15" s="308"/>
      <c r="B15" s="307" t="s">
        <v>42</v>
      </c>
      <c r="C15" s="98">
        <v>5.8474634345160627E-3</v>
      </c>
      <c r="D15" s="307">
        <f t="shared" si="0"/>
        <v>42</v>
      </c>
      <c r="E15" s="308"/>
      <c r="F15" s="308"/>
      <c r="G15" s="510"/>
      <c r="H15" s="308"/>
      <c r="I15" s="548"/>
      <c r="J15" s="308"/>
      <c r="K15" s="308"/>
    </row>
    <row r="16" spans="1:15">
      <c r="A16" s="308"/>
      <c r="B16" s="308" t="s">
        <v>43</v>
      </c>
      <c r="C16" s="414">
        <v>8.8596372231117965E-3</v>
      </c>
      <c r="D16" s="308">
        <f t="shared" si="0"/>
        <v>25</v>
      </c>
      <c r="E16" s="308"/>
      <c r="F16" s="308"/>
      <c r="G16" s="510"/>
      <c r="H16" s="308"/>
      <c r="I16" s="548"/>
      <c r="J16" s="308"/>
      <c r="K16" s="308"/>
    </row>
    <row r="17" spans="2:9">
      <c r="B17" s="307" t="s">
        <v>44</v>
      </c>
      <c r="C17" s="98">
        <v>8.8196852832810434E-3</v>
      </c>
      <c r="D17" s="307">
        <f t="shared" si="0"/>
        <v>26</v>
      </c>
      <c r="E17" s="308"/>
      <c r="G17" s="510"/>
      <c r="I17" s="548"/>
    </row>
    <row r="18" spans="2:9">
      <c r="B18" s="308" t="s">
        <v>45</v>
      </c>
      <c r="C18" s="414">
        <v>3.0348480796903391E-3</v>
      </c>
      <c r="D18" s="308">
        <f t="shared" si="0"/>
        <v>50</v>
      </c>
      <c r="E18" s="308"/>
      <c r="G18" s="510"/>
      <c r="I18" s="548"/>
    </row>
    <row r="19" spans="2:9">
      <c r="B19" s="307" t="s">
        <v>46</v>
      </c>
      <c r="C19" s="98">
        <v>7.1895947493437317E-3</v>
      </c>
      <c r="D19" s="307">
        <f t="shared" si="0"/>
        <v>34</v>
      </c>
      <c r="E19" s="308"/>
      <c r="G19" s="510"/>
      <c r="I19" s="548"/>
    </row>
    <row r="20" spans="2:9">
      <c r="B20" s="308" t="s">
        <v>47</v>
      </c>
      <c r="C20" s="414">
        <v>1.9543265129365658E-2</v>
      </c>
      <c r="D20" s="308">
        <f t="shared" si="0"/>
        <v>2</v>
      </c>
      <c r="E20" s="308"/>
      <c r="G20" s="510"/>
      <c r="I20" s="548"/>
    </row>
    <row r="21" spans="2:9">
      <c r="B21" s="307" t="s">
        <v>48</v>
      </c>
      <c r="C21" s="98">
        <v>8.1558431274306419E-3</v>
      </c>
      <c r="D21" s="307">
        <f t="shared" si="0"/>
        <v>30</v>
      </c>
      <c r="E21" s="308"/>
      <c r="G21" s="510"/>
      <c r="I21" s="548"/>
    </row>
    <row r="22" spans="2:9">
      <c r="B22" s="308" t="s">
        <v>49</v>
      </c>
      <c r="C22" s="414">
        <v>1.4574495120694586E-2</v>
      </c>
      <c r="D22" s="308">
        <f t="shared" si="0"/>
        <v>11</v>
      </c>
      <c r="E22" s="308"/>
      <c r="G22" s="510"/>
      <c r="I22" s="548"/>
    </row>
    <row r="23" spans="2:9">
      <c r="B23" s="307" t="s">
        <v>50</v>
      </c>
      <c r="C23" s="98">
        <v>1.2799459663564472E-2</v>
      </c>
      <c r="D23" s="307">
        <f t="shared" si="0"/>
        <v>15</v>
      </c>
      <c r="E23" s="308"/>
      <c r="G23" s="510"/>
      <c r="I23" s="548"/>
    </row>
    <row r="24" spans="2:9">
      <c r="B24" s="308" t="s">
        <v>51</v>
      </c>
      <c r="C24" s="414">
        <v>7.9240530580143003E-3</v>
      </c>
      <c r="D24" s="308">
        <f t="shared" si="0"/>
        <v>32</v>
      </c>
      <c r="E24" s="308"/>
      <c r="G24" s="510"/>
      <c r="I24" s="548"/>
    </row>
    <row r="25" spans="2:9">
      <c r="B25" s="307" t="s">
        <v>52</v>
      </c>
      <c r="C25" s="98">
        <v>5.1115860421069564E-3</v>
      </c>
      <c r="D25" s="307">
        <f t="shared" si="0"/>
        <v>48</v>
      </c>
      <c r="E25" s="308"/>
      <c r="G25" s="510"/>
      <c r="I25" s="548"/>
    </row>
    <row r="26" spans="2:9">
      <c r="B26" s="308" t="s">
        <v>53</v>
      </c>
      <c r="C26" s="414">
        <v>1.2376405899112656E-2</v>
      </c>
      <c r="D26" s="308">
        <f t="shared" si="0"/>
        <v>16</v>
      </c>
      <c r="E26" s="308"/>
      <c r="G26" s="510"/>
      <c r="I26" s="548"/>
    </row>
    <row r="27" spans="2:9">
      <c r="B27" s="307" t="s">
        <v>54</v>
      </c>
      <c r="C27" s="98">
        <v>1.0026193008926787E-2</v>
      </c>
      <c r="D27" s="307">
        <f t="shared" si="0"/>
        <v>21</v>
      </c>
      <c r="E27" s="308"/>
      <c r="G27" s="510"/>
      <c r="I27" s="548"/>
    </row>
    <row r="28" spans="2:9">
      <c r="B28" s="308" t="s">
        <v>55</v>
      </c>
      <c r="C28" s="414">
        <v>1.0968851516748201E-2</v>
      </c>
      <c r="D28" s="308">
        <f t="shared" si="0"/>
        <v>18</v>
      </c>
      <c r="E28" s="308"/>
      <c r="G28" s="510"/>
      <c r="I28" s="548"/>
    </row>
    <row r="29" spans="2:9">
      <c r="B29" s="307" t="s">
        <v>56</v>
      </c>
      <c r="C29" s="98">
        <v>1.368568769438348E-2</v>
      </c>
      <c r="D29" s="307">
        <f t="shared" si="0"/>
        <v>13</v>
      </c>
      <c r="E29" s="308"/>
      <c r="G29" s="510"/>
      <c r="I29" s="548"/>
    </row>
    <row r="30" spans="2:9">
      <c r="B30" s="308" t="s">
        <v>57</v>
      </c>
      <c r="C30" s="414">
        <v>1.0603322153557998E-2</v>
      </c>
      <c r="D30" s="308">
        <f t="shared" si="0"/>
        <v>19</v>
      </c>
      <c r="E30" s="308"/>
      <c r="G30" s="510"/>
      <c r="I30" s="548"/>
    </row>
    <row r="31" spans="2:9">
      <c r="B31" s="307" t="s">
        <v>58</v>
      </c>
      <c r="C31" s="98">
        <v>6.247704327448712E-3</v>
      </c>
      <c r="D31" s="307">
        <f t="shared" si="0"/>
        <v>39</v>
      </c>
      <c r="E31" s="308"/>
      <c r="G31" s="510"/>
      <c r="I31" s="548"/>
    </row>
    <row r="32" spans="2:9">
      <c r="B32" s="308" t="s">
        <v>59</v>
      </c>
      <c r="C32" s="414">
        <v>9.6605950212389647E-3</v>
      </c>
      <c r="D32" s="308">
        <f t="shared" si="0"/>
        <v>22</v>
      </c>
      <c r="E32" s="308"/>
      <c r="G32" s="510"/>
      <c r="I32" s="548"/>
    </row>
    <row r="33" spans="2:9">
      <c r="B33" s="307" t="s">
        <v>60</v>
      </c>
      <c r="C33" s="98">
        <v>7.2646875921300764E-3</v>
      </c>
      <c r="D33" s="307">
        <f t="shared" si="0"/>
        <v>33</v>
      </c>
      <c r="E33" s="308"/>
      <c r="G33" s="510"/>
      <c r="I33" s="548"/>
    </row>
    <row r="34" spans="2:9">
      <c r="B34" s="308" t="s">
        <v>61</v>
      </c>
      <c r="C34" s="414">
        <v>1.6079655602961103E-2</v>
      </c>
      <c r="D34" s="308">
        <f t="shared" si="0"/>
        <v>8</v>
      </c>
      <c r="E34" s="308"/>
      <c r="G34" s="510"/>
      <c r="I34" s="548"/>
    </row>
    <row r="35" spans="2:9">
      <c r="B35" s="307" t="s">
        <v>62</v>
      </c>
      <c r="C35" s="98">
        <v>6.010390962216337E-3</v>
      </c>
      <c r="D35" s="307">
        <f t="shared" si="0"/>
        <v>41</v>
      </c>
      <c r="E35" s="308"/>
      <c r="G35" s="510"/>
      <c r="I35" s="548"/>
    </row>
    <row r="36" spans="2:9">
      <c r="B36" s="308" t="s">
        <v>63</v>
      </c>
      <c r="C36" s="414">
        <v>1.9441864198529585E-2</v>
      </c>
      <c r="D36" s="308">
        <f t="shared" si="0"/>
        <v>3</v>
      </c>
      <c r="E36" s="308"/>
      <c r="G36" s="510"/>
      <c r="I36" s="548"/>
    </row>
    <row r="37" spans="2:9">
      <c r="B37" s="307" t="s">
        <v>64</v>
      </c>
      <c r="C37" s="98">
        <v>2.1342055735297891E-2</v>
      </c>
      <c r="D37" s="307">
        <f t="shared" si="0"/>
        <v>1</v>
      </c>
      <c r="E37" s="308"/>
      <c r="G37" s="510"/>
      <c r="I37" s="548"/>
    </row>
    <row r="38" spans="2:9">
      <c r="B38" s="308" t="s">
        <v>65</v>
      </c>
      <c r="C38" s="414">
        <v>6.2447370399666925E-3</v>
      </c>
      <c r="D38" s="308">
        <f t="shared" si="0"/>
        <v>40</v>
      </c>
      <c r="E38" s="308"/>
      <c r="G38" s="510"/>
      <c r="I38" s="548"/>
    </row>
    <row r="39" spans="2:9">
      <c r="B39" s="307" t="s">
        <v>66</v>
      </c>
      <c r="C39" s="98">
        <v>1.3158040921078947E-2</v>
      </c>
      <c r="D39" s="307">
        <f t="shared" si="0"/>
        <v>14</v>
      </c>
      <c r="E39" s="308"/>
      <c r="G39" s="510"/>
      <c r="I39" s="548"/>
    </row>
    <row r="40" spans="2:9">
      <c r="B40" s="308" t="s">
        <v>67</v>
      </c>
      <c r="C40" s="414">
        <v>8.1125533536273633E-3</v>
      </c>
      <c r="D40" s="308">
        <f t="shared" si="0"/>
        <v>31</v>
      </c>
      <c r="E40" s="308"/>
      <c r="G40" s="510"/>
      <c r="I40" s="548"/>
    </row>
    <row r="41" spans="2:9">
      <c r="B41" s="307" t="s">
        <v>68</v>
      </c>
      <c r="C41" s="98">
        <v>9.0272201055188028E-3</v>
      </c>
      <c r="D41" s="307">
        <f t="shared" si="0"/>
        <v>24</v>
      </c>
      <c r="E41" s="308"/>
      <c r="G41" s="510"/>
      <c r="I41" s="548"/>
    </row>
    <row r="42" spans="2:9">
      <c r="B42" s="308" t="s">
        <v>69</v>
      </c>
      <c r="C42" s="414">
        <v>1.5439194123802607E-2</v>
      </c>
      <c r="D42" s="308">
        <f t="shared" si="0"/>
        <v>9</v>
      </c>
      <c r="E42" s="308"/>
      <c r="G42" s="510"/>
      <c r="I42" s="548"/>
    </row>
    <row r="43" spans="2:9">
      <c r="B43" s="307" t="s">
        <v>70</v>
      </c>
      <c r="C43" s="98">
        <v>8.6541248166491572E-3</v>
      </c>
      <c r="D43" s="307">
        <f t="shared" si="0"/>
        <v>27</v>
      </c>
      <c r="E43" s="308"/>
      <c r="G43" s="510"/>
      <c r="I43" s="548"/>
    </row>
    <row r="44" spans="2:9">
      <c r="B44" s="308" t="s">
        <v>71</v>
      </c>
      <c r="C44" s="414">
        <v>9.1082940407145804E-3</v>
      </c>
      <c r="D44" s="308">
        <f t="shared" si="0"/>
        <v>23</v>
      </c>
      <c r="E44" s="308"/>
      <c r="G44" s="510"/>
      <c r="I44" s="548"/>
    </row>
    <row r="45" spans="2:9">
      <c r="B45" s="307" t="s">
        <v>72</v>
      </c>
      <c r="C45" s="98">
        <v>1.4595227353163046E-2</v>
      </c>
      <c r="D45" s="307">
        <f t="shared" si="0"/>
        <v>10</v>
      </c>
      <c r="E45" s="308"/>
      <c r="G45" s="510"/>
      <c r="I45" s="548"/>
    </row>
    <row r="46" spans="2:9">
      <c r="B46" s="308" t="s">
        <v>73</v>
      </c>
      <c r="C46" s="414">
        <v>1.4294656343066366E-2</v>
      </c>
      <c r="D46" s="308">
        <f t="shared" si="0"/>
        <v>12</v>
      </c>
      <c r="E46" s="308"/>
      <c r="G46" s="510"/>
      <c r="I46" s="548"/>
    </row>
    <row r="47" spans="2:9">
      <c r="B47" s="307" t="s">
        <v>74</v>
      </c>
      <c r="C47" s="98">
        <v>5.2469318695247437E-3</v>
      </c>
      <c r="D47" s="307">
        <f t="shared" si="0"/>
        <v>47</v>
      </c>
      <c r="E47" s="308"/>
      <c r="G47" s="510"/>
      <c r="I47" s="548"/>
    </row>
    <row r="48" spans="2:9">
      <c r="B48" s="308" t="s">
        <v>75</v>
      </c>
      <c r="C48" s="414">
        <v>1.1761901799961899E-2</v>
      </c>
      <c r="D48" s="308">
        <f t="shared" si="0"/>
        <v>17</v>
      </c>
      <c r="E48" s="308"/>
      <c r="G48" s="510"/>
      <c r="I48" s="548"/>
    </row>
    <row r="49" spans="1:9">
      <c r="A49" s="308"/>
      <c r="B49" s="307" t="s">
        <v>76</v>
      </c>
      <c r="C49" s="98">
        <v>6.7984672129574588E-3</v>
      </c>
      <c r="D49" s="307">
        <f t="shared" si="0"/>
        <v>36</v>
      </c>
      <c r="E49" s="308"/>
      <c r="G49" s="510"/>
      <c r="I49" s="548"/>
    </row>
    <row r="50" spans="1:9">
      <c r="A50" s="308"/>
      <c r="B50" s="308" t="s">
        <v>77</v>
      </c>
      <c r="C50" s="414">
        <v>1.6159347353052838E-2</v>
      </c>
      <c r="D50" s="308">
        <f t="shared" si="0"/>
        <v>7</v>
      </c>
      <c r="E50" s="308"/>
      <c r="G50" s="510"/>
      <c r="I50" s="548"/>
    </row>
    <row r="51" spans="1:9">
      <c r="A51" s="308"/>
      <c r="B51" s="307" t="s">
        <v>78</v>
      </c>
      <c r="C51" s="98">
        <v>5.8045251937114553E-3</v>
      </c>
      <c r="D51" s="307">
        <f t="shared" si="0"/>
        <v>43</v>
      </c>
      <c r="E51" s="308"/>
      <c r="G51" s="510"/>
      <c r="I51" s="548"/>
    </row>
    <row r="52" spans="1:9">
      <c r="A52" s="308"/>
      <c r="B52" s="308" t="s">
        <v>79</v>
      </c>
      <c r="C52" s="414">
        <v>1.7927402806470167E-2</v>
      </c>
      <c r="D52" s="308">
        <f t="shared" si="0"/>
        <v>4</v>
      </c>
      <c r="E52" s="308"/>
      <c r="G52" s="510"/>
      <c r="I52" s="548"/>
    </row>
    <row r="53" spans="1:9">
      <c r="A53" s="308"/>
      <c r="B53" s="307" t="s">
        <v>80</v>
      </c>
      <c r="C53" s="98">
        <v>8.3722059172942273E-3</v>
      </c>
      <c r="D53" s="307">
        <f t="shared" si="0"/>
        <v>29</v>
      </c>
      <c r="E53" s="308"/>
      <c r="G53" s="510"/>
      <c r="I53" s="548"/>
    </row>
    <row r="54" spans="1:9">
      <c r="A54" s="308"/>
      <c r="B54" s="308" t="s">
        <v>81</v>
      </c>
      <c r="C54" s="414">
        <v>8.5342818837130432E-3</v>
      </c>
      <c r="D54" s="308">
        <f t="shared" si="0"/>
        <v>28</v>
      </c>
      <c r="E54" s="308"/>
      <c r="G54" s="510"/>
      <c r="I54" s="548"/>
    </row>
    <row r="55" spans="1:9">
      <c r="A55" s="308"/>
      <c r="B55" s="307" t="s">
        <v>82</v>
      </c>
      <c r="C55" s="98">
        <v>5.401727128276872E-3</v>
      </c>
      <c r="D55" s="307">
        <f t="shared" si="0"/>
        <v>45</v>
      </c>
      <c r="E55" s="308"/>
      <c r="G55" s="510"/>
      <c r="I55" s="548"/>
    </row>
    <row r="56" spans="1:9">
      <c r="A56" s="308"/>
      <c r="B56" s="308" t="s">
        <v>83</v>
      </c>
      <c r="C56" s="414">
        <v>1.6348324490780723E-2</v>
      </c>
      <c r="D56" s="308">
        <f t="shared" si="0"/>
        <v>6</v>
      </c>
      <c r="E56" s="308"/>
      <c r="G56" s="510"/>
      <c r="I56" s="548"/>
    </row>
    <row r="57" spans="1:9">
      <c r="A57" s="308"/>
      <c r="B57" s="307" t="s">
        <v>84</v>
      </c>
      <c r="C57" s="98">
        <v>5.7588905643755108E-3</v>
      </c>
      <c r="D57" s="307">
        <f t="shared" si="0"/>
        <v>44</v>
      </c>
      <c r="E57" s="308"/>
      <c r="G57" s="510"/>
      <c r="I57" s="548"/>
    </row>
    <row r="58" spans="1:9">
      <c r="A58" s="308"/>
      <c r="B58" s="308" t="s">
        <v>85</v>
      </c>
      <c r="C58" s="414">
        <v>5.5552349032424956E-3</v>
      </c>
      <c r="D58" s="149" t="str">
        <f>CONCATENATE("(",RANK(C58,$C$8:$C$58),")")</f>
        <v>(45)</v>
      </c>
      <c r="E58" s="308"/>
      <c r="G58" s="510"/>
      <c r="I58" s="548"/>
    </row>
    <row r="59" spans="1:9">
      <c r="I59" s="548"/>
    </row>
    <row r="60" spans="1:9" ht="72" customHeight="1">
      <c r="A60" s="682" t="s">
        <v>518</v>
      </c>
      <c r="B60" s="682"/>
      <c r="C60" s="682"/>
      <c r="D60" s="682"/>
      <c r="E60" s="682"/>
      <c r="I60" s="510"/>
    </row>
    <row r="62" spans="1:9" ht="33" customHeight="1">
      <c r="A62" s="682" t="s">
        <v>2322</v>
      </c>
      <c r="B62" s="682"/>
      <c r="C62" s="682"/>
      <c r="D62" s="682"/>
      <c r="E62" s="308"/>
    </row>
    <row r="65" spans="2:2">
      <c r="B65" s="297"/>
    </row>
    <row r="66" spans="2:2">
      <c r="B66" s="405"/>
    </row>
  </sheetData>
  <mergeCells count="6">
    <mergeCell ref="A62:D62"/>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0" tint="-0.249977111117893"/>
    <pageSetUpPr fitToPage="1"/>
  </sheetPr>
  <dimension ref="A1:K76"/>
  <sheetViews>
    <sheetView workbookViewId="0">
      <selection activeCell="E58" sqref="E58"/>
    </sheetView>
  </sheetViews>
  <sheetFormatPr baseColWidth="10" defaultColWidth="9.33203125" defaultRowHeight="14"/>
  <cols>
    <col min="1" max="1" width="15.6640625" style="297" customWidth="1"/>
    <col min="2" max="2" width="12.5" style="297" customWidth="1"/>
    <col min="3" max="3" width="19.33203125" style="297" customWidth="1"/>
    <col min="4" max="4" width="12" style="297" customWidth="1"/>
    <col min="5" max="5" width="15.6640625" style="297" customWidth="1"/>
    <col min="6" max="6" width="9.33203125" style="297"/>
    <col min="7" max="7" width="11.33203125" style="297" customWidth="1"/>
    <col min="8" max="8" width="14.5" style="297" customWidth="1"/>
    <col min="9" max="9" width="11.6640625" style="297" customWidth="1"/>
    <col min="10" max="10" width="13.6640625" style="297" bestFit="1" customWidth="1"/>
    <col min="11" max="11" width="11.5" style="297" bestFit="1" customWidth="1"/>
    <col min="12" max="16384" width="9.33203125" style="297"/>
  </cols>
  <sheetData>
    <row r="1" spans="1:11" s="17" customFormat="1">
      <c r="B1" s="675" t="s">
        <v>524</v>
      </c>
      <c r="C1" s="675"/>
      <c r="D1" s="675"/>
    </row>
    <row r="2" spans="1:11" s="458" customFormat="1" ht="18">
      <c r="A2" s="692" t="s">
        <v>519</v>
      </c>
      <c r="B2" s="692"/>
      <c r="C2" s="692"/>
      <c r="D2" s="692"/>
      <c r="E2" s="692"/>
    </row>
    <row r="3" spans="1:11" s="68" customFormat="1" ht="18">
      <c r="B3" s="692" t="s">
        <v>263</v>
      </c>
      <c r="C3" s="692"/>
      <c r="D3" s="692"/>
      <c r="I3" s="316"/>
      <c r="J3" s="316"/>
      <c r="K3" s="316"/>
    </row>
    <row r="4" spans="1:11" s="68" customFormat="1" ht="18">
      <c r="B4" s="457"/>
      <c r="C4" s="457" t="str">
        <f>CONCATENATE("Fiscal Year ",Pop!H1)</f>
        <v>Fiscal Year 2016</v>
      </c>
      <c r="D4" s="457"/>
      <c r="I4" s="316"/>
      <c r="J4" s="316"/>
      <c r="K4" s="316"/>
    </row>
    <row r="5" spans="1:11">
      <c r="B5" s="261"/>
    </row>
    <row r="6" spans="1:11" s="65" customFormat="1" ht="31">
      <c r="B6" s="269" t="s">
        <v>31</v>
      </c>
      <c r="C6" s="66" t="s">
        <v>434</v>
      </c>
      <c r="D6" s="66" t="s">
        <v>33</v>
      </c>
      <c r="G6" s="109"/>
      <c r="H6" s="109"/>
    </row>
    <row r="7" spans="1:11">
      <c r="B7" s="268" t="s">
        <v>34</v>
      </c>
      <c r="C7" s="260">
        <f>(SLF!$D13/Pop!$D$4)*1000</f>
        <v>1556.1314575132951</v>
      </c>
      <c r="D7" s="307"/>
    </row>
    <row r="8" spans="1:11">
      <c r="B8" s="308" t="s">
        <v>35</v>
      </c>
      <c r="C8" s="101">
        <f>(SLF!$I13/Pop!$D$5)*1000</f>
        <v>548.27987396475089</v>
      </c>
      <c r="D8" s="308">
        <f>RANK(C8,$C$8:$C$57)</f>
        <v>50</v>
      </c>
    </row>
    <row r="9" spans="1:11">
      <c r="B9" s="307" t="s">
        <v>36</v>
      </c>
      <c r="C9" s="139">
        <f>(SLF!$L13/Pop!$D$6)*1000</f>
        <v>2047.0087199031184</v>
      </c>
      <c r="D9" s="307">
        <f t="shared" ref="D9:D57" si="0">RANK(C9,$C$8:$C$57)</f>
        <v>11</v>
      </c>
    </row>
    <row r="10" spans="1:11">
      <c r="B10" s="308" t="s">
        <v>37</v>
      </c>
      <c r="C10" s="101">
        <f>(SLF!$O13/Pop!$D$7)*1000</f>
        <v>1061.7840669700356</v>
      </c>
      <c r="D10" s="308">
        <f t="shared" si="0"/>
        <v>34</v>
      </c>
    </row>
    <row r="11" spans="1:11">
      <c r="B11" s="307" t="s">
        <v>38</v>
      </c>
      <c r="C11" s="139">
        <f>(SLF!$R$13/Pop!$D$8)*1000</f>
        <v>711.64913288162802</v>
      </c>
      <c r="D11" s="307">
        <f t="shared" si="0"/>
        <v>48</v>
      </c>
    </row>
    <row r="12" spans="1:11">
      <c r="B12" s="308" t="s">
        <v>39</v>
      </c>
      <c r="C12" s="101">
        <f>(SLF!$U$13/Pop!$D$9)*1000</f>
        <v>1559.0719890506214</v>
      </c>
      <c r="D12" s="308">
        <f t="shared" si="0"/>
        <v>17</v>
      </c>
    </row>
    <row r="13" spans="1:11">
      <c r="B13" s="307" t="s">
        <v>40</v>
      </c>
      <c r="C13" s="139">
        <f>(SLF!$X$13/Pop!$D$10)*1000</f>
        <v>1424.8960914847007</v>
      </c>
      <c r="D13" s="307">
        <f t="shared" si="0"/>
        <v>25</v>
      </c>
    </row>
    <row r="14" spans="1:11">
      <c r="B14" s="308" t="s">
        <v>41</v>
      </c>
      <c r="C14" s="101">
        <f>(SLF!$AA$13/Pop!$D$11)*1000</f>
        <v>2927.0705204052192</v>
      </c>
      <c r="D14" s="308">
        <f t="shared" si="0"/>
        <v>3</v>
      </c>
    </row>
    <row r="15" spans="1:11">
      <c r="B15" s="307" t="s">
        <v>42</v>
      </c>
      <c r="C15" s="139">
        <f>(SLF!$AD$13/Pop!$D$12)*1000</f>
        <v>860.46470130093689</v>
      </c>
      <c r="D15" s="307">
        <f t="shared" si="0"/>
        <v>44</v>
      </c>
    </row>
    <row r="16" spans="1:11">
      <c r="B16" s="308" t="s">
        <v>43</v>
      </c>
      <c r="C16" s="101">
        <f>(SLF!$AJ$13/Pop!$D$13)*1000</f>
        <v>1263.4460123111323</v>
      </c>
      <c r="D16" s="308">
        <f t="shared" si="0"/>
        <v>30</v>
      </c>
    </row>
    <row r="17" spans="1:11">
      <c r="B17" s="307" t="s">
        <v>44</v>
      </c>
      <c r="C17" s="139">
        <f>(SLF!$AM$13/Pop!$D$14)*1000</f>
        <v>1159.4025182234752</v>
      </c>
      <c r="D17" s="307">
        <f t="shared" si="0"/>
        <v>32</v>
      </c>
    </row>
    <row r="18" spans="1:11">
      <c r="B18" s="308" t="s">
        <v>45</v>
      </c>
      <c r="C18" s="101">
        <f>(SLF!$AP$13/Pop!$D$15)*1000</f>
        <v>1140.3600378810415</v>
      </c>
      <c r="D18" s="308">
        <f t="shared" si="0"/>
        <v>33</v>
      </c>
    </row>
    <row r="19" spans="1:11">
      <c r="B19" s="307" t="s">
        <v>46</v>
      </c>
      <c r="C19" s="139">
        <f>(SLF!$AS$13/Pop!$D$16)*1000</f>
        <v>944.20860153354772</v>
      </c>
      <c r="D19" s="307">
        <f t="shared" si="0"/>
        <v>41</v>
      </c>
    </row>
    <row r="20" spans="1:11">
      <c r="B20" s="308" t="s">
        <v>47</v>
      </c>
      <c r="C20" s="101">
        <f>(SLF!$AV$13/Pop!$D$17)*1000</f>
        <v>2119.9382099617897</v>
      </c>
      <c r="D20" s="308">
        <f t="shared" si="0"/>
        <v>9</v>
      </c>
    </row>
    <row r="21" spans="1:11">
      <c r="B21" s="307" t="s">
        <v>48</v>
      </c>
      <c r="C21" s="139">
        <f>(SLF!$AY$13/Pop!$D$18)*1000</f>
        <v>967.39105038628986</v>
      </c>
      <c r="D21" s="307">
        <f t="shared" si="0"/>
        <v>40</v>
      </c>
    </row>
    <row r="22" spans="1:11">
      <c r="B22" s="308" t="s">
        <v>49</v>
      </c>
      <c r="C22" s="101">
        <f>(SLF!$BB$13/Pop!$D$19)*1000</f>
        <v>1582.1786219736439</v>
      </c>
      <c r="D22" s="308">
        <f t="shared" si="0"/>
        <v>15</v>
      </c>
    </row>
    <row r="23" spans="1:11">
      <c r="B23" s="307" t="s">
        <v>50</v>
      </c>
      <c r="C23" s="139">
        <f>(SLF!$BE$13/Pop!$D$20)*1000</f>
        <v>1489.5731413944413</v>
      </c>
      <c r="D23" s="307">
        <f t="shared" si="0"/>
        <v>21</v>
      </c>
    </row>
    <row r="24" spans="1:11">
      <c r="B24" s="308" t="s">
        <v>51</v>
      </c>
      <c r="C24" s="101">
        <f>(SLF!$BH$13/Pop!$D$21)*1000</f>
        <v>774.91060304370058</v>
      </c>
      <c r="D24" s="308">
        <f t="shared" si="0"/>
        <v>46</v>
      </c>
    </row>
    <row r="25" spans="1:11" s="532" customFormat="1" ht="15">
      <c r="A25" s="297"/>
      <c r="B25" s="307" t="s">
        <v>52</v>
      </c>
      <c r="C25" s="139">
        <f>(SLF!$BK$13/Pop!$D$22)*1000</f>
        <v>886.64357596213699</v>
      </c>
      <c r="D25" s="307">
        <f t="shared" si="0"/>
        <v>43</v>
      </c>
      <c r="E25" s="297"/>
      <c r="F25" s="297"/>
      <c r="G25" s="297"/>
      <c r="H25" s="297"/>
      <c r="I25" s="297"/>
      <c r="J25" s="297"/>
    </row>
    <row r="26" spans="1:11">
      <c r="B26" s="308" t="s">
        <v>53</v>
      </c>
      <c r="C26" s="101">
        <f>(SLF!$BN$13/Pop!$D$23)*1000</f>
        <v>2104.7486453490819</v>
      </c>
      <c r="D26" s="308">
        <f t="shared" si="0"/>
        <v>10</v>
      </c>
      <c r="K26" s="549"/>
    </row>
    <row r="27" spans="1:11">
      <c r="B27" s="307" t="s">
        <v>54</v>
      </c>
      <c r="C27" s="139">
        <f>(SLF!$BQ$13/Pop!$D$24)*1000</f>
        <v>1546.8020924346761</v>
      </c>
      <c r="D27" s="307">
        <f t="shared" si="0"/>
        <v>18</v>
      </c>
      <c r="K27" s="549"/>
    </row>
    <row r="28" spans="1:11">
      <c r="B28" s="308" t="s">
        <v>55</v>
      </c>
      <c r="C28" s="101">
        <f>(SLF!$BT$13/Pop!$D$25)*1000</f>
        <v>2357.2591845416891</v>
      </c>
      <c r="D28" s="308">
        <f t="shared" si="0"/>
        <v>8</v>
      </c>
      <c r="K28" s="549"/>
    </row>
    <row r="29" spans="1:11">
      <c r="B29" s="307" t="s">
        <v>56</v>
      </c>
      <c r="C29" s="139">
        <f>(SLF!$BW$13/Pop!$D$26)*1000</f>
        <v>1413.3289105642602</v>
      </c>
      <c r="D29" s="307">
        <f t="shared" si="0"/>
        <v>26</v>
      </c>
      <c r="K29" s="549"/>
    </row>
    <row r="30" spans="1:11">
      <c r="B30" s="308" t="s">
        <v>57</v>
      </c>
      <c r="C30" s="101">
        <f>(SLF!$BZ$13/Pop!$D$27)*1000</f>
        <v>1567.1769486248995</v>
      </c>
      <c r="D30" s="308">
        <f t="shared" si="0"/>
        <v>16</v>
      </c>
      <c r="K30" s="549"/>
    </row>
    <row r="31" spans="1:11">
      <c r="B31" s="307" t="s">
        <v>58</v>
      </c>
      <c r="C31" s="139">
        <f>(SLF!$CC$13/Pop!$D$28)*1000</f>
        <v>988.07971421058721</v>
      </c>
      <c r="D31" s="307">
        <f t="shared" si="0"/>
        <v>37</v>
      </c>
      <c r="K31" s="549"/>
    </row>
    <row r="32" spans="1:11">
      <c r="B32" s="308" t="s">
        <v>59</v>
      </c>
      <c r="C32" s="101">
        <f>(SLF!$CF$13/Pop!$D$29)*1000</f>
        <v>971.35955355747399</v>
      </c>
      <c r="D32" s="308">
        <f t="shared" si="0"/>
        <v>39</v>
      </c>
      <c r="K32" s="549"/>
    </row>
    <row r="33" spans="2:11">
      <c r="B33" s="307" t="s">
        <v>60</v>
      </c>
      <c r="C33" s="139">
        <f>(SLF!$CI$13/Pop!$D$30)*1000</f>
        <v>1519.5598927845215</v>
      </c>
      <c r="D33" s="307">
        <f t="shared" si="0"/>
        <v>20</v>
      </c>
      <c r="K33" s="549"/>
    </row>
    <row r="34" spans="2:11">
      <c r="B34" s="308" t="s">
        <v>61</v>
      </c>
      <c r="C34" s="101">
        <f>(SLF!$CL$13/Pop!$D$31)*1000</f>
        <v>1909.3307150387161</v>
      </c>
      <c r="D34" s="308">
        <f t="shared" si="0"/>
        <v>12</v>
      </c>
      <c r="K34" s="549"/>
    </row>
    <row r="35" spans="2:11">
      <c r="B35" s="307" t="s">
        <v>62</v>
      </c>
      <c r="C35" s="139">
        <f>(SLF!$CO$13/Pop!$D$32)*1000</f>
        <v>994.47989183649997</v>
      </c>
      <c r="D35" s="307">
        <f t="shared" si="0"/>
        <v>36</v>
      </c>
      <c r="K35" s="549"/>
    </row>
    <row r="36" spans="2:11">
      <c r="B36" s="308" t="s">
        <v>63</v>
      </c>
      <c r="C36" s="101">
        <f>(SLF!$CR$13/Pop!$D$33)*1000</f>
        <v>3115.4601259161882</v>
      </c>
      <c r="D36" s="308">
        <f t="shared" si="0"/>
        <v>2</v>
      </c>
      <c r="K36" s="549"/>
    </row>
    <row r="37" spans="2:11">
      <c r="B37" s="307" t="s">
        <v>64</v>
      </c>
      <c r="C37" s="139">
        <f>(SLF!$CU$13/Pop!$D$34)*1000</f>
        <v>3127.3783705277187</v>
      </c>
      <c r="D37" s="307">
        <f t="shared" si="0"/>
        <v>1</v>
      </c>
      <c r="K37" s="549"/>
    </row>
    <row r="38" spans="2:11">
      <c r="B38" s="308" t="s">
        <v>65</v>
      </c>
      <c r="C38" s="101">
        <f>(SLF!$CX$13/Pop!$D$35)*1000</f>
        <v>768.41680764465104</v>
      </c>
      <c r="D38" s="308">
        <f t="shared" si="0"/>
        <v>47</v>
      </c>
      <c r="K38" s="549"/>
    </row>
    <row r="39" spans="2:11">
      <c r="B39" s="307" t="s">
        <v>66</v>
      </c>
      <c r="C39" s="139">
        <f>(SLF!$DA$13/Pop!$D$36)*1000</f>
        <v>2781.5750892077276</v>
      </c>
      <c r="D39" s="307">
        <f t="shared" si="0"/>
        <v>4</v>
      </c>
      <c r="K39" s="549"/>
    </row>
    <row r="40" spans="2:11">
      <c r="B40" s="308" t="s">
        <v>67</v>
      </c>
      <c r="C40" s="101">
        <f>(SLF!$DD$13/Pop!$D$37)*1000</f>
        <v>975.32099289443636</v>
      </c>
      <c r="D40" s="308">
        <f t="shared" si="0"/>
        <v>38</v>
      </c>
      <c r="K40" s="549"/>
    </row>
    <row r="41" spans="2:11">
      <c r="B41" s="307" t="s">
        <v>68</v>
      </c>
      <c r="C41" s="139">
        <f>(SLF!$DG$13/Pop!$D$38)*1000</f>
        <v>1296.3372280781632</v>
      </c>
      <c r="D41" s="307">
        <f t="shared" si="0"/>
        <v>28</v>
      </c>
      <c r="K41" s="549"/>
    </row>
    <row r="42" spans="2:11">
      <c r="B42" s="308" t="s">
        <v>69</v>
      </c>
      <c r="C42" s="101">
        <f>(SLF!$DJ$13/Pop!$D$39)*1000</f>
        <v>1263.8985372750258</v>
      </c>
      <c r="D42" s="308">
        <f t="shared" si="0"/>
        <v>29</v>
      </c>
      <c r="K42" s="549"/>
    </row>
    <row r="43" spans="2:11">
      <c r="B43" s="307" t="s">
        <v>70</v>
      </c>
      <c r="C43" s="139">
        <f>(SLF!$DM$13/Pop!$D$40)*1000</f>
        <v>699.11968432168965</v>
      </c>
      <c r="D43" s="307">
        <f t="shared" si="0"/>
        <v>49</v>
      </c>
      <c r="K43" s="549"/>
    </row>
    <row r="44" spans="2:11">
      <c r="B44" s="308" t="s">
        <v>71</v>
      </c>
      <c r="C44" s="101">
        <f>(SLF!$DP$13/Pop!$D$41)*1000</f>
        <v>1444.2804422625711</v>
      </c>
      <c r="D44" s="308">
        <f t="shared" si="0"/>
        <v>23</v>
      </c>
      <c r="K44" s="549"/>
    </row>
    <row r="45" spans="2:11">
      <c r="B45" s="307" t="s">
        <v>72</v>
      </c>
      <c r="C45" s="139">
        <f>(SLF!$DS$13/Pop!$D$42)*1000</f>
        <v>1477.602127459073</v>
      </c>
      <c r="D45" s="307">
        <f t="shared" si="0"/>
        <v>22</v>
      </c>
      <c r="K45" s="549"/>
    </row>
    <row r="46" spans="2:11">
      <c r="B46" s="308" t="s">
        <v>73</v>
      </c>
      <c r="C46" s="101">
        <f>(SLF!$DV$13/Pop!$D$43)*1000</f>
        <v>2415.155177076419</v>
      </c>
      <c r="D46" s="308">
        <f t="shared" si="0"/>
        <v>6</v>
      </c>
      <c r="K46" s="549"/>
    </row>
    <row r="47" spans="2:11">
      <c r="B47" s="307" t="s">
        <v>74</v>
      </c>
      <c r="C47" s="139">
        <f>(SLF!$DY$13/Pop!$D$44)*1000</f>
        <v>1163.862332156275</v>
      </c>
      <c r="D47" s="307">
        <f t="shared" si="0"/>
        <v>31</v>
      </c>
      <c r="K47" s="549"/>
    </row>
    <row r="48" spans="2:11">
      <c r="B48" s="308" t="s">
        <v>75</v>
      </c>
      <c r="C48" s="101">
        <f>(SLF!$EB$13/Pop!$D$45)*1000</f>
        <v>1394.3081126631087</v>
      </c>
      <c r="D48" s="308">
        <f t="shared" si="0"/>
        <v>27</v>
      </c>
      <c r="K48" s="549"/>
    </row>
    <row r="49" spans="1:11">
      <c r="B49" s="307" t="s">
        <v>76</v>
      </c>
      <c r="C49" s="139">
        <f>(SLF!$EE$13/Pop!$D$46)*1000</f>
        <v>836.16426374454011</v>
      </c>
      <c r="D49" s="307">
        <f t="shared" si="0"/>
        <v>45</v>
      </c>
      <c r="K49" s="549"/>
    </row>
    <row r="50" spans="1:11">
      <c r="B50" s="308" t="s">
        <v>77</v>
      </c>
      <c r="C50" s="101">
        <f>(SLF!$EH$13/Pop!$D$47)*1000</f>
        <v>1761.968864063904</v>
      </c>
      <c r="D50" s="308">
        <f t="shared" si="0"/>
        <v>13</v>
      </c>
      <c r="K50" s="549"/>
    </row>
    <row r="51" spans="1:11">
      <c r="B51" s="307" t="s">
        <v>78</v>
      </c>
      <c r="C51" s="139">
        <f>(SLF!$EK$13/Pop!$D$48)*1000</f>
        <v>1018.570971983572</v>
      </c>
      <c r="D51" s="307">
        <f t="shared" si="0"/>
        <v>35</v>
      </c>
      <c r="K51" s="549"/>
    </row>
    <row r="52" spans="1:11">
      <c r="B52" s="308" t="s">
        <v>79</v>
      </c>
      <c r="C52" s="101">
        <f>(SLF!$EN$13/Pop!$D$49)*1000</f>
        <v>2592.8814124879282</v>
      </c>
      <c r="D52" s="308">
        <f t="shared" si="0"/>
        <v>5</v>
      </c>
      <c r="K52" s="549"/>
    </row>
    <row r="53" spans="1:11">
      <c r="B53" s="307" t="s">
        <v>80</v>
      </c>
      <c r="C53" s="139">
        <f>(SLF!$EQ$13/Pop!$D$50)*1000</f>
        <v>1545.1207337914379</v>
      </c>
      <c r="D53" s="307">
        <f t="shared" si="0"/>
        <v>19</v>
      </c>
      <c r="K53" s="549"/>
    </row>
    <row r="54" spans="1:11">
      <c r="B54" s="308" t="s">
        <v>81</v>
      </c>
      <c r="C54" s="101">
        <f>(SLF!$ET$13/Pop!$D$51)*1000</f>
        <v>1436.3697020189991</v>
      </c>
      <c r="D54" s="308">
        <f t="shared" si="0"/>
        <v>24</v>
      </c>
      <c r="K54" s="549"/>
    </row>
    <row r="55" spans="1:11">
      <c r="B55" s="307" t="s">
        <v>82</v>
      </c>
      <c r="C55" s="139">
        <f>(SLF!$EW$13/Pop!$D$52)*1000</f>
        <v>915.28553780766765</v>
      </c>
      <c r="D55" s="307">
        <f t="shared" si="0"/>
        <v>42</v>
      </c>
      <c r="K55" s="549"/>
    </row>
    <row r="56" spans="1:11">
      <c r="B56" s="308" t="s">
        <v>83</v>
      </c>
      <c r="C56" s="101">
        <f>(SLF!$EZ$13/Pop!$D$53)*1000</f>
        <v>1629.4987438759297</v>
      </c>
      <c r="D56" s="308">
        <f t="shared" si="0"/>
        <v>14</v>
      </c>
      <c r="K56" s="549"/>
    </row>
    <row r="57" spans="1:11">
      <c r="B57" s="307" t="s">
        <v>84</v>
      </c>
      <c r="C57" s="139">
        <f>(SLF!$FC$13/Pop!$D$54)*1000</f>
        <v>2393.3784684823304</v>
      </c>
      <c r="D57" s="307">
        <f t="shared" si="0"/>
        <v>7</v>
      </c>
      <c r="K57" s="549"/>
    </row>
    <row r="58" spans="1:11">
      <c r="B58" s="267" t="s">
        <v>85</v>
      </c>
      <c r="C58" s="129">
        <f>(SLF!$AG$13/Pop!$D$55)*1000</f>
        <v>3534.6613359519301</v>
      </c>
      <c r="D58" s="149" t="str">
        <f>CONCATENATE("(",RANK(C58,$C$8:$C$58),")")</f>
        <v>(1)</v>
      </c>
      <c r="K58" s="549"/>
    </row>
    <row r="59" spans="1:11">
      <c r="K59" s="549"/>
    </row>
    <row r="60" spans="1:11">
      <c r="A60" s="308" t="s">
        <v>616</v>
      </c>
      <c r="K60" s="549"/>
    </row>
    <row r="61" spans="1:11">
      <c r="A61" s="308"/>
      <c r="K61" s="549"/>
    </row>
    <row r="62" spans="1:11">
      <c r="A62" s="91" t="s">
        <v>435</v>
      </c>
      <c r="K62" s="549"/>
    </row>
    <row r="63" spans="1:11">
      <c r="K63" s="549"/>
    </row>
    <row r="64" spans="1:11">
      <c r="K64" s="549"/>
    </row>
    <row r="65" spans="2:11">
      <c r="K65" s="549"/>
    </row>
    <row r="66" spans="2:11">
      <c r="B66" s="297" t="s">
        <v>29</v>
      </c>
      <c r="K66" s="549"/>
    </row>
    <row r="67" spans="2:11">
      <c r="B67" s="470" t="s">
        <v>30</v>
      </c>
      <c r="K67" s="549"/>
    </row>
    <row r="68" spans="2:11">
      <c r="K68" s="549"/>
    </row>
    <row r="69" spans="2:11">
      <c r="K69" s="549"/>
    </row>
    <row r="70" spans="2:11">
      <c r="K70" s="549"/>
    </row>
    <row r="71" spans="2:11">
      <c r="K71" s="549"/>
    </row>
    <row r="72" spans="2:11">
      <c r="K72" s="549"/>
    </row>
    <row r="73" spans="2:11">
      <c r="K73" s="549"/>
    </row>
    <row r="74" spans="2:11">
      <c r="K74" s="549"/>
    </row>
    <row r="75" spans="2:11">
      <c r="K75" s="549"/>
    </row>
    <row r="76" spans="2:11">
      <c r="K76" s="549"/>
    </row>
  </sheetData>
  <mergeCells count="3">
    <mergeCell ref="A2:E2"/>
    <mergeCell ref="B3:D3"/>
    <mergeCell ref="B1:D1"/>
  </mergeCells>
  <hyperlinks>
    <hyperlink ref="B67" r:id="rId1" xr:uid="{00000000-0004-0000-2700-000000000000}"/>
  </hyperlinks>
  <pageMargins left="0.7" right="0.7" top="0.75" bottom="0.75" header="0.3" footer="0.3"/>
  <pageSetup scale="61"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C00000"/>
  </sheetPr>
  <dimension ref="A1:F31"/>
  <sheetViews>
    <sheetView workbookViewId="0">
      <selection activeCell="E16" sqref="E16"/>
    </sheetView>
  </sheetViews>
  <sheetFormatPr baseColWidth="10" defaultColWidth="9.33203125" defaultRowHeight="15"/>
  <cols>
    <col min="1" max="1" width="16.5" style="316" customWidth="1"/>
    <col min="2" max="2" width="17" style="316" customWidth="1"/>
    <col min="3" max="3" width="12" style="316" customWidth="1"/>
    <col min="4" max="4" width="13.6640625" style="316" bestFit="1" customWidth="1"/>
    <col min="5" max="5" width="15.33203125" style="316" customWidth="1"/>
    <col min="6" max="16384" width="9.33203125" style="316"/>
  </cols>
  <sheetData>
    <row r="1" spans="1:6">
      <c r="A1" s="17"/>
      <c r="B1" s="675" t="s">
        <v>525</v>
      </c>
      <c r="C1" s="675"/>
      <c r="D1" s="675"/>
      <c r="E1" s="17"/>
    </row>
    <row r="2" spans="1:6" ht="37.5" customHeight="1">
      <c r="A2" s="692" t="s">
        <v>416</v>
      </c>
      <c r="B2" s="692"/>
      <c r="C2" s="692"/>
      <c r="D2" s="692"/>
      <c r="E2" s="692"/>
    </row>
    <row r="3" spans="1:6" ht="18">
      <c r="A3" s="68"/>
      <c r="B3" s="696" t="s">
        <v>2230</v>
      </c>
      <c r="C3" s="696"/>
      <c r="D3" s="696"/>
      <c r="E3" s="68"/>
    </row>
    <row r="4" spans="1:6" ht="12" customHeight="1">
      <c r="B4" s="308"/>
      <c r="C4" s="294"/>
      <c r="D4" s="294"/>
    </row>
    <row r="5" spans="1:6" s="67" customFormat="1" ht="65.25" customHeight="1">
      <c r="B5" s="269" t="s">
        <v>31</v>
      </c>
      <c r="C5" s="302" t="s">
        <v>207</v>
      </c>
      <c r="D5" s="302" t="s">
        <v>264</v>
      </c>
    </row>
    <row r="6" spans="1:6">
      <c r="B6" s="268" t="s">
        <v>35</v>
      </c>
      <c r="C6" s="305">
        <v>1.75E-3</v>
      </c>
      <c r="D6" s="113">
        <v>15000</v>
      </c>
      <c r="E6" s="300"/>
      <c r="F6" s="300"/>
    </row>
    <row r="7" spans="1:6">
      <c r="B7" s="294" t="s">
        <v>38</v>
      </c>
      <c r="C7" s="303">
        <v>3.0000000000000001E-3</v>
      </c>
      <c r="D7" s="336" t="s">
        <v>265</v>
      </c>
      <c r="E7" s="298"/>
      <c r="F7" s="298"/>
    </row>
    <row r="8" spans="1:6">
      <c r="B8" s="545" t="s">
        <v>213</v>
      </c>
      <c r="C8" s="191">
        <v>3.0999999999999999E-3</v>
      </c>
      <c r="D8" s="113">
        <v>1000000</v>
      </c>
      <c r="E8" s="299"/>
      <c r="F8" s="626"/>
    </row>
    <row r="9" spans="1:6">
      <c r="B9" s="294" t="s">
        <v>42</v>
      </c>
      <c r="C9" s="195">
        <v>3.5E-4</v>
      </c>
      <c r="D9" s="336">
        <v>200000</v>
      </c>
      <c r="E9" s="301"/>
      <c r="F9" s="301"/>
    </row>
    <row r="10" spans="1:6">
      <c r="B10" s="268" t="s">
        <v>44</v>
      </c>
      <c r="C10" s="339" t="s">
        <v>266</v>
      </c>
      <c r="D10" s="113">
        <v>5000</v>
      </c>
      <c r="E10" s="301"/>
      <c r="F10" s="301"/>
    </row>
    <row r="11" spans="1:6">
      <c r="B11" s="294" t="s">
        <v>2294</v>
      </c>
      <c r="C11" s="341">
        <v>1E-3</v>
      </c>
      <c r="D11" s="336">
        <v>2000000</v>
      </c>
      <c r="E11" s="298"/>
      <c r="F11" s="298"/>
    </row>
    <row r="12" spans="1:6">
      <c r="B12" s="268" t="s">
        <v>2297</v>
      </c>
      <c r="C12" s="337">
        <v>3.0000000000000001E-3</v>
      </c>
      <c r="D12" s="113" t="s">
        <v>265</v>
      </c>
      <c r="E12" s="298"/>
      <c r="F12" s="298"/>
    </row>
    <row r="13" spans="1:6">
      <c r="B13" s="294" t="s">
        <v>223</v>
      </c>
      <c r="C13" s="340">
        <v>2.5999999999999999E-3</v>
      </c>
      <c r="D13" s="336" t="s">
        <v>265</v>
      </c>
      <c r="E13" s="299"/>
      <c r="F13" s="299"/>
    </row>
    <row r="14" spans="1:6">
      <c r="B14" s="268" t="s">
        <v>2296</v>
      </c>
      <c r="C14" s="613">
        <v>2.2499999999999998E-3</v>
      </c>
      <c r="D14" s="113" t="s">
        <v>265</v>
      </c>
      <c r="E14" s="299"/>
      <c r="F14" s="299"/>
    </row>
    <row r="15" spans="1:6">
      <c r="B15" s="294" t="s">
        <v>61</v>
      </c>
      <c r="C15" s="340" t="s">
        <v>266</v>
      </c>
      <c r="D15" s="336">
        <v>11995</v>
      </c>
      <c r="E15" s="301"/>
      <c r="F15" s="301"/>
    </row>
    <row r="16" spans="1:6">
      <c r="B16" s="268" t="s">
        <v>2299</v>
      </c>
      <c r="C16" s="338">
        <v>5.0000000000000001E-4</v>
      </c>
      <c r="D16" s="113">
        <v>5000000</v>
      </c>
      <c r="E16" s="299"/>
      <c r="F16" s="299"/>
    </row>
    <row r="17" spans="2:6">
      <c r="B17" s="294" t="s">
        <v>67</v>
      </c>
      <c r="C17" s="340">
        <v>1.5E-3</v>
      </c>
      <c r="D17" s="336" t="s">
        <v>265</v>
      </c>
      <c r="E17" s="299"/>
      <c r="F17" s="299"/>
    </row>
    <row r="18" spans="2:6">
      <c r="B18" s="268" t="s">
        <v>70</v>
      </c>
      <c r="C18" s="613">
        <v>1.25E-3</v>
      </c>
      <c r="D18" s="113">
        <v>20000</v>
      </c>
      <c r="E18" s="300"/>
      <c r="F18" s="300"/>
    </row>
    <row r="19" spans="2:6">
      <c r="B19" s="294" t="s">
        <v>74</v>
      </c>
      <c r="C19" s="341">
        <v>1E-3</v>
      </c>
      <c r="D19" s="304" t="s">
        <v>265</v>
      </c>
      <c r="E19" s="298"/>
      <c r="F19" s="298"/>
    </row>
    <row r="20" spans="2:6">
      <c r="B20" s="268" t="s">
        <v>76</v>
      </c>
      <c r="C20" s="338">
        <v>2.5000000000000001E-3</v>
      </c>
      <c r="D20" s="113" t="s">
        <v>265</v>
      </c>
      <c r="E20" s="299"/>
      <c r="F20" s="299"/>
    </row>
    <row r="21" spans="2:6">
      <c r="B21" s="294" t="s">
        <v>84</v>
      </c>
      <c r="C21" s="624">
        <v>2.0000000000000001E-4</v>
      </c>
      <c r="D21" s="304" t="s">
        <v>265</v>
      </c>
      <c r="E21" s="299"/>
      <c r="F21" s="299"/>
    </row>
    <row r="22" spans="2:6">
      <c r="B22" s="294"/>
      <c r="C22" s="295"/>
      <c r="D22" s="296"/>
    </row>
    <row r="23" spans="2:6">
      <c r="B23" s="297" t="s">
        <v>521</v>
      </c>
    </row>
    <row r="24" spans="2:6">
      <c r="B24" s="297" t="s">
        <v>267</v>
      </c>
    </row>
    <row r="25" spans="2:6">
      <c r="B25" s="316" t="s">
        <v>2295</v>
      </c>
    </row>
    <row r="26" spans="2:6" s="584" customFormat="1">
      <c r="B26" s="584" t="s">
        <v>2300</v>
      </c>
    </row>
    <row r="27" spans="2:6">
      <c r="B27" s="297" t="s">
        <v>2340</v>
      </c>
    </row>
    <row r="28" spans="2:6">
      <c r="B28" s="297" t="s">
        <v>2298</v>
      </c>
    </row>
    <row r="29" spans="2:6" ht="35" customHeight="1">
      <c r="B29" s="721" t="s">
        <v>397</v>
      </c>
      <c r="C29" s="721"/>
      <c r="D29" s="721"/>
      <c r="E29" s="721"/>
      <c r="F29" s="721"/>
    </row>
    <row r="31" spans="2:6">
      <c r="B31" s="316" t="s">
        <v>2369</v>
      </c>
    </row>
  </sheetData>
  <mergeCells count="4">
    <mergeCell ref="B1:D1"/>
    <mergeCell ref="A2:E2"/>
    <mergeCell ref="B3:D3"/>
    <mergeCell ref="B29:F29"/>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3"/>
  </sheetPr>
  <dimension ref="A1:I29"/>
  <sheetViews>
    <sheetView workbookViewId="0">
      <selection activeCell="A22" sqref="A22"/>
    </sheetView>
  </sheetViews>
  <sheetFormatPr baseColWidth="10" defaultColWidth="9.33203125" defaultRowHeight="14"/>
  <cols>
    <col min="1" max="1" width="15.6640625" style="297" customWidth="1"/>
    <col min="2" max="2" width="10.5" style="297" customWidth="1"/>
    <col min="3" max="3" width="15.5" style="297" bestFit="1" customWidth="1"/>
    <col min="4" max="4" width="20.6640625" style="297" customWidth="1"/>
    <col min="5" max="5" width="15.6640625" style="297" customWidth="1"/>
    <col min="6" max="6" width="17.33203125" style="297" customWidth="1"/>
    <col min="7" max="16384" width="9.33203125" style="297"/>
  </cols>
  <sheetData>
    <row r="1" spans="1:9" s="17" customFormat="1">
      <c r="B1" s="675" t="s">
        <v>527</v>
      </c>
      <c r="C1" s="675"/>
      <c r="D1" s="675"/>
    </row>
    <row r="2" spans="1:9" s="80" customFormat="1" ht="18">
      <c r="A2" s="696" t="s">
        <v>417</v>
      </c>
      <c r="B2" s="696"/>
      <c r="C2" s="696"/>
      <c r="D2" s="696"/>
      <c r="E2" s="696"/>
    </row>
    <row r="3" spans="1:9" s="80" customFormat="1" ht="18">
      <c r="B3" s="696" t="str">
        <f>CONCATENATE("As of January 1, ",Pop!B1)</f>
        <v>As of January 1, 2019</v>
      </c>
      <c r="C3" s="696"/>
      <c r="D3" s="696"/>
    </row>
    <row r="4" spans="1:9">
      <c r="D4" s="259"/>
    </row>
    <row r="5" spans="1:9" s="110" customFormat="1" ht="15" customHeight="1">
      <c r="B5" s="6" t="s">
        <v>31</v>
      </c>
      <c r="C5" s="112" t="s">
        <v>268</v>
      </c>
      <c r="D5" s="111" t="s">
        <v>269</v>
      </c>
      <c r="E5" s="65"/>
      <c r="F5" s="65"/>
      <c r="G5" s="65"/>
      <c r="H5" s="65"/>
      <c r="I5" s="65"/>
    </row>
    <row r="6" spans="1:9">
      <c r="B6" s="268" t="s">
        <v>213</v>
      </c>
      <c r="C6" s="113">
        <v>3600000</v>
      </c>
      <c r="D6" s="250" t="s">
        <v>270</v>
      </c>
    </row>
    <row r="7" spans="1:9">
      <c r="B7" s="83" t="s">
        <v>45</v>
      </c>
      <c r="C7" s="612">
        <v>5490000</v>
      </c>
      <c r="D7" s="252" t="s">
        <v>539</v>
      </c>
      <c r="E7" s="83"/>
    </row>
    <row r="8" spans="1:9">
      <c r="B8" s="268" t="s">
        <v>47</v>
      </c>
      <c r="C8" s="113">
        <v>4000000</v>
      </c>
      <c r="D8" s="250" t="s">
        <v>271</v>
      </c>
      <c r="E8" s="83"/>
    </row>
    <row r="9" spans="1:9">
      <c r="B9" s="83" t="s">
        <v>53</v>
      </c>
      <c r="C9" s="612">
        <v>5600000</v>
      </c>
      <c r="D9" s="252" t="s">
        <v>272</v>
      </c>
    </row>
    <row r="10" spans="1:9">
      <c r="B10" s="268" t="s">
        <v>375</v>
      </c>
      <c r="C10" s="113">
        <v>5000000</v>
      </c>
      <c r="D10" s="611" t="s">
        <v>271</v>
      </c>
      <c r="F10" s="508"/>
    </row>
    <row r="11" spans="1:9">
      <c r="B11" s="83" t="s">
        <v>55</v>
      </c>
      <c r="C11" s="612">
        <v>1000000</v>
      </c>
      <c r="D11" s="615" t="s">
        <v>271</v>
      </c>
    </row>
    <row r="12" spans="1:9">
      <c r="B12" s="268" t="s">
        <v>2292</v>
      </c>
      <c r="C12" s="113">
        <v>2700000</v>
      </c>
      <c r="D12" s="250" t="s">
        <v>2339</v>
      </c>
    </row>
    <row r="13" spans="1:9">
      <c r="B13" s="83" t="s">
        <v>66</v>
      </c>
      <c r="C13" s="612">
        <v>5250000</v>
      </c>
      <c r="D13" s="252" t="s">
        <v>358</v>
      </c>
    </row>
    <row r="14" spans="1:9">
      <c r="B14" s="268" t="s">
        <v>71</v>
      </c>
      <c r="C14" s="113">
        <v>1000000</v>
      </c>
      <c r="D14" s="625" t="s">
        <v>2319</v>
      </c>
    </row>
    <row r="15" spans="1:9">
      <c r="B15" s="83" t="s">
        <v>73</v>
      </c>
      <c r="C15" s="612">
        <v>1537656</v>
      </c>
      <c r="D15" s="252" t="s">
        <v>271</v>
      </c>
    </row>
    <row r="16" spans="1:9">
      <c r="B16" s="268" t="s">
        <v>79</v>
      </c>
      <c r="C16" s="113">
        <v>2750000</v>
      </c>
      <c r="D16" s="250">
        <v>0.16</v>
      </c>
    </row>
    <row r="17" spans="1:5">
      <c r="B17" s="83" t="s">
        <v>81</v>
      </c>
      <c r="C17" s="612">
        <v>2193000</v>
      </c>
      <c r="D17" s="252" t="s">
        <v>359</v>
      </c>
    </row>
    <row r="18" spans="1:5">
      <c r="B18" s="268" t="s">
        <v>85</v>
      </c>
      <c r="C18" s="113">
        <v>5681000</v>
      </c>
      <c r="D18" s="250" t="s">
        <v>2338</v>
      </c>
    </row>
    <row r="20" spans="1:5">
      <c r="D20" s="259"/>
    </row>
    <row r="21" spans="1:5">
      <c r="B21" s="585"/>
      <c r="C21" s="585"/>
      <c r="D21" s="585"/>
    </row>
    <row r="22" spans="1:5" ht="13.5" customHeight="1">
      <c r="A22" s="297" t="s">
        <v>2377</v>
      </c>
      <c r="B22" s="596"/>
      <c r="C22" s="596"/>
      <c r="D22" s="596"/>
      <c r="E22" s="585"/>
    </row>
    <row r="23" spans="1:5" ht="13.5" customHeight="1">
      <c r="A23" s="683" t="s">
        <v>2291</v>
      </c>
      <c r="B23" s="683"/>
      <c r="C23" s="683"/>
      <c r="D23" s="683"/>
      <c r="E23" s="683"/>
    </row>
    <row r="24" spans="1:5" ht="13.5" customHeight="1">
      <c r="A24" s="683" t="s">
        <v>2293</v>
      </c>
      <c r="B24" s="683"/>
      <c r="C24" s="683"/>
      <c r="D24" s="683"/>
      <c r="E24" s="596"/>
    </row>
    <row r="25" spans="1:5" ht="13.5" customHeight="1">
      <c r="A25" s="728"/>
      <c r="B25" s="728"/>
      <c r="C25" s="728"/>
      <c r="D25" s="728"/>
      <c r="E25" s="509"/>
    </row>
    <row r="26" spans="1:5" ht="15">
      <c r="A26" s="455"/>
      <c r="C26" s="259"/>
      <c r="E26" s="455"/>
    </row>
    <row r="27" spans="1:5">
      <c r="A27" s="297" t="s">
        <v>2370</v>
      </c>
    </row>
    <row r="29" spans="1:5">
      <c r="B29" s="470"/>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7030A0"/>
  </sheetPr>
  <dimension ref="A1:G49"/>
  <sheetViews>
    <sheetView workbookViewId="0">
      <selection activeCell="A46" sqref="A46"/>
    </sheetView>
  </sheetViews>
  <sheetFormatPr baseColWidth="10" defaultColWidth="9.33203125" defaultRowHeight="14"/>
  <cols>
    <col min="1" max="1" width="15.6640625" style="3" customWidth="1"/>
    <col min="2" max="2" width="11.6640625" style="3" customWidth="1"/>
    <col min="3" max="3" width="19.5" style="3" customWidth="1"/>
    <col min="4" max="4" width="16.33203125" style="3" customWidth="1"/>
    <col min="5" max="5" width="20.33203125" style="3" customWidth="1"/>
    <col min="6" max="6" width="15.6640625" style="3" customWidth="1"/>
    <col min="7" max="16384" width="9.33203125" style="3"/>
  </cols>
  <sheetData>
    <row r="1" spans="1:7" s="17" customFormat="1" ht="15" customHeight="1">
      <c r="B1" s="675" t="s">
        <v>528</v>
      </c>
      <c r="C1" s="675"/>
      <c r="D1" s="675"/>
      <c r="E1" s="675"/>
    </row>
    <row r="2" spans="1:7" s="68" customFormat="1" ht="18">
      <c r="A2" s="696" t="s">
        <v>418</v>
      </c>
      <c r="B2" s="696"/>
      <c r="C2" s="696"/>
      <c r="D2" s="696"/>
      <c r="E2" s="696"/>
      <c r="F2" s="696"/>
    </row>
    <row r="3" spans="1:7" s="68" customFormat="1" ht="18">
      <c r="B3" s="696" t="s">
        <v>2230</v>
      </c>
      <c r="C3" s="696"/>
      <c r="D3" s="696"/>
      <c r="E3" s="696"/>
    </row>
    <row r="5" spans="1:7" s="65" customFormat="1" ht="15" customHeight="1">
      <c r="B5" s="85" t="s">
        <v>31</v>
      </c>
      <c r="C5" s="85" t="s">
        <v>273</v>
      </c>
      <c r="D5" s="85" t="s">
        <v>268</v>
      </c>
      <c r="E5" s="111" t="s">
        <v>269</v>
      </c>
    </row>
    <row r="6" spans="1:7">
      <c r="A6" s="297"/>
      <c r="B6" s="268" t="s">
        <v>373</v>
      </c>
      <c r="C6" s="268" t="s">
        <v>274</v>
      </c>
      <c r="D6" s="241" t="s">
        <v>369</v>
      </c>
      <c r="E6" s="322">
        <v>0</v>
      </c>
      <c r="F6" s="297"/>
    </row>
    <row r="7" spans="1:7">
      <c r="A7" s="297"/>
      <c r="B7" s="268"/>
      <c r="C7" s="268" t="s">
        <v>275</v>
      </c>
      <c r="D7" s="249" t="s">
        <v>276</v>
      </c>
      <c r="E7" s="322" t="s">
        <v>277</v>
      </c>
      <c r="F7" s="297"/>
    </row>
    <row r="8" spans="1:7" s="297" customFormat="1">
      <c r="B8" s="268"/>
      <c r="C8" s="268" t="s">
        <v>278</v>
      </c>
      <c r="D8" s="249" t="s">
        <v>276</v>
      </c>
      <c r="E8" s="322" t="s">
        <v>279</v>
      </c>
      <c r="G8" s="508"/>
    </row>
    <row r="9" spans="1:7" s="297" customFormat="1">
      <c r="B9" s="268"/>
      <c r="C9" s="268" t="s">
        <v>287</v>
      </c>
      <c r="D9" s="249" t="s">
        <v>276</v>
      </c>
      <c r="E9" s="250">
        <v>0.15</v>
      </c>
    </row>
    <row r="10" spans="1:7" s="297" customFormat="1">
      <c r="B10" s="268"/>
      <c r="C10" s="268" t="s">
        <v>370</v>
      </c>
      <c r="D10" s="249" t="s">
        <v>276</v>
      </c>
      <c r="E10" s="250">
        <v>0.1</v>
      </c>
    </row>
    <row r="11" spans="1:7" s="297" customFormat="1">
      <c r="B11" s="268"/>
      <c r="C11" s="268" t="s">
        <v>371</v>
      </c>
      <c r="D11" s="249" t="s">
        <v>276</v>
      </c>
      <c r="E11" s="250">
        <v>0.05</v>
      </c>
    </row>
    <row r="12" spans="1:7">
      <c r="A12" s="297"/>
      <c r="B12" s="268"/>
      <c r="C12" s="268" t="s">
        <v>372</v>
      </c>
      <c r="D12" s="249" t="s">
        <v>369</v>
      </c>
      <c r="E12" s="250">
        <v>0</v>
      </c>
      <c r="F12" s="297"/>
    </row>
    <row r="13" spans="1:7">
      <c r="A13" s="297"/>
      <c r="B13" s="83" t="s">
        <v>51</v>
      </c>
      <c r="C13" s="83" t="s">
        <v>274</v>
      </c>
      <c r="D13" s="253" t="s">
        <v>369</v>
      </c>
      <c r="E13" s="252">
        <v>0</v>
      </c>
      <c r="F13" s="297"/>
    </row>
    <row r="14" spans="1:7">
      <c r="A14" s="297"/>
      <c r="B14" s="297"/>
      <c r="C14" s="297" t="s">
        <v>275</v>
      </c>
      <c r="D14" s="418">
        <v>1000</v>
      </c>
      <c r="E14" s="399" t="s">
        <v>280</v>
      </c>
      <c r="F14" s="297"/>
    </row>
    <row r="15" spans="1:7">
      <c r="A15" s="297"/>
      <c r="B15" s="297"/>
      <c r="C15" s="297" t="s">
        <v>278</v>
      </c>
      <c r="D15" s="418">
        <v>500</v>
      </c>
      <c r="E15" s="399" t="s">
        <v>281</v>
      </c>
      <c r="F15" s="297"/>
    </row>
    <row r="16" spans="1:7" ht="13.5" customHeight="1">
      <c r="A16" s="297"/>
      <c r="B16" s="268" t="s">
        <v>375</v>
      </c>
      <c r="C16" s="268" t="s">
        <v>282</v>
      </c>
      <c r="D16" s="241" t="s">
        <v>369</v>
      </c>
      <c r="E16" s="384">
        <v>0</v>
      </c>
      <c r="F16" s="297"/>
    </row>
    <row r="17" spans="1:6">
      <c r="A17" s="297"/>
      <c r="B17" s="268"/>
      <c r="C17" s="268" t="s">
        <v>283</v>
      </c>
      <c r="D17" s="241" t="s">
        <v>276</v>
      </c>
      <c r="E17" s="384">
        <v>0.1</v>
      </c>
      <c r="F17" s="297"/>
    </row>
    <row r="18" spans="1:6">
      <c r="A18" s="297"/>
      <c r="B18" s="83" t="s">
        <v>377</v>
      </c>
      <c r="C18" s="83" t="s">
        <v>284</v>
      </c>
      <c r="D18" s="253">
        <v>40000</v>
      </c>
      <c r="E18" s="385">
        <v>0.01</v>
      </c>
      <c r="F18" s="297"/>
    </row>
    <row r="19" spans="1:6">
      <c r="A19" s="297"/>
      <c r="B19" s="83"/>
      <c r="C19" s="83" t="s">
        <v>285</v>
      </c>
      <c r="D19" s="253">
        <v>15000</v>
      </c>
      <c r="E19" s="385">
        <v>0.13</v>
      </c>
      <c r="F19" s="297"/>
    </row>
    <row r="20" spans="1:6">
      <c r="A20" s="297"/>
      <c r="B20" s="83"/>
      <c r="C20" s="83" t="s">
        <v>283</v>
      </c>
      <c r="D20" s="419">
        <v>10000</v>
      </c>
      <c r="E20" s="385">
        <v>0.18</v>
      </c>
      <c r="F20" s="297"/>
    </row>
    <row r="21" spans="1:6">
      <c r="A21" s="297"/>
      <c r="B21" s="268" t="s">
        <v>2317</v>
      </c>
      <c r="C21" s="268" t="s">
        <v>274</v>
      </c>
      <c r="D21" s="241" t="s">
        <v>369</v>
      </c>
      <c r="E21" s="250">
        <v>0</v>
      </c>
      <c r="F21" s="297"/>
    </row>
    <row r="22" spans="1:6">
      <c r="A22" s="297"/>
      <c r="B22" s="268"/>
      <c r="C22" s="268" t="s">
        <v>278</v>
      </c>
      <c r="D22" s="249" t="s">
        <v>276</v>
      </c>
      <c r="E22" s="250" t="s">
        <v>286</v>
      </c>
      <c r="F22" s="297"/>
    </row>
    <row r="23" spans="1:6">
      <c r="A23" s="297"/>
      <c r="B23" s="268"/>
      <c r="C23" s="268" t="s">
        <v>287</v>
      </c>
      <c r="D23" s="249" t="s">
        <v>276</v>
      </c>
      <c r="E23" s="250" t="s">
        <v>288</v>
      </c>
      <c r="F23" s="297"/>
    </row>
    <row r="24" spans="1:6" s="297" customFormat="1">
      <c r="B24" s="268"/>
      <c r="C24" s="268" t="s">
        <v>370</v>
      </c>
      <c r="D24" s="249" t="s">
        <v>369</v>
      </c>
      <c r="E24" s="250">
        <v>0</v>
      </c>
    </row>
    <row r="25" spans="1:6">
      <c r="A25" s="297"/>
      <c r="B25" s="83" t="s">
        <v>380</v>
      </c>
      <c r="C25" s="83" t="s">
        <v>289</v>
      </c>
      <c r="D25" s="253" t="s">
        <v>369</v>
      </c>
      <c r="E25" s="252" t="s">
        <v>290</v>
      </c>
      <c r="F25" s="297"/>
    </row>
    <row r="26" spans="1:6">
      <c r="A26" s="297"/>
      <c r="B26" s="83"/>
      <c r="C26" s="83" t="s">
        <v>291</v>
      </c>
      <c r="D26" s="253" t="s">
        <v>276</v>
      </c>
      <c r="E26" s="343">
        <v>4.4999999999999998E-2</v>
      </c>
      <c r="F26" s="297"/>
    </row>
    <row r="27" spans="1:6">
      <c r="A27" s="297"/>
      <c r="B27" s="83"/>
      <c r="C27" s="83" t="s">
        <v>292</v>
      </c>
      <c r="D27" s="253" t="s">
        <v>276</v>
      </c>
      <c r="E27" s="252">
        <v>0.12</v>
      </c>
      <c r="F27" s="297"/>
    </row>
    <row r="28" spans="1:6">
      <c r="A28" s="297"/>
      <c r="B28" s="83"/>
      <c r="C28" s="83" t="s">
        <v>293</v>
      </c>
      <c r="D28" s="253" t="s">
        <v>276</v>
      </c>
      <c r="E28" s="252">
        <v>0.15</v>
      </c>
      <c r="F28" s="297"/>
    </row>
    <row r="29" spans="1:6" s="297" customFormat="1">
      <c r="B29" s="83"/>
      <c r="C29" s="83"/>
      <c r="D29" s="253"/>
      <c r="E29" s="252"/>
    </row>
    <row r="30" spans="1:6" s="297" customFormat="1">
      <c r="A30" s="728" t="s">
        <v>296</v>
      </c>
      <c r="B30" s="685"/>
      <c r="C30" s="685"/>
      <c r="D30" s="685"/>
      <c r="E30" s="685"/>
    </row>
    <row r="31" spans="1:6" s="297" customFormat="1">
      <c r="A31" s="685"/>
      <c r="B31" s="685"/>
      <c r="C31" s="685"/>
      <c r="D31" s="685"/>
      <c r="E31" s="685"/>
    </row>
    <row r="32" spans="1:6">
      <c r="A32" s="685"/>
      <c r="B32" s="685"/>
      <c r="C32" s="685"/>
      <c r="D32" s="685"/>
      <c r="E32" s="685"/>
      <c r="F32" s="392"/>
    </row>
    <row r="33" spans="1:6">
      <c r="A33" s="685"/>
      <c r="B33" s="685"/>
      <c r="C33" s="685"/>
      <c r="D33" s="685"/>
      <c r="E33" s="685"/>
      <c r="F33" s="297"/>
    </row>
    <row r="34" spans="1:6">
      <c r="A34" s="685"/>
      <c r="B34" s="685"/>
      <c r="C34" s="685"/>
      <c r="D34" s="685"/>
      <c r="E34" s="685"/>
      <c r="F34" s="297"/>
    </row>
    <row r="35" spans="1:6">
      <c r="A35" s="685"/>
      <c r="B35" s="685"/>
      <c r="C35" s="685"/>
      <c r="D35" s="685"/>
      <c r="E35" s="685"/>
      <c r="F35" s="297"/>
    </row>
    <row r="36" spans="1:6">
      <c r="A36" s="297" t="s">
        <v>374</v>
      </c>
      <c r="B36" s="297"/>
      <c r="C36" s="297"/>
      <c r="D36" s="297"/>
      <c r="E36" s="297"/>
      <c r="F36" s="297"/>
    </row>
    <row r="37" spans="1:6">
      <c r="A37" s="297" t="s">
        <v>523</v>
      </c>
      <c r="B37" s="297"/>
      <c r="C37" s="297"/>
      <c r="D37" s="297"/>
      <c r="E37" s="297"/>
      <c r="F37" s="297"/>
    </row>
    <row r="38" spans="1:6" s="297" customFormat="1">
      <c r="A38" s="407" t="s">
        <v>2318</v>
      </c>
    </row>
    <row r="39" spans="1:6" ht="16.5" customHeight="1">
      <c r="A39" s="297" t="s">
        <v>376</v>
      </c>
      <c r="F39" s="406"/>
    </row>
    <row r="40" spans="1:6" ht="15" customHeight="1">
      <c r="A40" s="297" t="s">
        <v>378</v>
      </c>
      <c r="F40" s="398"/>
    </row>
    <row r="41" spans="1:6" ht="15">
      <c r="A41" s="297" t="s">
        <v>379</v>
      </c>
      <c r="F41" s="398"/>
    </row>
    <row r="42" spans="1:6" ht="15">
      <c r="A42" s="297" t="s">
        <v>294</v>
      </c>
      <c r="F42" s="398"/>
    </row>
    <row r="43" spans="1:6" ht="15">
      <c r="A43" s="297" t="s">
        <v>295</v>
      </c>
      <c r="F43" s="398"/>
    </row>
    <row r="44" spans="1:6" ht="3.75" customHeight="1">
      <c r="F44" s="392"/>
    </row>
    <row r="45" spans="1:6" s="297" customFormat="1"/>
    <row r="46" spans="1:6">
      <c r="A46" s="297" t="s">
        <v>2370</v>
      </c>
      <c r="B46" s="297"/>
      <c r="C46" s="297"/>
      <c r="D46" s="297"/>
      <c r="E46" s="297"/>
      <c r="F46" s="297"/>
    </row>
    <row r="48" spans="1:6">
      <c r="A48" s="297"/>
      <c r="B48" s="297"/>
      <c r="C48" s="297"/>
      <c r="D48" s="297"/>
      <c r="E48" s="297"/>
      <c r="F48" s="297"/>
    </row>
    <row r="49" spans="1:6">
      <c r="A49" s="297"/>
      <c r="B49" s="405"/>
      <c r="C49" s="297"/>
      <c r="D49" s="297"/>
      <c r="E49" s="297"/>
      <c r="F49" s="297"/>
    </row>
  </sheetData>
  <mergeCells count="4">
    <mergeCell ref="A2:F2"/>
    <mergeCell ref="B3:E3"/>
    <mergeCell ref="B1:E1"/>
    <mergeCell ref="A30:E35"/>
  </mergeCells>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0" tint="-0.249977111117893"/>
    <pageSetUpPr fitToPage="1"/>
  </sheetPr>
  <dimension ref="A1:M64"/>
  <sheetViews>
    <sheetView workbookViewId="0">
      <selection activeCell="E60" sqref="E60"/>
    </sheetView>
  </sheetViews>
  <sheetFormatPr baseColWidth="10" defaultColWidth="9.33203125" defaultRowHeight="14"/>
  <cols>
    <col min="1" max="1" width="15.6640625" style="297" customWidth="1"/>
    <col min="2" max="2" width="10.5" style="297" customWidth="1"/>
    <col min="3" max="3" width="19.5" style="297" customWidth="1"/>
    <col min="4" max="4" width="10.5" style="297" customWidth="1"/>
    <col min="5" max="5" width="15.6640625" style="297" customWidth="1"/>
    <col min="6" max="7" width="9.33203125" style="297"/>
    <col min="8" max="8" width="24.5" style="297" customWidth="1"/>
    <col min="9" max="9" width="32.6640625" style="91" customWidth="1"/>
    <col min="10" max="10" width="14.5" style="91" customWidth="1"/>
    <col min="11" max="11" width="11.33203125" style="91" customWidth="1"/>
    <col min="12" max="12" width="12.33203125" style="91" bestFit="1" customWidth="1"/>
    <col min="13" max="13" width="9.33203125" style="91"/>
    <col min="14" max="14" width="17.5" style="297" customWidth="1"/>
    <col min="15" max="16384" width="9.33203125" style="297"/>
  </cols>
  <sheetData>
    <row r="1" spans="1:13" s="17" customFormat="1" ht="15" customHeight="1">
      <c r="B1" s="675" t="s">
        <v>531</v>
      </c>
      <c r="C1" s="675"/>
      <c r="D1" s="675"/>
      <c r="I1" s="105"/>
      <c r="J1" s="105"/>
      <c r="K1" s="105"/>
      <c r="L1" s="105"/>
      <c r="M1" s="105"/>
    </row>
    <row r="2" spans="1:13" s="80" customFormat="1" ht="18">
      <c r="A2" s="692" t="s">
        <v>419</v>
      </c>
      <c r="B2" s="692"/>
      <c r="C2" s="692"/>
      <c r="D2" s="692"/>
      <c r="E2" s="692"/>
      <c r="I2" s="104"/>
      <c r="J2" s="104"/>
      <c r="K2" s="104"/>
      <c r="L2" s="104"/>
      <c r="M2" s="104"/>
    </row>
    <row r="3" spans="1:13" s="80" customFormat="1" ht="18">
      <c r="B3" s="692" t="s">
        <v>2222</v>
      </c>
      <c r="C3" s="692"/>
      <c r="D3" s="692"/>
      <c r="I3" s="104"/>
      <c r="J3" s="104"/>
      <c r="K3" s="104"/>
      <c r="L3" s="104"/>
      <c r="M3" s="104"/>
    </row>
    <row r="4" spans="1:13">
      <c r="K4" s="118"/>
    </row>
    <row r="5" spans="1:13" s="65" customFormat="1" ht="15" customHeight="1">
      <c r="B5" s="269" t="s">
        <v>31</v>
      </c>
      <c r="C5" s="66" t="s">
        <v>526</v>
      </c>
      <c r="D5" s="66" t="s">
        <v>33</v>
      </c>
    </row>
    <row r="6" spans="1:13">
      <c r="B6" s="268" t="s">
        <v>34</v>
      </c>
      <c r="C6" s="260">
        <f>(SGF!D62/Pop!E4)*1000</f>
        <v>3542.7326971824791</v>
      </c>
      <c r="D6" s="268"/>
      <c r="E6" s="117"/>
      <c r="G6" s="259"/>
      <c r="I6" s="297"/>
      <c r="J6" s="297"/>
      <c r="K6" s="297"/>
      <c r="L6" s="297"/>
      <c r="M6" s="297"/>
    </row>
    <row r="7" spans="1:13">
      <c r="B7" s="308" t="s">
        <v>35</v>
      </c>
      <c r="C7" s="101">
        <f>(SGF!G62/Pop!E5)*1000</f>
        <v>1799.65667961845</v>
      </c>
      <c r="D7" s="308">
        <f>RANK(C7,$C$7:$C$56)</f>
        <v>42</v>
      </c>
      <c r="E7" s="117"/>
      <c r="G7" s="259"/>
      <c r="I7" s="297"/>
      <c r="J7" s="297"/>
      <c r="K7" s="297"/>
      <c r="L7" s="297"/>
      <c r="M7" s="297"/>
    </row>
    <row r="8" spans="1:13">
      <c r="B8" s="307" t="s">
        <v>36</v>
      </c>
      <c r="C8" s="139">
        <f>(SGF!H62/Pop!E6)*1000</f>
        <v>8004.5323366608318</v>
      </c>
      <c r="D8" s="307">
        <f t="shared" ref="D8:D56" si="0">RANK(C8,$C$7:$C$56)</f>
        <v>4</v>
      </c>
      <c r="E8" s="117"/>
      <c r="G8" s="259"/>
      <c r="I8" s="297"/>
      <c r="J8" s="297"/>
      <c r="K8" s="297"/>
      <c r="L8" s="297"/>
      <c r="M8" s="297"/>
    </row>
    <row r="9" spans="1:13">
      <c r="B9" s="308" t="s">
        <v>37</v>
      </c>
      <c r="C9" s="101">
        <f>(SGF!I62/Pop!E7)*1000</f>
        <v>2036.8869784087558</v>
      </c>
      <c r="D9" s="308">
        <f t="shared" si="0"/>
        <v>38</v>
      </c>
      <c r="E9" s="117"/>
      <c r="G9" s="259"/>
      <c r="I9" s="297"/>
      <c r="J9" s="297"/>
      <c r="K9" s="297"/>
      <c r="L9" s="297"/>
      <c r="M9" s="297"/>
    </row>
    <row r="10" spans="1:13">
      <c r="B10" s="307" t="s">
        <v>38</v>
      </c>
      <c r="C10" s="139">
        <f>(SGF!J$62/Pop!E8)*1000</f>
        <v>1598.3665298728913</v>
      </c>
      <c r="D10" s="307">
        <f t="shared" si="0"/>
        <v>43</v>
      </c>
      <c r="E10" s="117"/>
      <c r="G10" s="259"/>
      <c r="I10" s="297"/>
      <c r="J10" s="297"/>
      <c r="K10" s="297"/>
      <c r="L10" s="297"/>
      <c r="M10" s="297"/>
    </row>
    <row r="11" spans="1:13">
      <c r="B11" s="308" t="s">
        <v>39</v>
      </c>
      <c r="C11" s="101">
        <f>(SGF!K$62/Pop!E9)*1000</f>
        <v>3829.4979850722316</v>
      </c>
      <c r="D11" s="308">
        <f t="shared" si="0"/>
        <v>18</v>
      </c>
      <c r="E11" s="117"/>
      <c r="G11" s="259"/>
      <c r="I11" s="297"/>
      <c r="J11" s="297"/>
      <c r="K11" s="297"/>
      <c r="L11" s="297"/>
      <c r="M11" s="297"/>
    </row>
    <row r="12" spans="1:13">
      <c r="B12" s="307" t="s">
        <v>40</v>
      </c>
      <c r="C12" s="139">
        <f>(SGF!L$62/Pop!E10)*1000</f>
        <v>3028.3971155420377</v>
      </c>
      <c r="D12" s="307">
        <f t="shared" si="0"/>
        <v>29</v>
      </c>
      <c r="E12" s="117"/>
      <c r="G12" s="259"/>
      <c r="I12" s="297"/>
      <c r="J12" s="297"/>
      <c r="K12" s="297"/>
      <c r="L12" s="297"/>
      <c r="M12" s="297"/>
    </row>
    <row r="13" spans="1:13">
      <c r="B13" s="308" t="s">
        <v>41</v>
      </c>
      <c r="C13" s="101">
        <f>(SGF!M$62/Pop!E11)*1000</f>
        <v>10801.05033632612</v>
      </c>
      <c r="D13" s="308">
        <f t="shared" si="0"/>
        <v>2</v>
      </c>
      <c r="E13" s="117"/>
      <c r="G13" s="259"/>
      <c r="I13" s="297"/>
      <c r="J13" s="297"/>
      <c r="K13" s="297"/>
      <c r="L13" s="297"/>
      <c r="M13" s="297"/>
    </row>
    <row r="14" spans="1:13">
      <c r="B14" s="307" t="s">
        <v>42</v>
      </c>
      <c r="C14" s="139">
        <f>(SGF!N$62/Pop!E12)*1000</f>
        <v>4742.0636859509805</v>
      </c>
      <c r="D14" s="307">
        <f t="shared" si="0"/>
        <v>11</v>
      </c>
      <c r="E14" s="117"/>
      <c r="G14" s="259"/>
      <c r="I14" s="297"/>
      <c r="J14" s="297"/>
      <c r="K14" s="297"/>
      <c r="L14" s="297"/>
      <c r="M14" s="297"/>
    </row>
    <row r="15" spans="1:13">
      <c r="B15" s="308" t="s">
        <v>43</v>
      </c>
      <c r="C15" s="101">
        <f>(SGF!O$62/Pop!E13)*1000</f>
        <v>1373.5845199290902</v>
      </c>
      <c r="D15" s="308">
        <f t="shared" si="0"/>
        <v>45</v>
      </c>
      <c r="E15" s="117"/>
      <c r="G15" s="259"/>
      <c r="I15" s="297"/>
      <c r="J15" s="297"/>
      <c r="K15" s="297"/>
      <c r="L15" s="297"/>
      <c r="M15" s="297"/>
    </row>
    <row r="16" spans="1:13">
      <c r="B16" s="307" t="s">
        <v>44</v>
      </c>
      <c r="C16" s="139">
        <f>(SGF!P$62/Pop!E14)*1000</f>
        <v>1251.3556176259392</v>
      </c>
      <c r="D16" s="307">
        <f t="shared" si="0"/>
        <v>47</v>
      </c>
      <c r="E16" s="117"/>
      <c r="G16" s="259"/>
      <c r="I16" s="297"/>
      <c r="J16" s="297"/>
      <c r="K16" s="297"/>
      <c r="L16" s="297"/>
      <c r="M16" s="297"/>
    </row>
    <row r="17" spans="2:13">
      <c r="B17" s="308" t="s">
        <v>45</v>
      </c>
      <c r="C17" s="101">
        <f>(SGF!Q$62/Pop!E15)*1000</f>
        <v>6764.2878858566282</v>
      </c>
      <c r="D17" s="308">
        <f t="shared" si="0"/>
        <v>7</v>
      </c>
      <c r="E17" s="117"/>
      <c r="G17" s="259"/>
      <c r="I17" s="297"/>
      <c r="J17" s="297"/>
      <c r="K17" s="297"/>
      <c r="L17" s="297"/>
      <c r="M17" s="297"/>
    </row>
    <row r="18" spans="2:13">
      <c r="B18" s="307" t="s">
        <v>46</v>
      </c>
      <c r="C18" s="139">
        <f>(SGF!R$62/Pop!E16)*1000</f>
        <v>1962.3120860739116</v>
      </c>
      <c r="D18" s="307">
        <f t="shared" si="0"/>
        <v>39</v>
      </c>
      <c r="E18" s="117"/>
      <c r="G18" s="259"/>
      <c r="I18" s="297"/>
      <c r="J18" s="297"/>
      <c r="K18" s="297"/>
      <c r="L18" s="297"/>
      <c r="M18" s="297"/>
    </row>
    <row r="19" spans="2:13">
      <c r="B19" s="308" t="s">
        <v>47</v>
      </c>
      <c r="C19" s="101">
        <f>(SGF!S$62/Pop!E17)*1000</f>
        <v>4829.0273341955408</v>
      </c>
      <c r="D19" s="308">
        <f t="shared" si="0"/>
        <v>10</v>
      </c>
      <c r="E19" s="117"/>
      <c r="G19" s="259"/>
      <c r="I19" s="297"/>
      <c r="J19" s="297"/>
      <c r="K19" s="297"/>
      <c r="L19" s="297"/>
      <c r="M19" s="297"/>
    </row>
    <row r="20" spans="2:13">
      <c r="B20" s="307" t="s">
        <v>48</v>
      </c>
      <c r="C20" s="139">
        <f>(SGF!T$62/Pop!E18)*1000</f>
        <v>3276.3330272402818</v>
      </c>
      <c r="D20" s="307">
        <f t="shared" si="0"/>
        <v>25</v>
      </c>
      <c r="E20" s="117"/>
      <c r="G20" s="259"/>
      <c r="I20" s="297"/>
      <c r="J20" s="297"/>
      <c r="K20" s="297"/>
      <c r="L20" s="297"/>
      <c r="M20" s="297"/>
    </row>
    <row r="21" spans="2:13">
      <c r="B21" s="308" t="s">
        <v>49</v>
      </c>
      <c r="C21" s="101">
        <f>(SGF!U$62/Pop!E19)*1000</f>
        <v>1954.9456386807308</v>
      </c>
      <c r="D21" s="308">
        <f t="shared" si="0"/>
        <v>40</v>
      </c>
      <c r="E21" s="117"/>
      <c r="G21" s="259"/>
      <c r="I21" s="297"/>
      <c r="J21" s="297"/>
      <c r="K21" s="297"/>
      <c r="L21" s="297"/>
      <c r="M21" s="297"/>
    </row>
    <row r="22" spans="2:13">
      <c r="B22" s="307" t="s">
        <v>50</v>
      </c>
      <c r="C22" s="139">
        <f>(SGF!V$62/Pop!E20)*1000</f>
        <v>2587.7640593960505</v>
      </c>
      <c r="D22" s="307">
        <f t="shared" si="0"/>
        <v>34</v>
      </c>
      <c r="E22" s="117"/>
      <c r="G22" s="259"/>
      <c r="I22" s="297"/>
      <c r="J22" s="297"/>
      <c r="K22" s="297"/>
      <c r="L22" s="297"/>
      <c r="M22" s="297"/>
    </row>
    <row r="23" spans="2:13">
      <c r="B23" s="308" t="s">
        <v>51</v>
      </c>
      <c r="C23" s="101">
        <f>(SGF!W$62/Pop!E21)*1000</f>
        <v>3233.7006804156717</v>
      </c>
      <c r="D23" s="308">
        <f t="shared" si="0"/>
        <v>26</v>
      </c>
      <c r="E23" s="117"/>
      <c r="G23" s="259"/>
      <c r="I23" s="297"/>
      <c r="J23" s="297"/>
      <c r="K23" s="297"/>
      <c r="L23" s="297"/>
      <c r="M23" s="297"/>
    </row>
    <row r="24" spans="2:13">
      <c r="B24" s="307" t="s">
        <v>52</v>
      </c>
      <c r="C24" s="139">
        <f>(SGF!X$62/Pop!E22)*1000</f>
        <v>3862.3445429690846</v>
      </c>
      <c r="D24" s="307">
        <f t="shared" si="0"/>
        <v>17</v>
      </c>
      <c r="E24" s="117"/>
      <c r="G24" s="259"/>
      <c r="I24" s="297"/>
      <c r="J24" s="297"/>
      <c r="K24" s="297"/>
      <c r="L24" s="297"/>
      <c r="M24" s="297"/>
    </row>
    <row r="25" spans="2:13">
      <c r="B25" s="308" t="s">
        <v>53</v>
      </c>
      <c r="C25" s="101">
        <f>(SGF!Y$62/Pop!E23)*1000</f>
        <v>3555.9241773566573</v>
      </c>
      <c r="D25" s="308">
        <f t="shared" si="0"/>
        <v>21</v>
      </c>
      <c r="E25" s="117"/>
      <c r="G25" s="259"/>
      <c r="I25" s="297"/>
      <c r="J25" s="297"/>
      <c r="K25" s="297"/>
      <c r="L25" s="297"/>
      <c r="M25" s="297"/>
    </row>
    <row r="26" spans="2:13">
      <c r="B26" s="307" t="s">
        <v>54</v>
      </c>
      <c r="C26" s="139">
        <f>(SGF!Z$62/Pop!E24)*1000</f>
        <v>4630.9556049005178</v>
      </c>
      <c r="D26" s="307">
        <f t="shared" si="0"/>
        <v>12</v>
      </c>
      <c r="E26" s="117"/>
      <c r="G26" s="259"/>
      <c r="I26" s="297"/>
      <c r="J26" s="297"/>
      <c r="K26" s="297"/>
      <c r="L26" s="297"/>
      <c r="M26" s="297"/>
    </row>
    <row r="27" spans="2:13">
      <c r="B27" s="308" t="s">
        <v>55</v>
      </c>
      <c r="C27" s="101">
        <f>(SGF!AA$62/Pop!E25)*1000</f>
        <v>11231.078400173532</v>
      </c>
      <c r="D27" s="308">
        <f t="shared" si="0"/>
        <v>1</v>
      </c>
      <c r="E27" s="117"/>
      <c r="G27" s="259"/>
      <c r="I27" s="297"/>
      <c r="J27" s="297"/>
      <c r="K27" s="297"/>
      <c r="L27" s="297"/>
      <c r="M27" s="297"/>
    </row>
    <row r="28" spans="2:13">
      <c r="B28" s="307" t="s">
        <v>56</v>
      </c>
      <c r="C28" s="139">
        <f>(SGF!AB$62/Pop!E26)*1000</f>
        <v>3359.0202112742713</v>
      </c>
      <c r="D28" s="307">
        <f t="shared" si="0"/>
        <v>23</v>
      </c>
      <c r="E28" s="117"/>
      <c r="G28" s="259"/>
      <c r="I28" s="297"/>
      <c r="J28" s="297"/>
      <c r="K28" s="297"/>
      <c r="L28" s="297"/>
      <c r="M28" s="297"/>
    </row>
    <row r="29" spans="2:13">
      <c r="B29" s="308" t="s">
        <v>57</v>
      </c>
      <c r="C29" s="101">
        <f>(SGF!AC$62/Pop!E27)*1000</f>
        <v>2934.2969540971694</v>
      </c>
      <c r="D29" s="308">
        <f t="shared" si="0"/>
        <v>31</v>
      </c>
      <c r="E29" s="117"/>
      <c r="G29" s="259"/>
      <c r="I29" s="297"/>
      <c r="J29" s="297"/>
      <c r="K29" s="297"/>
      <c r="L29" s="297"/>
      <c r="M29" s="297"/>
    </row>
    <row r="30" spans="2:13">
      <c r="B30" s="307" t="s">
        <v>58</v>
      </c>
      <c r="C30" s="139">
        <f>(SGF!AD$62/Pop!E28)*1000</f>
        <v>2434.8684695553102</v>
      </c>
      <c r="D30" s="307">
        <f t="shared" si="0"/>
        <v>35</v>
      </c>
      <c r="E30" s="117"/>
      <c r="G30" s="259"/>
      <c r="I30" s="297"/>
      <c r="J30" s="297"/>
      <c r="K30" s="297"/>
      <c r="L30" s="297"/>
      <c r="M30" s="297"/>
    </row>
    <row r="31" spans="2:13">
      <c r="B31" s="308" t="s">
        <v>59</v>
      </c>
      <c r="C31" s="101">
        <f>(SGF!AE$62/Pop!E29)*1000</f>
        <v>3012.9475072674845</v>
      </c>
      <c r="D31" s="308">
        <f t="shared" si="0"/>
        <v>30</v>
      </c>
      <c r="E31" s="117"/>
      <c r="G31" s="259"/>
      <c r="I31" s="297"/>
      <c r="J31" s="297"/>
      <c r="K31" s="297"/>
      <c r="L31" s="297"/>
      <c r="M31" s="297"/>
    </row>
    <row r="32" spans="2:13">
      <c r="B32" s="307" t="s">
        <v>60</v>
      </c>
      <c r="C32" s="139">
        <f>(SGF!AF$62/Pop!E30)*1000</f>
        <v>2661.2400082627873</v>
      </c>
      <c r="D32" s="307">
        <f t="shared" si="0"/>
        <v>33</v>
      </c>
      <c r="E32" s="117"/>
      <c r="G32" s="259"/>
      <c r="I32" s="297"/>
      <c r="J32" s="297"/>
      <c r="K32" s="297"/>
      <c r="L32" s="297"/>
      <c r="M32" s="297"/>
    </row>
    <row r="33" spans="2:13">
      <c r="B33" s="308" t="s">
        <v>61</v>
      </c>
      <c r="C33" s="101">
        <f>(SGF!AG$62/Pop!E31)*1000</f>
        <v>1049.1891987608824</v>
      </c>
      <c r="D33" s="308">
        <f t="shared" si="0"/>
        <v>49</v>
      </c>
      <c r="E33" s="117"/>
      <c r="G33" s="259"/>
      <c r="I33" s="297"/>
      <c r="J33" s="297"/>
      <c r="K33" s="297"/>
      <c r="L33" s="297"/>
      <c r="M33" s="297"/>
    </row>
    <row r="34" spans="2:13">
      <c r="B34" s="307" t="s">
        <v>62</v>
      </c>
      <c r="C34" s="139">
        <f>(SGF!AH$62/Pop!E32)*1000</f>
        <v>1083.6463434931966</v>
      </c>
      <c r="D34" s="307">
        <f t="shared" si="0"/>
        <v>48</v>
      </c>
      <c r="E34" s="117"/>
      <c r="G34" s="259"/>
      <c r="I34" s="297"/>
      <c r="J34" s="297"/>
      <c r="K34" s="297"/>
      <c r="L34" s="297"/>
      <c r="M34" s="297"/>
    </row>
    <row r="35" spans="2:13">
      <c r="B35" s="308" t="s">
        <v>63</v>
      </c>
      <c r="C35" s="101">
        <f>(SGF!AI$62/Pop!E33)*1000</f>
        <v>5763.6847024303779</v>
      </c>
      <c r="D35" s="308">
        <f t="shared" si="0"/>
        <v>8</v>
      </c>
      <c r="E35" s="117"/>
      <c r="G35" s="259"/>
      <c r="I35" s="297"/>
      <c r="J35" s="297"/>
      <c r="K35" s="297"/>
      <c r="L35" s="297"/>
      <c r="M35" s="297"/>
    </row>
    <row r="36" spans="2:13">
      <c r="B36" s="307" t="s">
        <v>64</v>
      </c>
      <c r="C36" s="139">
        <f>(SGF!AJ$62/Pop!E34)*1000</f>
        <v>7314.7567236723989</v>
      </c>
      <c r="D36" s="307">
        <f t="shared" si="0"/>
        <v>5</v>
      </c>
      <c r="E36" s="117"/>
      <c r="G36" s="259"/>
      <c r="I36" s="297"/>
      <c r="J36" s="297"/>
      <c r="K36" s="297"/>
      <c r="L36" s="297"/>
      <c r="M36" s="297"/>
    </row>
    <row r="37" spans="2:13">
      <c r="B37" s="308" t="s">
        <v>65</v>
      </c>
      <c r="C37" s="101">
        <f>(SGF!AK$62/Pop!E35)*1000</f>
        <v>3379.9901344303589</v>
      </c>
      <c r="D37" s="308">
        <f t="shared" si="0"/>
        <v>22</v>
      </c>
      <c r="E37" s="117"/>
      <c r="G37" s="259"/>
      <c r="I37" s="297"/>
      <c r="J37" s="297"/>
      <c r="K37" s="297"/>
      <c r="L37" s="297"/>
      <c r="M37" s="297"/>
    </row>
    <row r="38" spans="2:13">
      <c r="B38" s="307" t="s">
        <v>66</v>
      </c>
      <c r="C38" s="139">
        <f>(SGF!AL$62/Pop!E36)*1000</f>
        <v>7014.5661840945404</v>
      </c>
      <c r="D38" s="307">
        <f t="shared" si="0"/>
        <v>6</v>
      </c>
      <c r="E38" s="117"/>
      <c r="G38" s="259"/>
      <c r="I38" s="297"/>
      <c r="J38" s="297"/>
      <c r="K38" s="297"/>
      <c r="L38" s="297"/>
      <c r="M38" s="297"/>
    </row>
    <row r="39" spans="2:13">
      <c r="B39" s="308" t="s">
        <v>67</v>
      </c>
      <c r="C39" s="101">
        <f>(SGF!AM$62/Pop!E37)*1000</f>
        <v>1587.6094414138079</v>
      </c>
      <c r="D39" s="308">
        <f t="shared" si="0"/>
        <v>44</v>
      </c>
      <c r="E39" s="117"/>
      <c r="G39" s="259"/>
      <c r="I39" s="297"/>
      <c r="J39" s="297"/>
      <c r="K39" s="297"/>
      <c r="L39" s="297"/>
      <c r="M39" s="297"/>
    </row>
    <row r="40" spans="2:13">
      <c r="B40" s="307" t="s">
        <v>68</v>
      </c>
      <c r="C40" s="139">
        <f>(SGF!AN$62/Pop!E38)*1000</f>
        <v>3820.0830561045705</v>
      </c>
      <c r="D40" s="307">
        <f t="shared" si="0"/>
        <v>19</v>
      </c>
      <c r="E40" s="117"/>
      <c r="G40" s="259"/>
      <c r="I40" s="297"/>
      <c r="J40" s="297"/>
      <c r="K40" s="297"/>
      <c r="L40" s="297"/>
      <c r="M40" s="297"/>
    </row>
    <row r="41" spans="2:13">
      <c r="B41" s="308" t="s">
        <v>69</v>
      </c>
      <c r="C41" s="101">
        <f>(SGF!AO$62/Pop!E39)*1000</f>
        <v>2872.8328568185107</v>
      </c>
      <c r="D41" s="308">
        <f t="shared" si="0"/>
        <v>32</v>
      </c>
      <c r="E41" s="117"/>
      <c r="G41" s="259"/>
      <c r="I41" s="297"/>
      <c r="J41" s="297"/>
      <c r="K41" s="297"/>
      <c r="L41" s="297"/>
      <c r="M41" s="297"/>
    </row>
    <row r="42" spans="2:13">
      <c r="B42" s="307" t="s">
        <v>70</v>
      </c>
      <c r="C42" s="139">
        <f>(SGF!AP$62/Pop!E40)*1000</f>
        <v>2151.5173254531323</v>
      </c>
      <c r="D42" s="307">
        <f t="shared" si="0"/>
        <v>37</v>
      </c>
      <c r="E42" s="117"/>
      <c r="G42" s="259"/>
      <c r="I42" s="297"/>
      <c r="J42" s="297"/>
      <c r="K42" s="297"/>
      <c r="L42" s="297"/>
      <c r="M42" s="297"/>
    </row>
    <row r="43" spans="2:13">
      <c r="B43" s="308" t="s">
        <v>71</v>
      </c>
      <c r="C43" s="101">
        <f>(SGF!AQ$62/Pop!E41)*1000</f>
        <v>3055.1115966685138</v>
      </c>
      <c r="D43" s="308">
        <f t="shared" si="0"/>
        <v>28</v>
      </c>
      <c r="E43" s="117"/>
      <c r="G43" s="259"/>
      <c r="I43" s="297"/>
      <c r="J43" s="297"/>
      <c r="K43" s="297"/>
      <c r="L43" s="297"/>
      <c r="M43" s="297"/>
    </row>
    <row r="44" spans="2:13">
      <c r="B44" s="307" t="s">
        <v>72</v>
      </c>
      <c r="C44" s="139">
        <f>(SGF!AR$62/Pop!E42)*1000</f>
        <v>3710.8615593395261</v>
      </c>
      <c r="D44" s="307">
        <f t="shared" si="0"/>
        <v>20</v>
      </c>
      <c r="E44" s="117"/>
      <c r="G44" s="259"/>
      <c r="I44" s="297"/>
      <c r="J44" s="297"/>
      <c r="K44" s="297"/>
      <c r="L44" s="297"/>
      <c r="M44" s="297"/>
    </row>
    <row r="45" spans="2:13">
      <c r="B45" s="308" t="s">
        <v>73</v>
      </c>
      <c r="C45" s="101">
        <f>(SGF!AS$62/Pop!E43)*1000</f>
        <v>8429.6416043577101</v>
      </c>
      <c r="D45" s="308">
        <f t="shared" si="0"/>
        <v>3</v>
      </c>
      <c r="E45" s="117"/>
      <c r="G45" s="259"/>
      <c r="I45" s="297"/>
      <c r="J45" s="297"/>
      <c r="K45" s="297"/>
      <c r="L45" s="297"/>
      <c r="M45" s="297"/>
    </row>
    <row r="46" spans="2:13">
      <c r="B46" s="307" t="s">
        <v>74</v>
      </c>
      <c r="C46" s="139">
        <f>(SGF!AT$62/Pop!E44)*1000</f>
        <v>3133.6547932685676</v>
      </c>
      <c r="D46" s="307">
        <f t="shared" si="0"/>
        <v>27</v>
      </c>
      <c r="E46" s="117"/>
      <c r="G46" s="259"/>
      <c r="I46" s="297"/>
      <c r="J46" s="297"/>
      <c r="K46" s="297"/>
      <c r="L46" s="297"/>
      <c r="M46" s="297"/>
    </row>
    <row r="47" spans="2:13">
      <c r="B47" s="308" t="s">
        <v>75</v>
      </c>
      <c r="C47" s="101">
        <f>(SGF!AU$62/Pop!E45)*1000</f>
        <v>4056.3883145943382</v>
      </c>
      <c r="D47" s="308">
        <f t="shared" si="0"/>
        <v>15</v>
      </c>
      <c r="E47" s="117"/>
      <c r="G47" s="259"/>
      <c r="I47" s="297"/>
      <c r="J47" s="297"/>
      <c r="K47" s="297"/>
      <c r="L47" s="297"/>
      <c r="M47" s="297"/>
    </row>
    <row r="48" spans="2:13">
      <c r="B48" s="307" t="s">
        <v>76</v>
      </c>
      <c r="C48" s="139">
        <f>(SGF!AV$62/Pop!E46)*1000</f>
        <v>912.36399610243268</v>
      </c>
      <c r="D48" s="307">
        <f t="shared" si="0"/>
        <v>50</v>
      </c>
      <c r="E48" s="117"/>
      <c r="G48" s="259"/>
      <c r="I48" s="297"/>
      <c r="J48" s="297"/>
      <c r="K48" s="297"/>
      <c r="L48" s="297"/>
      <c r="M48" s="297"/>
    </row>
    <row r="49" spans="1:13">
      <c r="B49" s="308" t="s">
        <v>77</v>
      </c>
      <c r="C49" s="101">
        <f>(SGF!AW$62/Pop!E47)*1000</f>
        <v>1800.5295677069548</v>
      </c>
      <c r="D49" s="308">
        <f t="shared" si="0"/>
        <v>41</v>
      </c>
      <c r="E49" s="117"/>
      <c r="G49" s="259"/>
      <c r="I49" s="297"/>
      <c r="J49" s="297"/>
      <c r="K49" s="297"/>
      <c r="L49" s="297"/>
      <c r="M49" s="297"/>
    </row>
    <row r="50" spans="1:13">
      <c r="B50" s="307" t="s">
        <v>78</v>
      </c>
      <c r="C50" s="139">
        <f>(SGF!AX$62/Pop!E48)*1000</f>
        <v>2402.884359022552</v>
      </c>
      <c r="D50" s="307">
        <f t="shared" si="0"/>
        <v>36</v>
      </c>
      <c r="E50" s="117"/>
      <c r="G50" s="259"/>
      <c r="I50" s="297"/>
      <c r="J50" s="297"/>
      <c r="K50" s="297"/>
      <c r="L50" s="297"/>
      <c r="M50" s="297"/>
    </row>
    <row r="51" spans="1:13">
      <c r="B51" s="308" t="s">
        <v>79</v>
      </c>
      <c r="C51" s="101">
        <f>(SGF!AY$62/Pop!E49)*1000</f>
        <v>5616.8053914250941</v>
      </c>
      <c r="D51" s="308">
        <f t="shared" si="0"/>
        <v>9</v>
      </c>
      <c r="E51" s="117"/>
      <c r="G51" s="259"/>
      <c r="I51" s="297"/>
      <c r="J51" s="297"/>
      <c r="K51" s="297"/>
      <c r="L51" s="297"/>
      <c r="M51" s="297"/>
    </row>
    <row r="52" spans="1:13">
      <c r="B52" s="307" t="s">
        <v>80</v>
      </c>
      <c r="C52" s="139">
        <f>(SGF!AZ$62/Pop!E50)*1000</f>
        <v>3285.2258908479553</v>
      </c>
      <c r="D52" s="307">
        <f t="shared" si="0"/>
        <v>24</v>
      </c>
      <c r="E52" s="117"/>
      <c r="G52" s="259"/>
      <c r="I52" s="297"/>
      <c r="J52" s="297"/>
      <c r="K52" s="297"/>
      <c r="L52" s="297"/>
      <c r="M52" s="297"/>
    </row>
    <row r="53" spans="1:13">
      <c r="B53" s="308" t="s">
        <v>81</v>
      </c>
      <c r="C53" s="101">
        <f>(SGF!BA$62/Pop!E51)*1000</f>
        <v>4513.760739469355</v>
      </c>
      <c r="D53" s="308">
        <f t="shared" si="0"/>
        <v>13</v>
      </c>
      <c r="E53" s="117"/>
      <c r="G53" s="259"/>
      <c r="I53" s="297"/>
      <c r="J53" s="297"/>
      <c r="K53" s="297"/>
      <c r="L53" s="297"/>
      <c r="M53" s="297"/>
    </row>
    <row r="54" spans="1:13">
      <c r="B54" s="307" t="s">
        <v>82</v>
      </c>
      <c r="C54" s="139">
        <f>(SGF!BB$62/Pop!E52)*1000</f>
        <v>4156.1697864975049</v>
      </c>
      <c r="D54" s="307">
        <f t="shared" si="0"/>
        <v>14</v>
      </c>
      <c r="E54" s="117"/>
      <c r="G54" s="259"/>
      <c r="I54" s="297"/>
      <c r="J54" s="297"/>
      <c r="K54" s="297"/>
      <c r="L54" s="297"/>
      <c r="M54" s="297"/>
    </row>
    <row r="55" spans="1:13">
      <c r="B55" s="308" t="s">
        <v>83</v>
      </c>
      <c r="C55" s="101">
        <f>(SGF!BC$62/Pop!E53)*1000</f>
        <v>4012.1558461995319</v>
      </c>
      <c r="D55" s="308">
        <f t="shared" si="0"/>
        <v>16</v>
      </c>
      <c r="E55" s="117"/>
      <c r="G55" s="259"/>
      <c r="I55" s="297"/>
      <c r="J55" s="297"/>
      <c r="K55" s="297"/>
      <c r="L55" s="297"/>
      <c r="M55" s="297"/>
    </row>
    <row r="56" spans="1:13">
      <c r="B56" s="307" t="s">
        <v>84</v>
      </c>
      <c r="C56" s="139">
        <f>(SGF!BD$62/Pop!E54)*1000</f>
        <v>1328.6743826760917</v>
      </c>
      <c r="D56" s="307">
        <f t="shared" si="0"/>
        <v>46</v>
      </c>
      <c r="E56" s="117"/>
      <c r="G56" s="259"/>
      <c r="I56" s="297"/>
      <c r="J56" s="297"/>
      <c r="K56" s="297"/>
      <c r="L56" s="297"/>
      <c r="M56" s="297"/>
    </row>
    <row r="57" spans="1:13">
      <c r="B57" s="116"/>
      <c r="C57" s="116"/>
      <c r="D57" s="116"/>
      <c r="K57" s="115"/>
    </row>
    <row r="58" spans="1:13" ht="29.25" customHeight="1">
      <c r="A58" s="682" t="s">
        <v>2371</v>
      </c>
      <c r="B58" s="682"/>
      <c r="C58" s="682"/>
      <c r="D58" s="682"/>
      <c r="H58" s="91"/>
      <c r="M58" s="297"/>
    </row>
    <row r="59" spans="1:13" ht="15" customHeight="1">
      <c r="A59" s="682"/>
      <c r="B59" s="682"/>
      <c r="C59" s="682"/>
      <c r="D59" s="682"/>
      <c r="H59" s="91"/>
      <c r="M59" s="297"/>
    </row>
    <row r="60" spans="1:13">
      <c r="A60" s="91" t="s">
        <v>435</v>
      </c>
      <c r="H60" s="91"/>
      <c r="M60" s="297"/>
    </row>
    <row r="64" spans="1:13">
      <c r="B64" s="482"/>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0" tint="-0.249977111117893"/>
    <pageSetUpPr fitToPage="1"/>
  </sheetPr>
  <dimension ref="A1:H66"/>
  <sheetViews>
    <sheetView workbookViewId="0">
      <selection activeCell="F8" sqref="F8"/>
    </sheetView>
  </sheetViews>
  <sheetFormatPr baseColWidth="10" defaultColWidth="9.33203125" defaultRowHeight="14"/>
  <cols>
    <col min="1" max="1" width="15.6640625" style="3" customWidth="1"/>
    <col min="2" max="2" width="11.33203125" style="3" customWidth="1"/>
    <col min="3" max="3" width="19.33203125" style="3" customWidth="1"/>
    <col min="4" max="4" width="11" style="3" customWidth="1"/>
    <col min="5" max="5" width="15.6640625" style="3" customWidth="1"/>
    <col min="6" max="6" width="9.33203125" style="3"/>
    <col min="7" max="9" width="14" style="3" customWidth="1"/>
    <col min="10" max="10" width="7.33203125" style="3" customWidth="1"/>
    <col min="11" max="11" width="18.6640625" style="3" bestFit="1" customWidth="1"/>
    <col min="12" max="12" width="11.33203125" style="3" bestFit="1" customWidth="1"/>
    <col min="13" max="13" width="11.5" style="3" bestFit="1" customWidth="1"/>
    <col min="14" max="16384" width="9.33203125" style="3"/>
  </cols>
  <sheetData>
    <row r="1" spans="1:8" s="17" customFormat="1">
      <c r="B1" s="675" t="s">
        <v>542</v>
      </c>
      <c r="C1" s="675"/>
      <c r="D1" s="675"/>
    </row>
    <row r="2" spans="1:8" s="68" customFormat="1" ht="18">
      <c r="A2" s="692" t="s">
        <v>420</v>
      </c>
      <c r="B2" s="692"/>
      <c r="C2" s="692"/>
      <c r="D2" s="692"/>
      <c r="E2" s="692"/>
    </row>
    <row r="3" spans="1:8" s="68" customFormat="1" ht="18">
      <c r="B3" s="696" t="str">
        <f>CONCATENATE("Fiscal Year ",Pop!H1)</f>
        <v>Fiscal Year 2016</v>
      </c>
      <c r="C3" s="696"/>
      <c r="D3" s="696"/>
      <c r="E3" s="119"/>
    </row>
    <row r="5" spans="1:8" s="65" customFormat="1" ht="15" customHeight="1">
      <c r="B5" s="269" t="s">
        <v>31</v>
      </c>
      <c r="C5" s="66" t="s">
        <v>526</v>
      </c>
      <c r="D5" s="66" t="s">
        <v>33</v>
      </c>
    </row>
    <row r="6" spans="1:8">
      <c r="A6" s="297"/>
      <c r="B6" s="297" t="s">
        <v>34</v>
      </c>
      <c r="C6" s="259">
        <f>(SLF!D136/Pop!D4)*1000</f>
        <v>9282.642753603146</v>
      </c>
      <c r="D6" s="266"/>
      <c r="E6" s="351"/>
      <c r="F6" s="199"/>
      <c r="G6" s="351"/>
      <c r="H6" s="83"/>
    </row>
    <row r="7" spans="1:8">
      <c r="A7" s="297"/>
      <c r="B7" s="307" t="s">
        <v>35</v>
      </c>
      <c r="C7" s="260">
        <f>(SLF!I136/Pop!D5)*1000</f>
        <v>5939.3022798883667</v>
      </c>
      <c r="D7" s="307">
        <f t="shared" ref="D7:D38" si="0">RANK(C7,$C$7:$C$56)</f>
        <v>38</v>
      </c>
      <c r="E7" s="351"/>
      <c r="F7" s="83"/>
      <c r="G7" s="351"/>
      <c r="H7" s="83"/>
    </row>
    <row r="8" spans="1:8">
      <c r="A8" s="297"/>
      <c r="B8" s="308" t="s">
        <v>36</v>
      </c>
      <c r="C8" s="259">
        <f>(SLF!L136/Pop!D6)*1000</f>
        <v>12609.195681314917</v>
      </c>
      <c r="D8" s="308">
        <f t="shared" si="0"/>
        <v>4</v>
      </c>
      <c r="E8" s="351"/>
      <c r="F8" s="83"/>
      <c r="G8" s="351"/>
      <c r="H8" s="83"/>
    </row>
    <row r="9" spans="1:8">
      <c r="A9" s="297"/>
      <c r="B9" s="307" t="s">
        <v>37</v>
      </c>
      <c r="C9" s="260">
        <f>(SLF!O136/Pop!D7)*1000</f>
        <v>7062.8457806903298</v>
      </c>
      <c r="D9" s="307">
        <f t="shared" si="0"/>
        <v>33</v>
      </c>
      <c r="E9" s="351"/>
      <c r="F9" s="83"/>
      <c r="G9" s="351"/>
      <c r="H9" s="83"/>
    </row>
    <row r="10" spans="1:8">
      <c r="A10" s="297"/>
      <c r="B10" s="542" t="s">
        <v>38</v>
      </c>
      <c r="C10" s="544">
        <f>(SLF!R136/Pop!D8)*1000</f>
        <v>5316.3627577653797</v>
      </c>
      <c r="D10" s="542">
        <f t="shared" si="0"/>
        <v>44</v>
      </c>
      <c r="E10" s="351"/>
      <c r="F10" s="83"/>
      <c r="G10" s="351"/>
      <c r="H10" s="83"/>
    </row>
    <row r="11" spans="1:8">
      <c r="A11" s="297"/>
      <c r="B11" s="545" t="s">
        <v>39</v>
      </c>
      <c r="C11" s="260">
        <f>(SLF!U136/Pop!D9)*1000</f>
        <v>11042.1286376926</v>
      </c>
      <c r="D11" s="545">
        <f t="shared" si="0"/>
        <v>9</v>
      </c>
      <c r="E11" s="351"/>
      <c r="F11" s="83"/>
      <c r="G11" s="351"/>
      <c r="H11" s="83"/>
    </row>
    <row r="12" spans="1:8">
      <c r="A12" s="297"/>
      <c r="B12" s="542" t="s">
        <v>40</v>
      </c>
      <c r="C12" s="544">
        <f>(SLF!X136/Pop!D10)*1000</f>
        <v>9570.2152129118713</v>
      </c>
      <c r="D12" s="542">
        <f t="shared" si="0"/>
        <v>14</v>
      </c>
      <c r="E12" s="351"/>
      <c r="F12" s="83"/>
      <c r="G12" s="351"/>
      <c r="H12" s="83"/>
    </row>
    <row r="13" spans="1:8">
      <c r="A13" s="297"/>
      <c r="B13" s="307" t="s">
        <v>41</v>
      </c>
      <c r="C13" s="260">
        <f>(SLF!AA136/Pop!D11)*1000</f>
        <v>13473.537671228105</v>
      </c>
      <c r="D13" s="307">
        <f t="shared" si="0"/>
        <v>3</v>
      </c>
      <c r="E13" s="351"/>
      <c r="F13" s="83"/>
      <c r="G13" s="351"/>
      <c r="H13" s="83"/>
    </row>
    <row r="14" spans="1:8">
      <c r="A14" s="297"/>
      <c r="B14" s="308" t="s">
        <v>42</v>
      </c>
      <c r="C14" s="259">
        <f>(SLF!AD136/Pop!D12)*1000</f>
        <v>7964.6603645646364</v>
      </c>
      <c r="D14" s="308">
        <f t="shared" si="0"/>
        <v>23</v>
      </c>
      <c r="E14" s="351"/>
      <c r="F14" s="83"/>
      <c r="G14" s="351"/>
      <c r="H14" s="83"/>
    </row>
    <row r="15" spans="1:8">
      <c r="A15" s="297"/>
      <c r="B15" s="307" t="s">
        <v>43</v>
      </c>
      <c r="C15" s="260">
        <f>(SLF!AJ136/Pop!D13)*1000</f>
        <v>6733.1641734266968</v>
      </c>
      <c r="D15" s="307">
        <f t="shared" si="0"/>
        <v>34</v>
      </c>
      <c r="E15" s="351"/>
      <c r="F15" s="83"/>
      <c r="G15" s="351"/>
      <c r="H15" s="83"/>
    </row>
    <row r="16" spans="1:8">
      <c r="A16" s="297"/>
      <c r="B16" s="542" t="s">
        <v>44</v>
      </c>
      <c r="C16" s="544">
        <f>(SLF!AM136/Pop!D14)*1000</f>
        <v>5617.6559733633776</v>
      </c>
      <c r="D16" s="542">
        <f t="shared" si="0"/>
        <v>43</v>
      </c>
      <c r="E16" s="351"/>
      <c r="F16" s="83"/>
      <c r="G16" s="351"/>
      <c r="H16" s="83"/>
    </row>
    <row r="17" spans="2:8">
      <c r="B17" s="307" t="s">
        <v>45</v>
      </c>
      <c r="C17" s="260">
        <f>(SLF!AP136/Pop!D15)*1000</f>
        <v>10767.478859901041</v>
      </c>
      <c r="D17" s="307">
        <f t="shared" si="0"/>
        <v>10</v>
      </c>
      <c r="E17" s="351"/>
      <c r="F17" s="83"/>
      <c r="G17" s="351"/>
      <c r="H17" s="83"/>
    </row>
    <row r="18" spans="2:8">
      <c r="B18" s="308" t="s">
        <v>46</v>
      </c>
      <c r="C18" s="259">
        <f>(SLF!AS136/Pop!D16)*1000</f>
        <v>3555.4080710655667</v>
      </c>
      <c r="D18" s="308">
        <f t="shared" si="0"/>
        <v>49</v>
      </c>
      <c r="E18" s="351"/>
      <c r="F18" s="83"/>
      <c r="G18" s="351"/>
      <c r="H18" s="83"/>
    </row>
    <row r="19" spans="2:8">
      <c r="B19" s="307" t="s">
        <v>47</v>
      </c>
      <c r="C19" s="260">
        <f>(SLF!AV136/Pop!D17)*1000</f>
        <v>11815.919878626266</v>
      </c>
      <c r="D19" s="307">
        <f t="shared" si="0"/>
        <v>5</v>
      </c>
      <c r="E19" s="351"/>
      <c r="F19" s="83"/>
      <c r="G19" s="351"/>
      <c r="H19" s="83"/>
    </row>
    <row r="20" spans="2:8">
      <c r="B20" s="308" t="s">
        <v>48</v>
      </c>
      <c r="C20" s="259">
        <f>(SLF!AY136/Pop!D18)*1000</f>
        <v>7664.3580569028645</v>
      </c>
      <c r="D20" s="308">
        <f t="shared" si="0"/>
        <v>28</v>
      </c>
      <c r="E20" s="351"/>
      <c r="F20" s="83"/>
      <c r="G20" s="351"/>
      <c r="H20" s="83"/>
    </row>
    <row r="21" spans="2:8">
      <c r="B21" s="545" t="s">
        <v>49</v>
      </c>
      <c r="C21" s="260">
        <f>(SLF!BB136/Pop!D19)*1000</f>
        <v>5916.7007626317163</v>
      </c>
      <c r="D21" s="545">
        <f t="shared" si="0"/>
        <v>39</v>
      </c>
      <c r="E21" s="351"/>
      <c r="F21" s="83"/>
      <c r="G21" s="351"/>
      <c r="H21" s="83"/>
    </row>
    <row r="22" spans="2:8">
      <c r="B22" s="308" t="s">
        <v>50</v>
      </c>
      <c r="C22" s="259">
        <f>(SLF!BE136/Pop!D20)*1000</f>
        <v>10053.943091709654</v>
      </c>
      <c r="D22" s="308">
        <f t="shared" si="0"/>
        <v>11</v>
      </c>
      <c r="E22" s="351"/>
      <c r="F22" s="83"/>
      <c r="G22" s="351"/>
      <c r="H22" s="83"/>
    </row>
    <row r="23" spans="2:8">
      <c r="B23" s="307" t="s">
        <v>51</v>
      </c>
      <c r="C23" s="260">
        <f>(SLF!BH136/Pop!D21)*1000</f>
        <v>8753.1068302362892</v>
      </c>
      <c r="D23" s="307">
        <f t="shared" si="0"/>
        <v>20</v>
      </c>
      <c r="E23" s="351"/>
      <c r="F23" s="83"/>
      <c r="G23" s="351"/>
      <c r="H23" s="83"/>
    </row>
    <row r="24" spans="2:8">
      <c r="B24" s="308" t="s">
        <v>52</v>
      </c>
      <c r="C24" s="259">
        <f>(SLF!BK136/Pop!D22)*1000</f>
        <v>7912.6360896572614</v>
      </c>
      <c r="D24" s="308">
        <f t="shared" si="0"/>
        <v>24</v>
      </c>
      <c r="E24" s="351"/>
      <c r="F24" s="83"/>
      <c r="G24" s="351"/>
      <c r="H24" s="83"/>
    </row>
    <row r="25" spans="2:8">
      <c r="B25" s="545" t="s">
        <v>53</v>
      </c>
      <c r="C25" s="260">
        <f>(SLF!BN136/Pop!D23)*1000</f>
        <v>5865.6023911618422</v>
      </c>
      <c r="D25" s="545">
        <f t="shared" si="0"/>
        <v>40</v>
      </c>
      <c r="E25" s="351"/>
      <c r="F25" s="83"/>
      <c r="G25" s="351"/>
      <c r="H25" s="83"/>
    </row>
    <row r="26" spans="2:8">
      <c r="B26" s="308" t="s">
        <v>54</v>
      </c>
      <c r="C26" s="259">
        <f>(SLF!BQ136/Pop!D24)*1000</f>
        <v>8779.4010442255549</v>
      </c>
      <c r="D26" s="308">
        <f t="shared" si="0"/>
        <v>19</v>
      </c>
      <c r="E26" s="351"/>
      <c r="F26" s="83"/>
      <c r="G26" s="351"/>
      <c r="H26" s="83"/>
    </row>
    <row r="27" spans="2:8">
      <c r="B27" s="307" t="s">
        <v>55</v>
      </c>
      <c r="C27" s="260">
        <f>(SLF!BT136/Pop!D25)*1000</f>
        <v>13926.944990863489</v>
      </c>
      <c r="D27" s="307">
        <f t="shared" si="0"/>
        <v>2</v>
      </c>
      <c r="E27" s="351"/>
      <c r="F27" s="83"/>
      <c r="G27" s="351"/>
      <c r="H27" s="83"/>
    </row>
    <row r="28" spans="2:8">
      <c r="B28" s="542" t="s">
        <v>56</v>
      </c>
      <c r="C28" s="544">
        <f>(SLF!BW136/Pop!D26)*1000</f>
        <v>7299.2617364871912</v>
      </c>
      <c r="D28" s="542">
        <f t="shared" si="0"/>
        <v>32</v>
      </c>
      <c r="E28" s="351"/>
      <c r="F28" s="83"/>
      <c r="G28" s="351"/>
      <c r="H28" s="83"/>
    </row>
    <row r="29" spans="2:8">
      <c r="B29" s="307" t="s">
        <v>57</v>
      </c>
      <c r="C29" s="260">
        <f>(SLF!BZ136/Pop!D27)*1000</f>
        <v>9198.3982045411358</v>
      </c>
      <c r="D29" s="307">
        <f t="shared" si="0"/>
        <v>16</v>
      </c>
      <c r="E29" s="351"/>
      <c r="F29" s="83"/>
      <c r="G29" s="351"/>
      <c r="H29" s="83"/>
    </row>
    <row r="30" spans="2:8">
      <c r="B30" s="308" t="s">
        <v>58</v>
      </c>
      <c r="C30" s="259">
        <f>(SLF!CC136/Pop!D28)*1000</f>
        <v>4703.3762475233762</v>
      </c>
      <c r="D30" s="308">
        <f t="shared" si="0"/>
        <v>47</v>
      </c>
      <c r="E30" s="351"/>
      <c r="F30" s="83"/>
      <c r="G30" s="351"/>
      <c r="H30" s="83"/>
    </row>
    <row r="31" spans="2:8">
      <c r="B31" s="545" t="s">
        <v>59</v>
      </c>
      <c r="C31" s="260">
        <f>(SLF!CF136/Pop!D29)*1000</f>
        <v>7532.9135129242686</v>
      </c>
      <c r="D31" s="545">
        <f t="shared" si="0"/>
        <v>29</v>
      </c>
      <c r="E31" s="351"/>
      <c r="F31" s="83"/>
      <c r="G31" s="351"/>
      <c r="H31" s="83"/>
    </row>
    <row r="32" spans="2:8">
      <c r="B32" s="308" t="s">
        <v>60</v>
      </c>
      <c r="C32" s="259">
        <f>(SLF!CI136/Pop!D30)*1000</f>
        <v>5073.4285461211412</v>
      </c>
      <c r="D32" s="308">
        <f t="shared" si="0"/>
        <v>45</v>
      </c>
      <c r="E32" s="351"/>
      <c r="F32" s="83"/>
      <c r="G32" s="351"/>
      <c r="H32" s="83"/>
    </row>
    <row r="33" spans="2:8">
      <c r="B33" s="307" t="s">
        <v>61</v>
      </c>
      <c r="C33" s="260">
        <f>(SLF!CL136/Pop!D31)*1000</f>
        <v>8010.8230066738206</v>
      </c>
      <c r="D33" s="307">
        <f t="shared" si="0"/>
        <v>22</v>
      </c>
      <c r="E33" s="351"/>
      <c r="F33" s="83"/>
      <c r="G33" s="351"/>
      <c r="H33" s="83"/>
    </row>
    <row r="34" spans="2:8">
      <c r="B34" s="542" t="s">
        <v>62</v>
      </c>
      <c r="C34" s="544">
        <f>(SLF!CO136/Pop!D32)*1000</f>
        <v>9773.2968977842684</v>
      </c>
      <c r="D34" s="542">
        <f t="shared" si="0"/>
        <v>13</v>
      </c>
      <c r="E34" s="351"/>
      <c r="F34" s="83"/>
      <c r="G34" s="351"/>
      <c r="H34" s="83"/>
    </row>
    <row r="35" spans="2:8">
      <c r="B35" s="545" t="s">
        <v>63</v>
      </c>
      <c r="C35" s="260">
        <f>(SLF!CR136/Pop!D33)*1000</f>
        <v>7817.4964326243526</v>
      </c>
      <c r="D35" s="545">
        <f t="shared" si="0"/>
        <v>26</v>
      </c>
      <c r="E35" s="351"/>
      <c r="F35" s="83"/>
      <c r="G35" s="351"/>
      <c r="H35" s="83"/>
    </row>
    <row r="36" spans="2:8">
      <c r="B36" s="542" t="s">
        <v>64</v>
      </c>
      <c r="C36" s="544">
        <f>(SLF!CU136/Pop!D34)*1000</f>
        <v>11152.598075206139</v>
      </c>
      <c r="D36" s="542">
        <f t="shared" si="0"/>
        <v>7</v>
      </c>
      <c r="E36" s="351"/>
      <c r="F36" s="83"/>
      <c r="G36" s="351"/>
      <c r="H36" s="83"/>
    </row>
    <row r="37" spans="2:8">
      <c r="B37" s="307" t="s">
        <v>65</v>
      </c>
      <c r="C37" s="260">
        <f>(SLF!CX136/Pop!D35)*1000</f>
        <v>7344.3526329316901</v>
      </c>
      <c r="D37" s="307">
        <f t="shared" si="0"/>
        <v>30</v>
      </c>
      <c r="E37" s="351"/>
      <c r="F37" s="83"/>
      <c r="G37" s="351"/>
      <c r="H37" s="83"/>
    </row>
    <row r="38" spans="2:8">
      <c r="B38" s="542" t="s">
        <v>66</v>
      </c>
      <c r="C38" s="544">
        <f>(SLF!DA136/Pop!D36)*1000</f>
        <v>17973.081604086568</v>
      </c>
      <c r="D38" s="542">
        <f t="shared" si="0"/>
        <v>1</v>
      </c>
      <c r="E38" s="351"/>
      <c r="F38" s="83"/>
      <c r="G38" s="351"/>
      <c r="H38" s="83"/>
    </row>
    <row r="39" spans="2:8">
      <c r="B39" s="545" t="s">
        <v>67</v>
      </c>
      <c r="C39" s="260">
        <f>(SLF!DD136/Pop!D37)*1000</f>
        <v>4652.3012568367503</v>
      </c>
      <c r="D39" s="545">
        <f t="shared" ref="D39:D56" si="1">RANK(C39,$C$7:$C$56)</f>
        <v>48</v>
      </c>
      <c r="E39" s="351"/>
      <c r="F39" s="83"/>
      <c r="G39" s="351"/>
      <c r="H39" s="83"/>
    </row>
    <row r="40" spans="2:8">
      <c r="B40" s="542" t="s">
        <v>68</v>
      </c>
      <c r="C40" s="544">
        <f>(SLF!DG136/Pop!D38)*1000</f>
        <v>8978.1006633595753</v>
      </c>
      <c r="D40" s="542">
        <f t="shared" si="1"/>
        <v>17</v>
      </c>
      <c r="E40" s="351"/>
      <c r="F40" s="83"/>
      <c r="G40" s="351"/>
      <c r="H40" s="83"/>
    </row>
    <row r="41" spans="2:8">
      <c r="B41" s="307" t="s">
        <v>69</v>
      </c>
      <c r="C41" s="260">
        <f>(SLF!DJ136/Pop!D39)*1000</f>
        <v>7331.4248314096885</v>
      </c>
      <c r="D41" s="307">
        <f t="shared" si="1"/>
        <v>31</v>
      </c>
      <c r="E41" s="351"/>
      <c r="F41" s="83"/>
      <c r="G41" s="351"/>
      <c r="H41" s="83"/>
    </row>
    <row r="42" spans="2:8">
      <c r="B42" s="542" t="s">
        <v>70</v>
      </c>
      <c r="C42" s="544">
        <f>(SLF!DM136/Pop!D40)*1000</f>
        <v>4771.783024971648</v>
      </c>
      <c r="D42" s="542">
        <f t="shared" si="1"/>
        <v>46</v>
      </c>
      <c r="E42" s="351"/>
      <c r="F42" s="83"/>
      <c r="G42" s="351"/>
      <c r="H42" s="83"/>
    </row>
    <row r="43" spans="2:8">
      <c r="B43" s="545" t="s">
        <v>71</v>
      </c>
      <c r="C43" s="260">
        <f>(SLF!DP136/Pop!D41)*1000</f>
        <v>8297.7714820083947</v>
      </c>
      <c r="D43" s="545">
        <f t="shared" si="1"/>
        <v>21</v>
      </c>
      <c r="E43" s="351"/>
      <c r="F43" s="83"/>
      <c r="G43" s="351"/>
      <c r="H43" s="83"/>
    </row>
    <row r="44" spans="2:8">
      <c r="B44" s="308" t="s">
        <v>72</v>
      </c>
      <c r="C44" s="259">
        <f>(SLF!DS136/Pop!D42)*1000</f>
        <v>9530.2311668374768</v>
      </c>
      <c r="D44" s="308">
        <f t="shared" si="1"/>
        <v>15</v>
      </c>
      <c r="E44" s="351"/>
      <c r="F44" s="83"/>
      <c r="G44" s="351"/>
      <c r="H44" s="83"/>
    </row>
    <row r="45" spans="2:8">
      <c r="B45" s="307" t="s">
        <v>73</v>
      </c>
      <c r="C45" s="260">
        <f>(SLF!DV136/Pop!D43)*1000</f>
        <v>11092.443403059478</v>
      </c>
      <c r="D45" s="307">
        <f t="shared" si="1"/>
        <v>8</v>
      </c>
      <c r="E45" s="351"/>
      <c r="F45" s="83"/>
      <c r="G45" s="351"/>
      <c r="H45" s="83"/>
    </row>
    <row r="46" spans="2:8">
      <c r="B46" s="542" t="s">
        <v>74</v>
      </c>
      <c r="C46" s="544">
        <f>(SLF!DY136/Pop!D44)*1000</f>
        <v>8793.3742380270887</v>
      </c>
      <c r="D46" s="542">
        <f t="shared" si="1"/>
        <v>18</v>
      </c>
      <c r="E46" s="351"/>
      <c r="F46" s="83"/>
      <c r="G46" s="351"/>
      <c r="H46" s="83"/>
    </row>
    <row r="47" spans="2:8">
      <c r="B47" s="545" t="s">
        <v>75</v>
      </c>
      <c r="C47" s="260">
        <f>(SLF!EB136/Pop!D45)*1000</f>
        <v>6695.5377683270235</v>
      </c>
      <c r="D47" s="545">
        <f t="shared" si="1"/>
        <v>35</v>
      </c>
      <c r="E47" s="351"/>
      <c r="F47" s="83"/>
      <c r="G47" s="351"/>
      <c r="H47" s="83"/>
    </row>
    <row r="48" spans="2:8">
      <c r="B48" s="542" t="s">
        <v>76</v>
      </c>
      <c r="C48" s="544">
        <f>(SLF!EE136/Pop!D46)*1000</f>
        <v>6357.1010274003502</v>
      </c>
      <c r="D48" s="542">
        <f t="shared" si="1"/>
        <v>36</v>
      </c>
      <c r="E48" s="351"/>
      <c r="F48" s="83"/>
      <c r="G48" s="351"/>
      <c r="H48" s="83"/>
    </row>
    <row r="49" spans="1:8">
      <c r="A49" s="297"/>
      <c r="B49" s="545" t="s">
        <v>77</v>
      </c>
      <c r="C49" s="260">
        <f>(SLF!EH136/Pop!D47)*1000</f>
        <v>10010.753359038292</v>
      </c>
      <c r="D49" s="545">
        <f t="shared" si="1"/>
        <v>12</v>
      </c>
      <c r="E49" s="351"/>
      <c r="F49" s="83"/>
      <c r="G49" s="351"/>
      <c r="H49" s="83"/>
    </row>
    <row r="50" spans="1:8">
      <c r="A50" s="297"/>
      <c r="B50" s="308" t="s">
        <v>78</v>
      </c>
      <c r="C50" s="259">
        <f>(SLF!EK136/Pop!D48)*1000</f>
        <v>6051.7458572864034</v>
      </c>
      <c r="D50" s="308">
        <f t="shared" si="1"/>
        <v>37</v>
      </c>
      <c r="E50" s="351"/>
      <c r="F50" s="83"/>
      <c r="G50" s="351"/>
      <c r="H50" s="83"/>
    </row>
    <row r="51" spans="1:8">
      <c r="A51" s="297"/>
      <c r="B51" s="545" t="s">
        <v>79</v>
      </c>
      <c r="C51" s="260">
        <f>(SLF!EN136/Pop!D49)*1000</f>
        <v>5823.7903342242125</v>
      </c>
      <c r="D51" s="545">
        <f t="shared" si="1"/>
        <v>42</v>
      </c>
      <c r="E51" s="351"/>
      <c r="F51" s="83"/>
      <c r="G51" s="351"/>
      <c r="H51" s="83"/>
    </row>
    <row r="52" spans="1:8">
      <c r="A52" s="297"/>
      <c r="B52" s="308" t="s">
        <v>80</v>
      </c>
      <c r="C52" s="259">
        <f>(SLF!EQ136/Pop!D50)*1000</f>
        <v>7855.0242560949237</v>
      </c>
      <c r="D52" s="308">
        <f t="shared" si="1"/>
        <v>25</v>
      </c>
      <c r="E52" s="351"/>
      <c r="F52" s="83"/>
      <c r="G52" s="351"/>
      <c r="H52" s="83"/>
    </row>
    <row r="53" spans="1:8">
      <c r="A53" s="297"/>
      <c r="B53" s="545" t="s">
        <v>81</v>
      </c>
      <c r="C53" s="260">
        <f>(SLF!ET136/Pop!D51)*1000</f>
        <v>11686.027918945565</v>
      </c>
      <c r="D53" s="545">
        <f t="shared" si="1"/>
        <v>6</v>
      </c>
      <c r="E53" s="351"/>
      <c r="F53" s="83"/>
      <c r="G53" s="351"/>
      <c r="H53" s="83"/>
    </row>
    <row r="54" spans="1:8">
      <c r="A54" s="297"/>
      <c r="B54" s="542" t="s">
        <v>82</v>
      </c>
      <c r="C54" s="544">
        <f>(SLF!EW136/Pop!D52)*1000</f>
        <v>5852.8226214388096</v>
      </c>
      <c r="D54" s="542">
        <f t="shared" si="1"/>
        <v>41</v>
      </c>
      <c r="E54" s="351"/>
      <c r="F54" s="83"/>
      <c r="G54" s="351"/>
      <c r="H54" s="83"/>
    </row>
    <row r="55" spans="1:8">
      <c r="A55" s="297"/>
      <c r="B55" s="545" t="s">
        <v>83</v>
      </c>
      <c r="C55" s="260">
        <f>(SLF!EZ136/Pop!D53)*1000</f>
        <v>7680.912786378186</v>
      </c>
      <c r="D55" s="545">
        <f t="shared" si="1"/>
        <v>27</v>
      </c>
      <c r="E55" s="351"/>
      <c r="F55" s="83"/>
      <c r="G55" s="351"/>
      <c r="H55" s="83"/>
    </row>
    <row r="56" spans="1:8">
      <c r="A56" s="297"/>
      <c r="B56" s="308" t="s">
        <v>84</v>
      </c>
      <c r="C56" s="259">
        <f>(SLF!FC136/Pop!D54)*1000</f>
        <v>3272.3051409618574</v>
      </c>
      <c r="D56" s="308">
        <f t="shared" si="1"/>
        <v>50</v>
      </c>
      <c r="E56" s="351"/>
      <c r="F56" s="83"/>
      <c r="G56" s="351"/>
      <c r="H56" s="83"/>
    </row>
    <row r="57" spans="1:8">
      <c r="A57" s="297"/>
      <c r="B57" s="262" t="s">
        <v>85</v>
      </c>
      <c r="C57" s="260">
        <f>(SLF!AG136/Pop!D55)*1000</f>
        <v>21218.388335554464</v>
      </c>
      <c r="D57" s="264" t="str">
        <f>CONCATENATE("(",RANK(C57,$C$7:$C$57),")")</f>
        <v>(1)</v>
      </c>
      <c r="E57" s="351"/>
      <c r="F57" s="352"/>
      <c r="G57" s="351"/>
      <c r="H57" s="83"/>
    </row>
    <row r="58" spans="1:8">
      <c r="A58" s="297"/>
      <c r="B58" s="308"/>
      <c r="C58" s="297"/>
      <c r="D58" s="149"/>
      <c r="E58" s="297"/>
      <c r="F58" s="297"/>
      <c r="G58" s="297"/>
      <c r="H58" s="297"/>
    </row>
    <row r="59" spans="1:8" ht="72.75" customHeight="1">
      <c r="A59" s="721" t="s">
        <v>617</v>
      </c>
      <c r="B59" s="721"/>
      <c r="C59" s="721"/>
      <c r="D59" s="721"/>
      <c r="E59" s="297"/>
      <c r="F59" s="297"/>
      <c r="G59" s="297"/>
      <c r="H59" s="297"/>
    </row>
    <row r="60" spans="1:8" ht="15" customHeight="1">
      <c r="A60" s="402"/>
      <c r="B60" s="402"/>
      <c r="C60" s="402"/>
      <c r="D60" s="402"/>
      <c r="E60" s="297"/>
      <c r="F60" s="297"/>
      <c r="G60" s="297"/>
      <c r="H60" s="297"/>
    </row>
    <row r="61" spans="1:8">
      <c r="A61" s="91" t="s">
        <v>435</v>
      </c>
      <c r="B61" s="297"/>
      <c r="C61" s="297"/>
      <c r="D61" s="297"/>
      <c r="E61" s="297"/>
      <c r="F61" s="297"/>
      <c r="G61" s="297"/>
      <c r="H61" s="297"/>
    </row>
    <row r="65" spans="2:2">
      <c r="B65" s="297"/>
    </row>
    <row r="66" spans="2:2">
      <c r="B66" s="405"/>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0000"/>
  </sheetPr>
  <dimension ref="A1:K65"/>
  <sheetViews>
    <sheetView workbookViewId="0">
      <selection activeCell="F11" sqref="F11"/>
    </sheetView>
  </sheetViews>
  <sheetFormatPr baseColWidth="10" defaultColWidth="9.33203125" defaultRowHeight="14"/>
  <cols>
    <col min="1" max="1" width="15.6640625" style="297" customWidth="1"/>
    <col min="2" max="2" width="12.5" style="297" customWidth="1"/>
    <col min="3" max="3" width="19.33203125" style="297" customWidth="1"/>
    <col min="4" max="4" width="12" style="297" customWidth="1"/>
    <col min="5" max="5" width="15.6640625" style="297" customWidth="1"/>
    <col min="6" max="6" width="9.33203125" style="297"/>
    <col min="7" max="7" width="11.33203125" style="297" customWidth="1"/>
    <col min="8" max="8" width="14.5" style="297" customWidth="1"/>
    <col min="9" max="9" width="11.6640625" style="297" customWidth="1"/>
    <col min="10" max="10" width="13.6640625" style="297" bestFit="1" customWidth="1"/>
    <col min="11" max="11" width="11.33203125" style="297" bestFit="1" customWidth="1"/>
    <col min="12" max="16384" width="9.33203125" style="297"/>
  </cols>
  <sheetData>
    <row r="1" spans="1:11" s="17" customFormat="1">
      <c r="B1" s="675" t="s">
        <v>560</v>
      </c>
      <c r="C1" s="675"/>
      <c r="D1" s="675"/>
    </row>
    <row r="2" spans="1:11" s="528" customFormat="1" ht="18">
      <c r="A2" s="692" t="s">
        <v>556</v>
      </c>
      <c r="B2" s="692"/>
      <c r="C2" s="692"/>
      <c r="D2" s="692"/>
      <c r="E2" s="692"/>
    </row>
    <row r="3" spans="1:11" s="68" customFormat="1" ht="18">
      <c r="B3" s="527"/>
      <c r="C3" s="527" t="s">
        <v>2225</v>
      </c>
      <c r="D3" s="527"/>
      <c r="I3" s="316"/>
      <c r="J3" s="316"/>
      <c r="K3" s="316"/>
    </row>
    <row r="4" spans="1:11">
      <c r="B4" s="261"/>
    </row>
    <row r="5" spans="1:11" s="65" customFormat="1" ht="18">
      <c r="B5" s="269" t="s">
        <v>31</v>
      </c>
      <c r="C5" s="66" t="s">
        <v>555</v>
      </c>
      <c r="D5" s="66" t="s">
        <v>33</v>
      </c>
      <c r="G5" s="109"/>
      <c r="H5" s="109"/>
    </row>
    <row r="6" spans="1:11">
      <c r="B6" s="308" t="s">
        <v>35</v>
      </c>
      <c r="C6" s="597">
        <v>0.67</v>
      </c>
      <c r="D6" s="542">
        <f>RANK(C6,$C$6:$C$55)</f>
        <v>27</v>
      </c>
    </row>
    <row r="7" spans="1:11">
      <c r="B7" s="307" t="s">
        <v>36</v>
      </c>
      <c r="C7" s="598">
        <v>0.63</v>
      </c>
      <c r="D7" s="545">
        <f t="shared" ref="D7:D55" si="0">RANK(C7,$C$6:$C$55)</f>
        <v>34</v>
      </c>
    </row>
    <row r="8" spans="1:11">
      <c r="B8" s="308" t="s">
        <v>37</v>
      </c>
      <c r="C8" s="597">
        <v>0.6</v>
      </c>
      <c r="D8" s="542">
        <f t="shared" si="0"/>
        <v>36</v>
      </c>
    </row>
    <row r="9" spans="1:11">
      <c r="B9" s="307" t="s">
        <v>38</v>
      </c>
      <c r="C9" s="598">
        <v>0.77</v>
      </c>
      <c r="D9" s="545">
        <f t="shared" si="0"/>
        <v>14</v>
      </c>
      <c r="F9" s="508"/>
    </row>
    <row r="10" spans="1:11">
      <c r="B10" s="308" t="s">
        <v>39</v>
      </c>
      <c r="C10" s="597">
        <v>0.69</v>
      </c>
      <c r="D10" s="542">
        <f t="shared" si="0"/>
        <v>26</v>
      </c>
      <c r="F10" s="508"/>
    </row>
    <row r="11" spans="1:11">
      <c r="B11" s="307" t="s">
        <v>40</v>
      </c>
      <c r="C11" s="598">
        <v>0.46</v>
      </c>
      <c r="D11" s="545">
        <f t="shared" si="0"/>
        <v>46</v>
      </c>
    </row>
    <row r="12" spans="1:11">
      <c r="B12" s="308" t="s">
        <v>41</v>
      </c>
      <c r="C12" s="597">
        <v>0.41</v>
      </c>
      <c r="D12" s="542">
        <f t="shared" si="0"/>
        <v>47</v>
      </c>
    </row>
    <row r="13" spans="1:11">
      <c r="B13" s="307" t="s">
        <v>42</v>
      </c>
      <c r="C13" s="598">
        <v>0.81</v>
      </c>
      <c r="D13" s="545">
        <f t="shared" si="0"/>
        <v>11</v>
      </c>
    </row>
    <row r="14" spans="1:11">
      <c r="B14" s="308" t="s">
        <v>43</v>
      </c>
      <c r="C14" s="597">
        <v>0.79</v>
      </c>
      <c r="D14" s="542">
        <f t="shared" si="0"/>
        <v>13</v>
      </c>
    </row>
    <row r="15" spans="1:11">
      <c r="B15" s="307" t="s">
        <v>44</v>
      </c>
      <c r="C15" s="598">
        <v>0.76</v>
      </c>
      <c r="D15" s="545">
        <f t="shared" si="0"/>
        <v>17</v>
      </c>
    </row>
    <row r="16" spans="1:11">
      <c r="B16" s="308" t="s">
        <v>45</v>
      </c>
      <c r="C16" s="597">
        <v>0.51</v>
      </c>
      <c r="D16" s="542">
        <f t="shared" si="0"/>
        <v>45</v>
      </c>
    </row>
    <row r="17" spans="2:4">
      <c r="B17" s="307" t="s">
        <v>46</v>
      </c>
      <c r="C17" s="598">
        <v>0.88</v>
      </c>
      <c r="D17" s="545">
        <f t="shared" si="0"/>
        <v>6</v>
      </c>
    </row>
    <row r="18" spans="2:4">
      <c r="B18" s="308" t="s">
        <v>47</v>
      </c>
      <c r="C18" s="597">
        <v>0.35</v>
      </c>
      <c r="D18" s="542">
        <f t="shared" si="0"/>
        <v>48</v>
      </c>
    </row>
    <row r="19" spans="2:4">
      <c r="B19" s="307" t="s">
        <v>48</v>
      </c>
      <c r="C19" s="598">
        <v>0.63</v>
      </c>
      <c r="D19" s="545">
        <f t="shared" si="0"/>
        <v>34</v>
      </c>
    </row>
    <row r="20" spans="2:4">
      <c r="B20" s="308" t="s">
        <v>49</v>
      </c>
      <c r="C20" s="597">
        <v>0.82</v>
      </c>
      <c r="D20" s="542">
        <f t="shared" si="0"/>
        <v>10</v>
      </c>
    </row>
    <row r="21" spans="2:4">
      <c r="B21" s="307" t="s">
        <v>50</v>
      </c>
      <c r="C21" s="598">
        <v>0.65</v>
      </c>
      <c r="D21" s="545">
        <f t="shared" si="0"/>
        <v>29</v>
      </c>
    </row>
    <row r="22" spans="2:4">
      <c r="B22" s="308" t="s">
        <v>51</v>
      </c>
      <c r="C22" s="597">
        <v>0.31</v>
      </c>
      <c r="D22" s="542">
        <f t="shared" si="0"/>
        <v>49</v>
      </c>
    </row>
    <row r="23" spans="2:4">
      <c r="B23" s="307" t="s">
        <v>52</v>
      </c>
      <c r="C23" s="598">
        <v>0.6</v>
      </c>
      <c r="D23" s="545">
        <f t="shared" si="0"/>
        <v>36</v>
      </c>
    </row>
    <row r="24" spans="2:4">
      <c r="B24" s="308" t="s">
        <v>53</v>
      </c>
      <c r="C24" s="597">
        <v>0.77</v>
      </c>
      <c r="D24" s="542">
        <f t="shared" si="0"/>
        <v>14</v>
      </c>
    </row>
    <row r="25" spans="2:4">
      <c r="B25" s="307" t="s">
        <v>54</v>
      </c>
      <c r="C25" s="598">
        <v>0.65</v>
      </c>
      <c r="D25" s="545">
        <f t="shared" si="0"/>
        <v>29</v>
      </c>
    </row>
    <row r="26" spans="2:4">
      <c r="B26" s="308" t="s">
        <v>55</v>
      </c>
      <c r="C26" s="597">
        <v>0.57999999999999996</v>
      </c>
      <c r="D26" s="542">
        <f t="shared" si="0"/>
        <v>38</v>
      </c>
    </row>
    <row r="27" spans="2:4">
      <c r="B27" s="307" t="s">
        <v>56</v>
      </c>
      <c r="C27" s="598">
        <v>0.64</v>
      </c>
      <c r="D27" s="545">
        <f t="shared" si="0"/>
        <v>32</v>
      </c>
    </row>
    <row r="28" spans="2:4">
      <c r="B28" s="308" t="s">
        <v>57</v>
      </c>
      <c r="C28" s="597">
        <v>0.53</v>
      </c>
      <c r="D28" s="542">
        <f t="shared" si="0"/>
        <v>43</v>
      </c>
    </row>
    <row r="29" spans="2:4">
      <c r="B29" s="307" t="s">
        <v>58</v>
      </c>
      <c r="C29" s="598">
        <v>0.57999999999999996</v>
      </c>
      <c r="D29" s="545">
        <f t="shared" si="0"/>
        <v>38</v>
      </c>
    </row>
    <row r="30" spans="2:4">
      <c r="B30" s="308" t="s">
        <v>59</v>
      </c>
      <c r="C30" s="597">
        <v>0.77</v>
      </c>
      <c r="D30" s="542">
        <f t="shared" si="0"/>
        <v>14</v>
      </c>
    </row>
    <row r="31" spans="2:4">
      <c r="B31" s="307" t="s">
        <v>60</v>
      </c>
      <c r="C31" s="598">
        <v>0.71</v>
      </c>
      <c r="D31" s="545">
        <f t="shared" si="0"/>
        <v>25</v>
      </c>
    </row>
    <row r="32" spans="2:4">
      <c r="B32" s="308" t="s">
        <v>61</v>
      </c>
      <c r="C32" s="597">
        <v>0.89</v>
      </c>
      <c r="D32" s="542">
        <f t="shared" si="0"/>
        <v>5</v>
      </c>
    </row>
    <row r="33" spans="2:4">
      <c r="B33" s="307" t="s">
        <v>62</v>
      </c>
      <c r="C33" s="598">
        <v>0.72</v>
      </c>
      <c r="D33" s="545">
        <f t="shared" si="0"/>
        <v>20</v>
      </c>
    </row>
    <row r="34" spans="2:4">
      <c r="B34" s="308" t="s">
        <v>63</v>
      </c>
      <c r="C34" s="597">
        <v>0.57999999999999996</v>
      </c>
      <c r="D34" s="542">
        <f t="shared" si="0"/>
        <v>38</v>
      </c>
    </row>
    <row r="35" spans="2:4">
      <c r="B35" s="307" t="s">
        <v>64</v>
      </c>
      <c r="C35" s="598">
        <v>0.31</v>
      </c>
      <c r="D35" s="545">
        <f t="shared" si="0"/>
        <v>49</v>
      </c>
    </row>
    <row r="36" spans="2:4">
      <c r="B36" s="308" t="s">
        <v>65</v>
      </c>
      <c r="C36" s="597">
        <v>0.65</v>
      </c>
      <c r="D36" s="542">
        <f t="shared" si="0"/>
        <v>29</v>
      </c>
    </row>
    <row r="37" spans="2:4">
      <c r="B37" s="307" t="s">
        <v>66</v>
      </c>
      <c r="C37" s="598">
        <v>0.91</v>
      </c>
      <c r="D37" s="545">
        <f t="shared" si="0"/>
        <v>4</v>
      </c>
    </row>
    <row r="38" spans="2:4">
      <c r="B38" s="308" t="s">
        <v>67</v>
      </c>
      <c r="C38" s="597">
        <v>0.88</v>
      </c>
      <c r="D38" s="542">
        <f t="shared" si="0"/>
        <v>6</v>
      </c>
    </row>
    <row r="39" spans="2:4">
      <c r="B39" s="307" t="s">
        <v>68</v>
      </c>
      <c r="C39" s="598">
        <v>0.66</v>
      </c>
      <c r="D39" s="545">
        <f t="shared" si="0"/>
        <v>28</v>
      </c>
    </row>
    <row r="40" spans="2:4">
      <c r="B40" s="308" t="s">
        <v>69</v>
      </c>
      <c r="C40" s="597">
        <v>0.72</v>
      </c>
      <c r="D40" s="542">
        <f t="shared" si="0"/>
        <v>20</v>
      </c>
    </row>
    <row r="41" spans="2:4">
      <c r="B41" s="307" t="s">
        <v>70</v>
      </c>
      <c r="C41" s="598">
        <v>0.72</v>
      </c>
      <c r="D41" s="545">
        <f t="shared" si="0"/>
        <v>20</v>
      </c>
    </row>
    <row r="42" spans="2:4">
      <c r="B42" s="308" t="s">
        <v>71</v>
      </c>
      <c r="C42" s="597">
        <v>0.81</v>
      </c>
      <c r="D42" s="542">
        <f t="shared" si="0"/>
        <v>11</v>
      </c>
    </row>
    <row r="43" spans="2:4">
      <c r="B43" s="307" t="s">
        <v>72</v>
      </c>
      <c r="C43" s="598">
        <v>0.53</v>
      </c>
      <c r="D43" s="545">
        <f t="shared" si="0"/>
        <v>43</v>
      </c>
    </row>
    <row r="44" spans="2:4">
      <c r="B44" s="308" t="s">
        <v>73</v>
      </c>
      <c r="C44" s="597">
        <v>0.54</v>
      </c>
      <c r="D44" s="542">
        <f t="shared" si="0"/>
        <v>41</v>
      </c>
    </row>
    <row r="45" spans="2:4">
      <c r="B45" s="307" t="s">
        <v>74</v>
      </c>
      <c r="C45" s="598">
        <v>0.54</v>
      </c>
      <c r="D45" s="545">
        <f t="shared" si="0"/>
        <v>41</v>
      </c>
    </row>
    <row r="46" spans="2:4">
      <c r="B46" s="308" t="s">
        <v>75</v>
      </c>
      <c r="C46" s="597">
        <v>0.97</v>
      </c>
      <c r="D46" s="542">
        <f t="shared" si="0"/>
        <v>2</v>
      </c>
    </row>
    <row r="47" spans="2:4">
      <c r="B47" s="307" t="s">
        <v>76</v>
      </c>
      <c r="C47" s="598">
        <v>0.94</v>
      </c>
      <c r="D47" s="545">
        <f t="shared" si="0"/>
        <v>3</v>
      </c>
    </row>
    <row r="48" spans="2:4">
      <c r="B48" s="308" t="s">
        <v>77</v>
      </c>
      <c r="C48" s="597">
        <v>0.73</v>
      </c>
      <c r="D48" s="542">
        <f t="shared" si="0"/>
        <v>18</v>
      </c>
    </row>
    <row r="49" spans="1:4">
      <c r="B49" s="307" t="s">
        <v>78</v>
      </c>
      <c r="C49" s="598">
        <v>0.86</v>
      </c>
      <c r="D49" s="545">
        <f t="shared" si="0"/>
        <v>8</v>
      </c>
    </row>
    <row r="50" spans="1:4">
      <c r="B50" s="308" t="s">
        <v>79</v>
      </c>
      <c r="C50" s="597">
        <v>0.64</v>
      </c>
      <c r="D50" s="542">
        <f t="shared" si="0"/>
        <v>32</v>
      </c>
    </row>
    <row r="51" spans="1:4">
      <c r="B51" s="307" t="s">
        <v>80</v>
      </c>
      <c r="C51" s="598">
        <v>0.72</v>
      </c>
      <c r="D51" s="545">
        <f t="shared" si="0"/>
        <v>20</v>
      </c>
    </row>
    <row r="52" spans="1:4">
      <c r="B52" s="308" t="s">
        <v>81</v>
      </c>
      <c r="C52" s="597">
        <v>0.84</v>
      </c>
      <c r="D52" s="542">
        <f t="shared" si="0"/>
        <v>9</v>
      </c>
    </row>
    <row r="53" spans="1:4">
      <c r="B53" s="307" t="s">
        <v>82</v>
      </c>
      <c r="C53" s="598">
        <v>0.72</v>
      </c>
      <c r="D53" s="545">
        <f t="shared" si="0"/>
        <v>20</v>
      </c>
    </row>
    <row r="54" spans="1:4">
      <c r="B54" s="308" t="s">
        <v>83</v>
      </c>
      <c r="C54" s="597">
        <v>0.99</v>
      </c>
      <c r="D54" s="542">
        <f t="shared" si="0"/>
        <v>1</v>
      </c>
    </row>
    <row r="55" spans="1:4">
      <c r="B55" s="307" t="s">
        <v>84</v>
      </c>
      <c r="C55" s="598">
        <v>0.73</v>
      </c>
      <c r="D55" s="545">
        <f t="shared" si="0"/>
        <v>18</v>
      </c>
    </row>
    <row r="56" spans="1:4">
      <c r="B56" s="267"/>
      <c r="C56" s="603"/>
      <c r="D56" s="604"/>
    </row>
    <row r="58" spans="1:4">
      <c r="A58" s="537" t="s">
        <v>600</v>
      </c>
    </row>
    <row r="59" spans="1:4">
      <c r="A59" s="308"/>
    </row>
    <row r="60" spans="1:4">
      <c r="A60" s="308"/>
    </row>
    <row r="61" spans="1:4" ht="46.5" customHeight="1">
      <c r="A61" s="736" t="s">
        <v>2337</v>
      </c>
      <c r="B61" s="736"/>
      <c r="C61" s="736"/>
    </row>
    <row r="65" spans="2:2">
      <c r="B65" s="529"/>
    </row>
  </sheetData>
  <mergeCells count="3">
    <mergeCell ref="B1:D1"/>
    <mergeCell ref="A2:E2"/>
    <mergeCell ref="A61:C6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3"/>
    <pageSetUpPr fitToPage="1"/>
  </sheetPr>
  <dimension ref="A1:I65"/>
  <sheetViews>
    <sheetView workbookViewId="0">
      <selection activeCell="F11" sqref="F11"/>
    </sheetView>
  </sheetViews>
  <sheetFormatPr baseColWidth="10" defaultColWidth="9.33203125" defaultRowHeight="14"/>
  <cols>
    <col min="1" max="1" width="15.6640625" style="297" customWidth="1"/>
    <col min="2" max="2" width="11" style="297" customWidth="1"/>
    <col min="3" max="3" width="20.6640625" style="297" customWidth="1"/>
    <col min="4" max="4" width="12.5" style="297" customWidth="1"/>
    <col min="5" max="5" width="15.6640625" style="297" customWidth="1"/>
    <col min="6" max="6" width="9.33203125" style="297"/>
    <col min="7" max="7" width="13.33203125" style="297" customWidth="1"/>
    <col min="8" max="8" width="21.5" style="297" customWidth="1"/>
    <col min="9" max="9" width="13.33203125" style="297" customWidth="1"/>
    <col min="10" max="10" width="18.6640625" style="297" customWidth="1"/>
    <col min="11" max="11" width="18.33203125" style="297" customWidth="1"/>
    <col min="12" max="16384" width="9.33203125" style="297"/>
  </cols>
  <sheetData>
    <row r="1" spans="1:9" s="17" customFormat="1">
      <c r="B1" s="675" t="s">
        <v>549</v>
      </c>
      <c r="C1" s="675"/>
      <c r="D1" s="675"/>
    </row>
    <row r="2" spans="1:9" s="68" customFormat="1" ht="18">
      <c r="A2" s="692" t="s">
        <v>421</v>
      </c>
      <c r="B2" s="692"/>
      <c r="C2" s="692"/>
      <c r="D2" s="692"/>
      <c r="E2" s="692"/>
    </row>
    <row r="3" spans="1:9" s="68" customFormat="1" ht="18">
      <c r="B3" s="696" t="str">
        <f>CONCATENATE("Calendar Year ",Pop!G1)</f>
        <v>Calendar Year 2017</v>
      </c>
      <c r="C3" s="696"/>
      <c r="D3" s="696"/>
    </row>
    <row r="5" spans="1:9" s="65" customFormat="1" ht="15" customHeight="1">
      <c r="B5" s="269" t="s">
        <v>31</v>
      </c>
      <c r="C5" s="122" t="s">
        <v>529</v>
      </c>
      <c r="D5" s="122" t="s">
        <v>33</v>
      </c>
      <c r="F5" s="121"/>
    </row>
    <row r="6" spans="1:9">
      <c r="B6" s="297" t="s">
        <v>34</v>
      </c>
      <c r="C6" s="544">
        <v>51640</v>
      </c>
      <c r="D6" s="120"/>
      <c r="F6" s="353"/>
      <c r="G6" s="354"/>
      <c r="H6" s="257"/>
    </row>
    <row r="7" spans="1:9">
      <c r="B7" s="307" t="s">
        <v>35</v>
      </c>
      <c r="C7" s="546">
        <v>40805</v>
      </c>
      <c r="D7" s="307">
        <f>RANK(C7,$C$7:$C$56)</f>
        <v>46</v>
      </c>
      <c r="F7" s="353"/>
      <c r="G7" s="354"/>
      <c r="H7" s="257"/>
    </row>
    <row r="8" spans="1:9">
      <c r="B8" s="308" t="s">
        <v>36</v>
      </c>
      <c r="C8" s="543">
        <v>57179</v>
      </c>
      <c r="D8" s="308">
        <f t="shared" ref="D8:D56" si="0">RANK(C8,$C$7:$C$56)</f>
        <v>10</v>
      </c>
      <c r="F8" s="353"/>
      <c r="G8" s="354"/>
      <c r="H8" s="257"/>
    </row>
    <row r="9" spans="1:9">
      <c r="B9" s="307" t="s">
        <v>37</v>
      </c>
      <c r="C9" s="546">
        <v>42280</v>
      </c>
      <c r="D9" s="307">
        <f t="shared" si="0"/>
        <v>42</v>
      </c>
      <c r="F9" s="353"/>
      <c r="G9" s="354"/>
      <c r="H9" s="257"/>
    </row>
    <row r="10" spans="1:9">
      <c r="B10" s="308" t="s">
        <v>38</v>
      </c>
      <c r="C10" s="543">
        <v>41046</v>
      </c>
      <c r="D10" s="308">
        <f t="shared" si="0"/>
        <v>45</v>
      </c>
      <c r="F10" s="508"/>
      <c r="G10" s="354"/>
      <c r="H10" s="257"/>
    </row>
    <row r="11" spans="1:9">
      <c r="B11" s="307" t="s">
        <v>39</v>
      </c>
      <c r="C11" s="546">
        <v>59796</v>
      </c>
      <c r="D11" s="307">
        <f t="shared" si="0"/>
        <v>6</v>
      </c>
      <c r="F11" s="353"/>
      <c r="G11" s="354"/>
      <c r="H11" s="257"/>
    </row>
    <row r="12" spans="1:9">
      <c r="B12" s="308" t="s">
        <v>40</v>
      </c>
      <c r="C12" s="543">
        <v>54646</v>
      </c>
      <c r="D12" s="308">
        <f t="shared" si="0"/>
        <v>12</v>
      </c>
      <c r="F12" s="353"/>
      <c r="G12" s="354"/>
      <c r="H12" s="257"/>
      <c r="I12" s="297" t="s">
        <v>99</v>
      </c>
    </row>
    <row r="13" spans="1:9">
      <c r="B13" s="307" t="s">
        <v>41</v>
      </c>
      <c r="C13" s="546">
        <v>71823</v>
      </c>
      <c r="D13" s="307">
        <f t="shared" si="0"/>
        <v>1</v>
      </c>
      <c r="F13" s="353"/>
      <c r="G13" s="354"/>
      <c r="H13" s="257"/>
    </row>
    <row r="14" spans="1:9">
      <c r="B14" s="308" t="s">
        <v>42</v>
      </c>
      <c r="C14" s="543">
        <v>49673</v>
      </c>
      <c r="D14" s="308">
        <f t="shared" si="0"/>
        <v>21</v>
      </c>
      <c r="F14" s="353"/>
      <c r="G14" s="354"/>
      <c r="H14" s="257"/>
    </row>
    <row r="15" spans="1:9">
      <c r="B15" s="307" t="s">
        <v>43</v>
      </c>
      <c r="C15" s="546">
        <v>47684</v>
      </c>
      <c r="D15" s="307">
        <f t="shared" si="0"/>
        <v>26</v>
      </c>
      <c r="F15" s="353"/>
      <c r="G15" s="354"/>
      <c r="H15" s="257"/>
    </row>
    <row r="16" spans="1:9">
      <c r="B16" s="308" t="s">
        <v>44</v>
      </c>
      <c r="C16" s="543">
        <v>44145</v>
      </c>
      <c r="D16" s="308">
        <f t="shared" si="0"/>
        <v>39</v>
      </c>
      <c r="F16" s="353"/>
      <c r="G16" s="354"/>
      <c r="H16" s="257"/>
    </row>
    <row r="17" spans="2:8">
      <c r="B17" s="307" t="s">
        <v>45</v>
      </c>
      <c r="C17" s="546">
        <v>52787</v>
      </c>
      <c r="D17" s="307">
        <f t="shared" si="0"/>
        <v>16</v>
      </c>
      <c r="F17" s="353"/>
      <c r="G17" s="354"/>
      <c r="H17" s="257"/>
    </row>
    <row r="18" spans="2:8">
      <c r="B18" s="308" t="s">
        <v>46</v>
      </c>
      <c r="C18" s="543">
        <v>41826</v>
      </c>
      <c r="D18" s="308">
        <f t="shared" si="0"/>
        <v>43</v>
      </c>
      <c r="F18" s="353"/>
      <c r="G18" s="354"/>
      <c r="H18" s="257"/>
    </row>
    <row r="19" spans="2:8">
      <c r="B19" s="307" t="s">
        <v>47</v>
      </c>
      <c r="C19" s="546">
        <v>54203</v>
      </c>
      <c r="D19" s="307">
        <f t="shared" si="0"/>
        <v>14</v>
      </c>
      <c r="F19" s="353"/>
      <c r="G19" s="354"/>
      <c r="H19" s="257"/>
    </row>
    <row r="20" spans="2:8">
      <c r="B20" s="308" t="s">
        <v>48</v>
      </c>
      <c r="C20" s="543">
        <v>45150</v>
      </c>
      <c r="D20" s="308">
        <f t="shared" si="0"/>
        <v>35</v>
      </c>
      <c r="F20" s="353"/>
      <c r="G20" s="354"/>
      <c r="H20" s="257"/>
    </row>
    <row r="21" spans="2:8">
      <c r="B21" s="307" t="s">
        <v>49</v>
      </c>
      <c r="C21" s="546">
        <v>47062</v>
      </c>
      <c r="D21" s="307">
        <f t="shared" si="0"/>
        <v>28</v>
      </c>
      <c r="F21" s="353"/>
      <c r="G21" s="354"/>
      <c r="H21" s="257"/>
    </row>
    <row r="22" spans="2:8">
      <c r="B22" s="308" t="s">
        <v>50</v>
      </c>
      <c r="C22" s="543">
        <v>48559</v>
      </c>
      <c r="D22" s="308">
        <f t="shared" si="0"/>
        <v>24</v>
      </c>
      <c r="F22" s="353"/>
      <c r="G22" s="354"/>
      <c r="H22" s="257"/>
    </row>
    <row r="23" spans="2:8">
      <c r="B23" s="307" t="s">
        <v>51</v>
      </c>
      <c r="C23" s="546">
        <v>40597</v>
      </c>
      <c r="D23" s="307">
        <f t="shared" si="0"/>
        <v>47</v>
      </c>
      <c r="F23" s="353"/>
      <c r="G23" s="354"/>
      <c r="H23" s="257"/>
    </row>
    <row r="24" spans="2:8">
      <c r="B24" s="308" t="s">
        <v>52</v>
      </c>
      <c r="C24" s="543">
        <v>43660</v>
      </c>
      <c r="D24" s="308">
        <f t="shared" si="0"/>
        <v>40</v>
      </c>
      <c r="F24" s="353"/>
      <c r="G24" s="354"/>
      <c r="H24" s="257"/>
    </row>
    <row r="25" spans="2:8">
      <c r="B25" s="307" t="s">
        <v>53</v>
      </c>
      <c r="C25" s="546">
        <v>46455</v>
      </c>
      <c r="D25" s="307">
        <f t="shared" si="0"/>
        <v>30</v>
      </c>
      <c r="F25" s="353"/>
      <c r="G25" s="354"/>
      <c r="H25" s="257"/>
    </row>
    <row r="26" spans="2:8">
      <c r="B26" s="308" t="s">
        <v>54</v>
      </c>
      <c r="C26" s="543">
        <v>60847</v>
      </c>
      <c r="D26" s="308">
        <f t="shared" si="0"/>
        <v>5</v>
      </c>
      <c r="F26" s="353"/>
      <c r="G26" s="354"/>
      <c r="H26" s="257"/>
    </row>
    <row r="27" spans="2:8">
      <c r="B27" s="307" t="s">
        <v>55</v>
      </c>
      <c r="C27" s="546">
        <v>67630</v>
      </c>
      <c r="D27" s="307">
        <f t="shared" si="0"/>
        <v>2</v>
      </c>
      <c r="F27" s="353"/>
      <c r="G27" s="354"/>
      <c r="H27" s="257"/>
    </row>
    <row r="28" spans="2:8">
      <c r="B28" s="308" t="s">
        <v>56</v>
      </c>
      <c r="C28" s="543">
        <v>46201</v>
      </c>
      <c r="D28" s="308">
        <f t="shared" si="0"/>
        <v>31</v>
      </c>
      <c r="F28" s="353"/>
      <c r="G28" s="354"/>
      <c r="H28" s="257"/>
    </row>
    <row r="29" spans="2:8">
      <c r="B29" s="307" t="s">
        <v>57</v>
      </c>
      <c r="C29" s="546">
        <v>54359</v>
      </c>
      <c r="D29" s="307">
        <f t="shared" si="0"/>
        <v>13</v>
      </c>
      <c r="F29" s="353"/>
      <c r="G29" s="354"/>
      <c r="H29" s="257"/>
    </row>
    <row r="30" spans="2:8">
      <c r="B30" s="308" t="s">
        <v>58</v>
      </c>
      <c r="C30" s="543">
        <v>36636</v>
      </c>
      <c r="D30" s="308">
        <f t="shared" si="0"/>
        <v>50</v>
      </c>
      <c r="F30" s="353"/>
      <c r="G30" s="354"/>
      <c r="H30" s="257"/>
    </row>
    <row r="31" spans="2:8">
      <c r="B31" s="307" t="s">
        <v>59</v>
      </c>
      <c r="C31" s="546">
        <v>44978</v>
      </c>
      <c r="D31" s="307">
        <f t="shared" si="0"/>
        <v>36</v>
      </c>
      <c r="F31" s="353"/>
      <c r="G31" s="354"/>
      <c r="H31" s="257"/>
    </row>
    <row r="32" spans="2:8">
      <c r="B32" s="308" t="s">
        <v>60</v>
      </c>
      <c r="C32" s="543">
        <v>45385</v>
      </c>
      <c r="D32" s="308">
        <f t="shared" si="0"/>
        <v>34</v>
      </c>
      <c r="F32" s="353"/>
      <c r="G32" s="354"/>
      <c r="H32" s="257"/>
    </row>
    <row r="33" spans="2:8">
      <c r="B33" s="307" t="s">
        <v>61</v>
      </c>
      <c r="C33" s="546">
        <v>50809</v>
      </c>
      <c r="D33" s="307">
        <f t="shared" si="0"/>
        <v>20</v>
      </c>
      <c r="F33" s="353"/>
      <c r="G33" s="354"/>
      <c r="H33" s="257"/>
    </row>
    <row r="34" spans="2:8">
      <c r="B34" s="308" t="s">
        <v>62</v>
      </c>
      <c r="C34" s="543">
        <v>46159</v>
      </c>
      <c r="D34" s="308">
        <f t="shared" si="0"/>
        <v>32</v>
      </c>
      <c r="F34" s="353"/>
      <c r="G34" s="354"/>
      <c r="H34" s="257"/>
    </row>
    <row r="35" spans="2:8">
      <c r="B35" s="307" t="s">
        <v>63</v>
      </c>
      <c r="C35" s="546">
        <v>59668</v>
      </c>
      <c r="D35" s="307">
        <f t="shared" si="0"/>
        <v>7</v>
      </c>
      <c r="F35" s="353"/>
      <c r="G35" s="354"/>
      <c r="H35" s="257"/>
    </row>
    <row r="36" spans="2:8">
      <c r="B36" s="308" t="s">
        <v>64</v>
      </c>
      <c r="C36" s="543">
        <v>64537</v>
      </c>
      <c r="D36" s="308">
        <f t="shared" si="0"/>
        <v>4</v>
      </c>
      <c r="F36" s="353"/>
      <c r="G36" s="354"/>
      <c r="H36" s="257"/>
    </row>
    <row r="37" spans="2:8">
      <c r="B37" s="307" t="s">
        <v>65</v>
      </c>
      <c r="C37" s="546">
        <v>39811</v>
      </c>
      <c r="D37" s="307">
        <f t="shared" si="0"/>
        <v>48</v>
      </c>
      <c r="F37" s="353"/>
      <c r="G37" s="354"/>
      <c r="H37" s="257"/>
    </row>
    <row r="38" spans="2:8">
      <c r="B38" s="308" t="s">
        <v>66</v>
      </c>
      <c r="C38" s="543">
        <v>64540</v>
      </c>
      <c r="D38" s="308">
        <f t="shared" si="0"/>
        <v>3</v>
      </c>
      <c r="F38" s="353"/>
      <c r="G38" s="354"/>
      <c r="H38" s="257"/>
    </row>
    <row r="39" spans="2:8">
      <c r="B39" s="307" t="s">
        <v>67</v>
      </c>
      <c r="C39" s="546">
        <v>44222</v>
      </c>
      <c r="D39" s="307">
        <f t="shared" si="0"/>
        <v>38</v>
      </c>
      <c r="F39" s="353"/>
      <c r="G39" s="354"/>
      <c r="H39" s="257"/>
    </row>
    <row r="40" spans="2:8">
      <c r="B40" s="308" t="s">
        <v>68</v>
      </c>
      <c r="C40" s="543">
        <v>52269</v>
      </c>
      <c r="D40" s="308">
        <f t="shared" si="0"/>
        <v>18</v>
      </c>
      <c r="F40" s="353"/>
      <c r="G40" s="354"/>
      <c r="H40" s="257"/>
    </row>
    <row r="41" spans="2:8">
      <c r="B41" s="307" t="s">
        <v>69</v>
      </c>
      <c r="C41" s="546">
        <v>46732</v>
      </c>
      <c r="D41" s="307">
        <f t="shared" si="0"/>
        <v>29</v>
      </c>
      <c r="F41" s="353"/>
      <c r="G41" s="354"/>
      <c r="H41" s="257"/>
    </row>
    <row r="42" spans="2:8">
      <c r="B42" s="308" t="s">
        <v>70</v>
      </c>
      <c r="C42" s="543">
        <v>44376</v>
      </c>
      <c r="D42" s="308">
        <f t="shared" si="0"/>
        <v>37</v>
      </c>
      <c r="F42" s="353"/>
      <c r="G42" s="354"/>
      <c r="H42" s="257"/>
    </row>
    <row r="43" spans="2:8">
      <c r="B43" s="307" t="s">
        <v>71</v>
      </c>
      <c r="C43" s="546">
        <v>48137</v>
      </c>
      <c r="D43" s="307">
        <f t="shared" si="0"/>
        <v>25</v>
      </c>
      <c r="F43" s="353"/>
      <c r="G43" s="354"/>
      <c r="H43" s="257"/>
    </row>
    <row r="44" spans="2:8">
      <c r="B44" s="308" t="s">
        <v>72</v>
      </c>
      <c r="C44" s="543">
        <v>53300</v>
      </c>
      <c r="D44" s="308">
        <f t="shared" si="0"/>
        <v>15</v>
      </c>
      <c r="F44" s="353"/>
      <c r="G44" s="354"/>
      <c r="H44" s="257"/>
    </row>
    <row r="45" spans="2:8">
      <c r="B45" s="307" t="s">
        <v>73</v>
      </c>
      <c r="C45" s="546">
        <v>52786</v>
      </c>
      <c r="D45" s="307">
        <f t="shared" si="0"/>
        <v>17</v>
      </c>
      <c r="F45" s="353"/>
      <c r="G45" s="354"/>
      <c r="H45" s="257"/>
    </row>
    <row r="46" spans="2:8">
      <c r="B46" s="308" t="s">
        <v>74</v>
      </c>
      <c r="C46" s="543">
        <v>41633</v>
      </c>
      <c r="D46" s="308">
        <f t="shared" si="0"/>
        <v>44</v>
      </c>
      <c r="F46" s="353"/>
      <c r="G46" s="354"/>
      <c r="H46" s="257"/>
    </row>
    <row r="47" spans="2:8">
      <c r="B47" s="307" t="s">
        <v>75</v>
      </c>
      <c r="C47" s="546">
        <v>48818</v>
      </c>
      <c r="D47" s="307">
        <f t="shared" si="0"/>
        <v>23</v>
      </c>
      <c r="F47" s="353"/>
      <c r="G47" s="354"/>
      <c r="H47" s="257"/>
    </row>
    <row r="48" spans="2:8">
      <c r="B48" s="308" t="s">
        <v>76</v>
      </c>
      <c r="C48" s="543">
        <v>45517</v>
      </c>
      <c r="D48" s="308">
        <f t="shared" si="0"/>
        <v>33</v>
      </c>
      <c r="F48" s="353"/>
      <c r="G48" s="354"/>
      <c r="H48" s="257"/>
    </row>
    <row r="49" spans="1:8">
      <c r="B49" s="307" t="s">
        <v>77</v>
      </c>
      <c r="C49" s="546">
        <v>47362</v>
      </c>
      <c r="D49" s="307">
        <f t="shared" si="0"/>
        <v>27</v>
      </c>
      <c r="F49" s="353"/>
      <c r="G49" s="354"/>
      <c r="H49" s="257"/>
    </row>
    <row r="50" spans="1:8">
      <c r="B50" s="308" t="s">
        <v>78</v>
      </c>
      <c r="C50" s="543">
        <v>43459</v>
      </c>
      <c r="D50" s="308">
        <f t="shared" si="0"/>
        <v>41</v>
      </c>
      <c r="F50" s="353"/>
      <c r="G50" s="354"/>
      <c r="H50" s="257"/>
    </row>
    <row r="51" spans="1:8">
      <c r="B51" s="307" t="s">
        <v>79</v>
      </c>
      <c r="C51" s="546">
        <v>52225</v>
      </c>
      <c r="D51" s="307">
        <f t="shared" si="0"/>
        <v>19</v>
      </c>
      <c r="F51" s="353"/>
      <c r="G51" s="354"/>
      <c r="H51" s="257"/>
    </row>
    <row r="52" spans="1:8">
      <c r="B52" s="308" t="s">
        <v>80</v>
      </c>
      <c r="C52" s="543">
        <v>55105</v>
      </c>
      <c r="D52" s="308">
        <f t="shared" si="0"/>
        <v>11</v>
      </c>
      <c r="F52" s="353"/>
      <c r="G52" s="354"/>
      <c r="H52" s="257"/>
    </row>
    <row r="53" spans="1:8">
      <c r="B53" s="307" t="s">
        <v>81</v>
      </c>
      <c r="C53" s="546">
        <v>57896</v>
      </c>
      <c r="D53" s="307">
        <f t="shared" si="0"/>
        <v>8</v>
      </c>
      <c r="F53" s="353"/>
      <c r="G53" s="354"/>
      <c r="H53" s="257"/>
    </row>
    <row r="54" spans="1:8">
      <c r="B54" s="308" t="s">
        <v>82</v>
      </c>
      <c r="C54" s="543">
        <v>38479</v>
      </c>
      <c r="D54" s="308">
        <f t="shared" si="0"/>
        <v>49</v>
      </c>
      <c r="F54" s="353"/>
      <c r="G54" s="354"/>
      <c r="H54" s="257"/>
    </row>
    <row r="55" spans="1:8">
      <c r="B55" s="307" t="s">
        <v>83</v>
      </c>
      <c r="C55" s="546">
        <v>48941</v>
      </c>
      <c r="D55" s="307">
        <f t="shared" si="0"/>
        <v>22</v>
      </c>
      <c r="F55" s="353"/>
      <c r="G55" s="354"/>
      <c r="H55" s="257"/>
    </row>
    <row r="56" spans="1:8">
      <c r="B56" s="308" t="s">
        <v>84</v>
      </c>
      <c r="C56" s="543">
        <v>57346</v>
      </c>
      <c r="D56" s="308">
        <f t="shared" si="0"/>
        <v>9</v>
      </c>
      <c r="F56" s="353"/>
      <c r="G56" s="354"/>
      <c r="H56" s="257"/>
    </row>
    <row r="57" spans="1:8">
      <c r="B57" s="307" t="s">
        <v>85</v>
      </c>
      <c r="C57" s="546">
        <v>79989</v>
      </c>
      <c r="D57" s="264" t="str">
        <f>CONCATENATE("(",RANK(C57,$C$7:$C$57),")")</f>
        <v>(1)</v>
      </c>
      <c r="F57" s="353"/>
      <c r="G57" s="354"/>
      <c r="H57" s="257"/>
    </row>
    <row r="58" spans="1:8">
      <c r="G58" s="257"/>
      <c r="H58" s="297" t="s">
        <v>99</v>
      </c>
    </row>
    <row r="59" spans="1:8" ht="74.25" customHeight="1">
      <c r="A59" s="721" t="s">
        <v>530</v>
      </c>
      <c r="B59" s="721"/>
      <c r="C59" s="721"/>
      <c r="D59" s="721"/>
      <c r="H59" s="297" t="s">
        <v>99</v>
      </c>
    </row>
    <row r="60" spans="1:8" ht="15" customHeight="1">
      <c r="A60" s="467"/>
      <c r="B60" s="467"/>
      <c r="C60" s="467"/>
      <c r="D60" s="467"/>
      <c r="H60" s="297" t="s">
        <v>99</v>
      </c>
    </row>
    <row r="61" spans="1:8">
      <c r="A61" s="297" t="s">
        <v>297</v>
      </c>
      <c r="H61" s="297" t="s">
        <v>99</v>
      </c>
    </row>
    <row r="62" spans="1:8">
      <c r="H62" s="297" t="s">
        <v>99</v>
      </c>
    </row>
    <row r="63" spans="1:8">
      <c r="H63" s="297" t="s">
        <v>99</v>
      </c>
    </row>
    <row r="64" spans="1:8">
      <c r="H64" s="297" t="s">
        <v>99</v>
      </c>
    </row>
    <row r="65" spans="2:8">
      <c r="B65" s="470"/>
      <c r="H65" s="297" t="s">
        <v>99</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C00000"/>
    <pageSetUpPr fitToPage="1"/>
  </sheetPr>
  <dimension ref="A1:G66"/>
  <sheetViews>
    <sheetView workbookViewId="0">
      <selection activeCell="E22" sqref="E22"/>
    </sheetView>
  </sheetViews>
  <sheetFormatPr baseColWidth="10" defaultColWidth="9.33203125" defaultRowHeight="14"/>
  <cols>
    <col min="1" max="1" width="15.6640625" style="537" customWidth="1"/>
    <col min="2" max="2" width="11.33203125" style="537" customWidth="1"/>
    <col min="3" max="3" width="13.6640625" style="537" customWidth="1"/>
    <col min="4" max="4" width="12.6640625" style="537" customWidth="1"/>
    <col min="5" max="5" width="15.6640625" style="537" customWidth="1"/>
    <col min="6" max="6" width="9.6640625" style="537" bestFit="1" customWidth="1"/>
    <col min="7" max="16384" width="9.33203125" style="537"/>
  </cols>
  <sheetData>
    <row r="1" spans="1:7" s="533" customFormat="1">
      <c r="B1" s="675" t="s">
        <v>554</v>
      </c>
      <c r="C1" s="675"/>
      <c r="D1" s="675"/>
    </row>
    <row r="2" spans="1:7" s="535" customFormat="1" ht="18">
      <c r="A2" s="737" t="s">
        <v>532</v>
      </c>
      <c r="B2" s="737"/>
      <c r="C2" s="737"/>
      <c r="D2" s="737"/>
      <c r="E2" s="737"/>
    </row>
    <row r="3" spans="1:7" s="535" customFormat="1" ht="18">
      <c r="B3" s="737" t="s">
        <v>2227</v>
      </c>
      <c r="C3" s="737"/>
      <c r="D3" s="737"/>
      <c r="E3" s="536"/>
    </row>
    <row r="4" spans="1:7">
      <c r="B4" s="126"/>
      <c r="C4" s="126"/>
      <c r="D4" s="126"/>
    </row>
    <row r="5" spans="1:7" s="539" customFormat="1">
      <c r="B5" s="269" t="s">
        <v>31</v>
      </c>
      <c r="C5" s="85">
        <v>2016</v>
      </c>
      <c r="D5" s="85">
        <v>2017</v>
      </c>
    </row>
    <row r="6" spans="1:7">
      <c r="B6" s="537" t="s">
        <v>86</v>
      </c>
      <c r="C6" s="605" t="s">
        <v>2240</v>
      </c>
      <c r="D6" s="605" t="s">
        <v>2256</v>
      </c>
      <c r="E6" s="124"/>
      <c r="F6" s="124"/>
      <c r="G6" s="124"/>
    </row>
    <row r="7" spans="1:7" ht="12.75" customHeight="1">
      <c r="B7" s="545" t="s">
        <v>35</v>
      </c>
      <c r="C7" s="606" t="s">
        <v>2241</v>
      </c>
      <c r="D7" s="606" t="s">
        <v>2241</v>
      </c>
      <c r="G7" s="124"/>
    </row>
    <row r="8" spans="1:7" s="554" customFormat="1">
      <c r="B8" s="542" t="s">
        <v>36</v>
      </c>
      <c r="C8" s="607" t="s">
        <v>2242</v>
      </c>
      <c r="D8" s="607" t="s">
        <v>2271</v>
      </c>
      <c r="E8" s="537"/>
      <c r="F8" s="537"/>
      <c r="G8" s="125"/>
    </row>
    <row r="9" spans="1:7">
      <c r="B9" s="545" t="s">
        <v>37</v>
      </c>
      <c r="C9" s="606" t="s">
        <v>2243</v>
      </c>
      <c r="D9" s="606" t="s">
        <v>2272</v>
      </c>
      <c r="F9" s="508"/>
      <c r="G9" s="124"/>
    </row>
    <row r="10" spans="1:7">
      <c r="B10" s="542" t="s">
        <v>38</v>
      </c>
      <c r="C10" s="607" t="s">
        <v>2244</v>
      </c>
      <c r="D10" s="607" t="s">
        <v>2264</v>
      </c>
      <c r="F10" s="124"/>
      <c r="G10" s="124"/>
    </row>
    <row r="11" spans="1:7">
      <c r="B11" s="545" t="s">
        <v>39</v>
      </c>
      <c r="C11" s="606" t="s">
        <v>2245</v>
      </c>
      <c r="D11" s="606" t="s">
        <v>2273</v>
      </c>
      <c r="F11" s="124"/>
      <c r="G11" s="124"/>
    </row>
    <row r="12" spans="1:7">
      <c r="B12" s="542" t="s">
        <v>40</v>
      </c>
      <c r="C12" s="607" t="s">
        <v>2246</v>
      </c>
      <c r="D12" s="607" t="s">
        <v>2241</v>
      </c>
      <c r="F12" s="124"/>
      <c r="G12" s="124"/>
    </row>
    <row r="13" spans="1:7">
      <c r="B13" s="545" t="s">
        <v>41</v>
      </c>
      <c r="C13" s="606" t="s">
        <v>2246</v>
      </c>
      <c r="D13" s="606" t="s">
        <v>2241</v>
      </c>
      <c r="F13" s="124"/>
      <c r="G13" s="124"/>
    </row>
    <row r="14" spans="1:7">
      <c r="B14" s="542" t="s">
        <v>42</v>
      </c>
      <c r="C14" s="607" t="s">
        <v>2247</v>
      </c>
      <c r="D14" s="607" t="s">
        <v>2247</v>
      </c>
      <c r="F14" s="124"/>
      <c r="G14" s="124"/>
    </row>
    <row r="15" spans="1:7">
      <c r="B15" s="545" t="s">
        <v>43</v>
      </c>
      <c r="C15" s="606" t="s">
        <v>2240</v>
      </c>
      <c r="D15" s="606" t="s">
        <v>2240</v>
      </c>
      <c r="F15" s="124"/>
      <c r="G15" s="124"/>
    </row>
    <row r="16" spans="1:7">
      <c r="B16" s="542" t="s">
        <v>44</v>
      </c>
      <c r="C16" s="607" t="s">
        <v>2248</v>
      </c>
      <c r="D16" s="607" t="s">
        <v>2275</v>
      </c>
      <c r="F16" s="124"/>
      <c r="G16" s="124"/>
    </row>
    <row r="17" spans="2:7">
      <c r="B17" s="545" t="s">
        <v>45</v>
      </c>
      <c r="C17" s="606" t="s">
        <v>2249</v>
      </c>
      <c r="D17" s="606" t="s">
        <v>2276</v>
      </c>
      <c r="F17" s="124"/>
      <c r="G17" s="124"/>
    </row>
    <row r="18" spans="2:7">
      <c r="B18" s="542" t="s">
        <v>46</v>
      </c>
      <c r="C18" s="607" t="s">
        <v>2243</v>
      </c>
      <c r="D18" s="607" t="s">
        <v>2253</v>
      </c>
      <c r="F18" s="124"/>
      <c r="G18" s="124"/>
    </row>
    <row r="19" spans="2:7">
      <c r="B19" s="545" t="s">
        <v>47</v>
      </c>
      <c r="C19" s="606" t="s">
        <v>2247</v>
      </c>
      <c r="D19" s="606" t="s">
        <v>2247</v>
      </c>
      <c r="F19" s="124"/>
      <c r="G19" s="124"/>
    </row>
    <row r="20" spans="2:7">
      <c r="B20" s="542" t="s">
        <v>48</v>
      </c>
      <c r="C20" s="607" t="s">
        <v>2241</v>
      </c>
      <c r="D20" s="607" t="s">
        <v>2244</v>
      </c>
      <c r="F20" s="124"/>
      <c r="G20" s="124"/>
    </row>
    <row r="21" spans="2:7">
      <c r="B21" s="545" t="s">
        <v>49</v>
      </c>
      <c r="C21" s="606" t="s">
        <v>2250</v>
      </c>
      <c r="D21" s="606" t="s">
        <v>2258</v>
      </c>
      <c r="F21" s="124"/>
      <c r="G21" s="124"/>
    </row>
    <row r="22" spans="2:7">
      <c r="B22" s="542" t="s">
        <v>50</v>
      </c>
      <c r="C22" s="607" t="s">
        <v>2244</v>
      </c>
      <c r="D22" s="607" t="s">
        <v>2264</v>
      </c>
      <c r="F22" s="124"/>
      <c r="G22" s="124"/>
    </row>
    <row r="23" spans="2:7">
      <c r="B23" s="545" t="s">
        <v>51</v>
      </c>
      <c r="C23" s="606" t="s">
        <v>2251</v>
      </c>
      <c r="D23" s="606" t="s">
        <v>2251</v>
      </c>
      <c r="F23" s="124"/>
      <c r="G23" s="124"/>
    </row>
    <row r="24" spans="2:7">
      <c r="B24" s="542" t="s">
        <v>52</v>
      </c>
      <c r="C24" s="607" t="s">
        <v>2247</v>
      </c>
      <c r="D24" s="607" t="s">
        <v>2247</v>
      </c>
      <c r="F24" s="124"/>
      <c r="G24" s="124"/>
    </row>
    <row r="25" spans="2:7">
      <c r="B25" s="545" t="s">
        <v>53</v>
      </c>
      <c r="C25" s="606" t="s">
        <v>2252</v>
      </c>
      <c r="D25" s="606" t="s">
        <v>2267</v>
      </c>
      <c r="F25" s="124"/>
      <c r="G25" s="124"/>
    </row>
    <row r="26" spans="2:7">
      <c r="B26" s="542" t="s">
        <v>54</v>
      </c>
      <c r="C26" s="607" t="s">
        <v>2253</v>
      </c>
      <c r="D26" s="607" t="s">
        <v>2272</v>
      </c>
      <c r="F26" s="124"/>
      <c r="G26" s="124"/>
    </row>
    <row r="27" spans="2:7">
      <c r="B27" s="545" t="s">
        <v>55</v>
      </c>
      <c r="C27" s="606" t="s">
        <v>2254</v>
      </c>
      <c r="D27" s="606" t="s">
        <v>2244</v>
      </c>
      <c r="F27" s="124"/>
      <c r="G27" s="124"/>
    </row>
    <row r="28" spans="2:7">
      <c r="B28" s="542" t="s">
        <v>56</v>
      </c>
      <c r="C28" s="607" t="s">
        <v>2255</v>
      </c>
      <c r="D28" s="607" t="s">
        <v>2251</v>
      </c>
      <c r="F28" s="124"/>
      <c r="G28" s="124"/>
    </row>
    <row r="29" spans="2:7">
      <c r="B29" s="545" t="s">
        <v>57</v>
      </c>
      <c r="C29" s="606" t="s">
        <v>2251</v>
      </c>
      <c r="D29" s="606" t="s">
        <v>2251</v>
      </c>
      <c r="F29" s="124"/>
      <c r="G29" s="124"/>
    </row>
    <row r="30" spans="2:7">
      <c r="B30" s="542" t="s">
        <v>58</v>
      </c>
      <c r="C30" s="607" t="s">
        <v>2256</v>
      </c>
      <c r="D30" s="607" t="s">
        <v>2277</v>
      </c>
      <c r="F30" s="124"/>
      <c r="G30" s="124"/>
    </row>
    <row r="31" spans="2:7">
      <c r="B31" s="545" t="s">
        <v>59</v>
      </c>
      <c r="C31" s="606" t="s">
        <v>2257</v>
      </c>
      <c r="D31" s="606" t="s">
        <v>2259</v>
      </c>
      <c r="F31" s="124"/>
      <c r="G31" s="124"/>
    </row>
    <row r="32" spans="2:7">
      <c r="B32" s="542" t="s">
        <v>60</v>
      </c>
      <c r="C32" s="607" t="s">
        <v>2258</v>
      </c>
      <c r="D32" s="607" t="s">
        <v>2278</v>
      </c>
      <c r="F32" s="124"/>
      <c r="G32" s="124"/>
    </row>
    <row r="33" spans="2:7">
      <c r="B33" s="545" t="s">
        <v>61</v>
      </c>
      <c r="C33" s="606" t="s">
        <v>2259</v>
      </c>
      <c r="D33" s="606" t="s">
        <v>2279</v>
      </c>
      <c r="F33" s="124"/>
      <c r="G33" s="124"/>
    </row>
    <row r="34" spans="2:7">
      <c r="B34" s="542" t="s">
        <v>62</v>
      </c>
      <c r="C34" s="607" t="s">
        <v>2248</v>
      </c>
      <c r="D34" s="607" t="s">
        <v>2275</v>
      </c>
      <c r="F34" s="124"/>
      <c r="G34" s="124"/>
    </row>
    <row r="35" spans="2:7">
      <c r="B35" s="545" t="s">
        <v>63</v>
      </c>
      <c r="C35" s="606" t="s">
        <v>2259</v>
      </c>
      <c r="D35" s="606" t="s">
        <v>2262</v>
      </c>
      <c r="F35" s="124"/>
      <c r="G35" s="124"/>
    </row>
    <row r="36" spans="2:7">
      <c r="B36" s="542" t="s">
        <v>64</v>
      </c>
      <c r="C36" s="607" t="s">
        <v>2260</v>
      </c>
      <c r="D36" s="607" t="s">
        <v>2280</v>
      </c>
      <c r="F36" s="124"/>
      <c r="G36" s="124"/>
    </row>
    <row r="37" spans="2:7">
      <c r="B37" s="545" t="s">
        <v>65</v>
      </c>
      <c r="C37" s="606" t="s">
        <v>2253</v>
      </c>
      <c r="D37" s="606" t="s">
        <v>2281</v>
      </c>
      <c r="F37" s="124"/>
      <c r="G37" s="124"/>
    </row>
    <row r="38" spans="2:7">
      <c r="B38" s="542" t="s">
        <v>66</v>
      </c>
      <c r="C38" s="607" t="s">
        <v>2256</v>
      </c>
      <c r="D38" s="607" t="s">
        <v>2256</v>
      </c>
      <c r="F38" s="124"/>
      <c r="G38" s="124"/>
    </row>
    <row r="39" spans="2:7">
      <c r="B39" s="545" t="s">
        <v>67</v>
      </c>
      <c r="C39" s="606" t="s">
        <v>2254</v>
      </c>
      <c r="D39" s="606" t="s">
        <v>2244</v>
      </c>
      <c r="F39" s="124"/>
      <c r="G39" s="124"/>
    </row>
    <row r="40" spans="2:7">
      <c r="B40" s="542" t="s">
        <v>68</v>
      </c>
      <c r="C40" s="607" t="s">
        <v>2261</v>
      </c>
      <c r="D40" s="607" t="s">
        <v>2282</v>
      </c>
      <c r="F40" s="124"/>
      <c r="G40" s="124"/>
    </row>
    <row r="41" spans="2:7">
      <c r="B41" s="545" t="s">
        <v>69</v>
      </c>
      <c r="C41" s="606" t="s">
        <v>2262</v>
      </c>
      <c r="D41" s="606" t="s">
        <v>2283</v>
      </c>
      <c r="F41" s="124"/>
      <c r="G41" s="124"/>
    </row>
    <row r="42" spans="2:7">
      <c r="B42" s="542" t="s">
        <v>70</v>
      </c>
      <c r="C42" s="607" t="s">
        <v>2263</v>
      </c>
      <c r="D42" s="607" t="s">
        <v>2263</v>
      </c>
      <c r="F42" s="124"/>
      <c r="G42" s="124"/>
    </row>
    <row r="43" spans="2:7">
      <c r="B43" s="545" t="s">
        <v>71</v>
      </c>
      <c r="C43" s="606" t="s">
        <v>2264</v>
      </c>
      <c r="D43" s="606" t="s">
        <v>2284</v>
      </c>
      <c r="F43" s="124"/>
      <c r="G43" s="124"/>
    </row>
    <row r="44" spans="2:7">
      <c r="B44" s="542" t="s">
        <v>72</v>
      </c>
      <c r="C44" s="607" t="s">
        <v>2251</v>
      </c>
      <c r="D44" s="607" t="s">
        <v>2259</v>
      </c>
      <c r="F44" s="124"/>
      <c r="G44" s="124"/>
    </row>
    <row r="45" spans="2:7">
      <c r="B45" s="545" t="s">
        <v>73</v>
      </c>
      <c r="C45" s="606" t="s">
        <v>2259</v>
      </c>
      <c r="D45" s="606" t="s">
        <v>2279</v>
      </c>
      <c r="F45" s="124"/>
      <c r="G45" s="124"/>
    </row>
    <row r="46" spans="2:7">
      <c r="B46" s="542" t="s">
        <v>74</v>
      </c>
      <c r="C46" s="607" t="s">
        <v>2241</v>
      </c>
      <c r="D46" s="607" t="s">
        <v>2254</v>
      </c>
      <c r="F46" s="124"/>
      <c r="G46" s="124"/>
    </row>
    <row r="47" spans="2:7">
      <c r="B47" s="545" t="s">
        <v>75</v>
      </c>
      <c r="C47" s="606" t="s">
        <v>2262</v>
      </c>
      <c r="D47" s="606" t="s">
        <v>2250</v>
      </c>
      <c r="F47" s="124"/>
      <c r="G47" s="124"/>
    </row>
    <row r="48" spans="2:7">
      <c r="B48" s="542" t="s">
        <v>76</v>
      </c>
      <c r="C48" s="607" t="s">
        <v>2254</v>
      </c>
      <c r="D48" s="607" t="s">
        <v>2244</v>
      </c>
      <c r="F48" s="124"/>
      <c r="G48" s="124"/>
    </row>
    <row r="49" spans="1:7">
      <c r="B49" s="545" t="s">
        <v>77</v>
      </c>
      <c r="C49" s="606" t="s">
        <v>2265</v>
      </c>
      <c r="D49" s="606" t="s">
        <v>2265</v>
      </c>
      <c r="F49" s="124"/>
      <c r="G49" s="124"/>
    </row>
    <row r="50" spans="1:7">
      <c r="B50" s="542" t="s">
        <v>78</v>
      </c>
      <c r="C50" s="607" t="s">
        <v>2266</v>
      </c>
      <c r="D50" s="607" t="s">
        <v>2285</v>
      </c>
      <c r="F50" s="124"/>
      <c r="G50" s="124"/>
    </row>
    <row r="51" spans="1:7">
      <c r="B51" s="545" t="s">
        <v>79</v>
      </c>
      <c r="C51" s="606" t="s">
        <v>2267</v>
      </c>
      <c r="D51" s="606" t="s">
        <v>2286</v>
      </c>
      <c r="F51" s="124"/>
      <c r="G51" s="124"/>
    </row>
    <row r="52" spans="1:7">
      <c r="B52" s="542" t="s">
        <v>80</v>
      </c>
      <c r="C52" s="607" t="s">
        <v>2247</v>
      </c>
      <c r="D52" s="607" t="s">
        <v>2277</v>
      </c>
      <c r="F52" s="124"/>
      <c r="G52" s="124"/>
    </row>
    <row r="53" spans="1:7">
      <c r="B53" s="545" t="s">
        <v>81</v>
      </c>
      <c r="C53" s="606" t="s">
        <v>2268</v>
      </c>
      <c r="D53" s="606" t="s">
        <v>2241</v>
      </c>
      <c r="F53" s="124"/>
      <c r="G53" s="124"/>
    </row>
    <row r="54" spans="1:7">
      <c r="B54" s="542" t="s">
        <v>82</v>
      </c>
      <c r="C54" s="607" t="s">
        <v>2269</v>
      </c>
      <c r="D54" s="607" t="s">
        <v>2250</v>
      </c>
      <c r="F54" s="124"/>
      <c r="G54" s="124"/>
    </row>
    <row r="55" spans="1:7">
      <c r="B55" s="545" t="s">
        <v>83</v>
      </c>
      <c r="C55" s="606" t="s">
        <v>2269</v>
      </c>
      <c r="D55" s="606" t="s">
        <v>2258</v>
      </c>
      <c r="F55" s="124"/>
      <c r="G55" s="124"/>
    </row>
    <row r="56" spans="1:7">
      <c r="B56" s="542" t="s">
        <v>84</v>
      </c>
      <c r="C56" s="607" t="s">
        <v>2255</v>
      </c>
      <c r="D56" s="607" t="s">
        <v>2259</v>
      </c>
      <c r="F56" s="124"/>
      <c r="G56" s="124"/>
    </row>
    <row r="57" spans="1:7">
      <c r="B57" s="262" t="s">
        <v>85</v>
      </c>
      <c r="C57" s="608" t="s">
        <v>2270</v>
      </c>
      <c r="D57" s="608" t="s">
        <v>2274</v>
      </c>
      <c r="F57" s="124"/>
      <c r="G57" s="124"/>
    </row>
    <row r="58" spans="1:7">
      <c r="B58" s="329"/>
      <c r="C58" s="91"/>
      <c r="D58" s="123"/>
      <c r="E58" s="547"/>
    </row>
    <row r="59" spans="1:7" ht="48.75" customHeight="1">
      <c r="A59" s="693" t="s">
        <v>533</v>
      </c>
      <c r="B59" s="693"/>
      <c r="C59" s="693"/>
      <c r="D59" s="693"/>
      <c r="E59" s="693"/>
      <c r="F59" s="693"/>
    </row>
    <row r="60" spans="1:7">
      <c r="A60" s="329"/>
      <c r="B60" s="91"/>
      <c r="C60" s="123"/>
      <c r="D60" s="547"/>
    </row>
    <row r="61" spans="1:7">
      <c r="A61" s="91" t="s">
        <v>435</v>
      </c>
      <c r="B61" s="91"/>
      <c r="C61" s="123"/>
      <c r="D61" s="547"/>
    </row>
    <row r="66" spans="2:2">
      <c r="B66" s="555"/>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2.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Tom VanAntwerp</cp:lastModifiedBy>
  <cp:revision/>
  <cp:lastPrinted>2019-02-20T21:41:08Z</cp:lastPrinted>
  <dcterms:created xsi:type="dcterms:W3CDTF">2012-02-10T19:30:42Z</dcterms:created>
  <dcterms:modified xsi:type="dcterms:W3CDTF">2020-02-06T20:31:19Z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