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24226"/>
  <mc:AlternateContent xmlns:mc="http://schemas.openxmlformats.org/markup-compatibility/2006">
    <mc:Choice Requires="x15">
      <x15ac:absPath xmlns:x15ac="http://schemas.microsoft.com/office/spreadsheetml/2010/11/ac" url="C:\Users\jcammenga\Dropbox (Tax Foundation)\State\Facts &amp; Figures\Facts and Figures 2021\"/>
    </mc:Choice>
  </mc:AlternateContent>
  <xr:revisionPtr revIDLastSave="0" documentId="13_ncr:1_{A1984C85-4D1F-4711-8B7B-941B0A7F1C14}" xr6:coauthVersionLast="46" xr6:coauthVersionMax="46" xr10:uidLastSave="{00000000-0000-0000-0000-000000000000}"/>
  <bookViews>
    <workbookView xWindow="-103" yWindow="-103" windowWidth="23657" windowHeight="15240" tabRatio="875" firstSheet="6" activeTab="6"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7"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3" l="1"/>
  <c r="D56" i="94" l="1"/>
  <c r="F6" i="49"/>
  <c r="F12" i="49"/>
  <c r="H183" i="49"/>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D20" i="21" l="1"/>
  <c r="D58" i="21"/>
  <c r="D57" i="24"/>
  <c r="D58" i="24"/>
  <c r="G177" i="49" l="1"/>
  <c r="G176" i="49"/>
  <c r="D58" i="22" l="1"/>
  <c r="E8" i="20"/>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D57" i="27" l="1"/>
  <c r="D58" i="27"/>
  <c r="C58" i="18"/>
  <c r="C57"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49" i="15" l="1"/>
  <c r="D33" i="18"/>
  <c r="E34" i="15"/>
  <c r="E53" i="15"/>
  <c r="D36" i="18"/>
  <c r="D44" i="18"/>
  <c r="D31" i="17"/>
  <c r="E14" i="15"/>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G55" i="7" s="1"/>
  <c r="F54" i="7"/>
  <c r="E54" i="7"/>
  <c r="D54" i="7"/>
  <c r="C54" i="7"/>
  <c r="F53" i="7"/>
  <c r="E53" i="7"/>
  <c r="D53" i="7"/>
  <c r="C53" i="7"/>
  <c r="G53" i="7" s="1"/>
  <c r="F52" i="7"/>
  <c r="E52" i="7"/>
  <c r="D52" i="7"/>
  <c r="C52" i="7"/>
  <c r="F51" i="7"/>
  <c r="E51" i="7"/>
  <c r="D51" i="7"/>
  <c r="C51" i="7"/>
  <c r="G51" i="7" s="1"/>
  <c r="F50" i="7"/>
  <c r="E50" i="7"/>
  <c r="D50" i="7"/>
  <c r="C50" i="7"/>
  <c r="F49" i="7"/>
  <c r="E49" i="7"/>
  <c r="D49" i="7"/>
  <c r="C49" i="7"/>
  <c r="G49" i="7" s="1"/>
  <c r="F48" i="7"/>
  <c r="E48" i="7"/>
  <c r="D48" i="7"/>
  <c r="C48" i="7"/>
  <c r="F47" i="7"/>
  <c r="E47" i="7"/>
  <c r="D47" i="7"/>
  <c r="C47" i="7"/>
  <c r="G47" i="7" s="1"/>
  <c r="F46" i="7"/>
  <c r="E46" i="7"/>
  <c r="D46" i="7"/>
  <c r="C46" i="7"/>
  <c r="F45" i="7"/>
  <c r="E45" i="7"/>
  <c r="D45" i="7"/>
  <c r="C45" i="7"/>
  <c r="G45" i="7" s="1"/>
  <c r="F44" i="7"/>
  <c r="E44" i="7"/>
  <c r="D44" i="7"/>
  <c r="C44" i="7"/>
  <c r="F43" i="7"/>
  <c r="E43" i="7"/>
  <c r="D43" i="7"/>
  <c r="C43" i="7"/>
  <c r="G43" i="7" s="1"/>
  <c r="F42" i="7"/>
  <c r="E42" i="7"/>
  <c r="D42" i="7"/>
  <c r="C42" i="7"/>
  <c r="F41" i="7"/>
  <c r="E41" i="7"/>
  <c r="D41" i="7"/>
  <c r="C41" i="7"/>
  <c r="G41" i="7" s="1"/>
  <c r="F40" i="7"/>
  <c r="E40" i="7"/>
  <c r="D40" i="7"/>
  <c r="C40" i="7"/>
  <c r="F39" i="7"/>
  <c r="E39" i="7"/>
  <c r="D39" i="7"/>
  <c r="C39" i="7"/>
  <c r="G39" i="7" s="1"/>
  <c r="F38" i="7"/>
  <c r="E38" i="7"/>
  <c r="D38" i="7"/>
  <c r="C38" i="7"/>
  <c r="F37" i="7"/>
  <c r="E37" i="7"/>
  <c r="D37" i="7"/>
  <c r="C37" i="7"/>
  <c r="G37" i="7" s="1"/>
  <c r="F36" i="7"/>
  <c r="E36" i="7"/>
  <c r="D36" i="7"/>
  <c r="C36" i="7"/>
  <c r="F35" i="7"/>
  <c r="E35" i="7"/>
  <c r="D35" i="7"/>
  <c r="C35" i="7"/>
  <c r="G35" i="7" s="1"/>
  <c r="F34" i="7"/>
  <c r="E34" i="7"/>
  <c r="D34" i="7"/>
  <c r="C34" i="7"/>
  <c r="F33" i="7"/>
  <c r="E33" i="7"/>
  <c r="D33" i="7"/>
  <c r="C33" i="7"/>
  <c r="G33" i="7" s="1"/>
  <c r="F32" i="7"/>
  <c r="E32" i="7"/>
  <c r="D32" i="7"/>
  <c r="C32" i="7"/>
  <c r="G32" i="7" s="1"/>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G34" i="7" l="1"/>
  <c r="G36" i="7"/>
  <c r="G38" i="7"/>
  <c r="G40" i="7"/>
  <c r="G42" i="7"/>
  <c r="G44" i="7"/>
  <c r="G46" i="7"/>
  <c r="G48" i="7"/>
  <c r="G50" i="7"/>
  <c r="G52" i="7"/>
  <c r="G54" i="7"/>
  <c r="G56" i="7"/>
  <c r="G57" i="7"/>
  <c r="D8" i="33"/>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8" i="20" l="1"/>
  <c r="F58" i="20"/>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B3" i="17" s="1"/>
  <c r="FA163" i="49" l="1"/>
  <c r="EC163" i="49"/>
  <c r="K163" i="49"/>
  <c r="CM163" i="49"/>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E51" i="43" s="1"/>
  <c r="CV163" i="49"/>
  <c r="EF163" i="49"/>
  <c r="EX163" i="49"/>
  <c r="DW163" i="49"/>
  <c r="EU163" i="49"/>
  <c r="ER163" i="49"/>
  <c r="AV163" i="49"/>
  <c r="B20" i="43"/>
  <c r="CC163" i="49"/>
  <c r="B31" i="43"/>
  <c r="W163" i="49"/>
  <c r="CA163" i="49"/>
  <c r="AD163" i="49"/>
  <c r="BB163" i="49"/>
  <c r="BZ163" i="49"/>
  <c r="CX163" i="49"/>
  <c r="DV163" i="49"/>
  <c r="B3" i="35"/>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BH163" i="49"/>
  <c r="B24" i="43"/>
  <c r="AS163" i="49"/>
  <c r="B19" i="43"/>
  <c r="AM163" i="49"/>
  <c r="B17" i="43"/>
  <c r="BC163" i="49"/>
  <c r="EV163" i="49"/>
  <c r="BS163" i="49"/>
  <c r="E15" i="43"/>
  <c r="E22" i="43"/>
  <c r="E30" i="43"/>
  <c r="E38" i="43"/>
  <c r="E46" i="43"/>
  <c r="H1" i="47"/>
  <c r="B4" i="28"/>
  <c r="C58" i="43" l="1"/>
  <c r="C22" i="43"/>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2018 Data released 9/1/2020. Updated 12/2/20.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2019 DATA Released 1/2021|updated 1/19/2021.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sharedStrings.xml><?xml version="1.0" encoding="utf-8"?>
<sst xmlns="http://schemas.openxmlformats.org/spreadsheetml/2006/main" count="3777" uniqueCount="990">
  <si>
    <t>How Does Your State Compare?</t>
  </si>
  <si>
    <t>Table of Contents</t>
  </si>
  <si>
    <t>Number</t>
  </si>
  <si>
    <t>Title</t>
  </si>
  <si>
    <t>Date</t>
  </si>
  <si>
    <t>Taxes and Tax Measures</t>
  </si>
  <si>
    <t>Tax Freedom Day by State</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</si>
  <si>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</si>
  <si>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</si>
  <si>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</si>
  <si>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</si>
  <si>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</si>
  <si>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</si>
  <si>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</si>
  <si>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</si>
  <si>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</si>
  <si>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</si>
  <si>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</si>
  <si>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</si>
  <si>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</si>
  <si>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</si>
  <si>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</si>
  <si>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</si>
  <si>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</si>
  <si>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</si>
  <si>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</si>
  <si>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</si>
  <si>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</si>
  <si>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</si>
  <si>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</si>
  <si>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</si>
  <si>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</si>
  <si>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</si>
  <si>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</si>
  <si>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</si>
  <si>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</si>
  <si>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</si>
  <si>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</si>
  <si>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</si>
  <si>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</si>
  <si>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</si>
  <si>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</si>
  <si>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</si>
  <si>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</si>
  <si>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</si>
  <si>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</si>
  <si>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</si>
  <si>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</si>
  <si>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</si>
  <si>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</si>
  <si>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</si>
  <si>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</si>
  <si>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</si>
  <si>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</si>
  <si>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</si>
  <si>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</si>
  <si>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</si>
  <si>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</si>
  <si>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</si>
  <si>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</si>
  <si>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</si>
  <si>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</si>
  <si>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</si>
  <si>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</si>
  <si>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</si>
  <si>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</si>
  <si>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</si>
  <si>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</si>
  <si>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</si>
  <si>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</si>
  <si>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</si>
  <si>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</si>
  <si>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</si>
  <si>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</si>
  <si>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</si>
  <si>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</si>
  <si>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</si>
  <si>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</si>
  <si>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</si>
  <si>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</si>
  <si>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</si>
  <si>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</si>
  <si>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</si>
  <si>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</si>
  <si>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</si>
  <si>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</si>
  <si>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</si>
  <si>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</si>
  <si>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</si>
  <si>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</si>
  <si>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</si>
  <si>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</si>
  <si>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</si>
  <si>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</si>
  <si>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</si>
  <si>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</si>
  <si>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</si>
  <si>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</si>
  <si>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</si>
  <si>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</si>
  <si>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</si>
  <si>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</si>
  <si>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</si>
  <si>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</si>
  <si>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</si>
  <si>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</si>
  <si>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</si>
  <si>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</si>
  <si>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</si>
  <si>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</si>
  <si>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</si>
  <si>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</si>
  <si>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</si>
  <si>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</si>
  <si>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</si>
  <si>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</si>
  <si>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</si>
  <si>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</si>
  <si>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</si>
  <si>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</si>
  <si>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</si>
  <si>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</si>
  <si>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</si>
  <si>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</si>
  <si>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</si>
  <si>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</si>
  <si>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</si>
  <si>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</si>
  <si>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</si>
  <si>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</si>
  <si>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</si>
  <si>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</si>
  <si>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</si>
  <si>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</si>
  <si>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</si>
  <si>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</si>
  <si>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</si>
  <si>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</si>
  <si>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</si>
  <si>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</si>
  <si>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</si>
  <si>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</si>
  <si>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</si>
  <si>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</si>
  <si>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</si>
  <si>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</si>
  <si>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</si>
  <si>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</si>
  <si>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</si>
  <si>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</si>
  <si>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</si>
  <si>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</si>
  <si>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</si>
  <si>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</si>
  <si>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</si>
  <si>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</si>
  <si>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</si>
  <si>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</si>
  <si>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</si>
  <si>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</si>
  <si>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</si>
  <si>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</si>
  <si>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</si>
  <si>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</si>
  <si>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</si>
  <si>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</si>
  <si>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</si>
  <si>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</si>
  <si>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</si>
  <si>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</si>
  <si>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</si>
  <si>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</si>
  <si>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</si>
  <si>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</si>
  <si>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</si>
  <si>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</si>
  <si>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</si>
  <si>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</si>
  <si>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</si>
  <si>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</si>
  <si>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</si>
  <si>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</si>
  <si>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</si>
  <si>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</si>
  <si>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</si>
  <si>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</si>
  <si>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</si>
  <si>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</si>
  <si>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</si>
  <si>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</si>
  <si>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</si>
  <si>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</si>
  <si>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</si>
  <si>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</si>
  <si>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</si>
  <si>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</si>
  <si>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</si>
  <si>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</si>
  <si>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</si>
  <si>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</si>
  <si>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</si>
  <si>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</si>
  <si>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</si>
  <si>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</si>
  <si>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</si>
  <si>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</si>
  <si>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</si>
  <si>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</si>
  <si>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</si>
  <si>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</si>
  <si>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</si>
  <si>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</si>
  <si>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</si>
  <si>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</si>
  <si>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</si>
  <si>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</si>
  <si>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</si>
  <si>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</si>
  <si>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</si>
  <si>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</si>
  <si>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</si>
  <si>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</si>
  <si>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</si>
  <si>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</si>
  <si>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</si>
  <si>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5% - 10%</t>
  </si>
  <si>
    <t>Class C</t>
  </si>
  <si>
    <t>10% - 15%</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</si>
  <si>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</si>
  <si>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</si>
  <si>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</si>
  <si>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</si>
  <si>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</si>
  <si>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</si>
  <si>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</si>
  <si>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</si>
  <si>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</si>
  <si>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</si>
  <si>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</si>
  <si>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</si>
  <si>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</si>
  <si>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</si>
  <si>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</si>
  <si>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</si>
  <si>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</si>
  <si>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</si>
  <si>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</si>
  <si>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</si>
  <si>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</si>
  <si>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</si>
  <si>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</si>
  <si>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</si>
  <si>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</si>
  <si>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</si>
  <si>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</si>
  <si>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</si>
  <si>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</si>
  <si>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</si>
  <si>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</si>
  <si>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</si>
  <si>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</si>
  <si>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</si>
  <si>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</si>
  <si>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</si>
  <si>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</si>
  <si>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</si>
  <si>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</si>
  <si>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</si>
  <si>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</si>
  <si>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</si>
  <si>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</si>
  <si>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</si>
  <si>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</si>
  <si>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</si>
  <si>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</si>
  <si>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</si>
  <si>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</si>
  <si>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</si>
  <si>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</si>
  <si>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</si>
  <si>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</si>
  <si>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</si>
  <si>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</si>
  <si>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</si>
  <si>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</si>
  <si>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</si>
  <si>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</si>
  <si>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</si>
  <si>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</si>
  <si>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</si>
  <si>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</si>
  <si>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</si>
  <si>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</si>
  <si>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</si>
  <si>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</si>
  <si>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</si>
  <si>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</si>
  <si>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</si>
  <si>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</si>
  <si>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</si>
  <si>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</si>
  <si>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</si>
  <si>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</si>
  <si>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</si>
  <si>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</si>
  <si>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</si>
  <si>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</si>
  <si>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</si>
  <si>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</si>
  <si>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</si>
  <si>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</si>
  <si>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</si>
  <si>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</si>
  <si>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</si>
  <si>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</si>
  <si>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</si>
  <si>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</si>
  <si>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</si>
  <si>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</si>
  <si>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</si>
  <si>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</si>
  <si>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</si>
  <si>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</si>
  <si>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</si>
  <si>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</si>
  <si>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</si>
  <si>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Ariz. (a)</t>
  </si>
  <si>
    <t>4.4% or $0.55/ton</t>
  </si>
  <si>
    <t>--</t>
  </si>
  <si>
    <t>Total Paid via Tolls, User Fees, User Taxes</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</si>
  <si>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</si>
  <si>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</si>
  <si>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</si>
  <si>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</si>
  <si>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</si>
  <si>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</si>
  <si>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</si>
  <si>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</si>
  <si>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</si>
  <si>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</si>
  <si>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</si>
  <si>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</si>
  <si>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</si>
  <si>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</si>
  <si>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</si>
  <si>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</si>
  <si>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</si>
  <si>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</si>
  <si>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</si>
  <si>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</si>
  <si>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</si>
  <si>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</si>
  <si>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</si>
  <si>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</si>
  <si>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</si>
  <si>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</si>
  <si>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</si>
  <si>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</si>
  <si>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</si>
  <si>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</si>
  <si>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</si>
  <si>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</si>
  <si>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</si>
  <si>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</si>
  <si>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</si>
  <si>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</si>
  <si>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</si>
  <si>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</si>
  <si>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</si>
  <si>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</si>
  <si>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</si>
  <si>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</si>
  <si>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</si>
  <si>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</si>
  <si>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</si>
  <si>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</si>
  <si>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</si>
  <si>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</si>
  <si>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</si>
  <si>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</si>
  <si>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</si>
  <si>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</si>
  <si>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</si>
  <si>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</si>
  <si>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</si>
  <si>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</si>
  <si>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</si>
  <si>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</si>
  <si>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</si>
  <si>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</si>
  <si>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</si>
  <si>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</si>
  <si>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</si>
  <si>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</si>
  <si>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</si>
  <si>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</si>
  <si>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</si>
  <si>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</si>
  <si>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</si>
  <si>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</si>
  <si>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</si>
  <si>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</si>
  <si>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</si>
  <si>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</si>
  <si>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</si>
  <si>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</si>
  <si>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</si>
  <si>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Table 27.</t>
  </si>
  <si>
    <t>Table 28.</t>
  </si>
  <si>
    <t>Average State-Local Tax Rate</t>
  </si>
  <si>
    <t>(a) The federal tax listed is the federal Universal Service Fund (USF).</t>
  </si>
  <si>
    <t>Table 29.</t>
  </si>
  <si>
    <t>Table 30.</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</si>
  <si>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</si>
  <si>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</si>
  <si>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</si>
  <si>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</si>
  <si>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</si>
  <si>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</si>
  <si>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</si>
  <si>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</si>
  <si>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</si>
  <si>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</si>
  <si>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</si>
  <si>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</si>
  <si>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</si>
  <si>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Note: This does not include persons living in institutionalized housing, defined as adult or juvenile correctional institutions, some medical and military facilities, hospitals and psychiatric facilities.</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</si>
  <si>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</si>
  <si>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</si>
  <si>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</si>
  <si>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</si>
  <si>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</si>
  <si>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</si>
  <si>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</si>
  <si>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</si>
  <si>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</si>
  <si>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</si>
  <si>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</si>
  <si>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</si>
  <si>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</si>
  <si>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</si>
  <si>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</si>
  <si>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</si>
  <si>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</si>
  <si>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</si>
  <si>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</si>
  <si>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</si>
  <si>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</si>
  <si>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</si>
  <si>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</si>
  <si>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</si>
  <si>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</si>
  <si>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</si>
  <si>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</si>
  <si>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</si>
  <si>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</si>
  <si>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</si>
  <si>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</si>
  <si>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</si>
  <si>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</si>
  <si>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</si>
  <si>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</si>
  <si>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</si>
  <si>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</si>
  <si>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</si>
  <si>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</si>
  <si>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</si>
  <si>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</si>
  <si>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</si>
  <si>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</si>
  <si>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</si>
  <si>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</si>
  <si>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</si>
  <si>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</si>
  <si>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</si>
  <si>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</si>
  <si>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</si>
  <si>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</si>
  <si>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</si>
  <si>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</si>
  <si>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</si>
  <si>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</si>
  <si>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</si>
  <si>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</si>
  <si>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</si>
  <si>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</si>
  <si>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</si>
  <si>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</si>
  <si>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</si>
  <si>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</si>
  <si>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</si>
  <si>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</si>
  <si>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</si>
  <si>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</si>
  <si>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</si>
  <si>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</si>
  <si>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</si>
  <si>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</si>
  <si>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</si>
  <si>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</si>
  <si>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</si>
  <si>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</si>
  <si>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</si>
  <si>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</si>
  <si>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</si>
  <si>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</si>
  <si>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</si>
  <si>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</si>
  <si>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</si>
  <si>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</si>
  <si>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</si>
  <si>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</si>
  <si>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</si>
  <si>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</si>
  <si>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</si>
  <si>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</si>
  <si>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</si>
  <si>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</si>
  <si>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</si>
  <si>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</si>
  <si>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</si>
  <si>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</si>
  <si>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</si>
  <si>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</si>
  <si>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</si>
  <si>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</si>
  <si>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</si>
  <si>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</si>
  <si>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</si>
  <si>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</si>
  <si>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</si>
  <si>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</si>
  <si>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</si>
  <si>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</si>
  <si>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</si>
  <si>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</si>
  <si>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</si>
  <si>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</si>
  <si>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</si>
  <si>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</si>
  <si>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</si>
  <si>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</si>
  <si>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</si>
  <si>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</si>
  <si>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</si>
  <si>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</si>
  <si>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</si>
  <si>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</si>
  <si>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</si>
  <si>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</si>
  <si>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</si>
  <si>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</si>
  <si>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</si>
  <si>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</si>
  <si>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</si>
  <si>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</si>
  <si>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</si>
  <si>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</si>
  <si>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</si>
  <si>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</si>
  <si>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</si>
  <si>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</si>
  <si>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</si>
  <si>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</si>
  <si>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</si>
  <si>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</si>
  <si>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</si>
  <si>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</si>
  <si>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</si>
  <si>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</si>
  <si>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</si>
  <si>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</si>
  <si>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</si>
  <si>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</si>
  <si>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</si>
  <si>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</si>
  <si>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</si>
  <si>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</si>
  <si>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</si>
  <si>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</si>
  <si>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</si>
  <si>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</si>
  <si>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</si>
  <si>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</si>
  <si>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</si>
  <si>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</si>
  <si>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</si>
  <si>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</si>
  <si>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</si>
  <si>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</si>
  <si>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</si>
  <si>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</si>
  <si>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</si>
  <si>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</si>
  <si>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</si>
  <si>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</si>
  <si>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</si>
  <si>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</si>
  <si>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</si>
  <si>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</si>
  <si>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</si>
  <si>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</si>
  <si>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</si>
  <si>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</si>
  <si>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</si>
  <si>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</si>
  <si>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</si>
  <si>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</si>
  <si>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</si>
  <si>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</si>
  <si>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</si>
  <si>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</si>
  <si>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</si>
  <si>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</si>
  <si>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</si>
  <si>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</si>
  <si>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</si>
  <si>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</si>
  <si>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</si>
  <si>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</si>
  <si>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</si>
  <si>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</si>
  <si>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</si>
  <si>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</si>
  <si>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</si>
  <si>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</si>
  <si>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</si>
  <si>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</si>
  <si>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General Sales and Gross Receipts Taxes</t>
  </si>
  <si>
    <t>Selective Sales and Gross Receipts Taxes</t>
  </si>
  <si>
    <t>Alcoholic Beverages Sales Tax</t>
  </si>
  <si>
    <t>Amusements Sales Tax</t>
  </si>
  <si>
    <t>Insurance Premiums Sales Tax</t>
  </si>
  <si>
    <t>Motor Fuels Sales Tax</t>
  </si>
  <si>
    <t>Pari-mutuels Sales Tax</t>
  </si>
  <si>
    <t>Public Utilities Sales Tax</t>
  </si>
  <si>
    <t>Tobacco Products Sales Tax</t>
  </si>
  <si>
    <t>Other Selective Sales and Gross Receipts Taxes</t>
  </si>
  <si>
    <t>Alcoholic Beverages License</t>
  </si>
  <si>
    <t>Amusements License</t>
  </si>
  <si>
    <t>Corporations in General License</t>
  </si>
  <si>
    <t>Hunting and Fishing License</t>
  </si>
  <si>
    <t>Motor Vehicle License</t>
  </si>
  <si>
    <t>Motor Vehicle Operators License</t>
  </si>
  <si>
    <t>Public Utilities License</t>
  </si>
  <si>
    <t>Occupation and Business License, NEC</t>
  </si>
  <si>
    <t>Other License Taxes</t>
  </si>
  <si>
    <t>Corporations Net Income Taxes</t>
  </si>
  <si>
    <t>Death and Gift Taxes</t>
  </si>
  <si>
    <t>Documentarty and Stock Transfer Taxes</t>
  </si>
  <si>
    <t>Severance Taxes</t>
  </si>
  <si>
    <t>Taxes, NEC</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</si>
  <si>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</si>
  <si>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</si>
  <si>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</si>
  <si>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</si>
  <si>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</si>
  <si>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</si>
  <si>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</si>
  <si>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37% excise tax (retail price)</t>
  </si>
  <si>
    <t>10% excise tax (retail price)</t>
  </si>
  <si>
    <t>$0.10/ml</t>
  </si>
  <si>
    <t>40% of wholesale</t>
  </si>
  <si>
    <t>N.J. (d)</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</si>
  <si>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</si>
  <si>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</si>
  <si>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</si>
  <si>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</si>
  <si>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</si>
  <si>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</si>
  <si>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</si>
  <si>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</si>
  <si>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FY18</t>
  </si>
  <si>
    <t>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</si>
  <si>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</si>
  <si>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</si>
  <si>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</si>
  <si>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</si>
  <si>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</si>
  <si>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</si>
  <si>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</si>
  <si>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</si>
  <si>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</si>
  <si>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</si>
  <si>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</si>
  <si>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</si>
  <si>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</si>
  <si>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</si>
  <si>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</si>
  <si>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</si>
  <si>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</si>
  <si>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</si>
  <si>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</si>
  <si>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</si>
  <si>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</si>
  <si>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</si>
  <si>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</si>
  <si>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</si>
  <si>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</si>
  <si>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</si>
  <si>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</si>
  <si>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</si>
  <si>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</si>
  <si>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</si>
  <si>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</si>
  <si>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</si>
  <si>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Ill. (d)</t>
  </si>
  <si>
    <t>N.H. (g)</t>
  </si>
  <si>
    <t>CIT/Taxes</t>
  </si>
  <si>
    <t>CIT/Gen Rev</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</si>
  <si>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</si>
  <si>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</si>
  <si>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</si>
  <si>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</si>
  <si>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</si>
  <si>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</si>
  <si>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</si>
  <si>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</si>
  <si>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</si>
  <si>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</si>
  <si>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</si>
  <si>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</si>
  <si>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</si>
  <si>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</si>
  <si>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</si>
  <si>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</si>
  <si>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</si>
  <si>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Sources: Distilled Spirits Council of the United States; Alcohol and Tobacco Tax and Trade Bureau.</t>
  </si>
  <si>
    <t>Colo. (b)</t>
  </si>
  <si>
    <t>Minn. (c)</t>
  </si>
  <si>
    <t>R.I. (c)</t>
  </si>
  <si>
    <t>S.C. (c)</t>
  </si>
  <si>
    <t>Wis. (c)</t>
  </si>
  <si>
    <t>(c) Bracket levels are adjusted for inflation each year.</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</si>
  <si>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</si>
  <si>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</si>
  <si>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</si>
  <si>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</si>
  <si>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</si>
  <si>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</si>
  <si>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</si>
  <si>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</si>
  <si>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</si>
  <si>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</si>
  <si>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</si>
  <si>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</si>
  <si>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</si>
  <si>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</si>
  <si>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</si>
  <si>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</si>
  <si>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</si>
  <si>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</si>
  <si>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</si>
  <si>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</si>
  <si>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</si>
  <si>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</si>
  <si>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</si>
  <si>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</si>
  <si>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</si>
  <si>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</si>
  <si>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</si>
  <si>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</si>
  <si>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</si>
  <si>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</si>
  <si>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</si>
  <si>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</si>
  <si>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</si>
  <si>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</si>
  <si>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</si>
  <si>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</si>
  <si>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</si>
  <si>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</si>
  <si>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</si>
  <si>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</si>
  <si>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</si>
  <si>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</si>
  <si>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</si>
  <si>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</si>
  <si>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</si>
  <si>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</si>
  <si>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</si>
  <si>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</si>
  <si>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</si>
  <si>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</si>
  <si>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</si>
  <si>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</si>
  <si>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</si>
  <si>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</si>
  <si>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</si>
  <si>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</si>
  <si>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</si>
  <si>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</si>
  <si>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</si>
  <si>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</si>
  <si>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</si>
  <si>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</si>
  <si>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</si>
  <si>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</si>
  <si>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</si>
  <si>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</si>
  <si>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</si>
  <si>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</si>
  <si>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</si>
  <si>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</si>
  <si>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</si>
  <si>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</si>
  <si>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</si>
  <si>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</si>
  <si>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</si>
  <si>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</si>
  <si>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</si>
  <si>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</si>
  <si>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</si>
  <si>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</si>
  <si>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</si>
  <si>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</si>
  <si>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t>(a) Three states levy mandatory, statewide, local add-on sales taxes at the state level: California (1.25%), Utah (1.25%), and Virginia (1%). We include these in their state sales tax.</t>
  </si>
  <si>
    <t>Conn. (f)</t>
  </si>
  <si>
    <t>N.Y. (b, f)</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</si>
  <si>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</si>
  <si>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</si>
  <si>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</si>
  <si>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</si>
  <si>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</si>
  <si>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</si>
  <si>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Source: U.S. Census Bureau, "Annual Survey of State and Local Government Finances"; Tax Foundation calculations.</t>
  </si>
  <si>
    <t>Source: U.S. Census Bureau.</t>
  </si>
  <si>
    <t>Sources: Census Bureau, "Annual Survey of State Government Tax Collections"; Tax Foundation calculations.</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</si>
  <si>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</si>
  <si>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</si>
  <si>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</si>
  <si>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</si>
  <si>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</si>
  <si>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</si>
  <si>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</si>
  <si>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</si>
  <si>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</si>
  <si>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</si>
  <si>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</si>
  <si>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 U.S. Bureau of Economic Analysis.</t>
  </si>
  <si>
    <t>(a) Class B also includes siblings; Class D is for-profit organizations; Class E, foreign charitable organizations; Class F, unknown heirs; and Class G, recognized charities.</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</si>
  <si>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</si>
  <si>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</si>
  <si>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</si>
  <si>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</si>
  <si>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Minn. (a)</t>
  </si>
  <si>
    <t>D.C. (a)</t>
  </si>
  <si>
    <t>(a) Rate includes in lieu cigarette sales tax collected at wholesale.</t>
  </si>
  <si>
    <t>Local prop/Local taxes</t>
  </si>
  <si>
    <t>2021</t>
  </si>
  <si>
    <t>2018-2019</t>
  </si>
  <si>
    <t>Facts &amp; Figures 2021</t>
  </si>
  <si>
    <t>Fiscal Year 2019</t>
  </si>
  <si>
    <t>Pop FY17</t>
  </si>
  <si>
    <t>FY19</t>
  </si>
  <si>
    <t>Uses Census Population Estimates as of July 1, 2017,  July 1, 2018, and July 1 2019</t>
  </si>
  <si>
    <t>Updated 12/2/20</t>
  </si>
  <si>
    <r>
      <t xml:space="preserve">Source: Tax Foundation, </t>
    </r>
    <r>
      <rPr>
        <i/>
        <sz val="11"/>
        <rFont val="Arial"/>
        <family val="2"/>
      </rPr>
      <t>2021 State Business Tax Climate Index.</t>
    </r>
  </si>
  <si>
    <t>Sources: U.S. Census Bureau, "2019 American Community Survey"; Tax Foundation calculations.</t>
  </si>
  <si>
    <t>As of January 1, 2021</t>
  </si>
  <si>
    <t>Source:  Tax Foundation, “Wireless Tax Burden Remains High Due to Federal Surcharge Increase."</t>
  </si>
  <si>
    <t>10.8% - 12.0%</t>
  </si>
  <si>
    <t>Calendar Year 2021</t>
  </si>
  <si>
    <t xml:space="preserve">52¢ per shaft </t>
  </si>
  <si>
    <t>Info from FY19, udpated 12/4/2020</t>
  </si>
  <si>
    <t>Note: In addition to regular income taxes, many states impose other taxes on corporations such as gross receipts taxes (Table 18) and capital stock taxes (Table 36). Some states also impose an alternative minimum tax and special rates on financial institutions.</t>
  </si>
  <si>
    <t>Immediate Relatives</t>
  </si>
  <si>
    <t>Remote Relatives</t>
  </si>
  <si>
    <t>(d) New Jersey's inheritance tax only applies to estates over $1 million. Class C is for non-immediate family members; Class D, non-related individuals; Class E, charitable organizations.</t>
  </si>
  <si>
    <t>As of Jan 1, 2021</t>
  </si>
  <si>
    <t>as of January 1, 2021</t>
  </si>
  <si>
    <t>Source: American Petroleum Institute, "State Motor Fuel Taxes by State (January 2021)."</t>
  </si>
  <si>
    <t>Calendar Year 2018</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</si>
  <si>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</si>
  <si>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</si>
  <si>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</si>
  <si>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</si>
  <si>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</si>
  <si>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</si>
  <si>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</si>
  <si>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(e) The rate is 0.15% for the first $300,000 of taxable capital.</t>
  </si>
  <si>
    <t>(f) Tax will be fully phased out by Jan. 1, 2028.</t>
  </si>
  <si>
    <t>16% excise tax (retail price)</t>
  </si>
  <si>
    <t>59.93% of wholesale</t>
  </si>
  <si>
    <t>30% of manufacturing price</t>
  </si>
  <si>
    <t>Open: 15% of wholesale; Closed: $1.50/cartridge</t>
  </si>
  <si>
    <t>75% of wholesale</t>
  </si>
  <si>
    <t>65% of wholesale</t>
  </si>
  <si>
    <t>56% of manufacturing price</t>
  </si>
  <si>
    <t>$0.066/ml</t>
  </si>
  <si>
    <t>91% of wholesale</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</si>
  <si>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</si>
  <si>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Open: 7% of wholesale; Closed system: $0.05/ml</t>
  </si>
  <si>
    <t>$0.40/ml closed tanks, 10% of wholesale for other vapor products</t>
  </si>
  <si>
    <t>15% excise tax (retail price)</t>
  </si>
  <si>
    <t>14% excise tax (retail price)</t>
  </si>
  <si>
    <t>20% excise tax (retail price)</t>
  </si>
  <si>
    <t>(a) As of January 2021, retail sale of recreational marijuana has not yet started.</t>
  </si>
  <si>
    <t>Fiscal Year 2020</t>
  </si>
  <si>
    <t>Sources: U.S. Census Bureau; state revenue departments; Prof. John Mikesell (methodology); Tax Foundation research.</t>
  </si>
  <si>
    <t xml:space="preserve"> As of January 1, 2021</t>
  </si>
  <si>
    <t>N.H. (a, e)</t>
  </si>
  <si>
    <t>Ga. (a, d)</t>
  </si>
  <si>
    <t>(a) Statewide local rates exist in Alabama ($0.52/gallon) and Georgia ($0.53/gallon).</t>
  </si>
  <si>
    <t>Sources: Distilled Spirits Council of the United States; Alcohol and Tobacco Tax and Trade Bureau; state revenue departments.</t>
  </si>
  <si>
    <t>Ala. (a, b)</t>
  </si>
  <si>
    <t>Ariz. (c)</t>
  </si>
  <si>
    <t>Ark. (c, d)</t>
  </si>
  <si>
    <t>Calif. (b, c, e)</t>
  </si>
  <si>
    <t>Idaho (c, e)</t>
  </si>
  <si>
    <t>Iowa (a, b, c)</t>
  </si>
  <si>
    <t>Mo. (a, b, c, e)</t>
  </si>
  <si>
    <t>Mont. (a, c, e)</t>
  </si>
  <si>
    <t>N.D. (c, e)</t>
  </si>
  <si>
    <t>Ohio (b, c, e)</t>
  </si>
  <si>
    <t>Ore. (a, b, c)</t>
  </si>
  <si>
    <t>S.C. (c, e)</t>
  </si>
  <si>
    <t>Vt. (c, e)</t>
  </si>
  <si>
    <t>(d) Rates apply to individuals earning more than $79,300 in Arkansas. Two special tax tables exist for low- and middle-income individuals: one for individuals below $22,200 in income, and one for those between $22,200 and $79,300.</t>
  </si>
  <si>
    <t>(e) 2020 brackets due to data availability.</t>
  </si>
  <si>
    <t xml:space="preserve">(f) Connecticut and New York have "tax benefit recapture," by which many high-income taxpayers pay their top tax rate on all income, not just on amounts above the bracket threshold. </t>
  </si>
  <si>
    <t>(g) In New Hampshire, tax applies to interest and dividend income only.</t>
  </si>
  <si>
    <t>Fla. (c)</t>
  </si>
  <si>
    <t>Ga. (d)</t>
  </si>
  <si>
    <t>Ill. (e)</t>
  </si>
  <si>
    <t>Ind. (f)</t>
  </si>
  <si>
    <t>Miss. (g)</t>
  </si>
  <si>
    <t>(b)</t>
  </si>
  <si>
    <t>N.J. (h)</t>
  </si>
  <si>
    <t>(b)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</si>
  <si>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(c) Florida's corporate income tax rate willl return to 5.5% for tax years beginning on or after Jan. 1, 2022.</t>
  </si>
  <si>
    <t>(d) Georgia's corporate income tax rate will revert to 6% on January 1, 2026.</t>
  </si>
  <si>
    <t xml:space="preserve">(e) Illinois' rate includes two separate corporate income taxes, one at a 7% rate and one at a 2.5% rate. </t>
  </si>
  <si>
    <t>(f) Indiana's rate will change to 4.9% on July 1, 2021.</t>
  </si>
  <si>
    <t>(h) In New Jersey, the rates indicated apply to a corporation's entire net income rather than just income over the threshold. A temporary and retroactive surcharge is in effect from 2020 to 2023, bringing the rate to 11.5% for businesses with income over $1 million.</t>
  </si>
  <si>
    <t>95% of wholesale</t>
  </si>
  <si>
    <t xml:space="preserve">Open: 8% of wholesale; Closed: $0.30/ml </t>
  </si>
  <si>
    <t>Open: 10% of wholesale; Closed: $0.10/ml</t>
  </si>
  <si>
    <t>Open: $0.09/ml; Closed: $0.27/ml</t>
  </si>
  <si>
    <t>Open: 12.5% of wholesale; Closed: $0.50 per pod</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</si>
  <si>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</si>
  <si>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N.J. (a, b)</t>
  </si>
  <si>
    <t xml:space="preserve">15% excise tax (levied on wholesale at average market rate);
15% excise tax (retail price) </t>
  </si>
  <si>
    <t>15% excise tax (levied on wholesale at average market rate);
$9.65/oz. flowers &amp; $2.87/oz. leaves cultivation tax;
$1.35/oz fresh cannabis plant</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</si>
  <si>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</si>
  <si>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</si>
  <si>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</si>
  <si>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</si>
  <si>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 xml:space="preserve">(b) Rates were determined as of February 22, 2021. </t>
  </si>
  <si>
    <t xml:space="preserve">Note: Tax Freedom Day represents how long into the year Americans work before they have earned enough money to pay all federal, state, and local taxes for the year. New Tax Freedom Day data is available at www.TaxFreedomDay.org. D.C.'s rank does not affect states' ranks, but the figure in parentheses indicates where it would rank if included. </t>
  </si>
  <si>
    <r>
      <t xml:space="preserve">Source: </t>
    </r>
    <r>
      <rPr>
        <i/>
        <sz val="10"/>
        <rFont val="Arial"/>
        <family val="2"/>
      </rPr>
      <t>Tax Freedom Day 2019</t>
    </r>
    <r>
      <rPr>
        <sz val="10"/>
        <rFont val="Arial"/>
        <family val="2"/>
      </rPr>
      <t>, which is based on data from the U.S. Bureau of Economic Analysis.</t>
    </r>
  </si>
  <si>
    <t>Sources: Tax Foundation, "Summary of the Latest Federal Income Tax Data, 2021 Update"; IRS, Statistics of Income Division.</t>
  </si>
  <si>
    <t>(a) These are total payroll tax rates. The Social Security tax is split evenly between employer and employee (6.2% each) for all income levels up to $142,800. The 1.45% Medicare tax is levied on both employers and employees on all income levels. The Additional Medicare Tax of 0.9% is levied only on households with wages and compensation exceeding $200,000 in a calendar year.</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</si>
  <si>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</si>
  <si>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</si>
  <si>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</si>
  <si>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</si>
  <si>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</si>
  <si>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</si>
  <si>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</si>
  <si>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</si>
  <si>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</si>
  <si>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State-Local Tax Burden as a Share of State Income</t>
  </si>
  <si>
    <t>Total Tax Burden (per Capita)</t>
  </si>
  <si>
    <t>State-Local Tax Burdens</t>
  </si>
  <si>
    <t>2012</t>
  </si>
  <si>
    <t>Table 43.</t>
  </si>
  <si>
    <t xml:space="preserve">Note: There were roughly 144.3 million total federal income tax filers in 2018. Total adjusted gross income (AGI) was roughly $11.6 trillion. The top 1% of earners have AGI above $540,009; the top 5% have AGI above $217,913; the top 10% have AGI above $151,935; the top 25% have AGI above $87,044; and the top 50% have AGI above $43,614. </t>
  </si>
  <si>
    <t xml:space="preserve">Sources: Tax Foundation; IRS; American Petroleum Institute; Alchohol and Tobacco Tax and Trade Bureau. </t>
  </si>
  <si>
    <t>(b) Local income taxes are excluded. Eleven states have county- or city-level income taxes; the average rates expressed as a percentage of AGI within each jurisdiction are: 0.10% in Alabama; 0.36% in Indiana; 0.11% in Iowa; 1.29% in Kentucky; 2.18% in Maryland; 0.17% in Michigan; 0.22% in Missouri; 1.47% in New York; 1.59% in Ohio; and 1.15% in Pennsylvania; data are not available in Delaware, where Wilmington imposes a municipal income tax. In California, Colorado, Kansas, New Jersey, Oregon, and West Virginia, some jurisdictions have payroll taxes; flat, dollar-denominated wage taxes; or interest and dividend income taxes. See Jared Walczak, “Local Income Taxes in 2019."</t>
  </si>
  <si>
    <t>(a) Connecticut charges a 10% surtax on a business's tax liability if it has gross proceeds of $100 million or more, or if it files as part of a combined unitary group.</t>
  </si>
  <si>
    <t>(g) Mississippi continues to phase out the 3% bracket by increasing the exemption by $1,000 a year. By the start of 2022, the 3% bracket will be fully eliminated.</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</si>
  <si>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and $13.50/proof gallon for more than 22.23 million gallons. D.C.’s rank does not affect states’ ranks, but the figure in parentheses indicates where it would rank if included. The alcohol excise tax provisions of the Tax Cuts and Jobs Act were made permanent as of Dec. 27, 2020.</t>
  </si>
  <si>
    <t>(a) Different rates also applicable to alcohol content, place of production, size of container, place purchased (on- or off-premise or on board airlines), or type of wine (carbonated, vermouth, etc.).</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</si>
  <si>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</si>
  <si>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</si>
  <si>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Sources: Distilled Spirits Council of the United States; Alcohol Tax and Trade Bureau.</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</si>
  <si>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</si>
  <si>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(e) Parent-to-child transfers to children 21 years and under, transfers of farms and farming equipment, and transfers of some family-owned busineses are exempt.</t>
  </si>
  <si>
    <t>(b) Maryland has both an estate tax and an inheritance tax. See Table 37.</t>
  </si>
  <si>
    <t>(d) The tax rate is 0.15% for the first year and 0.1% for all following years. Illinois' tax is being phased out by exempting increasing amounts of capital stock liability. The 2021 exemption is $1,000. The tax will be fully phased out by 2024.</t>
  </si>
  <si>
    <t>(b) Maryland has both an estate and an inheritance tax. See Table 38.</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</si>
  <si>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</si>
  <si>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</si>
  <si>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</si>
  <si>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</si>
  <si>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Source: Truth in Accounting.</t>
  </si>
  <si>
    <t>Note: Funded ratio is defined as the level of assets in proportion to accrued pension liability.</t>
  </si>
  <si>
    <t>Note: Payments made to out-of-state governments are tallied in taxpayer's state of residence where possible. D.C.’s rank does not affect states’ ranks, but the figure in parentheses indicates where it would rank if included. See table 43 for people per household by state.</t>
  </si>
  <si>
    <t>Source: Tax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</si>
</sst>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0">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409]mmmm\ d;@"/>
    <numFmt numFmtId="175" formatCode="_(&quot;$&quot;* #,##0_);_(&quot;$&quot;* \(#,##0\);_(&quot;$&quot;* &quot;-&quot;??_);_(@_)"/>
    <numFmt numFmtId="176" formatCode="0.0000%"/>
    <numFmt numFmtId="177" formatCode="&quot;$&quot;#,##0\ ;\(&quot;$&quot;#,##0\)"/>
    <numFmt numFmtId="178" formatCode="&quot;$&quot;#,##0.0_);[Red]\(&quot;$&quot;#,##0.0\)"/>
    <numFmt numFmtId="179" formatCode="&quot;$&quot;#,##0.000"/>
    <numFmt numFmtId="180" formatCode="&quot;$&quot;#,##0.0000"/>
    <numFmt numFmtId="181" formatCode="[$-409]mmmm\ d\,\ yyyy;@"/>
    <numFmt numFmtId="182" formatCode="0_);\(0\)"/>
    <numFmt numFmtId="183" formatCode="\(General\)"/>
    <numFmt numFmtId="184" formatCode="\(0\)"/>
    <numFmt numFmtId="185" formatCode="General_)"/>
    <numFmt numFmtId="186" formatCode="0.00_);\(0.00\)"/>
    <numFmt numFmtId="187" formatCode="&quot;$&quot;#,##0.00000"/>
  </numFmts>
  <fonts count="64">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
      <i/>
      <sz val="10"/>
      <name val="Arial"/>
      <family val="2"/>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7"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5" fontId="59" fillId="0" borderId="0"/>
  </cellStyleXfs>
  <cellXfs count="782">
    <xf numFmtId="0" fontId="0" fillId="0" borderId="0" xfId="0"/>
    <xf numFmtId="172"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69"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2" fontId="11" fillId="0" borderId="0" xfId="0" applyNumberFormat="1" applyFont="1" applyBorder="1" applyAlignment="1">
      <alignment horizontal="right"/>
    </xf>
    <xf numFmtId="0" fontId="6" fillId="0" borderId="0" xfId="0" applyFont="1" applyAlignment="1"/>
    <xf numFmtId="172" fontId="11" fillId="0" borderId="0" xfId="0" applyNumberFormat="1" applyFont="1" applyBorder="1"/>
    <xf numFmtId="0" fontId="6" fillId="3" borderId="0" xfId="0" applyFont="1" applyFill="1" applyBorder="1"/>
    <xf numFmtId="172" fontId="11" fillId="3" borderId="0" xfId="0" applyNumberFormat="1" applyFont="1" applyFill="1" applyBorder="1"/>
    <xf numFmtId="0" fontId="6" fillId="0" borderId="0" xfId="0" applyFont="1" applyFill="1" applyBorder="1"/>
    <xf numFmtId="172"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6" fontId="6" fillId="0" borderId="0" xfId="0" applyNumberFormat="1" applyFont="1" applyFill="1" applyBorder="1"/>
    <xf numFmtId="166"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0" fontId="6" fillId="0" borderId="0" xfId="0" applyFont="1" applyBorder="1"/>
    <xf numFmtId="166"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0"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5" fontId="11" fillId="3" borderId="0" xfId="0" applyNumberFormat="1" applyFont="1" applyFill="1" applyAlignment="1">
      <alignment horizontal="right"/>
    </xf>
    <xf numFmtId="10" fontId="11" fillId="3"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4" fontId="7" fillId="3" borderId="0" xfId="0" applyNumberFormat="1" applyFont="1" applyFill="1" applyAlignment="1" applyProtection="1">
      <alignment horizontal="center"/>
      <protection locked="0"/>
    </xf>
    <xf numFmtId="174"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165"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Fill="1" applyAlignment="1">
      <alignment horizontal="center"/>
    </xf>
    <xf numFmtId="166" fontId="6" fillId="0" borderId="0" xfId="0" applyNumberFormat="1" applyFont="1" applyFill="1" applyAlignment="1">
      <alignment horizontal="left"/>
    </xf>
    <xf numFmtId="166" fontId="6" fillId="0" borderId="0" xfId="0" applyNumberFormat="1" applyFont="1" applyBorder="1"/>
    <xf numFmtId="0" fontId="6" fillId="0" borderId="0" xfId="0" applyFont="1" applyBorder="1" applyAlignment="1">
      <alignment horizontal="right"/>
    </xf>
    <xf numFmtId="166" fontId="11" fillId="3" borderId="0" xfId="0" applyNumberFormat="1" applyFont="1" applyFill="1" applyBorder="1"/>
    <xf numFmtId="165" fontId="6" fillId="0" borderId="0" xfId="0" applyNumberFormat="1" applyFont="1"/>
    <xf numFmtId="165" fontId="6" fillId="3" borderId="0" xfId="0" applyNumberFormat="1" applyFont="1" applyFill="1"/>
    <xf numFmtId="166" fontId="6" fillId="0" borderId="0" xfId="0" applyNumberFormat="1" applyFont="1"/>
    <xf numFmtId="166"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0"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6"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5" fontId="0" fillId="0" borderId="0" xfId="0" applyNumberFormat="1" applyFont="1"/>
    <xf numFmtId="10" fontId="0" fillId="0" borderId="0" xfId="0" applyNumberFormat="1" applyFont="1"/>
    <xf numFmtId="170" fontId="0" fillId="0" borderId="0" xfId="0" applyNumberFormat="1" applyFont="1"/>
    <xf numFmtId="176" fontId="0" fillId="0" borderId="0" xfId="0" applyNumberFormat="1" applyFont="1"/>
    <xf numFmtId="0" fontId="12" fillId="0" borderId="1" xfId="0" applyFont="1" applyFill="1" applyBorder="1"/>
    <xf numFmtId="165" fontId="6" fillId="0" borderId="0" xfId="0" applyNumberFormat="1" applyFont="1" applyAlignment="1">
      <alignment horizontal="right"/>
    </xf>
    <xf numFmtId="0" fontId="7" fillId="0" borderId="0" xfId="0" applyFont="1"/>
    <xf numFmtId="0" fontId="11" fillId="3" borderId="0" xfId="0" applyFont="1" applyFill="1"/>
    <xf numFmtId="0" fontId="11" fillId="0" borderId="0" xfId="0" applyFont="1"/>
    <xf numFmtId="170"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165" fontId="7" fillId="0" borderId="0" xfId="0" applyNumberFormat="1" applyFont="1" applyFill="1" applyBorder="1" applyAlignment="1">
      <alignment horizontal="center"/>
    </xf>
    <xf numFmtId="170"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5"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Fill="1" applyAlignment="1">
      <alignment horizontal="right"/>
    </xf>
    <xf numFmtId="165" fontId="6" fillId="3" borderId="0" xfId="58273" applyNumberFormat="1" applyFont="1" applyFill="1" applyAlignment="1">
      <alignment horizontal="right"/>
    </xf>
    <xf numFmtId="10" fontId="6" fillId="3" borderId="0" xfId="58273" applyNumberFormat="1" applyFont="1" applyFill="1" applyAlignment="1">
      <alignment horizontal="right"/>
    </xf>
    <xf numFmtId="176"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0" fontId="6" fillId="0" borderId="0" xfId="0" applyFont="1" applyBorder="1" applyAlignment="1">
      <alignment horizontal="center"/>
    </xf>
    <xf numFmtId="165" fontId="6" fillId="0" borderId="0" xfId="0" applyNumberFormat="1" applyFont="1" applyFill="1" applyAlignment="1">
      <alignment horizontal="center"/>
    </xf>
    <xf numFmtId="0" fontId="6" fillId="0" borderId="0" xfId="0"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6" fontId="6" fillId="0" borderId="0" xfId="0" applyNumberFormat="1" applyFont="1" applyFill="1"/>
    <xf numFmtId="49" fontId="6" fillId="0"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2" fontId="11" fillId="0" borderId="0" xfId="0" applyNumberFormat="1" applyFont="1"/>
    <xf numFmtId="179" fontId="6" fillId="3" borderId="0" xfId="0" applyNumberFormat="1" applyFont="1" applyFill="1"/>
    <xf numFmtId="179" fontId="6" fillId="0" borderId="0" xfId="0" applyNumberFormat="1" applyFont="1"/>
    <xf numFmtId="1" fontId="11" fillId="3" borderId="0" xfId="0" applyNumberFormat="1" applyFont="1" applyFill="1" applyAlignment="1">
      <alignment horizontal="right"/>
    </xf>
    <xf numFmtId="172" fontId="11" fillId="3" borderId="0" xfId="0" applyNumberFormat="1" applyFont="1" applyFill="1"/>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80"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166"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5"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2"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5" fontId="11" fillId="5" borderId="0" xfId="0" applyNumberFormat="1" applyFont="1" applyFill="1"/>
    <xf numFmtId="165" fontId="11" fillId="5" borderId="0" xfId="0" applyNumberFormat="1" applyFont="1" applyFill="1" applyBorder="1"/>
    <xf numFmtId="165"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2"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8"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0" fillId="0" borderId="0" xfId="0" applyNumberFormat="1"/>
    <xf numFmtId="165" fontId="12" fillId="0" borderId="1" xfId="0" applyNumberFormat="1" applyFont="1" applyFill="1" applyBorder="1" applyAlignment="1">
      <alignment horizontal="center" vertical="center" wrapText="1"/>
    </xf>
    <xf numFmtId="165" fontId="7" fillId="0" borderId="0" xfId="0" applyNumberFormat="1" applyFont="1" applyFill="1" applyBorder="1" applyAlignment="1"/>
    <xf numFmtId="165" fontId="11" fillId="0" borderId="0" xfId="0" applyNumberFormat="1" applyFont="1" applyFill="1" applyBorder="1" applyAlignment="1">
      <alignment horizontal="left" wrapText="1"/>
    </xf>
    <xf numFmtId="183"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4" fontId="11" fillId="0" borderId="0" xfId="0" applyNumberFormat="1" applyFont="1" applyAlignment="1">
      <alignment horizontal="right"/>
    </xf>
    <xf numFmtId="170"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0"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5"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6" fontId="11" fillId="0" borderId="0" xfId="0" applyNumberFormat="1" applyFont="1"/>
    <xf numFmtId="166" fontId="6" fillId="0" borderId="0" xfId="0" applyNumberFormat="1" applyFont="1"/>
    <xf numFmtId="0" fontId="11" fillId="3" borderId="0" xfId="0" applyFont="1" applyFill="1"/>
    <xf numFmtId="166"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5"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2"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186"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6" fontId="6" fillId="0" borderId="0" xfId="0" applyNumberFormat="1" applyFont="1" applyFill="1" applyAlignment="1">
      <alignment horizontal="right"/>
    </xf>
    <xf numFmtId="170" fontId="6" fillId="3" borderId="0" xfId="58273" applyNumberFormat="1" applyFont="1" applyFill="1" applyAlignment="1">
      <alignment horizontal="right"/>
    </xf>
    <xf numFmtId="165" fontId="11" fillId="0" borderId="0" xfId="0" applyNumberFormat="1" applyFont="1" applyFill="1" applyAlignment="1">
      <alignment horizontal="center"/>
    </xf>
    <xf numFmtId="166"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3" fontId="11" fillId="0" borderId="0" xfId="0" applyNumberFormat="1" applyFont="1" applyFill="1" applyAlignment="1">
      <alignment horizontal="right"/>
    </xf>
    <xf numFmtId="172" fontId="6" fillId="0" borderId="0" xfId="0" applyNumberFormat="1" applyFont="1" applyAlignment="1">
      <alignment horizontal="right"/>
    </xf>
    <xf numFmtId="172" fontId="11" fillId="0" borderId="0" xfId="0" applyNumberFormat="1" applyFont="1" applyAlignment="1">
      <alignment horizontal="right"/>
    </xf>
    <xf numFmtId="172" fontId="11" fillId="3" borderId="0" xfId="0" applyNumberFormat="1" applyFont="1" applyFill="1" applyAlignment="1">
      <alignment horizontal="right"/>
    </xf>
    <xf numFmtId="172" fontId="11" fillId="0" borderId="0" xfId="0" applyNumberFormat="1" applyFont="1" applyFill="1" applyAlignment="1">
      <alignment horizontal="right"/>
    </xf>
    <xf numFmtId="0" fontId="60" fillId="0" borderId="0" xfId="0" applyFont="1"/>
    <xf numFmtId="182" fontId="11" fillId="3" borderId="0" xfId="0" applyNumberFormat="1" applyFont="1" applyFill="1" applyAlignment="1">
      <alignment horizontal="right"/>
    </xf>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2" fontId="6" fillId="3" borderId="0" xfId="0" applyNumberFormat="1" applyFont="1" applyFill="1"/>
    <xf numFmtId="179" fontId="11" fillId="3" borderId="0" xfId="0" applyNumberFormat="1" applyFont="1" applyFill="1" applyAlignment="1">
      <alignment horizontal="right"/>
    </xf>
    <xf numFmtId="180" fontId="11" fillId="3" borderId="0" xfId="0" applyNumberFormat="1" applyFont="1" applyFill="1" applyAlignment="1">
      <alignment horizontal="right"/>
    </xf>
    <xf numFmtId="179" fontId="11" fillId="0" borderId="0" xfId="0" applyNumberFormat="1" applyFont="1" applyAlignment="1">
      <alignment horizontal="right"/>
    </xf>
    <xf numFmtId="180" fontId="11" fillId="0" borderId="0" xfId="0" applyNumberFormat="1" applyFont="1" applyAlignment="1">
      <alignment horizontal="right"/>
    </xf>
    <xf numFmtId="187" fontId="11" fillId="0" borderId="0" xfId="0" applyNumberFormat="1" applyFont="1" applyAlignment="1">
      <alignment horizontal="right"/>
    </xf>
    <xf numFmtId="179" fontId="6" fillId="0" borderId="0" xfId="58274" applyNumberFormat="1" applyFont="1" applyAlignment="1">
      <alignment horizontal="right"/>
    </xf>
    <xf numFmtId="179" fontId="6" fillId="3" borderId="0" xfId="58274" applyNumberFormat="1" applyFont="1" applyFill="1" applyAlignment="1">
      <alignment horizontal="right"/>
    </xf>
    <xf numFmtId="180" fontId="6" fillId="0" borderId="0" xfId="58274" applyNumberFormat="1" applyFont="1" applyAlignment="1">
      <alignment horizontal="right"/>
    </xf>
    <xf numFmtId="179" fontId="11" fillId="3" borderId="0" xfId="58274" applyNumberFormat="1" applyFont="1" applyFill="1" applyAlignment="1">
      <alignment horizontal="right"/>
    </xf>
    <xf numFmtId="179" fontId="11" fillId="0" borderId="0" xfId="0" applyNumberFormat="1" applyFont="1" applyFill="1" applyAlignment="1">
      <alignment horizontal="right"/>
    </xf>
    <xf numFmtId="180" fontId="11" fillId="0" borderId="0" xfId="0" applyNumberFormat="1" applyFont="1" applyFill="1" applyAlignment="1">
      <alignment horizontal="right"/>
    </xf>
    <xf numFmtId="187" fontId="11" fillId="0" borderId="0" xfId="0" applyNumberFormat="1" applyFont="1" applyFill="1" applyAlignment="1">
      <alignment horizontal="right"/>
    </xf>
    <xf numFmtId="37" fontId="11" fillId="5" borderId="0" xfId="0" quotePrefix="1" applyNumberFormat="1" applyFont="1" applyFill="1" applyAlignment="1">
      <alignment horizontal="right"/>
    </xf>
    <xf numFmtId="14" fontId="6" fillId="0" borderId="0" xfId="0" applyNumberFormat="1" applyFont="1" applyFill="1" applyBorder="1"/>
    <xf numFmtId="14" fontId="6" fillId="0" borderId="0" xfId="0" applyNumberFormat="1" applyFont="1" applyFill="1"/>
    <xf numFmtId="170"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5" fontId="12" fillId="0" borderId="0" xfId="0" applyNumberFormat="1" applyFont="1"/>
    <xf numFmtId="182" fontId="7" fillId="0" borderId="0" xfId="0" applyNumberFormat="1" applyFont="1" applyFill="1" applyAlignment="1" applyProtection="1">
      <alignment horizontal="center"/>
      <protection locked="0"/>
    </xf>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70" fontId="6" fillId="3" borderId="0" xfId="0" applyNumberFormat="1" applyFont="1" applyFill="1" applyAlignment="1">
      <alignment horizontal="right"/>
    </xf>
    <xf numFmtId="165"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5" fontId="0" fillId="0" borderId="0" xfId="58273" applyNumberFormat="1" applyFont="1" applyFill="1"/>
    <xf numFmtId="175"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5"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2"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8" fontId="51" fillId="0" borderId="0" xfId="0" applyNumberFormat="1" applyFont="1" applyAlignment="1">
      <alignment horizontal="right" vertical="center"/>
    </xf>
    <xf numFmtId="175" fontId="51" fillId="0" borderId="0" xfId="0" applyNumberFormat="1" applyFont="1" applyAlignment="1">
      <alignment horizontal="right" vertical="center"/>
    </xf>
    <xf numFmtId="0" fontId="11" fillId="0" borderId="0" xfId="0" applyFont="1" applyAlignment="1">
      <alignment horizontal="right" vertical="top"/>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0"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0" fillId="0" borderId="0" xfId="0"/>
    <xf numFmtId="0" fontId="6" fillId="0" borderId="0" xfId="0" applyFont="1"/>
    <xf numFmtId="0" fontId="6" fillId="0" borderId="0" xfId="0" applyFont="1" applyFill="1" applyAlignment="1">
      <alignment horizontal="left"/>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70" fontId="6" fillId="0" borderId="0" xfId="58273" applyNumberFormat="1" applyFont="1" applyFill="1" applyAlignment="1">
      <alignment horizontal="right"/>
    </xf>
    <xf numFmtId="10" fontId="6" fillId="0" borderId="0" xfId="58273" applyNumberFormat="1" applyFont="1" applyFill="1" applyAlignment="1">
      <alignment horizontal="right"/>
    </xf>
    <xf numFmtId="0" fontId="0" fillId="0" borderId="0" xfId="0"/>
    <xf numFmtId="1" fontId="6" fillId="0" borderId="0" xfId="0" quotePrefix="1" applyNumberFormat="1" applyFont="1" applyFill="1" applyBorder="1" applyAlignment="1">
      <alignment horizontal="right"/>
    </xf>
    <xf numFmtId="1" fontId="6" fillId="0" borderId="0" xfId="0" applyNumberFormat="1" applyFont="1" applyFill="1" applyBorder="1" applyAlignment="1">
      <alignment horizontal="right"/>
    </xf>
    <xf numFmtId="1" fontId="6" fillId="3" borderId="0" xfId="0" applyNumberFormat="1" applyFont="1" applyFill="1" applyBorder="1" applyAlignment="1">
      <alignment horizontal="right"/>
    </xf>
    <xf numFmtId="0" fontId="0" fillId="0" borderId="0" xfId="0"/>
    <xf numFmtId="0" fontId="6" fillId="0" borderId="0" xfId="0" applyFont="1"/>
    <xf numFmtId="0" fontId="0" fillId="0" borderId="0" xfId="0"/>
    <xf numFmtId="0" fontId="6" fillId="0" borderId="0" xfId="0" applyFont="1"/>
    <xf numFmtId="9" fontId="6" fillId="0" borderId="0" xfId="58273" applyFont="1"/>
    <xf numFmtId="166" fontId="6" fillId="0" borderId="0" xfId="0" applyNumberFormat="1" applyFont="1"/>
    <xf numFmtId="3" fontId="6" fillId="0" borderId="0" xfId="0" applyNumberFormat="1" applyFont="1"/>
    <xf numFmtId="9" fontId="11" fillId="3" borderId="0" xfId="58273" applyFont="1" applyFill="1" applyAlignment="1">
      <alignment horizontal="left" wrapText="1"/>
    </xf>
    <xf numFmtId="14" fontId="6" fillId="0" borderId="0" xfId="0" applyNumberFormat="1" applyFont="1"/>
    <xf numFmtId="9" fontId="11" fillId="0" borderId="0" xfId="58273" applyFont="1" applyFill="1" applyAlignment="1">
      <alignment horizontal="right"/>
    </xf>
    <xf numFmtId="0" fontId="6" fillId="0" borderId="0" xfId="0" applyFont="1" applyAlignment="1">
      <alignment wrapText="1"/>
    </xf>
    <xf numFmtId="166" fontId="11" fillId="3" borderId="0" xfId="0" applyNumberFormat="1" applyFont="1" applyFill="1"/>
    <xf numFmtId="0" fontId="6" fillId="3" borderId="0" xfId="0" applyFont="1" applyFill="1"/>
    <xf numFmtId="166" fontId="11" fillId="0" borderId="0" xfId="0" applyNumberFormat="1" applyFont="1" applyAlignment="1">
      <alignment wrapText="1"/>
    </xf>
    <xf numFmtId="0" fontId="6" fillId="0" borderId="0" xfId="0" applyFont="1" applyAlignment="1"/>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6" fillId="0" borderId="0" xfId="58273" applyFont="1" applyAlignment="1">
      <alignment horizontal="left" wrapText="1"/>
    </xf>
    <xf numFmtId="9" fontId="11" fillId="0" borderId="0" xfId="58273" applyFont="1" applyFill="1" applyAlignment="1">
      <alignment horizontal="left"/>
    </xf>
    <xf numFmtId="9" fontId="6" fillId="3" borderId="0" xfId="58273" applyFont="1" applyFill="1" applyAlignment="1">
      <alignment horizontal="left" wrapText="1"/>
    </xf>
    <xf numFmtId="9" fontId="6" fillId="3" borderId="0" xfId="58273" applyFont="1" applyFill="1" applyAlignment="1">
      <alignment horizontal="left"/>
    </xf>
    <xf numFmtId="0" fontId="11" fillId="0" borderId="0" xfId="0" applyFont="1" applyFill="1" applyAlignment="1">
      <alignment vertical="top"/>
    </xf>
    <xf numFmtId="9" fontId="6" fillId="0" borderId="0" xfId="58273" applyFont="1" applyFill="1" applyAlignment="1">
      <alignment horizontal="left"/>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166" fontId="11" fillId="0" borderId="0" xfId="0" applyNumberFormat="1" applyFont="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Fill="1" applyAlignment="1">
      <alignment vertical="top"/>
    </xf>
    <xf numFmtId="0" fontId="0" fillId="0" borderId="0" xfId="0"/>
    <xf numFmtId="0" fontId="11" fillId="0" borderId="0" xfId="0" applyFont="1" applyAlignment="1">
      <alignment horizontal="left" vertical="top" wrapText="1"/>
    </xf>
    <xf numFmtId="0" fontId="0" fillId="0" borderId="0" xfId="0" applyAlignment="1">
      <alignment wrapText="1"/>
    </xf>
    <xf numFmtId="182" fontId="11" fillId="0" borderId="0" xfId="0" applyNumberFormat="1" applyFont="1" applyAlignment="1">
      <alignment horizontal="center"/>
    </xf>
    <xf numFmtId="0" fontId="0" fillId="0" borderId="0" xfId="0"/>
    <xf numFmtId="0" fontId="6" fillId="0" borderId="0" xfId="0" applyFont="1"/>
    <xf numFmtId="0" fontId="0" fillId="0" borderId="0" xfId="0" applyAlignment="1"/>
    <xf numFmtId="0" fontId="6" fillId="0" borderId="0" xfId="0" applyFont="1" applyAlignment="1"/>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0" fontId="0" fillId="0" borderId="0" xfId="0"/>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xf numFmtId="170" fontId="11" fillId="0" borderId="0" xfId="0" applyNumberFormat="1" applyFont="1" applyFill="1" applyAlignment="1">
      <alignment horizontal="right"/>
    </xf>
    <xf numFmtId="166" fontId="11" fillId="3" borderId="0" xfId="0" applyNumberFormat="1" applyFont="1" applyFill="1" applyAlignment="1">
      <alignment wrapText="1"/>
    </xf>
    <xf numFmtId="166" fontId="11" fillId="0" borderId="0" xfId="0" applyNumberFormat="1" applyFont="1" applyFill="1" applyAlignment="1">
      <alignment wrapText="1"/>
    </xf>
    <xf numFmtId="9" fontId="6" fillId="3" borderId="0" xfId="58273" applyFont="1" applyFill="1" applyAlignment="1">
      <alignment vertical="top" wrapText="1"/>
    </xf>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2"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xf numFmtId="0" fontId="6" fillId="0" borderId="0" xfId="0" applyFont="1"/>
    <xf numFmtId="179" fontId="11" fillId="3" borderId="0" xfId="0" applyNumberFormat="1" applyFont="1" applyFill="1"/>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Font="1" applyAlignment="1">
      <alignment horizontal="left"/>
    </xf>
    <xf numFmtId="0" fontId="0" fillId="0" borderId="0" xfId="0" applyAlignment="1">
      <alignment horizontal="left"/>
    </xf>
    <xf numFmtId="0" fontId="0" fillId="0" borderId="0" xfId="0"/>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vertical="top"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10" fontId="18" fillId="0" borderId="13" xfId="0" applyNumberFormat="1" applyFont="1" applyBorder="1" applyAlignment="1">
      <alignment horizontal="center" vertical="top"/>
    </xf>
    <xf numFmtId="6" fontId="18" fillId="0" borderId="13" xfId="0" applyNumberFormat="1" applyFont="1" applyBorder="1" applyAlignment="1">
      <alignment horizontal="left"/>
    </xf>
    <xf numFmtId="181" fontId="10" fillId="0" borderId="0" xfId="0" applyNumberFormat="1" applyFont="1" applyAlignment="1">
      <alignment horizontal="center" wrapText="1" shrinkToFit="1"/>
    </xf>
    <xf numFmtId="181" fontId="9" fillId="0" borderId="0" xfId="0" applyNumberFormat="1" applyFont="1" applyAlignment="1">
      <alignment horizontal="center" wrapText="1" shrinkToFi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1" fillId="0" borderId="0" xfId="0" applyFont="1" applyFill="1" applyBorder="1" applyAlignment="1">
      <alignment horizontal="left" wrapText="1"/>
    </xf>
    <xf numFmtId="0" fontId="0" fillId="0" borderId="0" xfId="0" applyAlignment="1">
      <alignment wrapText="1"/>
    </xf>
    <xf numFmtId="0" fontId="6" fillId="0" borderId="0" xfId="0" applyFont="1" applyFill="1" applyBorder="1" applyAlignment="1">
      <alignment wrapText="1"/>
    </xf>
    <xf numFmtId="0" fontId="10" fillId="0" borderId="0" xfId="0" applyFont="1" applyFill="1" applyBorder="1" applyAlignment="1">
      <alignment horizontal="center"/>
    </xf>
    <xf numFmtId="9" fontId="11" fillId="0" borderId="0" xfId="58273" applyNumberFormat="1" applyFont="1"/>
    <xf numFmtId="9" fontId="11" fillId="3" borderId="0" xfId="58273" applyNumberFormat="1" applyFont="1" applyFill="1"/>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F10" sqref="F10"/>
    </sheetView>
  </sheetViews>
  <sheetFormatPr defaultRowHeight="14.6"/>
  <cols>
    <col min="1" max="1" width="11.23046875" bestFit="1" customWidth="1"/>
    <col min="2" max="2" width="18.69140625" bestFit="1" customWidth="1"/>
    <col min="3" max="3" width="11" bestFit="1" customWidth="1"/>
    <col min="4" max="4" width="11.23046875" bestFit="1" customWidth="1"/>
    <col min="5" max="5" width="11.15234375" bestFit="1" customWidth="1"/>
    <col min="6" max="8" width="9.23046875" customWidth="1"/>
  </cols>
  <sheetData>
    <row r="1" spans="1:8" s="240" customFormat="1">
      <c r="A1" s="240" t="s">
        <v>286</v>
      </c>
      <c r="B1" s="240">
        <v>2021</v>
      </c>
      <c r="F1" s="240">
        <v>2020</v>
      </c>
      <c r="G1" s="240">
        <f>F1-1</f>
        <v>2019</v>
      </c>
      <c r="H1" s="240">
        <f>G1-1</f>
        <v>2018</v>
      </c>
    </row>
    <row r="2" spans="1:8" s="240" customFormat="1"/>
    <row r="3" spans="1:8">
      <c r="A3" s="240" t="s">
        <v>283</v>
      </c>
      <c r="B3" s="240" t="s">
        <v>284</v>
      </c>
      <c r="C3" s="419" t="s">
        <v>853</v>
      </c>
      <c r="D3" s="419" t="s">
        <v>672</v>
      </c>
      <c r="E3" s="419" t="s">
        <v>854</v>
      </c>
      <c r="G3" t="s">
        <v>855</v>
      </c>
    </row>
    <row r="4" spans="1:8">
      <c r="A4" s="240">
        <v>0</v>
      </c>
      <c r="B4" s="240" t="s">
        <v>285</v>
      </c>
      <c r="C4" s="628">
        <v>324985539</v>
      </c>
      <c r="D4" s="628">
        <v>326687501</v>
      </c>
      <c r="E4" s="628">
        <v>328239523</v>
      </c>
    </row>
    <row r="5" spans="1:8">
      <c r="A5" s="240">
        <v>1</v>
      </c>
      <c r="B5" s="240" t="s">
        <v>239</v>
      </c>
      <c r="C5" s="628">
        <v>4874486</v>
      </c>
      <c r="D5" s="628">
        <v>4887681</v>
      </c>
      <c r="E5" s="628">
        <v>4903185</v>
      </c>
      <c r="G5" t="s">
        <v>856</v>
      </c>
    </row>
    <row r="6" spans="1:8">
      <c r="A6" s="240">
        <v>2</v>
      </c>
      <c r="B6" s="240" t="s">
        <v>32</v>
      </c>
      <c r="C6" s="628">
        <v>739700</v>
      </c>
      <c r="D6" s="628">
        <v>735139</v>
      </c>
      <c r="E6" s="628">
        <v>731545</v>
      </c>
    </row>
    <row r="7" spans="1:8">
      <c r="A7" s="240">
        <v>3</v>
      </c>
      <c r="B7" s="240" t="s">
        <v>240</v>
      </c>
      <c r="C7" s="628">
        <v>7044008</v>
      </c>
      <c r="D7" s="628">
        <v>7158024</v>
      </c>
      <c r="E7" s="628">
        <v>7278717</v>
      </c>
    </row>
    <row r="8" spans="1:8">
      <c r="A8" s="240">
        <v>4</v>
      </c>
      <c r="B8" s="240" t="s">
        <v>241</v>
      </c>
      <c r="C8" s="628">
        <v>3001345</v>
      </c>
      <c r="D8" s="628">
        <v>3009733</v>
      </c>
      <c r="E8" s="628">
        <v>3017804</v>
      </c>
    </row>
    <row r="9" spans="1:8">
      <c r="A9" s="240">
        <v>5</v>
      </c>
      <c r="B9" s="240" t="s">
        <v>242</v>
      </c>
      <c r="C9" s="628">
        <v>39358497</v>
      </c>
      <c r="D9" s="628">
        <v>39461588</v>
      </c>
      <c r="E9" s="628">
        <v>39512223</v>
      </c>
    </row>
    <row r="10" spans="1:8">
      <c r="A10" s="240">
        <v>6</v>
      </c>
      <c r="B10" s="240" t="s">
        <v>243</v>
      </c>
      <c r="C10" s="628">
        <v>5611885</v>
      </c>
      <c r="D10" s="628">
        <v>5691287</v>
      </c>
      <c r="E10" s="628">
        <v>5758736</v>
      </c>
    </row>
    <row r="11" spans="1:8">
      <c r="A11" s="240">
        <v>7</v>
      </c>
      <c r="B11" s="240" t="s">
        <v>244</v>
      </c>
      <c r="C11" s="628">
        <v>3573297</v>
      </c>
      <c r="D11" s="628">
        <v>3571520</v>
      </c>
      <c r="E11" s="628">
        <v>3565287</v>
      </c>
    </row>
    <row r="12" spans="1:8">
      <c r="A12" s="240">
        <v>8</v>
      </c>
      <c r="B12" s="240" t="s">
        <v>245</v>
      </c>
      <c r="C12" s="628">
        <v>956823</v>
      </c>
      <c r="D12" s="628">
        <v>965479</v>
      </c>
      <c r="E12" s="628">
        <v>973764</v>
      </c>
    </row>
    <row r="13" spans="1:8">
      <c r="A13" s="240">
        <v>9</v>
      </c>
      <c r="B13" s="240" t="s">
        <v>246</v>
      </c>
      <c r="C13" s="628">
        <v>20963613</v>
      </c>
      <c r="D13" s="628">
        <v>21244317</v>
      </c>
      <c r="E13" s="628">
        <v>21477737</v>
      </c>
    </row>
    <row r="14" spans="1:8">
      <c r="A14" s="464">
        <v>10</v>
      </c>
      <c r="B14" s="240" t="s">
        <v>247</v>
      </c>
      <c r="C14" s="628">
        <v>10410330</v>
      </c>
      <c r="D14" s="628">
        <v>10511131</v>
      </c>
      <c r="E14" s="628">
        <v>10617423</v>
      </c>
    </row>
    <row r="15" spans="1:8">
      <c r="A15" s="464">
        <v>11</v>
      </c>
      <c r="B15" s="240" t="s">
        <v>41</v>
      </c>
      <c r="C15" s="628">
        <v>1424393</v>
      </c>
      <c r="D15" s="628">
        <v>1420593</v>
      </c>
      <c r="E15" s="628">
        <v>1415872</v>
      </c>
    </row>
    <row r="16" spans="1:8">
      <c r="A16" s="464">
        <v>12</v>
      </c>
      <c r="B16" s="240" t="s">
        <v>42</v>
      </c>
      <c r="C16" s="628">
        <v>1717715</v>
      </c>
      <c r="D16" s="628">
        <v>1750536</v>
      </c>
      <c r="E16" s="628">
        <v>1787065</v>
      </c>
    </row>
    <row r="17" spans="1:5">
      <c r="A17" s="464">
        <v>13</v>
      </c>
      <c r="B17" s="240" t="s">
        <v>248</v>
      </c>
      <c r="C17" s="628">
        <v>12778828</v>
      </c>
      <c r="D17" s="628">
        <v>12723071</v>
      </c>
      <c r="E17" s="628">
        <v>12671821</v>
      </c>
    </row>
    <row r="18" spans="1:5">
      <c r="A18" s="464">
        <v>14</v>
      </c>
      <c r="B18" s="240" t="s">
        <v>249</v>
      </c>
      <c r="C18" s="628">
        <v>6658078</v>
      </c>
      <c r="D18" s="628">
        <v>6695497</v>
      </c>
      <c r="E18" s="628">
        <v>6732219</v>
      </c>
    </row>
    <row r="19" spans="1:5">
      <c r="A19" s="464">
        <v>15</v>
      </c>
      <c r="B19" s="240" t="s">
        <v>45</v>
      </c>
      <c r="C19" s="628">
        <v>3141550</v>
      </c>
      <c r="D19" s="628">
        <v>3148618</v>
      </c>
      <c r="E19" s="628">
        <v>3155070</v>
      </c>
    </row>
    <row r="20" spans="1:5">
      <c r="A20" s="464">
        <v>16</v>
      </c>
      <c r="B20" s="240" t="s">
        <v>250</v>
      </c>
      <c r="C20" s="628">
        <v>2908718</v>
      </c>
      <c r="D20" s="628">
        <v>2911359</v>
      </c>
      <c r="E20" s="628">
        <v>2913314</v>
      </c>
    </row>
    <row r="21" spans="1:5">
      <c r="A21" s="464">
        <v>17</v>
      </c>
      <c r="B21" s="240" t="s">
        <v>251</v>
      </c>
      <c r="C21" s="628">
        <v>4452268</v>
      </c>
      <c r="D21" s="628">
        <v>4461153</v>
      </c>
      <c r="E21" s="628">
        <v>4467673</v>
      </c>
    </row>
    <row r="22" spans="1:5">
      <c r="A22" s="464">
        <v>18</v>
      </c>
      <c r="B22" s="240" t="s">
        <v>252</v>
      </c>
      <c r="C22" s="628">
        <v>4670560</v>
      </c>
      <c r="D22" s="628">
        <v>4659690</v>
      </c>
      <c r="E22" s="628">
        <v>4648794</v>
      </c>
    </row>
    <row r="23" spans="1:5">
      <c r="A23" s="464">
        <v>19</v>
      </c>
      <c r="B23" s="240" t="s">
        <v>49</v>
      </c>
      <c r="C23" s="628">
        <v>1334612</v>
      </c>
      <c r="D23" s="628">
        <v>1339057</v>
      </c>
      <c r="E23" s="628">
        <v>1344212</v>
      </c>
    </row>
    <row r="24" spans="1:5">
      <c r="A24" s="464">
        <v>20</v>
      </c>
      <c r="B24" s="240" t="s">
        <v>253</v>
      </c>
      <c r="C24" s="628">
        <v>6023868</v>
      </c>
      <c r="D24" s="628">
        <v>6035802</v>
      </c>
      <c r="E24" s="628">
        <v>6045680</v>
      </c>
    </row>
    <row r="25" spans="1:5">
      <c r="A25" s="464">
        <v>21</v>
      </c>
      <c r="B25" s="240" t="s">
        <v>254</v>
      </c>
      <c r="C25" s="628">
        <v>6859789</v>
      </c>
      <c r="D25" s="628">
        <v>6882635</v>
      </c>
      <c r="E25" s="628">
        <v>6892503</v>
      </c>
    </row>
    <row r="26" spans="1:5">
      <c r="A26" s="464">
        <v>22</v>
      </c>
      <c r="B26" s="240" t="s">
        <v>255</v>
      </c>
      <c r="C26" s="628">
        <v>9973114</v>
      </c>
      <c r="D26" s="628">
        <v>9984072</v>
      </c>
      <c r="E26" s="628">
        <v>9986857</v>
      </c>
    </row>
    <row r="27" spans="1:5">
      <c r="A27" s="464">
        <v>23</v>
      </c>
      <c r="B27" s="240" t="s">
        <v>256</v>
      </c>
      <c r="C27" s="628">
        <v>5566230</v>
      </c>
      <c r="D27" s="628">
        <v>5606249</v>
      </c>
      <c r="E27" s="628">
        <v>5639632</v>
      </c>
    </row>
    <row r="28" spans="1:5">
      <c r="A28" s="464">
        <v>24</v>
      </c>
      <c r="B28" s="240" t="s">
        <v>257</v>
      </c>
      <c r="C28" s="628">
        <v>2988510</v>
      </c>
      <c r="D28" s="628">
        <v>2981020</v>
      </c>
      <c r="E28" s="628">
        <v>2976149</v>
      </c>
    </row>
    <row r="29" spans="1:5">
      <c r="A29" s="464">
        <v>25</v>
      </c>
      <c r="B29" s="240" t="s">
        <v>258</v>
      </c>
      <c r="C29" s="628">
        <v>6106670</v>
      </c>
      <c r="D29" s="628">
        <v>6121623</v>
      </c>
      <c r="E29" s="628">
        <v>6137428</v>
      </c>
    </row>
    <row r="30" spans="1:5">
      <c r="A30" s="464">
        <v>26</v>
      </c>
      <c r="B30" s="240" t="s">
        <v>259</v>
      </c>
      <c r="C30" s="628">
        <v>1052482</v>
      </c>
      <c r="D30" s="628">
        <v>1060665</v>
      </c>
      <c r="E30" s="628">
        <v>1068778</v>
      </c>
    </row>
    <row r="31" spans="1:5">
      <c r="A31" s="464">
        <v>27</v>
      </c>
      <c r="B31" s="240" t="s">
        <v>260</v>
      </c>
      <c r="C31" s="628">
        <v>1915947</v>
      </c>
      <c r="D31" s="628">
        <v>1925614</v>
      </c>
      <c r="E31" s="628">
        <v>1934408</v>
      </c>
    </row>
    <row r="32" spans="1:5">
      <c r="A32" s="464">
        <v>28</v>
      </c>
      <c r="B32" s="240" t="s">
        <v>261</v>
      </c>
      <c r="C32" s="628">
        <v>2969905</v>
      </c>
      <c r="D32" s="628">
        <v>3027341</v>
      </c>
      <c r="E32" s="628">
        <v>3080156</v>
      </c>
    </row>
    <row r="33" spans="1:5">
      <c r="A33" s="464">
        <v>29</v>
      </c>
      <c r="B33" s="240" t="s">
        <v>262</v>
      </c>
      <c r="C33" s="628">
        <v>1348787</v>
      </c>
      <c r="D33" s="628">
        <v>1353465</v>
      </c>
      <c r="E33" s="628">
        <v>1359711</v>
      </c>
    </row>
    <row r="34" spans="1:5">
      <c r="A34" s="464">
        <v>30</v>
      </c>
      <c r="B34" s="240" t="s">
        <v>263</v>
      </c>
      <c r="C34" s="628">
        <v>8885525</v>
      </c>
      <c r="D34" s="628">
        <v>8886025</v>
      </c>
      <c r="E34" s="628">
        <v>8882190</v>
      </c>
    </row>
    <row r="35" spans="1:5">
      <c r="A35" s="464">
        <v>31</v>
      </c>
      <c r="B35" s="240" t="s">
        <v>264</v>
      </c>
      <c r="C35" s="628">
        <v>2091784</v>
      </c>
      <c r="D35" s="628">
        <v>2092741</v>
      </c>
      <c r="E35" s="628">
        <v>2096829</v>
      </c>
    </row>
    <row r="36" spans="1:5">
      <c r="A36" s="464">
        <v>32</v>
      </c>
      <c r="B36" s="240" t="s">
        <v>265</v>
      </c>
      <c r="C36" s="628">
        <v>19589572</v>
      </c>
      <c r="D36" s="628">
        <v>19530351</v>
      </c>
      <c r="E36" s="628">
        <v>19453561</v>
      </c>
    </row>
    <row r="37" spans="1:5">
      <c r="A37" s="464">
        <v>33</v>
      </c>
      <c r="B37" s="240" t="s">
        <v>266</v>
      </c>
      <c r="C37" s="628">
        <v>10268233</v>
      </c>
      <c r="D37" s="628">
        <v>10381615</v>
      </c>
      <c r="E37" s="628">
        <v>10488084</v>
      </c>
    </row>
    <row r="38" spans="1:5">
      <c r="A38" s="464">
        <v>34</v>
      </c>
      <c r="B38" s="240" t="s">
        <v>267</v>
      </c>
      <c r="C38" s="628">
        <v>754942</v>
      </c>
      <c r="D38" s="628">
        <v>758080</v>
      </c>
      <c r="E38" s="628">
        <v>762062</v>
      </c>
    </row>
    <row r="39" spans="1:5">
      <c r="A39" s="464">
        <v>35</v>
      </c>
      <c r="B39" s="240" t="s">
        <v>65</v>
      </c>
      <c r="C39" s="628">
        <v>11659650</v>
      </c>
      <c r="D39" s="628">
        <v>11676341</v>
      </c>
      <c r="E39" s="628">
        <v>11689100</v>
      </c>
    </row>
    <row r="40" spans="1:5">
      <c r="A40" s="464">
        <v>36</v>
      </c>
      <c r="B40" s="240" t="s">
        <v>268</v>
      </c>
      <c r="C40" s="628">
        <v>3931316</v>
      </c>
      <c r="D40" s="628">
        <v>3940235</v>
      </c>
      <c r="E40" s="628">
        <v>3956971</v>
      </c>
    </row>
    <row r="41" spans="1:5">
      <c r="A41" s="464">
        <v>37</v>
      </c>
      <c r="B41" s="240" t="s">
        <v>269</v>
      </c>
      <c r="C41" s="628">
        <v>4143625</v>
      </c>
      <c r="D41" s="628">
        <v>4181886</v>
      </c>
      <c r="E41" s="628">
        <v>4217737</v>
      </c>
    </row>
    <row r="42" spans="1:5">
      <c r="A42" s="464">
        <v>38</v>
      </c>
      <c r="B42" s="240" t="s">
        <v>270</v>
      </c>
      <c r="C42" s="628">
        <v>12787641</v>
      </c>
      <c r="D42" s="628">
        <v>12800922</v>
      </c>
      <c r="E42" s="628">
        <v>12801989</v>
      </c>
    </row>
    <row r="43" spans="1:5">
      <c r="A43" s="464">
        <v>39</v>
      </c>
      <c r="B43" s="240" t="s">
        <v>271</v>
      </c>
      <c r="C43" s="628">
        <v>1055673</v>
      </c>
      <c r="D43" s="628">
        <v>1058287</v>
      </c>
      <c r="E43" s="628">
        <v>1059361</v>
      </c>
    </row>
    <row r="44" spans="1:5">
      <c r="A44" s="464">
        <v>40</v>
      </c>
      <c r="B44" s="240" t="s">
        <v>272</v>
      </c>
      <c r="C44" s="628">
        <v>5021268</v>
      </c>
      <c r="D44" s="628">
        <v>5084156</v>
      </c>
      <c r="E44" s="628">
        <v>5148714</v>
      </c>
    </row>
    <row r="45" spans="1:5">
      <c r="A45" s="464">
        <v>41</v>
      </c>
      <c r="B45" s="240" t="s">
        <v>273</v>
      </c>
      <c r="C45" s="628">
        <v>872868</v>
      </c>
      <c r="D45" s="628">
        <v>878698</v>
      </c>
      <c r="E45" s="628">
        <v>884659</v>
      </c>
    </row>
    <row r="46" spans="1:5">
      <c r="A46" s="464">
        <v>42</v>
      </c>
      <c r="B46" s="240" t="s">
        <v>274</v>
      </c>
      <c r="C46" s="628">
        <v>6708799</v>
      </c>
      <c r="D46" s="628">
        <v>6771631</v>
      </c>
      <c r="E46" s="628">
        <v>6829174</v>
      </c>
    </row>
    <row r="47" spans="1:5">
      <c r="A47" s="464">
        <v>43</v>
      </c>
      <c r="B47" s="240" t="s">
        <v>275</v>
      </c>
      <c r="C47" s="628">
        <v>28295273</v>
      </c>
      <c r="D47" s="628">
        <v>28628666</v>
      </c>
      <c r="E47" s="628">
        <v>28995881</v>
      </c>
    </row>
    <row r="48" spans="1:5">
      <c r="A48" s="464">
        <v>44</v>
      </c>
      <c r="B48" s="240" t="s">
        <v>74</v>
      </c>
      <c r="C48" s="628">
        <v>3101042</v>
      </c>
      <c r="D48" s="628">
        <v>3153550</v>
      </c>
      <c r="E48" s="628">
        <v>3205958</v>
      </c>
    </row>
    <row r="49" spans="1:5">
      <c r="A49" s="464">
        <v>45</v>
      </c>
      <c r="B49" s="240" t="s">
        <v>276</v>
      </c>
      <c r="C49" s="628">
        <v>624344</v>
      </c>
      <c r="D49" s="628">
        <v>624358</v>
      </c>
      <c r="E49" s="628">
        <v>623989</v>
      </c>
    </row>
    <row r="50" spans="1:5">
      <c r="A50" s="464">
        <v>46</v>
      </c>
      <c r="B50" s="240" t="s">
        <v>277</v>
      </c>
      <c r="C50" s="628">
        <v>8463587</v>
      </c>
      <c r="D50" s="628">
        <v>8501286</v>
      </c>
      <c r="E50" s="628">
        <v>8535519</v>
      </c>
    </row>
    <row r="51" spans="1:5">
      <c r="A51" s="464">
        <v>47</v>
      </c>
      <c r="B51" s="240" t="s">
        <v>278</v>
      </c>
      <c r="C51" s="628">
        <v>7423362</v>
      </c>
      <c r="D51" s="628">
        <v>7523869</v>
      </c>
      <c r="E51" s="628">
        <v>7614893</v>
      </c>
    </row>
    <row r="52" spans="1:5">
      <c r="A52" s="464">
        <v>48</v>
      </c>
      <c r="B52" s="240" t="s">
        <v>279</v>
      </c>
      <c r="C52" s="628">
        <v>1817004</v>
      </c>
      <c r="D52" s="628">
        <v>1804291</v>
      </c>
      <c r="E52" s="628">
        <v>1792147</v>
      </c>
    </row>
    <row r="53" spans="1:5">
      <c r="A53" s="464">
        <v>49</v>
      </c>
      <c r="B53" s="240" t="s">
        <v>280</v>
      </c>
      <c r="C53" s="628">
        <v>5790186</v>
      </c>
      <c r="D53" s="628">
        <v>5807406</v>
      </c>
      <c r="E53" s="628">
        <v>5822434</v>
      </c>
    </row>
    <row r="54" spans="1:5">
      <c r="A54" s="464">
        <v>50</v>
      </c>
      <c r="B54" s="240" t="s">
        <v>281</v>
      </c>
      <c r="C54" s="628">
        <v>578931</v>
      </c>
      <c r="D54" s="628">
        <v>577601</v>
      </c>
      <c r="E54" s="628">
        <v>578759</v>
      </c>
    </row>
    <row r="55" spans="1:5">
      <c r="A55" s="464">
        <v>51</v>
      </c>
      <c r="B55" s="240" t="s">
        <v>282</v>
      </c>
      <c r="C55" s="628">
        <v>694906</v>
      </c>
      <c r="D55" s="628">
        <v>701547</v>
      </c>
      <c r="E55" s="628">
        <v>705749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83"/>
  <sheetViews>
    <sheetView zoomScale="92" workbookViewId="0">
      <pane xSplit="1" topLeftCell="B1" activePane="topRight" state="frozen"/>
      <selection activeCell="D31" sqref="D31"/>
      <selection pane="topRight" activeCell="A23" sqref="A23:XFD23"/>
    </sheetView>
  </sheetViews>
  <sheetFormatPr defaultRowHeight="14.6"/>
  <cols>
    <col min="1" max="1" width="23.3828125" customWidth="1"/>
    <col min="4" max="4" width="13.23046875" bestFit="1" customWidth="1"/>
    <col min="7" max="8" width="13.23046875" bestFit="1" customWidth="1"/>
    <col min="9" max="22" width="12" bestFit="1" customWidth="1"/>
    <col min="23" max="23" width="10.69140625" bestFit="1" customWidth="1"/>
    <col min="24" max="30" width="9.69140625" bestFit="1" customWidth="1"/>
    <col min="33" max="33" width="9.69140625" bestFit="1" customWidth="1"/>
    <col min="35" max="35" width="9.69140625" bestFit="1" customWidth="1"/>
    <col min="36" max="39" width="10.69140625" bestFit="1" customWidth="1"/>
    <col min="40" max="43" width="9.69140625" bestFit="1" customWidth="1"/>
    <col min="45" max="45" width="9.69140625" bestFit="1" customWidth="1"/>
    <col min="48" max="49" width="10.69140625" bestFit="1" customWidth="1"/>
    <col min="50" max="66" width="9.69140625" bestFit="1" customWidth="1"/>
    <col min="69" max="69" width="10.69140625" bestFit="1" customWidth="1"/>
    <col min="70" max="71" width="9.69140625" bestFit="1" customWidth="1"/>
    <col min="72" max="72" width="10.69140625" bestFit="1" customWidth="1"/>
    <col min="81" max="81" width="9.765625" bestFit="1" customWidth="1"/>
    <col min="84" max="84" width="10.765625" bestFit="1" customWidth="1"/>
    <col min="85" max="85" width="10.69140625" bestFit="1" customWidth="1"/>
    <col min="86" max="86" width="9.765625" bestFit="1" customWidth="1"/>
    <col min="90" max="90" width="10.69140625" bestFit="1" customWidth="1"/>
    <col min="102" max="103" width="9.69140625" bestFit="1" customWidth="1"/>
    <col min="111" max="111" width="10.69140625" bestFit="1" customWidth="1"/>
    <col min="114" max="114" width="11.84375" bestFit="1" customWidth="1"/>
    <col min="126" max="126" width="10.69140625" bestFit="1" customWidth="1"/>
    <col min="141" max="141" width="10.69140625" bestFit="1" customWidth="1"/>
    <col min="142" max="143" width="9.69140625" bestFit="1" customWidth="1"/>
    <col min="150" max="151" width="10.765625" bestFit="1" customWidth="1"/>
    <col min="152" max="152" width="9.765625" bestFit="1" customWidth="1"/>
    <col min="160" max="160" width="10.69140625" bestFit="1" customWidth="1"/>
  </cols>
  <sheetData>
    <row r="1" spans="1:164">
      <c r="A1" s="241" t="s">
        <v>290</v>
      </c>
    </row>
    <row r="2" spans="1:164" ht="15" thickBot="1">
      <c r="H2" s="328"/>
    </row>
    <row r="3" spans="1:164" ht="15" customHeight="1" thickBot="1">
      <c r="A3" s="704" t="s">
        <v>453</v>
      </c>
      <c r="B3" s="705"/>
      <c r="C3" s="706"/>
      <c r="D3" s="707" t="s">
        <v>454</v>
      </c>
      <c r="E3" s="708"/>
      <c r="F3" s="708"/>
      <c r="G3" s="708"/>
      <c r="H3" s="708"/>
      <c r="I3" s="707" t="s">
        <v>239</v>
      </c>
      <c r="J3" s="708"/>
      <c r="K3" s="708"/>
      <c r="L3" s="707" t="s">
        <v>32</v>
      </c>
      <c r="M3" s="708"/>
      <c r="N3" s="708"/>
      <c r="O3" s="709" t="s">
        <v>240</v>
      </c>
      <c r="P3" s="710"/>
      <c r="Q3" s="710"/>
      <c r="R3" s="707" t="s">
        <v>241</v>
      </c>
      <c r="S3" s="708"/>
      <c r="T3" s="708"/>
      <c r="U3" s="709" t="s">
        <v>242</v>
      </c>
      <c r="V3" s="710"/>
      <c r="W3" s="710"/>
      <c r="X3" s="707" t="s">
        <v>243</v>
      </c>
      <c r="Y3" s="708"/>
      <c r="Z3" s="708"/>
      <c r="AA3" s="709" t="s">
        <v>244</v>
      </c>
      <c r="AB3" s="710"/>
      <c r="AC3" s="710"/>
      <c r="AD3" s="707" t="s">
        <v>245</v>
      </c>
      <c r="AE3" s="708"/>
      <c r="AF3" s="708"/>
      <c r="AG3" s="709" t="s">
        <v>282</v>
      </c>
      <c r="AH3" s="710"/>
      <c r="AI3" s="710"/>
      <c r="AJ3" s="707" t="s">
        <v>246</v>
      </c>
      <c r="AK3" s="708"/>
      <c r="AL3" s="708"/>
      <c r="AM3" s="707" t="s">
        <v>247</v>
      </c>
      <c r="AN3" s="708"/>
      <c r="AO3" s="708"/>
      <c r="AP3" s="707" t="s">
        <v>41</v>
      </c>
      <c r="AQ3" s="708"/>
      <c r="AR3" s="708"/>
      <c r="AS3" s="707" t="s">
        <v>42</v>
      </c>
      <c r="AT3" s="708"/>
      <c r="AU3" s="708"/>
      <c r="AV3" s="707" t="s">
        <v>248</v>
      </c>
      <c r="AW3" s="708"/>
      <c r="AX3" s="708"/>
      <c r="AY3" s="707" t="s">
        <v>249</v>
      </c>
      <c r="AZ3" s="708"/>
      <c r="BA3" s="708"/>
      <c r="BB3" s="707" t="s">
        <v>45</v>
      </c>
      <c r="BC3" s="708"/>
      <c r="BD3" s="708"/>
      <c r="BE3" s="707" t="s">
        <v>250</v>
      </c>
      <c r="BF3" s="708"/>
      <c r="BG3" s="708"/>
      <c r="BH3" s="707" t="s">
        <v>251</v>
      </c>
      <c r="BI3" s="708"/>
      <c r="BJ3" s="708"/>
      <c r="BK3" s="707" t="s">
        <v>252</v>
      </c>
      <c r="BL3" s="708"/>
      <c r="BM3" s="708"/>
      <c r="BN3" s="707" t="s">
        <v>49</v>
      </c>
      <c r="BO3" s="708"/>
      <c r="BP3" s="708"/>
      <c r="BQ3" s="707" t="s">
        <v>253</v>
      </c>
      <c r="BR3" s="708"/>
      <c r="BS3" s="708"/>
      <c r="BT3" s="707" t="s">
        <v>254</v>
      </c>
      <c r="BU3" s="708"/>
      <c r="BV3" s="708"/>
      <c r="BW3" s="707" t="s">
        <v>255</v>
      </c>
      <c r="BX3" s="708"/>
      <c r="BY3" s="708"/>
      <c r="BZ3" s="707" t="s">
        <v>256</v>
      </c>
      <c r="CA3" s="708"/>
      <c r="CB3" s="708"/>
      <c r="CC3" s="707" t="s">
        <v>257</v>
      </c>
      <c r="CD3" s="708"/>
      <c r="CE3" s="708"/>
      <c r="CF3" s="707" t="s">
        <v>258</v>
      </c>
      <c r="CG3" s="708"/>
      <c r="CH3" s="708"/>
      <c r="CI3" s="707" t="s">
        <v>259</v>
      </c>
      <c r="CJ3" s="708"/>
      <c r="CK3" s="708"/>
      <c r="CL3" s="707" t="s">
        <v>260</v>
      </c>
      <c r="CM3" s="708"/>
      <c r="CN3" s="708"/>
      <c r="CO3" s="707" t="s">
        <v>261</v>
      </c>
      <c r="CP3" s="708"/>
      <c r="CQ3" s="708"/>
      <c r="CR3" s="707" t="s">
        <v>262</v>
      </c>
      <c r="CS3" s="708"/>
      <c r="CT3" s="708"/>
      <c r="CU3" s="707" t="s">
        <v>263</v>
      </c>
      <c r="CV3" s="708"/>
      <c r="CW3" s="708"/>
      <c r="CX3" s="707" t="s">
        <v>264</v>
      </c>
      <c r="CY3" s="708"/>
      <c r="CZ3" s="708"/>
      <c r="DA3" s="707" t="s">
        <v>265</v>
      </c>
      <c r="DB3" s="708"/>
      <c r="DC3" s="708"/>
      <c r="DD3" s="707" t="s">
        <v>266</v>
      </c>
      <c r="DE3" s="708"/>
      <c r="DF3" s="708"/>
      <c r="DG3" s="707" t="s">
        <v>267</v>
      </c>
      <c r="DH3" s="708"/>
      <c r="DI3" s="708"/>
      <c r="DJ3" s="707" t="s">
        <v>65</v>
      </c>
      <c r="DK3" s="708"/>
      <c r="DL3" s="708"/>
      <c r="DM3" s="707" t="s">
        <v>268</v>
      </c>
      <c r="DN3" s="708"/>
      <c r="DO3" s="708"/>
      <c r="DP3" s="707" t="s">
        <v>269</v>
      </c>
      <c r="DQ3" s="708"/>
      <c r="DR3" s="708"/>
      <c r="DS3" s="707" t="s">
        <v>270</v>
      </c>
      <c r="DT3" s="708"/>
      <c r="DU3" s="708"/>
      <c r="DV3" s="707" t="s">
        <v>271</v>
      </c>
      <c r="DW3" s="708"/>
      <c r="DX3" s="708"/>
      <c r="DY3" s="707" t="s">
        <v>272</v>
      </c>
      <c r="DZ3" s="708"/>
      <c r="EA3" s="708"/>
      <c r="EB3" s="707" t="s">
        <v>273</v>
      </c>
      <c r="EC3" s="708"/>
      <c r="ED3" s="708"/>
      <c r="EE3" s="707" t="s">
        <v>274</v>
      </c>
      <c r="EF3" s="708"/>
      <c r="EG3" s="708"/>
      <c r="EH3" s="707" t="s">
        <v>275</v>
      </c>
      <c r="EI3" s="708"/>
      <c r="EJ3" s="708"/>
      <c r="EK3" s="707" t="s">
        <v>74</v>
      </c>
      <c r="EL3" s="708"/>
      <c r="EM3" s="708"/>
      <c r="EN3" s="707" t="s">
        <v>276</v>
      </c>
      <c r="EO3" s="708"/>
      <c r="EP3" s="708"/>
      <c r="EQ3" s="707" t="s">
        <v>277</v>
      </c>
      <c r="ER3" s="708"/>
      <c r="ES3" s="708"/>
      <c r="ET3" s="707" t="s">
        <v>278</v>
      </c>
      <c r="EU3" s="708"/>
      <c r="EV3" s="708"/>
      <c r="EW3" s="707" t="s">
        <v>279</v>
      </c>
      <c r="EX3" s="708"/>
      <c r="EY3" s="708"/>
      <c r="EZ3" s="707" t="s">
        <v>280</v>
      </c>
      <c r="FA3" s="708"/>
      <c r="FB3" s="708"/>
      <c r="FC3" s="707" t="s">
        <v>281</v>
      </c>
      <c r="FD3" s="708"/>
      <c r="FE3" s="708"/>
    </row>
    <row r="4" spans="1:164" ht="50.6">
      <c r="A4" s="445"/>
      <c r="B4" s="445"/>
      <c r="C4" s="445"/>
      <c r="D4" s="446" t="s">
        <v>455</v>
      </c>
      <c r="E4" s="446"/>
      <c r="F4" s="446"/>
      <c r="G4" s="446" t="s">
        <v>456</v>
      </c>
      <c r="H4" s="446" t="s">
        <v>457</v>
      </c>
      <c r="I4" s="446" t="s">
        <v>455</v>
      </c>
      <c r="J4" s="446" t="s">
        <v>456</v>
      </c>
      <c r="K4" s="446" t="s">
        <v>457</v>
      </c>
      <c r="L4" s="446" t="s">
        <v>455</v>
      </c>
      <c r="M4" s="446" t="s">
        <v>456</v>
      </c>
      <c r="N4" s="446" t="s">
        <v>457</v>
      </c>
      <c r="O4" s="446" t="s">
        <v>455</v>
      </c>
      <c r="P4" s="446" t="s">
        <v>456</v>
      </c>
      <c r="Q4" s="446" t="s">
        <v>457</v>
      </c>
      <c r="R4" s="446" t="s">
        <v>455</v>
      </c>
      <c r="S4" s="446" t="s">
        <v>456</v>
      </c>
      <c r="T4" s="446" t="s">
        <v>457</v>
      </c>
      <c r="U4" s="446" t="s">
        <v>455</v>
      </c>
      <c r="V4" s="446" t="s">
        <v>456</v>
      </c>
      <c r="W4" s="446" t="s">
        <v>457</v>
      </c>
      <c r="X4" s="446" t="s">
        <v>455</v>
      </c>
      <c r="Y4" s="446" t="s">
        <v>456</v>
      </c>
      <c r="Z4" s="446" t="s">
        <v>457</v>
      </c>
      <c r="AA4" s="446" t="s">
        <v>455</v>
      </c>
      <c r="AB4" s="446" t="s">
        <v>456</v>
      </c>
      <c r="AC4" s="446" t="s">
        <v>457</v>
      </c>
      <c r="AD4" s="446" t="s">
        <v>455</v>
      </c>
      <c r="AE4" s="446" t="s">
        <v>456</v>
      </c>
      <c r="AF4" s="446" t="s">
        <v>457</v>
      </c>
      <c r="AG4" s="446" t="s">
        <v>455</v>
      </c>
      <c r="AH4" s="446" t="s">
        <v>456</v>
      </c>
      <c r="AI4" s="446" t="s">
        <v>457</v>
      </c>
      <c r="AJ4" s="446" t="s">
        <v>455</v>
      </c>
      <c r="AK4" s="446" t="s">
        <v>456</v>
      </c>
      <c r="AL4" s="446" t="s">
        <v>457</v>
      </c>
      <c r="AM4" s="446" t="s">
        <v>455</v>
      </c>
      <c r="AN4" s="446" t="s">
        <v>456</v>
      </c>
      <c r="AO4" s="446" t="s">
        <v>457</v>
      </c>
      <c r="AP4" s="446" t="s">
        <v>455</v>
      </c>
      <c r="AQ4" s="446" t="s">
        <v>456</v>
      </c>
      <c r="AR4" s="446" t="s">
        <v>457</v>
      </c>
      <c r="AS4" s="446" t="s">
        <v>455</v>
      </c>
      <c r="AT4" s="446" t="s">
        <v>456</v>
      </c>
      <c r="AU4" s="446" t="s">
        <v>457</v>
      </c>
      <c r="AV4" s="446" t="s">
        <v>455</v>
      </c>
      <c r="AW4" s="446" t="s">
        <v>456</v>
      </c>
      <c r="AX4" s="446" t="s">
        <v>457</v>
      </c>
      <c r="AY4" s="446" t="s">
        <v>455</v>
      </c>
      <c r="AZ4" s="446" t="s">
        <v>456</v>
      </c>
      <c r="BA4" s="446" t="s">
        <v>457</v>
      </c>
      <c r="BB4" s="446" t="s">
        <v>455</v>
      </c>
      <c r="BC4" s="446" t="s">
        <v>456</v>
      </c>
      <c r="BD4" s="446" t="s">
        <v>457</v>
      </c>
      <c r="BE4" s="446" t="s">
        <v>455</v>
      </c>
      <c r="BF4" s="446" t="s">
        <v>456</v>
      </c>
      <c r="BG4" s="446" t="s">
        <v>457</v>
      </c>
      <c r="BH4" s="446" t="s">
        <v>455</v>
      </c>
      <c r="BI4" s="446" t="s">
        <v>456</v>
      </c>
      <c r="BJ4" s="446" t="s">
        <v>457</v>
      </c>
      <c r="BK4" s="446" t="s">
        <v>455</v>
      </c>
      <c r="BL4" s="446" t="s">
        <v>456</v>
      </c>
      <c r="BM4" s="446" t="s">
        <v>457</v>
      </c>
      <c r="BN4" s="446" t="s">
        <v>455</v>
      </c>
      <c r="BO4" s="446" t="s">
        <v>456</v>
      </c>
      <c r="BP4" s="446" t="s">
        <v>457</v>
      </c>
      <c r="BQ4" s="446" t="s">
        <v>455</v>
      </c>
      <c r="BR4" s="446" t="s">
        <v>456</v>
      </c>
      <c r="BS4" s="446" t="s">
        <v>457</v>
      </c>
      <c r="BT4" s="446" t="s">
        <v>455</v>
      </c>
      <c r="BU4" s="446" t="s">
        <v>456</v>
      </c>
      <c r="BV4" s="446" t="s">
        <v>457</v>
      </c>
      <c r="BW4" s="446" t="s">
        <v>455</v>
      </c>
      <c r="BX4" s="446" t="s">
        <v>456</v>
      </c>
      <c r="BY4" s="446" t="s">
        <v>457</v>
      </c>
      <c r="BZ4" s="446" t="s">
        <v>455</v>
      </c>
      <c r="CA4" s="446" t="s">
        <v>456</v>
      </c>
      <c r="CB4" s="446" t="s">
        <v>457</v>
      </c>
      <c r="CC4" s="446" t="s">
        <v>455</v>
      </c>
      <c r="CD4" s="446" t="s">
        <v>456</v>
      </c>
      <c r="CE4" s="446" t="s">
        <v>457</v>
      </c>
      <c r="CF4" s="446" t="s">
        <v>581</v>
      </c>
      <c r="CG4" s="446" t="s">
        <v>582</v>
      </c>
      <c r="CH4" s="446" t="s">
        <v>457</v>
      </c>
      <c r="CI4" s="446" t="s">
        <v>581</v>
      </c>
      <c r="CJ4" s="446" t="s">
        <v>582</v>
      </c>
      <c r="CK4" s="446" t="s">
        <v>457</v>
      </c>
      <c r="CL4" s="446" t="s">
        <v>581</v>
      </c>
      <c r="CM4" s="446" t="s">
        <v>582</v>
      </c>
      <c r="CN4" s="446" t="s">
        <v>457</v>
      </c>
      <c r="CO4" s="446" t="s">
        <v>581</v>
      </c>
      <c r="CP4" s="446" t="s">
        <v>582</v>
      </c>
      <c r="CQ4" s="446" t="s">
        <v>457</v>
      </c>
      <c r="CR4" s="446" t="s">
        <v>581</v>
      </c>
      <c r="CS4" s="446" t="s">
        <v>582</v>
      </c>
      <c r="CT4" s="446" t="s">
        <v>457</v>
      </c>
      <c r="CU4" s="446" t="s">
        <v>581</v>
      </c>
      <c r="CV4" s="446" t="s">
        <v>582</v>
      </c>
      <c r="CW4" s="446" t="s">
        <v>457</v>
      </c>
      <c r="CX4" s="446" t="s">
        <v>581</v>
      </c>
      <c r="CY4" s="446" t="s">
        <v>582</v>
      </c>
      <c r="CZ4" s="446" t="s">
        <v>457</v>
      </c>
      <c r="DA4" s="446" t="s">
        <v>581</v>
      </c>
      <c r="DB4" s="446" t="s">
        <v>582</v>
      </c>
      <c r="DC4" s="446" t="s">
        <v>457</v>
      </c>
      <c r="DD4" s="446" t="s">
        <v>581</v>
      </c>
      <c r="DE4" s="446" t="s">
        <v>582</v>
      </c>
      <c r="DF4" s="446" t="s">
        <v>457</v>
      </c>
      <c r="DG4" s="446" t="s">
        <v>581</v>
      </c>
      <c r="DH4" s="446" t="s">
        <v>582</v>
      </c>
      <c r="DI4" s="446" t="s">
        <v>457</v>
      </c>
      <c r="DJ4" s="446" t="s">
        <v>581</v>
      </c>
      <c r="DK4" s="446" t="s">
        <v>582</v>
      </c>
      <c r="DL4" s="446" t="s">
        <v>457</v>
      </c>
      <c r="DM4" s="446" t="s">
        <v>581</v>
      </c>
      <c r="DN4" s="446" t="s">
        <v>582</v>
      </c>
      <c r="DO4" s="446" t="s">
        <v>457</v>
      </c>
      <c r="DP4" s="446" t="s">
        <v>581</v>
      </c>
      <c r="DQ4" s="446" t="s">
        <v>582</v>
      </c>
      <c r="DR4" s="446" t="s">
        <v>457</v>
      </c>
      <c r="DS4" s="446" t="s">
        <v>581</v>
      </c>
      <c r="DT4" s="446" t="s">
        <v>582</v>
      </c>
      <c r="DU4" s="446" t="s">
        <v>457</v>
      </c>
      <c r="DV4" s="446" t="s">
        <v>581</v>
      </c>
      <c r="DW4" s="446" t="s">
        <v>582</v>
      </c>
      <c r="DX4" s="446" t="s">
        <v>457</v>
      </c>
      <c r="DY4" s="446" t="s">
        <v>581</v>
      </c>
      <c r="DZ4" s="446" t="s">
        <v>582</v>
      </c>
      <c r="EA4" s="446" t="s">
        <v>457</v>
      </c>
      <c r="EB4" s="446" t="s">
        <v>581</v>
      </c>
      <c r="EC4" s="446" t="s">
        <v>582</v>
      </c>
      <c r="ED4" s="446" t="s">
        <v>457</v>
      </c>
      <c r="EE4" s="446" t="s">
        <v>581</v>
      </c>
      <c r="EF4" s="446" t="s">
        <v>582</v>
      </c>
      <c r="EG4" s="446" t="s">
        <v>457</v>
      </c>
      <c r="EH4" s="446" t="s">
        <v>581</v>
      </c>
      <c r="EI4" s="446" t="s">
        <v>582</v>
      </c>
      <c r="EJ4" s="446" t="s">
        <v>457</v>
      </c>
      <c r="EK4" s="446" t="s">
        <v>581</v>
      </c>
      <c r="EL4" s="446" t="s">
        <v>582</v>
      </c>
      <c r="EM4" s="446" t="s">
        <v>457</v>
      </c>
      <c r="EN4" s="446" t="s">
        <v>581</v>
      </c>
      <c r="EO4" s="446" t="s">
        <v>582</v>
      </c>
      <c r="EP4" s="446" t="s">
        <v>457</v>
      </c>
      <c r="EQ4" s="446" t="s">
        <v>581</v>
      </c>
      <c r="ER4" s="446" t="s">
        <v>582</v>
      </c>
      <c r="ES4" s="446" t="s">
        <v>457</v>
      </c>
      <c r="ET4" s="446" t="s">
        <v>581</v>
      </c>
      <c r="EU4" s="446" t="s">
        <v>582</v>
      </c>
      <c r="EV4" s="446" t="s">
        <v>457</v>
      </c>
      <c r="EW4" s="446" t="s">
        <v>581</v>
      </c>
      <c r="EX4" s="446" t="s">
        <v>582</v>
      </c>
      <c r="EY4" s="446" t="s">
        <v>457</v>
      </c>
      <c r="EZ4" s="446" t="s">
        <v>581</v>
      </c>
      <c r="FA4" s="446" t="s">
        <v>582</v>
      </c>
      <c r="FB4" s="446" t="s">
        <v>457</v>
      </c>
      <c r="FC4" s="446" t="s">
        <v>581</v>
      </c>
      <c r="FD4" s="446" t="s">
        <v>582</v>
      </c>
      <c r="FE4" s="446" t="s">
        <v>457</v>
      </c>
      <c r="FF4" s="240"/>
      <c r="FG4" s="240"/>
    </row>
    <row r="5" spans="1:164">
      <c r="A5" s="711" t="s">
        <v>458</v>
      </c>
      <c r="B5" s="711"/>
      <c r="C5" s="711"/>
      <c r="D5" s="10">
        <v>4081253658</v>
      </c>
      <c r="E5" s="10"/>
      <c r="F5" s="10"/>
      <c r="G5" s="10">
        <v>2630221402</v>
      </c>
      <c r="H5" s="10">
        <v>2011656652</v>
      </c>
      <c r="I5" s="10">
        <v>51273782</v>
      </c>
      <c r="J5" s="10">
        <v>34406837</v>
      </c>
      <c r="K5" s="10">
        <v>23216797</v>
      </c>
      <c r="L5" s="10">
        <v>13741943</v>
      </c>
      <c r="M5" s="10">
        <v>9919284</v>
      </c>
      <c r="N5" s="10">
        <v>5565850</v>
      </c>
      <c r="O5" s="10">
        <v>69519127</v>
      </c>
      <c r="P5" s="10">
        <v>47069066</v>
      </c>
      <c r="Q5" s="10">
        <v>31515868</v>
      </c>
      <c r="R5" s="10">
        <v>31157506</v>
      </c>
      <c r="S5" s="10">
        <v>25425731</v>
      </c>
      <c r="T5" s="10">
        <v>10863789</v>
      </c>
      <c r="U5" s="10">
        <v>653532128</v>
      </c>
      <c r="V5" s="10">
        <v>412397708</v>
      </c>
      <c r="W5" s="10">
        <v>357505273</v>
      </c>
      <c r="X5" s="10">
        <v>71086143</v>
      </c>
      <c r="Y5" s="10">
        <v>42592997</v>
      </c>
      <c r="Z5" s="10">
        <v>35658323</v>
      </c>
      <c r="AA5" s="10">
        <v>49878868</v>
      </c>
      <c r="AB5" s="10">
        <v>34465938</v>
      </c>
      <c r="AC5" s="10">
        <v>20552354</v>
      </c>
      <c r="AD5" s="10">
        <v>12731877</v>
      </c>
      <c r="AE5" s="10">
        <v>10484729</v>
      </c>
      <c r="AF5" s="10">
        <v>3876587</v>
      </c>
      <c r="AG5" s="10">
        <v>15915124</v>
      </c>
      <c r="AH5" s="10">
        <v>0</v>
      </c>
      <c r="AI5" s="10">
        <v>16102998</v>
      </c>
      <c r="AJ5" s="10">
        <v>200441208</v>
      </c>
      <c r="AK5" s="10">
        <v>110235411</v>
      </c>
      <c r="AL5" s="10">
        <v>112334482</v>
      </c>
      <c r="AM5" s="10">
        <v>94601202</v>
      </c>
      <c r="AN5" s="10">
        <v>56782711</v>
      </c>
      <c r="AO5" s="10">
        <v>50480819</v>
      </c>
      <c r="AP5" s="10">
        <v>20410962</v>
      </c>
      <c r="AQ5" s="10">
        <v>16150842</v>
      </c>
      <c r="AR5" s="10">
        <v>4557500</v>
      </c>
      <c r="AS5" s="10">
        <v>15946663</v>
      </c>
      <c r="AT5" s="10">
        <v>11958060</v>
      </c>
      <c r="AU5" s="10">
        <v>6473578</v>
      </c>
      <c r="AV5" s="10">
        <v>156408921</v>
      </c>
      <c r="AW5" s="10">
        <v>92717936</v>
      </c>
      <c r="AX5" s="10">
        <v>84217898</v>
      </c>
      <c r="AY5" s="10">
        <v>66181164</v>
      </c>
      <c r="AZ5" s="10">
        <v>45070476</v>
      </c>
      <c r="BA5" s="10">
        <v>32967058</v>
      </c>
      <c r="BB5" s="10">
        <v>41449966</v>
      </c>
      <c r="BC5" s="10">
        <v>28867826</v>
      </c>
      <c r="BD5" s="10">
        <v>18246238</v>
      </c>
      <c r="BE5" s="10">
        <v>33068358</v>
      </c>
      <c r="BF5" s="10">
        <v>21877508</v>
      </c>
      <c r="BG5" s="10">
        <v>16461396</v>
      </c>
      <c r="BH5" s="10">
        <v>45633504</v>
      </c>
      <c r="BI5" s="10">
        <v>34510575</v>
      </c>
      <c r="BJ5" s="10">
        <v>15704088</v>
      </c>
      <c r="BK5" s="10">
        <v>52233068</v>
      </c>
      <c r="BL5" s="10">
        <v>36042163</v>
      </c>
      <c r="BM5" s="10">
        <v>21982896</v>
      </c>
      <c r="BN5" s="10">
        <v>14695006</v>
      </c>
      <c r="BO5" s="10">
        <v>10657987</v>
      </c>
      <c r="BP5" s="10">
        <v>5476904</v>
      </c>
      <c r="BQ5" s="10">
        <v>74689836</v>
      </c>
      <c r="BR5" s="10">
        <v>48044203</v>
      </c>
      <c r="BS5" s="10">
        <v>35216059</v>
      </c>
      <c r="BT5" s="10">
        <v>100469946</v>
      </c>
      <c r="BU5" s="10">
        <v>69373415</v>
      </c>
      <c r="BV5" s="10">
        <v>40851147</v>
      </c>
      <c r="BW5" s="10">
        <v>111960273</v>
      </c>
      <c r="BX5" s="10">
        <v>81137215</v>
      </c>
      <c r="BY5" s="10">
        <v>50439474</v>
      </c>
      <c r="BZ5" s="10">
        <v>79491155</v>
      </c>
      <c r="CA5" s="10">
        <v>58186178</v>
      </c>
      <c r="CB5" s="10">
        <v>34003824</v>
      </c>
      <c r="CC5" s="10">
        <v>32112852</v>
      </c>
      <c r="CD5" s="10">
        <v>23421200</v>
      </c>
      <c r="CE5" s="10">
        <v>13201910</v>
      </c>
      <c r="CF5" s="10">
        <v>62447507</v>
      </c>
      <c r="CG5" s="10">
        <v>39804179</v>
      </c>
      <c r="CH5" s="10">
        <v>29488159</v>
      </c>
      <c r="CI5" s="10">
        <v>13917160</v>
      </c>
      <c r="CJ5" s="10">
        <v>10981286</v>
      </c>
      <c r="CK5" s="10">
        <v>4236679</v>
      </c>
      <c r="CL5" s="10">
        <v>24115214</v>
      </c>
      <c r="CM5" s="10">
        <v>12347190</v>
      </c>
      <c r="CN5" s="10">
        <v>14288895</v>
      </c>
      <c r="CO5" s="10">
        <v>32031700</v>
      </c>
      <c r="CP5" s="10">
        <v>21771811</v>
      </c>
      <c r="CQ5" s="10">
        <v>16364568</v>
      </c>
      <c r="CR5" s="10">
        <v>14530759</v>
      </c>
      <c r="CS5" s="10">
        <v>9734653</v>
      </c>
      <c r="CT5" s="10">
        <v>6660129</v>
      </c>
      <c r="CU5" s="10">
        <v>118951703</v>
      </c>
      <c r="CV5" s="10">
        <v>80668670</v>
      </c>
      <c r="CW5" s="10">
        <v>50419738</v>
      </c>
      <c r="CX5" s="10">
        <v>26198970</v>
      </c>
      <c r="CY5" s="10">
        <v>20973046</v>
      </c>
      <c r="CZ5" s="10">
        <v>9261493</v>
      </c>
      <c r="DA5" s="10">
        <v>390694007</v>
      </c>
      <c r="DB5" s="10">
        <v>223525983</v>
      </c>
      <c r="DC5" s="10">
        <v>220677240</v>
      </c>
      <c r="DD5" s="10">
        <v>104275548</v>
      </c>
      <c r="DE5" s="10">
        <v>67302674</v>
      </c>
      <c r="DF5" s="10">
        <v>51394390</v>
      </c>
      <c r="DG5" s="10">
        <v>11933647</v>
      </c>
      <c r="DH5" s="10">
        <v>8880057</v>
      </c>
      <c r="DI5" s="10">
        <v>4877073</v>
      </c>
      <c r="DJ5" s="10">
        <v>143463251</v>
      </c>
      <c r="DK5" s="10">
        <v>101064426</v>
      </c>
      <c r="DL5" s="10">
        <v>59565468</v>
      </c>
      <c r="DM5" s="10">
        <v>38119553</v>
      </c>
      <c r="DN5" s="10">
        <v>26986515</v>
      </c>
      <c r="DO5" s="10">
        <v>15053224</v>
      </c>
      <c r="DP5" s="10">
        <v>59817165</v>
      </c>
      <c r="DQ5" s="10">
        <v>43875212</v>
      </c>
      <c r="DR5" s="10">
        <v>23481944</v>
      </c>
      <c r="DS5" s="10">
        <v>158264277</v>
      </c>
      <c r="DT5" s="10">
        <v>108605542</v>
      </c>
      <c r="DU5" s="10">
        <v>73529670</v>
      </c>
      <c r="DV5" s="10">
        <v>13620032</v>
      </c>
      <c r="DW5" s="10">
        <v>9850913</v>
      </c>
      <c r="DX5" s="10">
        <v>5130409</v>
      </c>
      <c r="DY5" s="10">
        <v>54058682</v>
      </c>
      <c r="DZ5" s="10">
        <v>35504855</v>
      </c>
      <c r="EA5" s="10">
        <v>24842000</v>
      </c>
      <c r="EB5" s="10">
        <v>8862869</v>
      </c>
      <c r="EC5" s="10">
        <v>5614951</v>
      </c>
      <c r="ED5" s="10">
        <v>4152994</v>
      </c>
      <c r="EE5" s="10">
        <v>63657187</v>
      </c>
      <c r="EF5" s="10">
        <v>35851416</v>
      </c>
      <c r="EG5" s="10">
        <v>35594916</v>
      </c>
      <c r="EH5" s="10">
        <v>291392692</v>
      </c>
      <c r="EI5" s="10">
        <v>171756385</v>
      </c>
      <c r="EJ5" s="10">
        <v>155629271</v>
      </c>
      <c r="EK5" s="10">
        <v>35229148</v>
      </c>
      <c r="EL5" s="10">
        <v>24322339</v>
      </c>
      <c r="EM5" s="10">
        <v>14576419</v>
      </c>
      <c r="EN5" s="10">
        <v>8378742</v>
      </c>
      <c r="EO5" s="10">
        <v>6991136</v>
      </c>
      <c r="EP5" s="10">
        <v>3418699</v>
      </c>
      <c r="EQ5" s="10">
        <v>87180226</v>
      </c>
      <c r="ER5" s="10">
        <v>56640519</v>
      </c>
      <c r="ES5" s="10">
        <v>44155276</v>
      </c>
      <c r="ET5" s="10">
        <v>108141016</v>
      </c>
      <c r="EU5" s="10">
        <v>68204402</v>
      </c>
      <c r="EV5" s="10">
        <v>55369482</v>
      </c>
      <c r="EW5" s="10">
        <v>19056027</v>
      </c>
      <c r="EX5" s="10">
        <v>15163440</v>
      </c>
      <c r="EY5" s="10">
        <v>5672347</v>
      </c>
      <c r="EZ5" s="10">
        <v>73583651</v>
      </c>
      <c r="FA5" s="10">
        <v>54526374</v>
      </c>
      <c r="FB5" s="10">
        <v>31331409</v>
      </c>
      <c r="FC5" s="10">
        <v>10702343</v>
      </c>
      <c r="FD5" s="10">
        <v>7477432</v>
      </c>
      <c r="FE5" s="10">
        <v>5011650</v>
      </c>
      <c r="FF5" s="320"/>
      <c r="FG5" s="320"/>
      <c r="FH5" s="317"/>
    </row>
    <row r="6" spans="1:164" ht="25.5" customHeight="1">
      <c r="A6" s="712" t="s">
        <v>459</v>
      </c>
      <c r="B6" s="712"/>
      <c r="C6" s="712"/>
      <c r="D6" s="10">
        <v>3289962114</v>
      </c>
      <c r="E6" s="10"/>
      <c r="F6" s="328">
        <f>G23/G6</f>
        <v>2.2711125449783584E-2</v>
      </c>
      <c r="G6" s="10">
        <v>2097993695</v>
      </c>
      <c r="H6" s="10">
        <v>1752592815</v>
      </c>
      <c r="I6" s="10">
        <v>41584210</v>
      </c>
      <c r="J6" s="10">
        <v>28250965</v>
      </c>
      <c r="K6" s="10">
        <v>19683097</v>
      </c>
      <c r="L6" s="10">
        <v>11489999</v>
      </c>
      <c r="M6" s="10">
        <v>8152092</v>
      </c>
      <c r="N6" s="10">
        <v>5081098</v>
      </c>
      <c r="O6" s="10">
        <v>54842011</v>
      </c>
      <c r="P6" s="10">
        <v>38133225</v>
      </c>
      <c r="Q6" s="10">
        <v>25774594</v>
      </c>
      <c r="R6" s="10">
        <v>26041495</v>
      </c>
      <c r="S6" s="10">
        <v>21402327</v>
      </c>
      <c r="T6" s="10">
        <v>9771182</v>
      </c>
      <c r="U6" s="10">
        <v>499470163</v>
      </c>
      <c r="V6" s="10">
        <v>320249459</v>
      </c>
      <c r="W6" s="10">
        <v>295591557</v>
      </c>
      <c r="X6" s="10">
        <v>55380161</v>
      </c>
      <c r="Y6" s="10">
        <v>30878620</v>
      </c>
      <c r="Z6" s="10">
        <v>31666718</v>
      </c>
      <c r="AA6" s="10">
        <v>43713160</v>
      </c>
      <c r="AB6" s="10">
        <v>30490255</v>
      </c>
      <c r="AC6" s="10">
        <v>18362329</v>
      </c>
      <c r="AD6" s="10">
        <v>10933335</v>
      </c>
      <c r="AE6" s="10">
        <v>9275531</v>
      </c>
      <c r="AF6" s="10">
        <v>3287242</v>
      </c>
      <c r="AG6" s="10">
        <v>13447945</v>
      </c>
      <c r="AH6" s="10">
        <v>0</v>
      </c>
      <c r="AI6" s="10">
        <v>13635819</v>
      </c>
      <c r="AJ6" s="10">
        <v>166037008</v>
      </c>
      <c r="AK6" s="10">
        <v>91783197</v>
      </c>
      <c r="AL6" s="10">
        <v>96382496</v>
      </c>
      <c r="AM6" s="10">
        <v>76110473</v>
      </c>
      <c r="AN6" s="10">
        <v>45135668</v>
      </c>
      <c r="AO6" s="10">
        <v>43637133</v>
      </c>
      <c r="AP6" s="10">
        <v>17905251</v>
      </c>
      <c r="AQ6" s="10">
        <v>14078337</v>
      </c>
      <c r="AR6" s="10">
        <v>4124294</v>
      </c>
      <c r="AS6" s="10">
        <v>12889291</v>
      </c>
      <c r="AT6" s="10">
        <v>9155174</v>
      </c>
      <c r="AU6" s="10">
        <v>6219092</v>
      </c>
      <c r="AV6" s="10">
        <v>124284804</v>
      </c>
      <c r="AW6" s="10">
        <v>72948065</v>
      </c>
      <c r="AX6" s="10">
        <v>71863653</v>
      </c>
      <c r="AY6" s="10">
        <v>58312205</v>
      </c>
      <c r="AZ6" s="10">
        <v>40546768</v>
      </c>
      <c r="BA6" s="10">
        <v>29621807</v>
      </c>
      <c r="BB6" s="10">
        <v>35400783</v>
      </c>
      <c r="BC6" s="10">
        <v>24072068</v>
      </c>
      <c r="BD6" s="10">
        <v>16992813</v>
      </c>
      <c r="BE6" s="10">
        <v>28323612</v>
      </c>
      <c r="BF6" s="10">
        <v>19078088</v>
      </c>
      <c r="BG6" s="10">
        <v>14516070</v>
      </c>
      <c r="BH6" s="10">
        <v>38413728</v>
      </c>
      <c r="BI6" s="10">
        <v>29299781</v>
      </c>
      <c r="BJ6" s="10">
        <v>13695106</v>
      </c>
      <c r="BK6" s="10">
        <v>43732205</v>
      </c>
      <c r="BL6" s="10">
        <v>29227226</v>
      </c>
      <c r="BM6" s="10">
        <v>20296970</v>
      </c>
      <c r="BN6" s="10">
        <v>12712028</v>
      </c>
      <c r="BO6" s="10">
        <v>8814837</v>
      </c>
      <c r="BP6" s="10">
        <v>5337077</v>
      </c>
      <c r="BQ6" s="10">
        <v>64844292</v>
      </c>
      <c r="BR6" s="10">
        <v>42101136</v>
      </c>
      <c r="BS6" s="10">
        <v>31313581</v>
      </c>
      <c r="BT6" s="10">
        <v>81955679</v>
      </c>
      <c r="BU6" s="10">
        <v>58094512</v>
      </c>
      <c r="BV6" s="10">
        <v>33615784</v>
      </c>
      <c r="BW6" s="10">
        <v>91496658</v>
      </c>
      <c r="BX6" s="10">
        <v>66231312</v>
      </c>
      <c r="BY6" s="10">
        <v>44881761</v>
      </c>
      <c r="BZ6" s="10">
        <v>62530562</v>
      </c>
      <c r="CA6" s="10">
        <v>44475950</v>
      </c>
      <c r="CB6" s="10">
        <v>30753459</v>
      </c>
      <c r="CC6" s="10">
        <v>26995715</v>
      </c>
      <c r="CD6" s="10">
        <v>19137029</v>
      </c>
      <c r="CE6" s="10">
        <v>12368944</v>
      </c>
      <c r="CF6" s="10">
        <v>49579993</v>
      </c>
      <c r="CG6" s="10">
        <v>30919843</v>
      </c>
      <c r="CH6" s="10">
        <v>25504980</v>
      </c>
      <c r="CI6" s="10">
        <v>9787883</v>
      </c>
      <c r="CJ6" s="10">
        <v>7021451</v>
      </c>
      <c r="CK6" s="10">
        <v>4067238</v>
      </c>
      <c r="CL6" s="10">
        <v>18435330</v>
      </c>
      <c r="CM6" s="10">
        <v>10470221</v>
      </c>
      <c r="CN6" s="10">
        <v>10485980</v>
      </c>
      <c r="CO6" s="10">
        <v>25009216</v>
      </c>
      <c r="CP6" s="10">
        <v>16087532</v>
      </c>
      <c r="CQ6" s="10">
        <v>15026362</v>
      </c>
      <c r="CR6" s="10">
        <v>12188161</v>
      </c>
      <c r="CS6" s="10">
        <v>7566526</v>
      </c>
      <c r="CT6" s="10">
        <v>6485659</v>
      </c>
      <c r="CU6" s="10">
        <v>103326511</v>
      </c>
      <c r="CV6" s="10">
        <v>66169201</v>
      </c>
      <c r="CW6" s="10">
        <v>49294015</v>
      </c>
      <c r="CX6" s="10">
        <v>22204808</v>
      </c>
      <c r="CY6" s="10">
        <v>17627371</v>
      </c>
      <c r="CZ6" s="10">
        <v>8613005</v>
      </c>
      <c r="DA6" s="10">
        <v>315677447</v>
      </c>
      <c r="DB6" s="10">
        <v>175700469</v>
      </c>
      <c r="DC6" s="10">
        <v>193486195</v>
      </c>
      <c r="DD6" s="10">
        <v>87974601</v>
      </c>
      <c r="DE6" s="10">
        <v>56343509</v>
      </c>
      <c r="DF6" s="10">
        <v>46052608</v>
      </c>
      <c r="DG6" s="10">
        <v>10437784</v>
      </c>
      <c r="DH6" s="10">
        <v>7746544</v>
      </c>
      <c r="DI6" s="10">
        <v>4514722</v>
      </c>
      <c r="DJ6" s="10">
        <v>107674798</v>
      </c>
      <c r="DK6" s="10">
        <v>68842609</v>
      </c>
      <c r="DL6" s="10">
        <v>55998832</v>
      </c>
      <c r="DM6" s="10">
        <v>31572458</v>
      </c>
      <c r="DN6" s="10">
        <v>22075260</v>
      </c>
      <c r="DO6" s="10">
        <v>13417385</v>
      </c>
      <c r="DP6" s="10">
        <v>46176726</v>
      </c>
      <c r="DQ6" s="10">
        <v>32138083</v>
      </c>
      <c r="DR6" s="10">
        <v>21578634</v>
      </c>
      <c r="DS6" s="10">
        <v>130485137</v>
      </c>
      <c r="DT6" s="10">
        <v>87715628</v>
      </c>
      <c r="DU6" s="10">
        <v>66640444</v>
      </c>
      <c r="DV6" s="10">
        <v>11706011</v>
      </c>
      <c r="DW6" s="10">
        <v>8406086</v>
      </c>
      <c r="DX6" s="10">
        <v>4661214</v>
      </c>
      <c r="DY6" s="10">
        <v>44670522</v>
      </c>
      <c r="DZ6" s="10">
        <v>28177916</v>
      </c>
      <c r="EA6" s="10">
        <v>22780779</v>
      </c>
      <c r="EB6" s="10">
        <v>7177018</v>
      </c>
      <c r="EC6" s="10">
        <v>4409773</v>
      </c>
      <c r="ED6" s="10">
        <v>3672321</v>
      </c>
      <c r="EE6" s="10">
        <v>47287292</v>
      </c>
      <c r="EF6" s="10">
        <v>30234945</v>
      </c>
      <c r="EG6" s="10">
        <v>24841492</v>
      </c>
      <c r="EH6" s="10">
        <v>237417500</v>
      </c>
      <c r="EI6" s="10">
        <v>137622906</v>
      </c>
      <c r="EJ6" s="10">
        <v>135787558</v>
      </c>
      <c r="EK6" s="10">
        <v>27589296</v>
      </c>
      <c r="EL6" s="10">
        <v>18687798</v>
      </c>
      <c r="EM6" s="10">
        <v>12571108</v>
      </c>
      <c r="EN6" s="10">
        <v>7467308</v>
      </c>
      <c r="EO6" s="10">
        <v>6361255</v>
      </c>
      <c r="EP6" s="10">
        <v>3137147</v>
      </c>
      <c r="EQ6" s="10">
        <v>77578797</v>
      </c>
      <c r="ER6" s="10">
        <v>50882334</v>
      </c>
      <c r="ES6" s="10">
        <v>40312032</v>
      </c>
      <c r="ET6" s="10">
        <v>82702061</v>
      </c>
      <c r="EU6" s="10">
        <v>50923984</v>
      </c>
      <c r="EV6" s="10">
        <v>47210944</v>
      </c>
      <c r="EW6" s="10">
        <v>16510831</v>
      </c>
      <c r="EX6" s="10">
        <v>12970565</v>
      </c>
      <c r="EY6" s="10">
        <v>5320027</v>
      </c>
      <c r="EZ6" s="10">
        <v>51907684</v>
      </c>
      <c r="FA6" s="10">
        <v>36278147</v>
      </c>
      <c r="FB6" s="10">
        <v>27903670</v>
      </c>
      <c r="FC6" s="10">
        <v>8570167</v>
      </c>
      <c r="FD6" s="10">
        <v>5602117</v>
      </c>
      <c r="FE6" s="10">
        <v>4754789</v>
      </c>
      <c r="FF6" s="320"/>
      <c r="FG6" s="320"/>
      <c r="FH6" s="317"/>
    </row>
    <row r="7" spans="1:164" ht="25.5" customHeight="1">
      <c r="A7" s="712" t="s">
        <v>460</v>
      </c>
      <c r="B7" s="712"/>
      <c r="C7" s="712"/>
      <c r="D7" s="10">
        <v>739661986</v>
      </c>
      <c r="E7" s="10"/>
      <c r="F7" s="10"/>
      <c r="G7" s="10">
        <v>688153027</v>
      </c>
      <c r="H7" s="10">
        <v>612133355</v>
      </c>
      <c r="I7" s="10">
        <v>11227662</v>
      </c>
      <c r="J7" s="10">
        <v>10303451</v>
      </c>
      <c r="K7" s="10">
        <v>7274063</v>
      </c>
      <c r="L7" s="10">
        <v>3705050</v>
      </c>
      <c r="M7" s="10">
        <v>3457365</v>
      </c>
      <c r="N7" s="10">
        <v>1990876</v>
      </c>
      <c r="O7" s="10">
        <v>16469316</v>
      </c>
      <c r="P7" s="10">
        <v>16011205</v>
      </c>
      <c r="Q7" s="10">
        <v>9523918</v>
      </c>
      <c r="R7" s="10">
        <v>8135198</v>
      </c>
      <c r="S7" s="10">
        <v>7877352</v>
      </c>
      <c r="T7" s="10">
        <v>5389860</v>
      </c>
      <c r="U7" s="10">
        <v>112492138</v>
      </c>
      <c r="V7" s="10">
        <v>103018851</v>
      </c>
      <c r="W7" s="10">
        <v>125844141</v>
      </c>
      <c r="X7" s="10">
        <v>10332586</v>
      </c>
      <c r="Y7" s="10">
        <v>9402733</v>
      </c>
      <c r="Z7" s="10">
        <v>8095029</v>
      </c>
      <c r="AA7" s="10">
        <v>7759388</v>
      </c>
      <c r="AB7" s="10">
        <v>7440296</v>
      </c>
      <c r="AC7" s="10">
        <v>5458516</v>
      </c>
      <c r="AD7" s="10">
        <v>2641427</v>
      </c>
      <c r="AE7" s="10">
        <v>2619277</v>
      </c>
      <c r="AF7" s="10">
        <v>1651589</v>
      </c>
      <c r="AG7" s="10">
        <v>3860042</v>
      </c>
      <c r="AH7" s="10">
        <v>0</v>
      </c>
      <c r="AI7" s="10">
        <v>4047916</v>
      </c>
      <c r="AJ7" s="10">
        <v>31991046</v>
      </c>
      <c r="AK7" s="10">
        <v>28298587</v>
      </c>
      <c r="AL7" s="10">
        <v>25821144</v>
      </c>
      <c r="AM7" s="10">
        <v>16524249</v>
      </c>
      <c r="AN7" s="10">
        <v>15295883</v>
      </c>
      <c r="AO7" s="10">
        <v>13890694</v>
      </c>
      <c r="AP7" s="10">
        <v>3216780</v>
      </c>
      <c r="AQ7" s="10">
        <v>3013717</v>
      </c>
      <c r="AR7" s="10">
        <v>500443</v>
      </c>
      <c r="AS7" s="10">
        <v>2956080</v>
      </c>
      <c r="AT7" s="10">
        <v>2819674</v>
      </c>
      <c r="AU7" s="10">
        <v>2621381</v>
      </c>
      <c r="AV7" s="10">
        <v>25611541</v>
      </c>
      <c r="AW7" s="10">
        <v>22429882</v>
      </c>
      <c r="AX7" s="10">
        <v>23708572</v>
      </c>
      <c r="AY7" s="10">
        <v>15345893</v>
      </c>
      <c r="AZ7" s="10">
        <v>15075489</v>
      </c>
      <c r="BA7" s="10">
        <v>12126774</v>
      </c>
      <c r="BB7" s="10">
        <v>6470238</v>
      </c>
      <c r="BC7" s="10">
        <v>6075843</v>
      </c>
      <c r="BD7" s="10">
        <v>6058494</v>
      </c>
      <c r="BE7" s="10">
        <v>4328730</v>
      </c>
      <c r="BF7" s="10">
        <v>4072601</v>
      </c>
      <c r="BG7" s="10">
        <v>5526675</v>
      </c>
      <c r="BH7" s="10">
        <v>12438160</v>
      </c>
      <c r="BI7" s="10">
        <v>11970566</v>
      </c>
      <c r="BJ7" s="10">
        <v>5048753</v>
      </c>
      <c r="BK7" s="10">
        <v>14019720</v>
      </c>
      <c r="BL7" s="10">
        <v>13648190</v>
      </c>
      <c r="BM7" s="10">
        <v>6163521</v>
      </c>
      <c r="BN7" s="10">
        <v>3100871</v>
      </c>
      <c r="BO7" s="10">
        <v>3012515</v>
      </c>
      <c r="BP7" s="10">
        <v>1528241</v>
      </c>
      <c r="BQ7" s="10">
        <v>14063360</v>
      </c>
      <c r="BR7" s="10">
        <v>13023465</v>
      </c>
      <c r="BS7" s="10">
        <v>9610321</v>
      </c>
      <c r="BT7" s="10">
        <v>17960857</v>
      </c>
      <c r="BU7" s="10">
        <v>17101109</v>
      </c>
      <c r="BV7" s="10">
        <v>10614364</v>
      </c>
      <c r="BW7" s="10">
        <v>22851095</v>
      </c>
      <c r="BX7" s="10">
        <v>21365685</v>
      </c>
      <c r="BY7" s="10">
        <v>21101826</v>
      </c>
      <c r="BZ7" s="10">
        <v>12666116</v>
      </c>
      <c r="CA7" s="10">
        <v>11742550</v>
      </c>
      <c r="CB7" s="10">
        <v>13622413</v>
      </c>
      <c r="CC7" s="10">
        <v>8609226</v>
      </c>
      <c r="CD7" s="10">
        <v>8271815</v>
      </c>
      <c r="CE7" s="10">
        <v>4847670</v>
      </c>
      <c r="CF7" s="10">
        <v>12490160</v>
      </c>
      <c r="CG7" s="10">
        <v>11947706</v>
      </c>
      <c r="CH7" s="10">
        <v>7387285</v>
      </c>
      <c r="CI7" s="10">
        <v>3357767</v>
      </c>
      <c r="CJ7" s="10">
        <v>3124693</v>
      </c>
      <c r="CK7" s="10">
        <v>1533880</v>
      </c>
      <c r="CL7" s="10">
        <v>3572996</v>
      </c>
      <c r="CM7" s="10">
        <v>3264232</v>
      </c>
      <c r="CN7" s="10">
        <v>2829635</v>
      </c>
      <c r="CO7" s="10">
        <v>5773218</v>
      </c>
      <c r="CP7" s="10">
        <v>5454068</v>
      </c>
      <c r="CQ7" s="10">
        <v>6423829</v>
      </c>
      <c r="CR7" s="10">
        <v>2492839</v>
      </c>
      <c r="CS7" s="10">
        <v>2799206</v>
      </c>
      <c r="CT7" s="10">
        <v>1557657</v>
      </c>
      <c r="CU7" s="10">
        <v>17974553</v>
      </c>
      <c r="CV7" s="10">
        <v>18014349</v>
      </c>
      <c r="CW7" s="10">
        <v>12096909</v>
      </c>
      <c r="CX7" s="10">
        <v>7732576</v>
      </c>
      <c r="CY7" s="10">
        <v>7534520</v>
      </c>
      <c r="CZ7" s="10">
        <v>4233624</v>
      </c>
      <c r="DA7" s="10">
        <v>70558063</v>
      </c>
      <c r="DB7" s="10">
        <v>64587716</v>
      </c>
      <c r="DC7" s="10">
        <v>59479564</v>
      </c>
      <c r="DD7" s="10">
        <v>20444950</v>
      </c>
      <c r="DE7" s="10">
        <v>18704775</v>
      </c>
      <c r="DF7" s="10">
        <v>16161690</v>
      </c>
      <c r="DG7" s="10">
        <v>1947142</v>
      </c>
      <c r="DH7" s="10">
        <v>1742138</v>
      </c>
      <c r="DI7" s="10">
        <v>2028486</v>
      </c>
      <c r="DJ7" s="10">
        <v>26105228</v>
      </c>
      <c r="DK7" s="10">
        <v>24388743</v>
      </c>
      <c r="DL7" s="10">
        <v>18883128</v>
      </c>
      <c r="DM7" s="10">
        <v>7446348</v>
      </c>
      <c r="DN7" s="10">
        <v>7100962</v>
      </c>
      <c r="DO7" s="10">
        <v>4265572</v>
      </c>
      <c r="DP7" s="10">
        <v>11340048</v>
      </c>
      <c r="DQ7" s="10">
        <v>10470949</v>
      </c>
      <c r="DR7" s="10">
        <v>8409089</v>
      </c>
      <c r="DS7" s="10">
        <v>32178411</v>
      </c>
      <c r="DT7" s="10">
        <v>29418893</v>
      </c>
      <c r="DU7" s="10">
        <v>26630453</v>
      </c>
      <c r="DV7" s="10">
        <v>2947681</v>
      </c>
      <c r="DW7" s="10">
        <v>2868687</v>
      </c>
      <c r="DX7" s="10">
        <v>1440284</v>
      </c>
      <c r="DY7" s="10">
        <v>10048249</v>
      </c>
      <c r="DZ7" s="10">
        <v>9916827</v>
      </c>
      <c r="EA7" s="10">
        <v>6419594</v>
      </c>
      <c r="EB7" s="10">
        <v>1656614</v>
      </c>
      <c r="EC7" s="10">
        <v>1499310</v>
      </c>
      <c r="ED7" s="10">
        <v>1062380</v>
      </c>
      <c r="EE7" s="10">
        <v>12484078</v>
      </c>
      <c r="EF7" s="10">
        <v>11826420</v>
      </c>
      <c r="EG7" s="10">
        <v>8446803</v>
      </c>
      <c r="EH7" s="10">
        <v>48142721</v>
      </c>
      <c r="EI7" s="10">
        <v>47201933</v>
      </c>
      <c r="EJ7" s="10">
        <v>36933752</v>
      </c>
      <c r="EK7" s="10">
        <v>5282006</v>
      </c>
      <c r="EL7" s="10">
        <v>4724208</v>
      </c>
      <c r="EM7" s="10">
        <v>4227408</v>
      </c>
      <c r="EN7" s="10">
        <v>2185331</v>
      </c>
      <c r="EO7" s="10">
        <v>2106215</v>
      </c>
      <c r="EP7" s="10">
        <v>2110209</v>
      </c>
      <c r="EQ7" s="10">
        <v>11578194</v>
      </c>
      <c r="ER7" s="10">
        <v>10957750</v>
      </c>
      <c r="ES7" s="10">
        <v>14236013</v>
      </c>
      <c r="ET7" s="10">
        <v>15790553</v>
      </c>
      <c r="EU7" s="10">
        <v>14446364</v>
      </c>
      <c r="EV7" s="10">
        <v>16777056</v>
      </c>
      <c r="EW7" s="10">
        <v>4966310</v>
      </c>
      <c r="EX7" s="10">
        <v>4846089</v>
      </c>
      <c r="EY7" s="10">
        <v>1899981</v>
      </c>
      <c r="EZ7" s="10">
        <v>9884547</v>
      </c>
      <c r="FA7" s="10">
        <v>9494180</v>
      </c>
      <c r="FB7" s="10">
        <v>12664499</v>
      </c>
      <c r="FC7" s="10">
        <v>2504637</v>
      </c>
      <c r="FD7" s="10">
        <v>2363993</v>
      </c>
      <c r="FE7" s="10">
        <v>1927384</v>
      </c>
      <c r="FF7" s="320"/>
      <c r="FG7" s="320"/>
      <c r="FH7" s="317"/>
    </row>
    <row r="8" spans="1:164" ht="14.25" customHeight="1">
      <c r="A8" s="712" t="s">
        <v>461</v>
      </c>
      <c r="B8" s="712"/>
      <c r="C8" s="712"/>
      <c r="D8" s="10">
        <v>739661986</v>
      </c>
      <c r="E8" s="10"/>
      <c r="F8" s="10"/>
      <c r="G8" s="10">
        <v>670563806</v>
      </c>
      <c r="H8" s="10">
        <v>69098180</v>
      </c>
      <c r="I8" s="10">
        <v>11227662</v>
      </c>
      <c r="J8" s="10">
        <v>10114128</v>
      </c>
      <c r="K8" s="10">
        <v>1113534</v>
      </c>
      <c r="L8" s="10">
        <v>3705050</v>
      </c>
      <c r="M8" s="10">
        <v>3448655</v>
      </c>
      <c r="N8" s="10">
        <v>256395</v>
      </c>
      <c r="O8" s="10">
        <v>16469316</v>
      </c>
      <c r="P8" s="10">
        <v>15572048</v>
      </c>
      <c r="Q8" s="10">
        <v>897268</v>
      </c>
      <c r="R8" s="10">
        <v>8135198</v>
      </c>
      <c r="S8" s="10">
        <v>7832635</v>
      </c>
      <c r="T8" s="10">
        <v>302563</v>
      </c>
      <c r="U8" s="10">
        <v>112492138</v>
      </c>
      <c r="V8" s="10">
        <v>99074876</v>
      </c>
      <c r="W8" s="10">
        <v>13417262</v>
      </c>
      <c r="X8" s="10">
        <v>10332586</v>
      </c>
      <c r="Y8" s="10">
        <v>9338266</v>
      </c>
      <c r="Z8" s="10">
        <v>994320</v>
      </c>
      <c r="AA8" s="10">
        <v>7759388</v>
      </c>
      <c r="AB8" s="10">
        <v>7206925</v>
      </c>
      <c r="AC8" s="10">
        <v>552463</v>
      </c>
      <c r="AD8" s="10">
        <v>2641427</v>
      </c>
      <c r="AE8" s="10">
        <v>2552478</v>
      </c>
      <c r="AF8" s="10">
        <v>88949</v>
      </c>
      <c r="AG8" s="10">
        <v>3860042</v>
      </c>
      <c r="AH8" s="10">
        <v>0</v>
      </c>
      <c r="AI8" s="10">
        <v>3860042</v>
      </c>
      <c r="AJ8" s="10">
        <v>31991046</v>
      </c>
      <c r="AK8" s="10">
        <v>27994479</v>
      </c>
      <c r="AL8" s="10">
        <v>3996567</v>
      </c>
      <c r="AM8" s="10">
        <v>16524249</v>
      </c>
      <c r="AN8" s="10">
        <v>15229931</v>
      </c>
      <c r="AO8" s="10">
        <v>1294318</v>
      </c>
      <c r="AP8" s="10">
        <v>3216780</v>
      </c>
      <c r="AQ8" s="10">
        <v>3005181</v>
      </c>
      <c r="AR8" s="10">
        <v>211599</v>
      </c>
      <c r="AS8" s="10">
        <v>2956080</v>
      </c>
      <c r="AT8" s="10">
        <v>2804710</v>
      </c>
      <c r="AU8" s="10">
        <v>151370</v>
      </c>
      <c r="AV8" s="10">
        <v>25611541</v>
      </c>
      <c r="AW8" s="10">
        <v>22042413</v>
      </c>
      <c r="AX8" s="10">
        <v>3569128</v>
      </c>
      <c r="AY8" s="10">
        <v>15345893</v>
      </c>
      <c r="AZ8" s="10">
        <v>14994627</v>
      </c>
      <c r="BA8" s="10">
        <v>351266</v>
      </c>
      <c r="BB8" s="10">
        <v>6470238</v>
      </c>
      <c r="BC8" s="10">
        <v>6030784</v>
      </c>
      <c r="BD8" s="10">
        <v>439454</v>
      </c>
      <c r="BE8" s="10">
        <v>4328730</v>
      </c>
      <c r="BF8" s="10">
        <v>4029932</v>
      </c>
      <c r="BG8" s="10">
        <v>298798</v>
      </c>
      <c r="BH8" s="10">
        <v>12438160</v>
      </c>
      <c r="BI8" s="10">
        <v>11928331</v>
      </c>
      <c r="BJ8" s="10">
        <v>509829</v>
      </c>
      <c r="BK8" s="10">
        <v>14019720</v>
      </c>
      <c r="BL8" s="10">
        <v>13179225</v>
      </c>
      <c r="BM8" s="10">
        <v>840495</v>
      </c>
      <c r="BN8" s="10">
        <v>3100871</v>
      </c>
      <c r="BO8" s="10">
        <v>2975329</v>
      </c>
      <c r="BP8" s="10">
        <v>125542</v>
      </c>
      <c r="BQ8" s="10">
        <v>14063360</v>
      </c>
      <c r="BR8" s="10">
        <v>12747119</v>
      </c>
      <c r="BS8" s="10">
        <v>1316241</v>
      </c>
      <c r="BT8" s="10">
        <v>17960857</v>
      </c>
      <c r="BU8" s="10">
        <v>16455455</v>
      </c>
      <c r="BV8" s="10">
        <v>1505402</v>
      </c>
      <c r="BW8" s="10">
        <v>22851095</v>
      </c>
      <c r="BX8" s="10">
        <v>21207961</v>
      </c>
      <c r="BY8" s="10">
        <v>1643134</v>
      </c>
      <c r="BZ8" s="10">
        <v>12666116</v>
      </c>
      <c r="CA8" s="10">
        <v>11548779</v>
      </c>
      <c r="CB8" s="10">
        <v>1117337</v>
      </c>
      <c r="CC8" s="10">
        <v>8609226</v>
      </c>
      <c r="CD8" s="10">
        <v>8152399</v>
      </c>
      <c r="CE8" s="10">
        <v>456827</v>
      </c>
      <c r="CF8" s="10">
        <v>12490160</v>
      </c>
      <c r="CG8" s="10">
        <v>11742639</v>
      </c>
      <c r="CH8" s="10">
        <v>747521</v>
      </c>
      <c r="CI8" s="10">
        <v>3357767</v>
      </c>
      <c r="CJ8" s="10">
        <v>3119450</v>
      </c>
      <c r="CK8" s="10">
        <v>238317</v>
      </c>
      <c r="CL8" s="10">
        <v>3572996</v>
      </c>
      <c r="CM8" s="10">
        <v>3231492</v>
      </c>
      <c r="CN8" s="10">
        <v>341504</v>
      </c>
      <c r="CO8" s="10">
        <v>5773218</v>
      </c>
      <c r="CP8" s="10">
        <v>5258544</v>
      </c>
      <c r="CQ8" s="10">
        <v>514674</v>
      </c>
      <c r="CR8" s="10">
        <v>2492839</v>
      </c>
      <c r="CS8" s="10">
        <v>2393791</v>
      </c>
      <c r="CT8" s="10">
        <v>99048</v>
      </c>
      <c r="CU8" s="10">
        <v>17974553</v>
      </c>
      <c r="CV8" s="10">
        <v>17148185</v>
      </c>
      <c r="CW8" s="10">
        <v>826368</v>
      </c>
      <c r="CX8" s="10">
        <v>7732576</v>
      </c>
      <c r="CY8" s="10">
        <v>7296863</v>
      </c>
      <c r="CZ8" s="10">
        <v>435713</v>
      </c>
      <c r="DA8" s="10">
        <v>70558063</v>
      </c>
      <c r="DB8" s="10">
        <v>63271908</v>
      </c>
      <c r="DC8" s="10">
        <v>7286155</v>
      </c>
      <c r="DD8" s="10">
        <v>20444950</v>
      </c>
      <c r="DE8" s="10">
        <v>18532821</v>
      </c>
      <c r="DF8" s="10">
        <v>1912129</v>
      </c>
      <c r="DG8" s="10">
        <v>1947142</v>
      </c>
      <c r="DH8" s="10">
        <v>1694899</v>
      </c>
      <c r="DI8" s="10">
        <v>252243</v>
      </c>
      <c r="DJ8" s="10">
        <v>26105228</v>
      </c>
      <c r="DK8" s="10">
        <v>23764912</v>
      </c>
      <c r="DL8" s="10">
        <v>2340316</v>
      </c>
      <c r="DM8" s="10">
        <v>7446348</v>
      </c>
      <c r="DN8" s="10">
        <v>6945621</v>
      </c>
      <c r="DO8" s="10">
        <v>500727</v>
      </c>
      <c r="DP8" s="10">
        <v>11340048</v>
      </c>
      <c r="DQ8" s="10">
        <v>10439170</v>
      </c>
      <c r="DR8" s="10">
        <v>900878</v>
      </c>
      <c r="DS8" s="10">
        <v>32178411</v>
      </c>
      <c r="DT8" s="10">
        <v>29188234</v>
      </c>
      <c r="DU8" s="10">
        <v>2990177</v>
      </c>
      <c r="DV8" s="10">
        <v>2947681</v>
      </c>
      <c r="DW8" s="10">
        <v>2788520</v>
      </c>
      <c r="DX8" s="10">
        <v>159161</v>
      </c>
      <c r="DY8" s="10">
        <v>10048249</v>
      </c>
      <c r="DZ8" s="10">
        <v>9633306</v>
      </c>
      <c r="EA8" s="10">
        <v>414943</v>
      </c>
      <c r="EB8" s="10">
        <v>1656614</v>
      </c>
      <c r="EC8" s="10">
        <v>1466916</v>
      </c>
      <c r="ED8" s="10">
        <v>189698</v>
      </c>
      <c r="EE8" s="10">
        <v>12484078</v>
      </c>
      <c r="EF8" s="10">
        <v>11718391</v>
      </c>
      <c r="EG8" s="10">
        <v>765687</v>
      </c>
      <c r="EH8" s="10">
        <v>48142721</v>
      </c>
      <c r="EI8" s="10">
        <v>43967109</v>
      </c>
      <c r="EJ8" s="10">
        <v>4175612</v>
      </c>
      <c r="EK8" s="10">
        <v>5282006</v>
      </c>
      <c r="EL8" s="10">
        <v>4721316</v>
      </c>
      <c r="EM8" s="10">
        <v>560690</v>
      </c>
      <c r="EN8" s="10">
        <v>2185331</v>
      </c>
      <c r="EO8" s="10">
        <v>2104475</v>
      </c>
      <c r="EP8" s="10">
        <v>80856</v>
      </c>
      <c r="EQ8" s="10">
        <v>11578194</v>
      </c>
      <c r="ER8" s="10">
        <v>10173474</v>
      </c>
      <c r="ES8" s="10">
        <v>1404720</v>
      </c>
      <c r="ET8" s="10">
        <v>15790553</v>
      </c>
      <c r="EU8" s="10">
        <v>14098406</v>
      </c>
      <c r="EV8" s="10">
        <v>1692147</v>
      </c>
      <c r="EW8" s="10">
        <v>4966310</v>
      </c>
      <c r="EX8" s="10">
        <v>4753828</v>
      </c>
      <c r="EY8" s="10">
        <v>212482</v>
      </c>
      <c r="EZ8" s="10">
        <v>9884547</v>
      </c>
      <c r="FA8" s="10">
        <v>9286777</v>
      </c>
      <c r="FB8" s="10">
        <v>597770</v>
      </c>
      <c r="FC8" s="10">
        <v>2504637</v>
      </c>
      <c r="FD8" s="10">
        <v>2356093</v>
      </c>
      <c r="FE8" s="10">
        <v>148544</v>
      </c>
      <c r="FF8" s="320"/>
      <c r="FG8" s="320"/>
      <c r="FH8" s="317"/>
    </row>
    <row r="9" spans="1:164" ht="15" customHeight="1">
      <c r="A9" s="712" t="s">
        <v>462</v>
      </c>
      <c r="B9" s="712"/>
      <c r="C9" s="712"/>
      <c r="D9" s="10">
        <v>0</v>
      </c>
      <c r="E9" s="10"/>
      <c r="F9" s="10"/>
      <c r="G9" s="10">
        <v>0</v>
      </c>
      <c r="H9" s="10">
        <v>543035175</v>
      </c>
      <c r="I9" s="10">
        <v>0</v>
      </c>
      <c r="J9" s="10">
        <v>0</v>
      </c>
      <c r="K9" s="10">
        <v>6160529</v>
      </c>
      <c r="L9" s="10">
        <v>0</v>
      </c>
      <c r="M9" s="10">
        <v>0</v>
      </c>
      <c r="N9" s="10">
        <v>1734481</v>
      </c>
      <c r="O9" s="10">
        <v>0</v>
      </c>
      <c r="P9" s="10">
        <v>0</v>
      </c>
      <c r="Q9" s="10">
        <v>8626650</v>
      </c>
      <c r="R9" s="10">
        <v>0</v>
      </c>
      <c r="S9" s="10">
        <v>0</v>
      </c>
      <c r="T9" s="10">
        <v>5087297</v>
      </c>
      <c r="U9" s="10">
        <v>0</v>
      </c>
      <c r="V9" s="10">
        <v>0</v>
      </c>
      <c r="W9" s="10">
        <v>112426878</v>
      </c>
      <c r="X9" s="10">
        <v>0</v>
      </c>
      <c r="Y9" s="10">
        <v>0</v>
      </c>
      <c r="Z9" s="10">
        <v>7100710</v>
      </c>
      <c r="AA9" s="10">
        <v>0</v>
      </c>
      <c r="AB9" s="10">
        <v>0</v>
      </c>
      <c r="AC9" s="10">
        <v>4906053</v>
      </c>
      <c r="AD9" s="10">
        <v>0</v>
      </c>
      <c r="AE9" s="10">
        <v>0</v>
      </c>
      <c r="AF9" s="10">
        <v>1562640</v>
      </c>
      <c r="AG9" s="10">
        <v>0</v>
      </c>
      <c r="AH9" s="10">
        <v>0</v>
      </c>
      <c r="AI9" s="10">
        <v>187874</v>
      </c>
      <c r="AJ9" s="10">
        <v>0</v>
      </c>
      <c r="AK9" s="10">
        <v>0</v>
      </c>
      <c r="AL9" s="10">
        <v>21824577</v>
      </c>
      <c r="AM9" s="10">
        <v>0</v>
      </c>
      <c r="AN9" s="10">
        <v>0</v>
      </c>
      <c r="AO9" s="10">
        <v>12596376</v>
      </c>
      <c r="AP9" s="10">
        <v>0</v>
      </c>
      <c r="AQ9" s="10">
        <v>0</v>
      </c>
      <c r="AR9" s="10">
        <v>288844</v>
      </c>
      <c r="AS9" s="10">
        <v>0</v>
      </c>
      <c r="AT9" s="10">
        <v>0</v>
      </c>
      <c r="AU9" s="10">
        <v>2470010</v>
      </c>
      <c r="AV9" s="10">
        <v>0</v>
      </c>
      <c r="AW9" s="10">
        <v>0</v>
      </c>
      <c r="AX9" s="10">
        <v>20139444</v>
      </c>
      <c r="AY9" s="10">
        <v>0</v>
      </c>
      <c r="AZ9" s="10">
        <v>0</v>
      </c>
      <c r="BA9" s="10">
        <v>11775508</v>
      </c>
      <c r="BB9" s="10">
        <v>0</v>
      </c>
      <c r="BC9" s="10">
        <v>0</v>
      </c>
      <c r="BD9" s="10">
        <v>5619040</v>
      </c>
      <c r="BE9" s="10">
        <v>0</v>
      </c>
      <c r="BF9" s="10">
        <v>0</v>
      </c>
      <c r="BG9" s="10">
        <v>5227877</v>
      </c>
      <c r="BH9" s="10">
        <v>0</v>
      </c>
      <c r="BI9" s="10">
        <v>0</v>
      </c>
      <c r="BJ9" s="10">
        <v>4538924</v>
      </c>
      <c r="BK9" s="10">
        <v>0</v>
      </c>
      <c r="BL9" s="10">
        <v>0</v>
      </c>
      <c r="BM9" s="10">
        <v>5323026</v>
      </c>
      <c r="BN9" s="10">
        <v>0</v>
      </c>
      <c r="BO9" s="10">
        <v>0</v>
      </c>
      <c r="BP9" s="10">
        <v>1402699</v>
      </c>
      <c r="BQ9" s="10">
        <v>0</v>
      </c>
      <c r="BR9" s="10">
        <v>0</v>
      </c>
      <c r="BS9" s="10">
        <v>8294079</v>
      </c>
      <c r="BT9" s="10">
        <v>0</v>
      </c>
      <c r="BU9" s="10">
        <v>0</v>
      </c>
      <c r="BV9" s="10">
        <v>9108962</v>
      </c>
      <c r="BW9" s="10">
        <v>0</v>
      </c>
      <c r="BX9" s="10">
        <v>0</v>
      </c>
      <c r="BY9" s="10">
        <v>19458692</v>
      </c>
      <c r="BZ9" s="10">
        <v>0</v>
      </c>
      <c r="CA9" s="10">
        <v>0</v>
      </c>
      <c r="CB9" s="10">
        <v>12505076</v>
      </c>
      <c r="CC9" s="10">
        <v>0</v>
      </c>
      <c r="CD9" s="10">
        <v>0</v>
      </c>
      <c r="CE9" s="10">
        <v>4390842</v>
      </c>
      <c r="CF9" s="10">
        <v>0</v>
      </c>
      <c r="CG9" s="10">
        <v>0</v>
      </c>
      <c r="CH9" s="10">
        <v>6639764</v>
      </c>
      <c r="CI9" s="10">
        <v>0</v>
      </c>
      <c r="CJ9" s="10">
        <v>0</v>
      </c>
      <c r="CK9" s="10">
        <v>1295562</v>
      </c>
      <c r="CL9" s="10">
        <v>0</v>
      </c>
      <c r="CM9" s="10">
        <v>0</v>
      </c>
      <c r="CN9" s="10">
        <v>2488131</v>
      </c>
      <c r="CO9" s="10">
        <v>0</v>
      </c>
      <c r="CP9" s="10">
        <v>0</v>
      </c>
      <c r="CQ9" s="10">
        <v>5909154</v>
      </c>
      <c r="CR9" s="10">
        <v>0</v>
      </c>
      <c r="CS9" s="10">
        <v>0</v>
      </c>
      <c r="CT9" s="10">
        <v>1458609</v>
      </c>
      <c r="CU9" s="10">
        <v>0</v>
      </c>
      <c r="CV9" s="10">
        <v>0</v>
      </c>
      <c r="CW9" s="10">
        <v>11270542</v>
      </c>
      <c r="CX9" s="10">
        <v>0</v>
      </c>
      <c r="CY9" s="10">
        <v>0</v>
      </c>
      <c r="CZ9" s="10">
        <v>3797912</v>
      </c>
      <c r="DA9" s="10">
        <v>0</v>
      </c>
      <c r="DB9" s="10">
        <v>0</v>
      </c>
      <c r="DC9" s="10">
        <v>52193408</v>
      </c>
      <c r="DD9" s="10">
        <v>0</v>
      </c>
      <c r="DE9" s="10">
        <v>0</v>
      </c>
      <c r="DF9" s="10">
        <v>14249562</v>
      </c>
      <c r="DG9" s="10">
        <v>0</v>
      </c>
      <c r="DH9" s="10">
        <v>0</v>
      </c>
      <c r="DI9" s="10">
        <v>1776243</v>
      </c>
      <c r="DJ9" s="10">
        <v>0</v>
      </c>
      <c r="DK9" s="10">
        <v>0</v>
      </c>
      <c r="DL9" s="10">
        <v>16542812</v>
      </c>
      <c r="DM9" s="10">
        <v>0</v>
      </c>
      <c r="DN9" s="10">
        <v>0</v>
      </c>
      <c r="DO9" s="10">
        <v>3764845</v>
      </c>
      <c r="DP9" s="10">
        <v>0</v>
      </c>
      <c r="DQ9" s="10">
        <v>0</v>
      </c>
      <c r="DR9" s="10">
        <v>7508212</v>
      </c>
      <c r="DS9" s="10">
        <v>0</v>
      </c>
      <c r="DT9" s="10">
        <v>0</v>
      </c>
      <c r="DU9" s="10">
        <v>23640275</v>
      </c>
      <c r="DV9" s="10">
        <v>0</v>
      </c>
      <c r="DW9" s="10">
        <v>0</v>
      </c>
      <c r="DX9" s="10">
        <v>1281123</v>
      </c>
      <c r="DY9" s="10">
        <v>0</v>
      </c>
      <c r="DZ9" s="10">
        <v>0</v>
      </c>
      <c r="EA9" s="10">
        <v>6004652</v>
      </c>
      <c r="EB9" s="10">
        <v>0</v>
      </c>
      <c r="EC9" s="10">
        <v>0</v>
      </c>
      <c r="ED9" s="10">
        <v>872682</v>
      </c>
      <c r="EE9" s="10">
        <v>0</v>
      </c>
      <c r="EF9" s="10">
        <v>0</v>
      </c>
      <c r="EG9" s="10">
        <v>7681116</v>
      </c>
      <c r="EH9" s="10">
        <v>0</v>
      </c>
      <c r="EI9" s="10">
        <v>0</v>
      </c>
      <c r="EJ9" s="10">
        <v>32758140</v>
      </c>
      <c r="EK9" s="10">
        <v>0</v>
      </c>
      <c r="EL9" s="10">
        <v>0</v>
      </c>
      <c r="EM9" s="10">
        <v>3666718</v>
      </c>
      <c r="EN9" s="10">
        <v>0</v>
      </c>
      <c r="EO9" s="10">
        <v>0</v>
      </c>
      <c r="EP9" s="10">
        <v>2029354</v>
      </c>
      <c r="EQ9" s="10">
        <v>0</v>
      </c>
      <c r="ER9" s="10">
        <v>0</v>
      </c>
      <c r="ES9" s="10">
        <v>12831293</v>
      </c>
      <c r="ET9" s="10">
        <v>0</v>
      </c>
      <c r="EU9" s="10">
        <v>0</v>
      </c>
      <c r="EV9" s="10">
        <v>15084910</v>
      </c>
      <c r="EW9" s="10">
        <v>0</v>
      </c>
      <c r="EX9" s="10">
        <v>0</v>
      </c>
      <c r="EY9" s="10">
        <v>1687500</v>
      </c>
      <c r="EZ9" s="10">
        <v>0</v>
      </c>
      <c r="FA9" s="10">
        <v>0</v>
      </c>
      <c r="FB9" s="10">
        <v>12066730</v>
      </c>
      <c r="FC9" s="10">
        <v>0</v>
      </c>
      <c r="FD9" s="10">
        <v>0</v>
      </c>
      <c r="FE9" s="10">
        <v>1778840</v>
      </c>
      <c r="FF9" s="320"/>
      <c r="FG9" s="320"/>
      <c r="FH9" s="317"/>
    </row>
    <row r="10" spans="1:164" ht="15" customHeight="1">
      <c r="A10" s="712" t="s">
        <v>463</v>
      </c>
      <c r="B10" s="712"/>
      <c r="C10" s="712"/>
      <c r="D10" s="10">
        <v>0</v>
      </c>
      <c r="E10" s="10"/>
      <c r="F10" s="10"/>
      <c r="G10" s="10">
        <v>17589221</v>
      </c>
      <c r="H10" s="10">
        <v>0</v>
      </c>
      <c r="I10" s="10">
        <v>0</v>
      </c>
      <c r="J10" s="10">
        <v>189323</v>
      </c>
      <c r="K10" s="10">
        <v>0</v>
      </c>
      <c r="L10" s="10">
        <v>0</v>
      </c>
      <c r="M10" s="10">
        <v>8710</v>
      </c>
      <c r="N10" s="10">
        <v>0</v>
      </c>
      <c r="O10" s="10">
        <v>0</v>
      </c>
      <c r="P10" s="10">
        <v>439157</v>
      </c>
      <c r="Q10" s="10">
        <v>0</v>
      </c>
      <c r="R10" s="10">
        <v>0</v>
      </c>
      <c r="S10" s="10">
        <v>44717</v>
      </c>
      <c r="T10" s="10">
        <v>0</v>
      </c>
      <c r="U10" s="10">
        <v>0</v>
      </c>
      <c r="V10" s="10">
        <v>3943975</v>
      </c>
      <c r="W10" s="10">
        <v>0</v>
      </c>
      <c r="X10" s="10">
        <v>0</v>
      </c>
      <c r="Y10" s="10">
        <v>64467</v>
      </c>
      <c r="Z10" s="10">
        <v>0</v>
      </c>
      <c r="AA10" s="10">
        <v>0</v>
      </c>
      <c r="AB10" s="10">
        <v>233371</v>
      </c>
      <c r="AC10" s="10">
        <v>0</v>
      </c>
      <c r="AD10" s="10">
        <v>0</v>
      </c>
      <c r="AE10" s="10">
        <v>66799</v>
      </c>
      <c r="AF10" s="10">
        <v>0</v>
      </c>
      <c r="AG10" s="10">
        <v>0</v>
      </c>
      <c r="AH10" s="10">
        <v>0</v>
      </c>
      <c r="AI10" s="10">
        <v>0</v>
      </c>
      <c r="AJ10" s="10">
        <v>0</v>
      </c>
      <c r="AK10" s="10">
        <v>304108</v>
      </c>
      <c r="AL10" s="10">
        <v>0</v>
      </c>
      <c r="AM10" s="10">
        <v>0</v>
      </c>
      <c r="AN10" s="10">
        <v>65952</v>
      </c>
      <c r="AO10" s="10">
        <v>0</v>
      </c>
      <c r="AP10" s="10">
        <v>0</v>
      </c>
      <c r="AQ10" s="10">
        <v>8536</v>
      </c>
      <c r="AR10" s="10">
        <v>0</v>
      </c>
      <c r="AS10" s="10">
        <v>0</v>
      </c>
      <c r="AT10" s="10">
        <v>14964</v>
      </c>
      <c r="AU10" s="10">
        <v>0</v>
      </c>
      <c r="AV10" s="10">
        <v>0</v>
      </c>
      <c r="AW10" s="10">
        <v>387469</v>
      </c>
      <c r="AX10" s="10">
        <v>0</v>
      </c>
      <c r="AY10" s="10">
        <v>0</v>
      </c>
      <c r="AZ10" s="10">
        <v>80862</v>
      </c>
      <c r="BA10" s="10">
        <v>0</v>
      </c>
      <c r="BB10" s="10">
        <v>0</v>
      </c>
      <c r="BC10" s="10">
        <v>45059</v>
      </c>
      <c r="BD10" s="10">
        <v>0</v>
      </c>
      <c r="BE10" s="10">
        <v>0</v>
      </c>
      <c r="BF10" s="10">
        <v>42669</v>
      </c>
      <c r="BG10" s="10">
        <v>0</v>
      </c>
      <c r="BH10" s="10">
        <v>0</v>
      </c>
      <c r="BI10" s="10">
        <v>42235</v>
      </c>
      <c r="BJ10" s="10">
        <v>0</v>
      </c>
      <c r="BK10" s="10">
        <v>0</v>
      </c>
      <c r="BL10" s="10">
        <v>468965</v>
      </c>
      <c r="BM10" s="10">
        <v>0</v>
      </c>
      <c r="BN10" s="10">
        <v>0</v>
      </c>
      <c r="BO10" s="10">
        <v>37186</v>
      </c>
      <c r="BP10" s="10">
        <v>0</v>
      </c>
      <c r="BQ10" s="10">
        <v>0</v>
      </c>
      <c r="BR10" s="10">
        <v>276346</v>
      </c>
      <c r="BS10" s="10">
        <v>0</v>
      </c>
      <c r="BT10" s="10">
        <v>0</v>
      </c>
      <c r="BU10" s="10">
        <v>645654</v>
      </c>
      <c r="BV10" s="10">
        <v>0</v>
      </c>
      <c r="BW10" s="10">
        <v>0</v>
      </c>
      <c r="BX10" s="10">
        <v>157724</v>
      </c>
      <c r="BY10" s="10">
        <v>0</v>
      </c>
      <c r="BZ10" s="10">
        <v>0</v>
      </c>
      <c r="CA10" s="10">
        <v>193771</v>
      </c>
      <c r="CB10" s="10">
        <v>0</v>
      </c>
      <c r="CC10" s="10">
        <v>0</v>
      </c>
      <c r="CD10" s="10">
        <v>119416</v>
      </c>
      <c r="CE10" s="10">
        <v>0</v>
      </c>
      <c r="CF10" s="10">
        <v>0</v>
      </c>
      <c r="CG10" s="10">
        <v>205067</v>
      </c>
      <c r="CH10" s="10">
        <v>0</v>
      </c>
      <c r="CI10" s="10">
        <v>0</v>
      </c>
      <c r="CJ10" s="10">
        <v>5243</v>
      </c>
      <c r="CK10" s="10">
        <v>0</v>
      </c>
      <c r="CL10" s="10">
        <v>0</v>
      </c>
      <c r="CM10" s="10">
        <v>32740</v>
      </c>
      <c r="CN10" s="10">
        <v>0</v>
      </c>
      <c r="CO10" s="10">
        <v>0</v>
      </c>
      <c r="CP10" s="10">
        <v>195524</v>
      </c>
      <c r="CQ10" s="10">
        <v>0</v>
      </c>
      <c r="CR10" s="10">
        <v>0</v>
      </c>
      <c r="CS10" s="10">
        <v>405415</v>
      </c>
      <c r="CT10" s="10">
        <v>0</v>
      </c>
      <c r="CU10" s="10">
        <v>0</v>
      </c>
      <c r="CV10" s="10">
        <v>866164</v>
      </c>
      <c r="CW10" s="10">
        <v>0</v>
      </c>
      <c r="CX10" s="10">
        <v>0</v>
      </c>
      <c r="CY10" s="10">
        <v>237657</v>
      </c>
      <c r="CZ10" s="10">
        <v>0</v>
      </c>
      <c r="DA10" s="10">
        <v>0</v>
      </c>
      <c r="DB10" s="10">
        <v>1315808</v>
      </c>
      <c r="DC10" s="10">
        <v>0</v>
      </c>
      <c r="DD10" s="10">
        <v>0</v>
      </c>
      <c r="DE10" s="10">
        <v>171954</v>
      </c>
      <c r="DF10" s="10">
        <v>0</v>
      </c>
      <c r="DG10" s="10">
        <v>0</v>
      </c>
      <c r="DH10" s="10">
        <v>47239</v>
      </c>
      <c r="DI10" s="10">
        <v>0</v>
      </c>
      <c r="DJ10" s="10">
        <v>0</v>
      </c>
      <c r="DK10" s="10">
        <v>623831</v>
      </c>
      <c r="DL10" s="10">
        <v>0</v>
      </c>
      <c r="DM10" s="10">
        <v>0</v>
      </c>
      <c r="DN10" s="10">
        <v>155341</v>
      </c>
      <c r="DO10" s="10">
        <v>0</v>
      </c>
      <c r="DP10" s="10">
        <v>0</v>
      </c>
      <c r="DQ10" s="10">
        <v>31779</v>
      </c>
      <c r="DR10" s="10">
        <v>0</v>
      </c>
      <c r="DS10" s="10">
        <v>0</v>
      </c>
      <c r="DT10" s="10">
        <v>230659</v>
      </c>
      <c r="DU10" s="10">
        <v>0</v>
      </c>
      <c r="DV10" s="10">
        <v>0</v>
      </c>
      <c r="DW10" s="10">
        <v>80167</v>
      </c>
      <c r="DX10" s="10">
        <v>0</v>
      </c>
      <c r="DY10" s="10">
        <v>0</v>
      </c>
      <c r="DZ10" s="10">
        <v>283521</v>
      </c>
      <c r="EA10" s="10">
        <v>0</v>
      </c>
      <c r="EB10" s="10">
        <v>0</v>
      </c>
      <c r="EC10" s="10">
        <v>32394</v>
      </c>
      <c r="ED10" s="10">
        <v>0</v>
      </c>
      <c r="EE10" s="10">
        <v>0</v>
      </c>
      <c r="EF10" s="10">
        <v>108029</v>
      </c>
      <c r="EG10" s="10">
        <v>0</v>
      </c>
      <c r="EH10" s="10">
        <v>0</v>
      </c>
      <c r="EI10" s="10">
        <v>3234824</v>
      </c>
      <c r="EJ10" s="10">
        <v>0</v>
      </c>
      <c r="EK10" s="10">
        <v>0</v>
      </c>
      <c r="EL10" s="10">
        <v>2892</v>
      </c>
      <c r="EM10" s="10">
        <v>0</v>
      </c>
      <c r="EN10" s="10">
        <v>0</v>
      </c>
      <c r="EO10" s="10">
        <v>1740</v>
      </c>
      <c r="EP10" s="10">
        <v>0</v>
      </c>
      <c r="EQ10" s="10">
        <v>0</v>
      </c>
      <c r="ER10" s="10">
        <v>784276</v>
      </c>
      <c r="ES10" s="10">
        <v>0</v>
      </c>
      <c r="ET10" s="10">
        <v>0</v>
      </c>
      <c r="EU10" s="10">
        <v>347958</v>
      </c>
      <c r="EV10" s="10">
        <v>0</v>
      </c>
      <c r="EW10" s="10">
        <v>0</v>
      </c>
      <c r="EX10" s="10">
        <v>92261</v>
      </c>
      <c r="EY10" s="10">
        <v>0</v>
      </c>
      <c r="EZ10" s="10">
        <v>0</v>
      </c>
      <c r="FA10" s="10">
        <v>207403</v>
      </c>
      <c r="FB10" s="10">
        <v>0</v>
      </c>
      <c r="FC10" s="10">
        <v>0</v>
      </c>
      <c r="FD10" s="10">
        <v>7900</v>
      </c>
      <c r="FE10" s="10">
        <v>0</v>
      </c>
      <c r="FF10" s="320"/>
      <c r="FG10" s="320"/>
      <c r="FH10" s="317"/>
    </row>
    <row r="11" spans="1:164" ht="25.5" customHeight="1">
      <c r="A11" s="713" t="s">
        <v>464</v>
      </c>
      <c r="B11" s="713"/>
      <c r="C11" s="713"/>
      <c r="D11" s="10">
        <v>2550300128</v>
      </c>
      <c r="E11" s="10"/>
      <c r="F11" s="10"/>
      <c r="G11" s="10">
        <v>1409840668</v>
      </c>
      <c r="H11" s="10">
        <v>1140459460</v>
      </c>
      <c r="I11" s="10">
        <v>30356548</v>
      </c>
      <c r="J11" s="10">
        <v>17947514</v>
      </c>
      <c r="K11" s="10">
        <v>12409034</v>
      </c>
      <c r="L11" s="10">
        <v>7784949</v>
      </c>
      <c r="M11" s="10">
        <v>4694727</v>
      </c>
      <c r="N11" s="10">
        <v>3090222</v>
      </c>
      <c r="O11" s="10">
        <v>38372695</v>
      </c>
      <c r="P11" s="10">
        <v>22122020</v>
      </c>
      <c r="Q11" s="10">
        <v>16250675</v>
      </c>
      <c r="R11" s="10">
        <v>17906297</v>
      </c>
      <c r="S11" s="10">
        <v>13524975</v>
      </c>
      <c r="T11" s="10">
        <v>4381322</v>
      </c>
      <c r="U11" s="10">
        <v>386978024</v>
      </c>
      <c r="V11" s="10">
        <v>217230608</v>
      </c>
      <c r="W11" s="10">
        <v>169747416</v>
      </c>
      <c r="X11" s="10">
        <v>45047576</v>
      </c>
      <c r="Y11" s="10">
        <v>21475887</v>
      </c>
      <c r="Z11" s="10">
        <v>23571689</v>
      </c>
      <c r="AA11" s="10">
        <v>35953772</v>
      </c>
      <c r="AB11" s="10">
        <v>23049959</v>
      </c>
      <c r="AC11" s="10">
        <v>12903813</v>
      </c>
      <c r="AD11" s="10">
        <v>8291908</v>
      </c>
      <c r="AE11" s="10">
        <v>6656254</v>
      </c>
      <c r="AF11" s="10">
        <v>1635654</v>
      </c>
      <c r="AG11" s="10">
        <v>9587903</v>
      </c>
      <c r="AH11" s="10">
        <v>0</v>
      </c>
      <c r="AI11" s="10">
        <v>9587903</v>
      </c>
      <c r="AJ11" s="10">
        <v>134045962</v>
      </c>
      <c r="AK11" s="10">
        <v>63484610</v>
      </c>
      <c r="AL11" s="10">
        <v>70561352</v>
      </c>
      <c r="AM11" s="10">
        <v>59586224</v>
      </c>
      <c r="AN11" s="10">
        <v>29839785</v>
      </c>
      <c r="AO11" s="10">
        <v>29746439</v>
      </c>
      <c r="AP11" s="10">
        <v>14688471</v>
      </c>
      <c r="AQ11" s="10">
        <v>11064620</v>
      </c>
      <c r="AR11" s="10">
        <v>3623851</v>
      </c>
      <c r="AS11" s="10">
        <v>9933211</v>
      </c>
      <c r="AT11" s="10">
        <v>6335500</v>
      </c>
      <c r="AU11" s="10">
        <v>3597711</v>
      </c>
      <c r="AV11" s="10">
        <v>98673264</v>
      </c>
      <c r="AW11" s="10">
        <v>50518183</v>
      </c>
      <c r="AX11" s="10">
        <v>48155081</v>
      </c>
      <c r="AY11" s="10">
        <v>42966312</v>
      </c>
      <c r="AZ11" s="10">
        <v>25471279</v>
      </c>
      <c r="BA11" s="10">
        <v>17495033</v>
      </c>
      <c r="BB11" s="10">
        <v>28930545</v>
      </c>
      <c r="BC11" s="10">
        <v>17996225</v>
      </c>
      <c r="BD11" s="10">
        <v>10934320</v>
      </c>
      <c r="BE11" s="10">
        <v>23994882</v>
      </c>
      <c r="BF11" s="10">
        <v>15005487</v>
      </c>
      <c r="BG11" s="10">
        <v>8989395</v>
      </c>
      <c r="BH11" s="10">
        <v>25975567</v>
      </c>
      <c r="BI11" s="10">
        <v>17329215</v>
      </c>
      <c r="BJ11" s="10">
        <v>8646352</v>
      </c>
      <c r="BK11" s="10">
        <v>29712485</v>
      </c>
      <c r="BL11" s="10">
        <v>15579036</v>
      </c>
      <c r="BM11" s="10">
        <v>14133449</v>
      </c>
      <c r="BN11" s="10">
        <v>9611157</v>
      </c>
      <c r="BO11" s="10">
        <v>5802322</v>
      </c>
      <c r="BP11" s="10">
        <v>3808835</v>
      </c>
      <c r="BQ11" s="10">
        <v>50780932</v>
      </c>
      <c r="BR11" s="10">
        <v>29077671</v>
      </c>
      <c r="BS11" s="10">
        <v>21703261</v>
      </c>
      <c r="BT11" s="10">
        <v>63994823</v>
      </c>
      <c r="BU11" s="10">
        <v>40993403</v>
      </c>
      <c r="BV11" s="10">
        <v>23001420</v>
      </c>
      <c r="BW11" s="10">
        <v>68645563</v>
      </c>
      <c r="BX11" s="10">
        <v>44865627</v>
      </c>
      <c r="BY11" s="10">
        <v>23779936</v>
      </c>
      <c r="BZ11" s="10">
        <v>49864446</v>
      </c>
      <c r="CA11" s="10">
        <v>32733400</v>
      </c>
      <c r="CB11" s="10">
        <v>17131046</v>
      </c>
      <c r="CC11" s="10">
        <v>18386489</v>
      </c>
      <c r="CD11" s="10">
        <v>10865214</v>
      </c>
      <c r="CE11" s="10">
        <v>7521275</v>
      </c>
      <c r="CF11" s="10">
        <v>37089832</v>
      </c>
      <c r="CG11" s="10">
        <v>18972137</v>
      </c>
      <c r="CH11" s="10">
        <v>18117695</v>
      </c>
      <c r="CI11" s="10">
        <v>6430116</v>
      </c>
      <c r="CJ11" s="10">
        <v>3896758</v>
      </c>
      <c r="CK11" s="10">
        <v>2533358</v>
      </c>
      <c r="CL11" s="10">
        <v>14862334</v>
      </c>
      <c r="CM11" s="10">
        <v>7205989</v>
      </c>
      <c r="CN11" s="10">
        <v>7656345</v>
      </c>
      <c r="CO11" s="10">
        <v>19235998</v>
      </c>
      <c r="CP11" s="10">
        <v>10633464</v>
      </c>
      <c r="CQ11" s="10">
        <v>8602534</v>
      </c>
      <c r="CR11" s="10">
        <v>9695322</v>
      </c>
      <c r="CS11" s="10">
        <v>4767320</v>
      </c>
      <c r="CT11" s="10">
        <v>4928002</v>
      </c>
      <c r="CU11" s="10">
        <v>85351958</v>
      </c>
      <c r="CV11" s="10">
        <v>48154852</v>
      </c>
      <c r="CW11" s="10">
        <v>37197106</v>
      </c>
      <c r="CX11" s="10">
        <v>14472232</v>
      </c>
      <c r="CY11" s="10">
        <v>10092851</v>
      </c>
      <c r="CZ11" s="10">
        <v>4379381</v>
      </c>
      <c r="DA11" s="10">
        <v>245119384</v>
      </c>
      <c r="DB11" s="10">
        <v>111112753</v>
      </c>
      <c r="DC11" s="10">
        <v>134006631</v>
      </c>
      <c r="DD11" s="10">
        <v>67529652</v>
      </c>
      <c r="DE11" s="10">
        <v>37638734</v>
      </c>
      <c r="DF11" s="10">
        <v>29890918</v>
      </c>
      <c r="DG11" s="10">
        <v>8490642</v>
      </c>
      <c r="DH11" s="10">
        <v>6004406</v>
      </c>
      <c r="DI11" s="10">
        <v>2486236</v>
      </c>
      <c r="DJ11" s="10">
        <v>81569570</v>
      </c>
      <c r="DK11" s="10">
        <v>44453866</v>
      </c>
      <c r="DL11" s="10">
        <v>37115704</v>
      </c>
      <c r="DM11" s="10">
        <v>24126111</v>
      </c>
      <c r="DN11" s="10">
        <v>14974298</v>
      </c>
      <c r="DO11" s="10">
        <v>9151813</v>
      </c>
      <c r="DP11" s="10">
        <v>34836678</v>
      </c>
      <c r="DQ11" s="10">
        <v>21667134</v>
      </c>
      <c r="DR11" s="10">
        <v>13169544</v>
      </c>
      <c r="DS11" s="10">
        <v>98306726</v>
      </c>
      <c r="DT11" s="10">
        <v>58296735</v>
      </c>
      <c r="DU11" s="10">
        <v>40009991</v>
      </c>
      <c r="DV11" s="10">
        <v>8758330</v>
      </c>
      <c r="DW11" s="10">
        <v>5537399</v>
      </c>
      <c r="DX11" s="10">
        <v>3220931</v>
      </c>
      <c r="DY11" s="10">
        <v>34622274</v>
      </c>
      <c r="DZ11" s="10">
        <v>18261089</v>
      </c>
      <c r="EA11" s="10">
        <v>16361185</v>
      </c>
      <c r="EB11" s="10">
        <v>5520405</v>
      </c>
      <c r="EC11" s="10">
        <v>2910463</v>
      </c>
      <c r="ED11" s="10">
        <v>2609942</v>
      </c>
      <c r="EE11" s="10">
        <v>34803214</v>
      </c>
      <c r="EF11" s="10">
        <v>18408525</v>
      </c>
      <c r="EG11" s="10">
        <v>16394689</v>
      </c>
      <c r="EH11" s="10">
        <v>189274779</v>
      </c>
      <c r="EI11" s="10">
        <v>90420973</v>
      </c>
      <c r="EJ11" s="10">
        <v>98853806</v>
      </c>
      <c r="EK11" s="10">
        <v>22307290</v>
      </c>
      <c r="EL11" s="10">
        <v>13963590</v>
      </c>
      <c r="EM11" s="10">
        <v>8343700</v>
      </c>
      <c r="EN11" s="10">
        <v>5281978</v>
      </c>
      <c r="EO11" s="10">
        <v>4255040</v>
      </c>
      <c r="EP11" s="10">
        <v>1026938</v>
      </c>
      <c r="EQ11" s="10">
        <v>66000603</v>
      </c>
      <c r="ER11" s="10">
        <v>39924584</v>
      </c>
      <c r="ES11" s="10">
        <v>26076019</v>
      </c>
      <c r="ET11" s="10">
        <v>66911508</v>
      </c>
      <c r="EU11" s="10">
        <v>36477620</v>
      </c>
      <c r="EV11" s="10">
        <v>30433888</v>
      </c>
      <c r="EW11" s="10">
        <v>11544522</v>
      </c>
      <c r="EX11" s="10">
        <v>8124476</v>
      </c>
      <c r="EY11" s="10">
        <v>3420046</v>
      </c>
      <c r="EZ11" s="10">
        <v>42023138</v>
      </c>
      <c r="FA11" s="10">
        <v>26783967</v>
      </c>
      <c r="FB11" s="10">
        <v>15239171</v>
      </c>
      <c r="FC11" s="10">
        <v>6065529</v>
      </c>
      <c r="FD11" s="10">
        <v>3238124</v>
      </c>
      <c r="FE11" s="10">
        <v>2827405</v>
      </c>
      <c r="FF11" s="320"/>
      <c r="FG11" s="320"/>
      <c r="FH11" s="317"/>
    </row>
    <row r="12" spans="1:164">
      <c r="A12" s="713" t="s">
        <v>465</v>
      </c>
      <c r="B12" s="713"/>
      <c r="C12" s="713"/>
      <c r="D12" s="10">
        <v>1761402148</v>
      </c>
      <c r="E12" s="10"/>
      <c r="F12" s="328">
        <f>G23/G12</f>
        <v>4.6586408078388826E-2</v>
      </c>
      <c r="G12" s="10">
        <v>1022783253</v>
      </c>
      <c r="H12" s="10">
        <v>738618895</v>
      </c>
      <c r="I12" s="10">
        <v>17236965</v>
      </c>
      <c r="J12" s="10">
        <v>11055577</v>
      </c>
      <c r="K12" s="10">
        <v>6181388</v>
      </c>
      <c r="L12" s="10">
        <v>3541132</v>
      </c>
      <c r="M12" s="10">
        <v>1641733</v>
      </c>
      <c r="N12" s="10">
        <v>1899399</v>
      </c>
      <c r="O12" s="10">
        <v>27373886</v>
      </c>
      <c r="P12" s="10">
        <v>16212105</v>
      </c>
      <c r="Q12" s="10">
        <v>11161781</v>
      </c>
      <c r="R12" s="10">
        <v>12445863</v>
      </c>
      <c r="S12" s="10">
        <v>9843173</v>
      </c>
      <c r="T12" s="10">
        <v>2602690</v>
      </c>
      <c r="U12" s="10">
        <v>268857096</v>
      </c>
      <c r="V12" s="10">
        <v>175016884</v>
      </c>
      <c r="W12" s="10">
        <v>93840212</v>
      </c>
      <c r="X12" s="10">
        <v>29835900</v>
      </c>
      <c r="Y12" s="10">
        <v>14802263</v>
      </c>
      <c r="Z12" s="10">
        <v>15033637</v>
      </c>
      <c r="AA12" s="10">
        <v>30337843</v>
      </c>
      <c r="AB12" s="10">
        <v>19082263</v>
      </c>
      <c r="AC12" s="10">
        <v>11255580</v>
      </c>
      <c r="AD12" s="10">
        <v>5333828</v>
      </c>
      <c r="AE12" s="10">
        <v>4219572</v>
      </c>
      <c r="AF12" s="10">
        <v>1114256</v>
      </c>
      <c r="AG12" s="10">
        <v>7935060</v>
      </c>
      <c r="AH12" s="10">
        <v>0</v>
      </c>
      <c r="AI12" s="10">
        <v>7935060</v>
      </c>
      <c r="AJ12" s="10">
        <v>84078476</v>
      </c>
      <c r="AK12" s="10">
        <v>45961204</v>
      </c>
      <c r="AL12" s="10">
        <v>38117272</v>
      </c>
      <c r="AM12" s="10">
        <v>40976901</v>
      </c>
      <c r="AN12" s="10">
        <v>23428056</v>
      </c>
      <c r="AO12" s="10">
        <v>17548845</v>
      </c>
      <c r="AP12" s="10">
        <v>10416009</v>
      </c>
      <c r="AQ12" s="10">
        <v>7714451</v>
      </c>
      <c r="AR12" s="10">
        <v>2701558</v>
      </c>
      <c r="AS12" s="10">
        <v>6757911</v>
      </c>
      <c r="AT12" s="10">
        <v>4845431</v>
      </c>
      <c r="AU12" s="10">
        <v>1912480</v>
      </c>
      <c r="AV12" s="10">
        <v>75652879</v>
      </c>
      <c r="AW12" s="10">
        <v>39857069</v>
      </c>
      <c r="AX12" s="10">
        <v>35795810</v>
      </c>
      <c r="AY12" s="10">
        <v>27391365</v>
      </c>
      <c r="AZ12" s="10">
        <v>19397879</v>
      </c>
      <c r="BA12" s="10">
        <v>7993486</v>
      </c>
      <c r="BB12" s="10">
        <v>16245912</v>
      </c>
      <c r="BC12" s="10">
        <v>10088480</v>
      </c>
      <c r="BD12" s="10">
        <v>6157432</v>
      </c>
      <c r="BE12" s="10">
        <v>15095954</v>
      </c>
      <c r="BF12" s="10">
        <v>9546790</v>
      </c>
      <c r="BG12" s="10">
        <v>5549164</v>
      </c>
      <c r="BH12" s="10">
        <v>17726779</v>
      </c>
      <c r="BI12" s="10">
        <v>12059970</v>
      </c>
      <c r="BJ12" s="10">
        <v>5666809</v>
      </c>
      <c r="BK12" s="10">
        <v>20398275</v>
      </c>
      <c r="BL12" s="10">
        <v>11357686</v>
      </c>
      <c r="BM12" s="10">
        <v>9040589</v>
      </c>
      <c r="BN12" s="10">
        <v>7418763</v>
      </c>
      <c r="BO12" s="10">
        <v>4410632</v>
      </c>
      <c r="BP12" s="10">
        <v>3008131</v>
      </c>
      <c r="BQ12" s="10">
        <v>39395447</v>
      </c>
      <c r="BR12" s="10">
        <v>22427037</v>
      </c>
      <c r="BS12" s="10">
        <v>16968410</v>
      </c>
      <c r="BT12" s="10">
        <v>48222408</v>
      </c>
      <c r="BU12" s="10">
        <v>29654803</v>
      </c>
      <c r="BV12" s="10">
        <v>18567605</v>
      </c>
      <c r="BW12" s="10">
        <v>44170377</v>
      </c>
      <c r="BX12" s="10">
        <v>30508361</v>
      </c>
      <c r="BY12" s="10">
        <v>13662016</v>
      </c>
      <c r="BZ12" s="10">
        <v>35980166</v>
      </c>
      <c r="CA12" s="10">
        <v>26697469</v>
      </c>
      <c r="CB12" s="10">
        <v>9282697</v>
      </c>
      <c r="CC12" s="10">
        <v>11229549</v>
      </c>
      <c r="CD12" s="10">
        <v>7890571</v>
      </c>
      <c r="CE12" s="10">
        <v>3338978</v>
      </c>
      <c r="CF12" s="10">
        <v>24304788</v>
      </c>
      <c r="CG12" s="10">
        <v>13027504</v>
      </c>
      <c r="CH12" s="10">
        <v>11277284</v>
      </c>
      <c r="CI12" s="10">
        <v>4522123</v>
      </c>
      <c r="CJ12" s="10">
        <v>2944827</v>
      </c>
      <c r="CK12" s="10">
        <v>1577296</v>
      </c>
      <c r="CL12" s="10">
        <v>10328781</v>
      </c>
      <c r="CM12" s="10">
        <v>5393093</v>
      </c>
      <c r="CN12" s="10">
        <v>4935688</v>
      </c>
      <c r="CO12" s="10">
        <v>14223605</v>
      </c>
      <c r="CP12" s="10">
        <v>9157036</v>
      </c>
      <c r="CQ12" s="10">
        <v>5066569</v>
      </c>
      <c r="CR12" s="10">
        <v>7135708</v>
      </c>
      <c r="CS12" s="10">
        <v>2920888</v>
      </c>
      <c r="CT12" s="10">
        <v>4214820</v>
      </c>
      <c r="CU12" s="10">
        <v>65964908</v>
      </c>
      <c r="CV12" s="10">
        <v>35365046</v>
      </c>
      <c r="CW12" s="10">
        <v>30599862</v>
      </c>
      <c r="CX12" s="10">
        <v>8650405</v>
      </c>
      <c r="CY12" s="10">
        <v>5671904</v>
      </c>
      <c r="CZ12" s="10">
        <v>2978501</v>
      </c>
      <c r="DA12" s="10">
        <v>191970259</v>
      </c>
      <c r="DB12" s="10">
        <v>88541099</v>
      </c>
      <c r="DC12" s="10">
        <v>103429160</v>
      </c>
      <c r="DD12" s="10">
        <v>42265705</v>
      </c>
      <c r="DE12" s="10">
        <v>27855070</v>
      </c>
      <c r="DF12" s="10">
        <v>14410635</v>
      </c>
      <c r="DG12" s="10">
        <v>5769965</v>
      </c>
      <c r="DH12" s="10">
        <v>4205184</v>
      </c>
      <c r="DI12" s="10">
        <v>1564781</v>
      </c>
      <c r="DJ12" s="10">
        <v>54176794</v>
      </c>
      <c r="DK12" s="10">
        <v>29130040</v>
      </c>
      <c r="DL12" s="10">
        <v>25046754</v>
      </c>
      <c r="DM12" s="10">
        <v>15170202</v>
      </c>
      <c r="DN12" s="10">
        <v>9563830</v>
      </c>
      <c r="DO12" s="10">
        <v>5606372</v>
      </c>
      <c r="DP12" s="10">
        <v>20738871</v>
      </c>
      <c r="DQ12" s="10">
        <v>12644869</v>
      </c>
      <c r="DR12" s="10">
        <v>8094002</v>
      </c>
      <c r="DS12" s="10">
        <v>69973090</v>
      </c>
      <c r="DT12" s="10">
        <v>40709545</v>
      </c>
      <c r="DU12" s="10">
        <v>29263545</v>
      </c>
      <c r="DV12" s="10">
        <v>6126678</v>
      </c>
      <c r="DW12" s="10">
        <v>3483100</v>
      </c>
      <c r="DX12" s="10">
        <v>2643578</v>
      </c>
      <c r="DY12" s="10">
        <v>18838155</v>
      </c>
      <c r="DZ12" s="10">
        <v>10550096</v>
      </c>
      <c r="EA12" s="10">
        <v>8288059</v>
      </c>
      <c r="EB12" s="10">
        <v>3801775</v>
      </c>
      <c r="EC12" s="10">
        <v>1917548</v>
      </c>
      <c r="ED12" s="10">
        <v>1884227</v>
      </c>
      <c r="EE12" s="10">
        <v>22248270</v>
      </c>
      <c r="EF12" s="10">
        <v>14269061</v>
      </c>
      <c r="EG12" s="10">
        <v>7979209</v>
      </c>
      <c r="EH12" s="10">
        <v>128296393</v>
      </c>
      <c r="EI12" s="10">
        <v>60328843</v>
      </c>
      <c r="EJ12" s="10">
        <v>67967550</v>
      </c>
      <c r="EK12" s="10">
        <v>13078298</v>
      </c>
      <c r="EL12" s="10">
        <v>8038690</v>
      </c>
      <c r="EM12" s="10">
        <v>5039608</v>
      </c>
      <c r="EN12" s="10">
        <v>3964132</v>
      </c>
      <c r="EO12" s="10">
        <v>3284231</v>
      </c>
      <c r="EP12" s="10">
        <v>679901</v>
      </c>
      <c r="EQ12" s="10">
        <v>42455001</v>
      </c>
      <c r="ER12" s="10">
        <v>23489398</v>
      </c>
      <c r="ES12" s="10">
        <v>18965603</v>
      </c>
      <c r="ET12" s="10">
        <v>43769675</v>
      </c>
      <c r="EU12" s="10">
        <v>26574889</v>
      </c>
      <c r="EV12" s="10">
        <v>17194786</v>
      </c>
      <c r="EW12" s="10">
        <v>7514560</v>
      </c>
      <c r="EX12" s="10">
        <v>5417673</v>
      </c>
      <c r="EY12" s="10">
        <v>2096887</v>
      </c>
      <c r="EZ12" s="10">
        <v>29134079</v>
      </c>
      <c r="FA12" s="10">
        <v>18742929</v>
      </c>
      <c r="FB12" s="10">
        <v>10391150</v>
      </c>
      <c r="FC12" s="10">
        <v>2925184</v>
      </c>
      <c r="FD12" s="10">
        <v>1837401</v>
      </c>
      <c r="FE12" s="10">
        <v>1087783</v>
      </c>
      <c r="FF12" s="320"/>
      <c r="FG12" s="320"/>
      <c r="FH12" s="317"/>
    </row>
    <row r="13" spans="1:164" ht="25.5" customHeight="1">
      <c r="A13" s="713" t="s">
        <v>466</v>
      </c>
      <c r="B13" s="713"/>
      <c r="C13" s="713"/>
      <c r="D13" s="10">
        <v>547038543</v>
      </c>
      <c r="E13" s="10"/>
      <c r="F13" s="418"/>
      <c r="G13" s="10">
        <v>17457845</v>
      </c>
      <c r="H13" s="10">
        <v>529580698</v>
      </c>
      <c r="I13" s="10">
        <v>2920702</v>
      </c>
      <c r="J13" s="10">
        <v>406288</v>
      </c>
      <c r="K13" s="10">
        <v>2514414</v>
      </c>
      <c r="L13" s="10">
        <v>1613706</v>
      </c>
      <c r="M13" s="10">
        <v>121563</v>
      </c>
      <c r="N13" s="10">
        <v>1492143</v>
      </c>
      <c r="O13" s="10">
        <v>8053422</v>
      </c>
      <c r="P13" s="10">
        <v>1047254</v>
      </c>
      <c r="Q13" s="10">
        <v>7006168</v>
      </c>
      <c r="R13" s="10">
        <v>2334390</v>
      </c>
      <c r="S13" s="10">
        <v>1212794</v>
      </c>
      <c r="T13" s="10">
        <v>1121596</v>
      </c>
      <c r="U13" s="10">
        <v>66305137</v>
      </c>
      <c r="V13" s="10">
        <v>2837386</v>
      </c>
      <c r="W13" s="10">
        <v>63467751</v>
      </c>
      <c r="X13" s="10">
        <v>9197295</v>
      </c>
      <c r="Y13" s="10">
        <v>0</v>
      </c>
      <c r="Z13" s="10">
        <v>9197295</v>
      </c>
      <c r="AA13" s="10">
        <v>11095130</v>
      </c>
      <c r="AB13" s="10">
        <v>0</v>
      </c>
      <c r="AC13" s="10">
        <v>11095130</v>
      </c>
      <c r="AD13" s="10">
        <v>898425</v>
      </c>
      <c r="AE13" s="10">
        <v>0</v>
      </c>
      <c r="AF13" s="10">
        <v>898425</v>
      </c>
      <c r="AG13" s="10">
        <v>2624083</v>
      </c>
      <c r="AH13" s="10">
        <v>0</v>
      </c>
      <c r="AI13" s="10">
        <v>2624083</v>
      </c>
      <c r="AJ13" s="10">
        <v>29263843</v>
      </c>
      <c r="AK13" s="10">
        <v>0</v>
      </c>
      <c r="AL13" s="10">
        <v>29263843</v>
      </c>
      <c r="AM13" s="10">
        <v>12665715</v>
      </c>
      <c r="AN13" s="10">
        <v>927590</v>
      </c>
      <c r="AO13" s="10">
        <v>11738125</v>
      </c>
      <c r="AP13" s="10">
        <v>1928566</v>
      </c>
      <c r="AQ13" s="10">
        <v>0</v>
      </c>
      <c r="AR13" s="10">
        <v>1928566</v>
      </c>
      <c r="AS13" s="10">
        <v>1789743</v>
      </c>
      <c r="AT13" s="10">
        <v>0</v>
      </c>
      <c r="AU13" s="10">
        <v>1789743</v>
      </c>
      <c r="AV13" s="10">
        <v>28967856</v>
      </c>
      <c r="AW13" s="10">
        <v>59589</v>
      </c>
      <c r="AX13" s="10">
        <v>28908267</v>
      </c>
      <c r="AY13" s="10">
        <v>6918223</v>
      </c>
      <c r="AZ13" s="10">
        <v>12927</v>
      </c>
      <c r="BA13" s="10">
        <v>6905296</v>
      </c>
      <c r="BB13" s="10">
        <v>5357703</v>
      </c>
      <c r="BC13" s="10">
        <v>1671</v>
      </c>
      <c r="BD13" s="10">
        <v>5356032</v>
      </c>
      <c r="BE13" s="10">
        <v>4672189</v>
      </c>
      <c r="BF13" s="10">
        <v>714895</v>
      </c>
      <c r="BG13" s="10">
        <v>3957294</v>
      </c>
      <c r="BH13" s="10">
        <v>3771253</v>
      </c>
      <c r="BI13" s="10">
        <v>660902</v>
      </c>
      <c r="BJ13" s="10">
        <v>3110351</v>
      </c>
      <c r="BK13" s="10">
        <v>4164882</v>
      </c>
      <c r="BL13" s="10">
        <v>60172</v>
      </c>
      <c r="BM13" s="10">
        <v>4104710</v>
      </c>
      <c r="BN13" s="10">
        <v>3011729</v>
      </c>
      <c r="BO13" s="10">
        <v>39308</v>
      </c>
      <c r="BP13" s="10">
        <v>2972421</v>
      </c>
      <c r="BQ13" s="10">
        <v>10220887</v>
      </c>
      <c r="BR13" s="10">
        <v>808763</v>
      </c>
      <c r="BS13" s="10">
        <v>9412124</v>
      </c>
      <c r="BT13" s="10">
        <v>17657170</v>
      </c>
      <c r="BU13" s="10">
        <v>7197</v>
      </c>
      <c r="BV13" s="10">
        <v>17649973</v>
      </c>
      <c r="BW13" s="10">
        <v>14622112</v>
      </c>
      <c r="BX13" s="10">
        <v>2161275</v>
      </c>
      <c r="BY13" s="10">
        <v>12460837</v>
      </c>
      <c r="BZ13" s="10">
        <v>9241984</v>
      </c>
      <c r="CA13" s="10">
        <v>818513</v>
      </c>
      <c r="CB13" s="10">
        <v>8423471</v>
      </c>
      <c r="CC13" s="10">
        <v>3164107</v>
      </c>
      <c r="CD13" s="10">
        <v>29540</v>
      </c>
      <c r="CE13" s="10">
        <v>3134567</v>
      </c>
      <c r="CF13" s="10">
        <v>6568473</v>
      </c>
      <c r="CG13" s="10">
        <v>33267</v>
      </c>
      <c r="CH13" s="10">
        <v>6535206</v>
      </c>
      <c r="CI13" s="10">
        <v>1814900</v>
      </c>
      <c r="CJ13" s="10">
        <v>294519</v>
      </c>
      <c r="CK13" s="10">
        <v>1520381</v>
      </c>
      <c r="CL13" s="10">
        <v>3869927</v>
      </c>
      <c r="CM13" s="10">
        <v>129</v>
      </c>
      <c r="CN13" s="10">
        <v>3869798</v>
      </c>
      <c r="CO13" s="10">
        <v>3160502</v>
      </c>
      <c r="CP13" s="10">
        <v>317136</v>
      </c>
      <c r="CQ13" s="10">
        <v>2843366</v>
      </c>
      <c r="CR13" s="10">
        <v>4550836</v>
      </c>
      <c r="CS13" s="10">
        <v>408769</v>
      </c>
      <c r="CT13" s="10">
        <v>4142067</v>
      </c>
      <c r="CU13" s="10">
        <v>30015855</v>
      </c>
      <c r="CV13" s="10">
        <v>5016</v>
      </c>
      <c r="CW13" s="10">
        <v>30010839</v>
      </c>
      <c r="CX13" s="10">
        <v>1741742</v>
      </c>
      <c r="CY13" s="10">
        <v>84224</v>
      </c>
      <c r="CZ13" s="10">
        <v>1657518</v>
      </c>
      <c r="DA13" s="10">
        <v>59072996</v>
      </c>
      <c r="DB13" s="10">
        <v>0</v>
      </c>
      <c r="DC13" s="10">
        <v>59072996</v>
      </c>
      <c r="DD13" s="10">
        <v>10309521</v>
      </c>
      <c r="DE13" s="10">
        <v>0</v>
      </c>
      <c r="DF13" s="10">
        <v>10309521</v>
      </c>
      <c r="DG13" s="10">
        <v>1249718</v>
      </c>
      <c r="DH13" s="10">
        <v>4549</v>
      </c>
      <c r="DI13" s="10">
        <v>1245169</v>
      </c>
      <c r="DJ13" s="10">
        <v>15836113</v>
      </c>
      <c r="DK13" s="10">
        <v>0</v>
      </c>
      <c r="DL13" s="10">
        <v>15836113</v>
      </c>
      <c r="DM13" s="10">
        <v>3036825</v>
      </c>
      <c r="DN13" s="10">
        <v>0</v>
      </c>
      <c r="DO13" s="10">
        <v>3036825</v>
      </c>
      <c r="DP13" s="10">
        <v>6510324</v>
      </c>
      <c r="DQ13" s="10">
        <v>20116</v>
      </c>
      <c r="DR13" s="10">
        <v>6490208</v>
      </c>
      <c r="DS13" s="10">
        <v>20275213</v>
      </c>
      <c r="DT13" s="10">
        <v>34399</v>
      </c>
      <c r="DU13" s="10">
        <v>20240814</v>
      </c>
      <c r="DV13" s="10">
        <v>2572815</v>
      </c>
      <c r="DW13" s="10">
        <v>2704</v>
      </c>
      <c r="DX13" s="10">
        <v>2570111</v>
      </c>
      <c r="DY13" s="10">
        <v>6155426</v>
      </c>
      <c r="DZ13" s="10">
        <v>37298</v>
      </c>
      <c r="EA13" s="10">
        <v>6118128</v>
      </c>
      <c r="EB13" s="10">
        <v>1393249</v>
      </c>
      <c r="EC13" s="10">
        <v>0</v>
      </c>
      <c r="ED13" s="10">
        <v>1393249</v>
      </c>
      <c r="EE13" s="10">
        <v>5412738</v>
      </c>
      <c r="EF13" s="10">
        <v>0</v>
      </c>
      <c r="EG13" s="10">
        <v>5412738</v>
      </c>
      <c r="EH13" s="10">
        <v>56490188</v>
      </c>
      <c r="EI13" s="10">
        <v>0</v>
      </c>
      <c r="EJ13" s="10">
        <v>56490188</v>
      </c>
      <c r="EK13" s="10">
        <v>3372949</v>
      </c>
      <c r="EL13" s="10">
        <v>0</v>
      </c>
      <c r="EM13" s="10">
        <v>3372949</v>
      </c>
      <c r="EN13" s="10">
        <v>1709726</v>
      </c>
      <c r="EO13" s="10">
        <v>1065767</v>
      </c>
      <c r="EP13" s="10">
        <v>643959</v>
      </c>
      <c r="EQ13" s="10">
        <v>14447631</v>
      </c>
      <c r="ER13" s="10">
        <v>31890</v>
      </c>
      <c r="ES13" s="10">
        <v>14415741</v>
      </c>
      <c r="ET13" s="10">
        <v>12378840</v>
      </c>
      <c r="EU13" s="10">
        <v>2769520</v>
      </c>
      <c r="EV13" s="10">
        <v>9609320</v>
      </c>
      <c r="EW13" s="10">
        <v>1713595</v>
      </c>
      <c r="EX13" s="10">
        <v>7316</v>
      </c>
      <c r="EY13" s="10">
        <v>1706279</v>
      </c>
      <c r="EZ13" s="10">
        <v>9756004</v>
      </c>
      <c r="FA13" s="10">
        <v>163446</v>
      </c>
      <c r="FB13" s="10">
        <v>9592558</v>
      </c>
      <c r="FC13" s="10">
        <v>1162188</v>
      </c>
      <c r="FD13" s="10">
        <v>250153</v>
      </c>
      <c r="FE13" s="10">
        <v>912035</v>
      </c>
      <c r="FF13" s="320"/>
      <c r="FG13" s="320"/>
      <c r="FH13" s="317"/>
    </row>
    <row r="14" spans="1:164" ht="25.5" customHeight="1">
      <c r="A14" s="713" t="s">
        <v>467</v>
      </c>
      <c r="B14" s="713"/>
      <c r="C14" s="713"/>
      <c r="D14" s="10">
        <v>611372264</v>
      </c>
      <c r="E14" s="10"/>
      <c r="F14" s="10"/>
      <c r="G14" s="10">
        <v>480462523</v>
      </c>
      <c r="H14" s="10">
        <v>130909741</v>
      </c>
      <c r="I14" s="10">
        <v>8423143</v>
      </c>
      <c r="J14" s="10">
        <v>5534807</v>
      </c>
      <c r="K14" s="10">
        <v>2888336</v>
      </c>
      <c r="L14" s="10">
        <v>620905</v>
      </c>
      <c r="M14" s="10">
        <v>252974</v>
      </c>
      <c r="N14" s="10">
        <v>367931</v>
      </c>
      <c r="O14" s="10">
        <v>13436511</v>
      </c>
      <c r="P14" s="10">
        <v>9708694</v>
      </c>
      <c r="Q14" s="10">
        <v>3727817</v>
      </c>
      <c r="R14" s="10">
        <v>6271175</v>
      </c>
      <c r="S14" s="10">
        <v>4834983</v>
      </c>
      <c r="T14" s="10">
        <v>1436192</v>
      </c>
      <c r="U14" s="10">
        <v>77044772</v>
      </c>
      <c r="V14" s="10">
        <v>53846346</v>
      </c>
      <c r="W14" s="10">
        <v>23198426</v>
      </c>
      <c r="X14" s="10">
        <v>10942957</v>
      </c>
      <c r="Y14" s="10">
        <v>5712243</v>
      </c>
      <c r="Z14" s="10">
        <v>5230714</v>
      </c>
      <c r="AA14" s="10">
        <v>7699557</v>
      </c>
      <c r="AB14" s="10">
        <v>7699557</v>
      </c>
      <c r="AC14" s="10">
        <v>0</v>
      </c>
      <c r="AD14" s="10">
        <v>602152</v>
      </c>
      <c r="AE14" s="10">
        <v>585645</v>
      </c>
      <c r="AF14" s="10">
        <v>16507</v>
      </c>
      <c r="AG14" s="10">
        <v>1936523</v>
      </c>
      <c r="AH14" s="10">
        <v>0</v>
      </c>
      <c r="AI14" s="10">
        <v>1936523</v>
      </c>
      <c r="AJ14" s="10">
        <v>45058784</v>
      </c>
      <c r="AK14" s="10">
        <v>38456615</v>
      </c>
      <c r="AL14" s="10">
        <v>6602169</v>
      </c>
      <c r="AM14" s="10">
        <v>14384673</v>
      </c>
      <c r="AN14" s="10">
        <v>9132965</v>
      </c>
      <c r="AO14" s="10">
        <v>5251708</v>
      </c>
      <c r="AP14" s="10">
        <v>5236159</v>
      </c>
      <c r="AQ14" s="10">
        <v>4732032</v>
      </c>
      <c r="AR14" s="10">
        <v>504127</v>
      </c>
      <c r="AS14" s="10">
        <v>2445838</v>
      </c>
      <c r="AT14" s="10">
        <v>2396117</v>
      </c>
      <c r="AU14" s="10">
        <v>49721</v>
      </c>
      <c r="AV14" s="10">
        <v>24660117</v>
      </c>
      <c r="AW14" s="10">
        <v>18699777</v>
      </c>
      <c r="AX14" s="10">
        <v>5960340</v>
      </c>
      <c r="AY14" s="10">
        <v>12341465</v>
      </c>
      <c r="AZ14" s="10">
        <v>12119558</v>
      </c>
      <c r="BA14" s="10">
        <v>221907</v>
      </c>
      <c r="BB14" s="10">
        <v>5284487</v>
      </c>
      <c r="BC14" s="10">
        <v>4687073</v>
      </c>
      <c r="BD14" s="10">
        <v>597414</v>
      </c>
      <c r="BE14" s="10">
        <v>5939037</v>
      </c>
      <c r="BF14" s="10">
        <v>4494809</v>
      </c>
      <c r="BG14" s="10">
        <v>1444228</v>
      </c>
      <c r="BH14" s="10">
        <v>6481927</v>
      </c>
      <c r="BI14" s="10">
        <v>5714427</v>
      </c>
      <c r="BJ14" s="10">
        <v>767500</v>
      </c>
      <c r="BK14" s="10">
        <v>11597667</v>
      </c>
      <c r="BL14" s="10">
        <v>6864723</v>
      </c>
      <c r="BM14" s="10">
        <v>4732944</v>
      </c>
      <c r="BN14" s="10">
        <v>2256930</v>
      </c>
      <c r="BO14" s="10">
        <v>2250293</v>
      </c>
      <c r="BP14" s="10">
        <v>6637</v>
      </c>
      <c r="BQ14" s="10">
        <v>10555917</v>
      </c>
      <c r="BR14" s="10">
        <v>9567244</v>
      </c>
      <c r="BS14" s="10">
        <v>988673</v>
      </c>
      <c r="BT14" s="10">
        <v>9465989</v>
      </c>
      <c r="BU14" s="10">
        <v>9022362</v>
      </c>
      <c r="BV14" s="10">
        <v>443627</v>
      </c>
      <c r="BW14" s="10">
        <v>14961138</v>
      </c>
      <c r="BX14" s="10">
        <v>14692735</v>
      </c>
      <c r="BY14" s="10">
        <v>268403</v>
      </c>
      <c r="BZ14" s="10">
        <v>11119277</v>
      </c>
      <c r="CA14" s="10">
        <v>10614808</v>
      </c>
      <c r="CB14" s="10">
        <v>504469</v>
      </c>
      <c r="CC14" s="10">
        <v>5145753</v>
      </c>
      <c r="CD14" s="10">
        <v>5030854</v>
      </c>
      <c r="CE14" s="10">
        <v>114899</v>
      </c>
      <c r="CF14" s="10">
        <v>9143968</v>
      </c>
      <c r="CG14" s="10">
        <v>5539227</v>
      </c>
      <c r="CH14" s="10">
        <v>3604741</v>
      </c>
      <c r="CI14" s="10">
        <v>645292</v>
      </c>
      <c r="CJ14" s="10">
        <v>631797</v>
      </c>
      <c r="CK14" s="10">
        <v>13495</v>
      </c>
      <c r="CL14" s="10">
        <v>3016173</v>
      </c>
      <c r="CM14" s="10">
        <v>2502020</v>
      </c>
      <c r="CN14" s="10">
        <v>514153</v>
      </c>
      <c r="CO14" s="10">
        <v>9121933</v>
      </c>
      <c r="CP14" s="10">
        <v>7329456</v>
      </c>
      <c r="CQ14" s="10">
        <v>1792477</v>
      </c>
      <c r="CR14" s="10">
        <v>1029627</v>
      </c>
      <c r="CS14" s="10">
        <v>1025902</v>
      </c>
      <c r="CT14" s="10">
        <v>3725</v>
      </c>
      <c r="CU14" s="10">
        <v>15601170</v>
      </c>
      <c r="CV14" s="10">
        <v>15424507</v>
      </c>
      <c r="CW14" s="10">
        <v>176663</v>
      </c>
      <c r="CX14" s="10">
        <v>4145103</v>
      </c>
      <c r="CY14" s="10">
        <v>2885892</v>
      </c>
      <c r="CZ14" s="10">
        <v>1259211</v>
      </c>
      <c r="DA14" s="10">
        <v>45988585</v>
      </c>
      <c r="DB14" s="10">
        <v>26399319</v>
      </c>
      <c r="DC14" s="10">
        <v>19589266</v>
      </c>
      <c r="DD14" s="10">
        <v>15756031</v>
      </c>
      <c r="DE14" s="10">
        <v>12212671</v>
      </c>
      <c r="DF14" s="10">
        <v>3543360</v>
      </c>
      <c r="DG14" s="10">
        <v>1671607</v>
      </c>
      <c r="DH14" s="10">
        <v>1395503</v>
      </c>
      <c r="DI14" s="10">
        <v>276104</v>
      </c>
      <c r="DJ14" s="10">
        <v>20732812</v>
      </c>
      <c r="DK14" s="10">
        <v>18086156</v>
      </c>
      <c r="DL14" s="10">
        <v>2646656</v>
      </c>
      <c r="DM14" s="10">
        <v>6460948</v>
      </c>
      <c r="DN14" s="10">
        <v>4062259</v>
      </c>
      <c r="DO14" s="10">
        <v>2398689</v>
      </c>
      <c r="DP14" s="10">
        <v>2248777</v>
      </c>
      <c r="DQ14" s="10">
        <v>1659392</v>
      </c>
      <c r="DR14" s="10">
        <v>589385</v>
      </c>
      <c r="DS14" s="10">
        <v>22498407</v>
      </c>
      <c r="DT14" s="10">
        <v>21034252</v>
      </c>
      <c r="DU14" s="10">
        <v>1464155</v>
      </c>
      <c r="DV14" s="10">
        <v>1714723</v>
      </c>
      <c r="DW14" s="10">
        <v>1682021</v>
      </c>
      <c r="DX14" s="10">
        <v>32702</v>
      </c>
      <c r="DY14" s="10">
        <v>5979311</v>
      </c>
      <c r="DZ14" s="10">
        <v>4948178</v>
      </c>
      <c r="EA14" s="10">
        <v>1031133</v>
      </c>
      <c r="EB14" s="10">
        <v>2005777</v>
      </c>
      <c r="EC14" s="10">
        <v>1585089</v>
      </c>
      <c r="ED14" s="10">
        <v>420688</v>
      </c>
      <c r="EE14" s="10">
        <v>12578071</v>
      </c>
      <c r="EF14" s="10">
        <v>10343084</v>
      </c>
      <c r="EG14" s="10">
        <v>2234987</v>
      </c>
      <c r="EH14" s="10">
        <v>61850892</v>
      </c>
      <c r="EI14" s="10">
        <v>51462209</v>
      </c>
      <c r="EJ14" s="10">
        <v>10388683</v>
      </c>
      <c r="EK14" s="10">
        <v>4779235</v>
      </c>
      <c r="EL14" s="10">
        <v>3268914</v>
      </c>
      <c r="EM14" s="10">
        <v>1510321</v>
      </c>
      <c r="EN14" s="10">
        <v>1120332</v>
      </c>
      <c r="EO14" s="10">
        <v>1095321</v>
      </c>
      <c r="EP14" s="10">
        <v>25011</v>
      </c>
      <c r="EQ14" s="10">
        <v>10156249</v>
      </c>
      <c r="ER14" s="10">
        <v>7087195</v>
      </c>
      <c r="ES14" s="10">
        <v>3069054</v>
      </c>
      <c r="ET14" s="10">
        <v>26606579</v>
      </c>
      <c r="EU14" s="10">
        <v>20323086</v>
      </c>
      <c r="EV14" s="10">
        <v>6283493</v>
      </c>
      <c r="EW14" s="10">
        <v>2861794</v>
      </c>
      <c r="EX14" s="10">
        <v>2731739</v>
      </c>
      <c r="EY14" s="10">
        <v>130055</v>
      </c>
      <c r="EZ14" s="10">
        <v>8765444</v>
      </c>
      <c r="FA14" s="10">
        <v>8232896</v>
      </c>
      <c r="FB14" s="10">
        <v>532548</v>
      </c>
      <c r="FC14" s="10">
        <v>980573</v>
      </c>
      <c r="FD14" s="10">
        <v>862797</v>
      </c>
      <c r="FE14" s="10">
        <v>117776</v>
      </c>
      <c r="FF14" s="320"/>
      <c r="FG14" s="320"/>
      <c r="FH14" s="317"/>
    </row>
    <row r="15" spans="1:164" ht="25.5" customHeight="1">
      <c r="A15" s="713" t="s">
        <v>468</v>
      </c>
      <c r="B15" s="713"/>
      <c r="C15" s="713"/>
      <c r="D15" s="10">
        <v>411011843</v>
      </c>
      <c r="E15" s="10"/>
      <c r="F15" s="10"/>
      <c r="G15" s="10">
        <v>315929835</v>
      </c>
      <c r="H15" s="10">
        <v>95082008</v>
      </c>
      <c r="I15" s="10">
        <v>5256371</v>
      </c>
      <c r="J15" s="10">
        <v>2786833</v>
      </c>
      <c r="K15" s="10">
        <v>2469538</v>
      </c>
      <c r="L15" s="10">
        <v>245919</v>
      </c>
      <c r="M15" s="10">
        <v>0</v>
      </c>
      <c r="N15" s="10">
        <v>245919</v>
      </c>
      <c r="O15" s="10">
        <v>11085603</v>
      </c>
      <c r="P15" s="10">
        <v>7687992</v>
      </c>
      <c r="Q15" s="10">
        <v>3397611</v>
      </c>
      <c r="R15" s="10">
        <v>4708565</v>
      </c>
      <c r="S15" s="10">
        <v>3498073</v>
      </c>
      <c r="T15" s="10">
        <v>1210492</v>
      </c>
      <c r="U15" s="10">
        <v>52879896</v>
      </c>
      <c r="V15" s="10">
        <v>36188907</v>
      </c>
      <c r="W15" s="10">
        <v>16690989</v>
      </c>
      <c r="X15" s="10">
        <v>7954933</v>
      </c>
      <c r="Y15" s="10">
        <v>3211909</v>
      </c>
      <c r="Z15" s="10">
        <v>4743024</v>
      </c>
      <c r="AA15" s="10">
        <v>4530509</v>
      </c>
      <c r="AB15" s="10">
        <v>4530509</v>
      </c>
      <c r="AC15" s="10">
        <v>0</v>
      </c>
      <c r="AD15" s="10">
        <v>0</v>
      </c>
      <c r="AE15" s="10">
        <v>0</v>
      </c>
      <c r="AF15" s="10">
        <v>0</v>
      </c>
      <c r="AG15" s="10">
        <v>1493101</v>
      </c>
      <c r="AH15" s="10">
        <v>0</v>
      </c>
      <c r="AI15" s="10">
        <v>1493101</v>
      </c>
      <c r="AJ15" s="10">
        <v>32167173</v>
      </c>
      <c r="AK15" s="10">
        <v>29562900</v>
      </c>
      <c r="AL15" s="10">
        <v>2604273</v>
      </c>
      <c r="AM15" s="10">
        <v>9779841</v>
      </c>
      <c r="AN15" s="10">
        <v>5938448</v>
      </c>
      <c r="AO15" s="10">
        <v>3841393</v>
      </c>
      <c r="AP15" s="10">
        <v>3826965</v>
      </c>
      <c r="AQ15" s="10">
        <v>3529065</v>
      </c>
      <c r="AR15" s="10">
        <v>297900</v>
      </c>
      <c r="AS15" s="10">
        <v>1795917</v>
      </c>
      <c r="AT15" s="10">
        <v>1790830</v>
      </c>
      <c r="AU15" s="10">
        <v>5087</v>
      </c>
      <c r="AV15" s="10">
        <v>13930953</v>
      </c>
      <c r="AW15" s="10">
        <v>11336866</v>
      </c>
      <c r="AX15" s="10">
        <v>2594087</v>
      </c>
      <c r="AY15" s="10">
        <v>7795091</v>
      </c>
      <c r="AZ15" s="10">
        <v>7795091</v>
      </c>
      <c r="BA15" s="10">
        <v>0</v>
      </c>
      <c r="BB15" s="10">
        <v>3609094</v>
      </c>
      <c r="BC15" s="10">
        <v>3279789</v>
      </c>
      <c r="BD15" s="10">
        <v>329305</v>
      </c>
      <c r="BE15" s="10">
        <v>4470253</v>
      </c>
      <c r="BF15" s="10">
        <v>3304091</v>
      </c>
      <c r="BG15" s="10">
        <v>1166162</v>
      </c>
      <c r="BH15" s="10">
        <v>3600598</v>
      </c>
      <c r="BI15" s="10">
        <v>3600598</v>
      </c>
      <c r="BJ15" s="10">
        <v>0</v>
      </c>
      <c r="BK15" s="10">
        <v>8627971</v>
      </c>
      <c r="BL15" s="10">
        <v>4252693</v>
      </c>
      <c r="BM15" s="10">
        <v>4375278</v>
      </c>
      <c r="BN15" s="10">
        <v>1529113</v>
      </c>
      <c r="BO15" s="10">
        <v>1529113</v>
      </c>
      <c r="BP15" s="10">
        <v>0</v>
      </c>
      <c r="BQ15" s="10">
        <v>4716179</v>
      </c>
      <c r="BR15" s="10">
        <v>4716179</v>
      </c>
      <c r="BS15" s="10">
        <v>0</v>
      </c>
      <c r="BT15" s="10">
        <v>6490305</v>
      </c>
      <c r="BU15" s="10">
        <v>6490305</v>
      </c>
      <c r="BV15" s="10">
        <v>0</v>
      </c>
      <c r="BW15" s="10">
        <v>9854016</v>
      </c>
      <c r="BX15" s="10">
        <v>9854016</v>
      </c>
      <c r="BY15" s="10">
        <v>0</v>
      </c>
      <c r="BZ15" s="10">
        <v>6081683</v>
      </c>
      <c r="CA15" s="10">
        <v>5830256</v>
      </c>
      <c r="CB15" s="10">
        <v>251427</v>
      </c>
      <c r="CC15" s="10">
        <v>3557752</v>
      </c>
      <c r="CD15" s="10">
        <v>3557752</v>
      </c>
      <c r="CE15" s="10">
        <v>0</v>
      </c>
      <c r="CF15" s="10">
        <v>6661158</v>
      </c>
      <c r="CG15" s="10">
        <v>3686274</v>
      </c>
      <c r="CH15" s="10">
        <v>2974884</v>
      </c>
      <c r="CI15" s="10">
        <v>0</v>
      </c>
      <c r="CJ15" s="10">
        <v>0</v>
      </c>
      <c r="CK15" s="10">
        <v>0</v>
      </c>
      <c r="CL15" s="10">
        <v>2324177</v>
      </c>
      <c r="CM15" s="10">
        <v>1900037</v>
      </c>
      <c r="CN15" s="10">
        <v>424140</v>
      </c>
      <c r="CO15" s="10">
        <v>5877457</v>
      </c>
      <c r="CP15" s="10">
        <v>5095689</v>
      </c>
      <c r="CQ15" s="10">
        <v>781768</v>
      </c>
      <c r="CR15" s="10">
        <v>0</v>
      </c>
      <c r="CS15" s="10">
        <v>0</v>
      </c>
      <c r="CT15" s="10">
        <v>0</v>
      </c>
      <c r="CU15" s="10">
        <v>10459419</v>
      </c>
      <c r="CV15" s="10">
        <v>10459419</v>
      </c>
      <c r="CW15" s="10">
        <v>0</v>
      </c>
      <c r="CX15" s="10">
        <v>3222554</v>
      </c>
      <c r="CY15" s="10">
        <v>2073118</v>
      </c>
      <c r="CZ15" s="10">
        <v>1149436</v>
      </c>
      <c r="DA15" s="10">
        <v>31832368</v>
      </c>
      <c r="DB15" s="10">
        <v>14820163</v>
      </c>
      <c r="DC15" s="10">
        <v>17012205</v>
      </c>
      <c r="DD15" s="10">
        <v>11089464</v>
      </c>
      <c r="DE15" s="10">
        <v>8009850</v>
      </c>
      <c r="DF15" s="10">
        <v>3079614</v>
      </c>
      <c r="DG15" s="10">
        <v>1160774</v>
      </c>
      <c r="DH15" s="10">
        <v>912532</v>
      </c>
      <c r="DI15" s="10">
        <v>248242</v>
      </c>
      <c r="DJ15" s="10">
        <v>14521856</v>
      </c>
      <c r="DK15" s="10">
        <v>12148485</v>
      </c>
      <c r="DL15" s="10">
        <v>2373371</v>
      </c>
      <c r="DM15" s="10">
        <v>4962983</v>
      </c>
      <c r="DN15" s="10">
        <v>2724367</v>
      </c>
      <c r="DO15" s="10">
        <v>2238616</v>
      </c>
      <c r="DP15" s="10">
        <v>0</v>
      </c>
      <c r="DQ15" s="10">
        <v>0</v>
      </c>
      <c r="DR15" s="10">
        <v>0</v>
      </c>
      <c r="DS15" s="10">
        <v>11866049</v>
      </c>
      <c r="DT15" s="10">
        <v>10920832</v>
      </c>
      <c r="DU15" s="10">
        <v>945217</v>
      </c>
      <c r="DV15" s="10">
        <v>1048957</v>
      </c>
      <c r="DW15" s="10">
        <v>1048957</v>
      </c>
      <c r="DX15" s="10">
        <v>0</v>
      </c>
      <c r="DY15" s="10">
        <v>3981821</v>
      </c>
      <c r="DZ15" s="10">
        <v>3303220</v>
      </c>
      <c r="EA15" s="10">
        <v>678601</v>
      </c>
      <c r="EB15" s="10">
        <v>1495437</v>
      </c>
      <c r="EC15" s="10">
        <v>1103624</v>
      </c>
      <c r="ED15" s="10">
        <v>391813</v>
      </c>
      <c r="EE15" s="10">
        <v>9062982</v>
      </c>
      <c r="EF15" s="10">
        <v>7469547</v>
      </c>
      <c r="EG15" s="10">
        <v>1593435</v>
      </c>
      <c r="EH15" s="10">
        <v>44246444</v>
      </c>
      <c r="EI15" s="10">
        <v>36129876</v>
      </c>
      <c r="EJ15" s="10">
        <v>8116568</v>
      </c>
      <c r="EK15" s="10">
        <v>3119699</v>
      </c>
      <c r="EL15" s="10">
        <v>2248774</v>
      </c>
      <c r="EM15" s="10">
        <v>870925</v>
      </c>
      <c r="EN15" s="10">
        <v>412327</v>
      </c>
      <c r="EO15" s="10">
        <v>397691</v>
      </c>
      <c r="EP15" s="10">
        <v>14636</v>
      </c>
      <c r="EQ15" s="10">
        <v>5537755</v>
      </c>
      <c r="ER15" s="10">
        <v>4076636</v>
      </c>
      <c r="ES15" s="10">
        <v>1461119</v>
      </c>
      <c r="ET15" s="10">
        <v>15935514</v>
      </c>
      <c r="EU15" s="10">
        <v>11460273</v>
      </c>
      <c r="EV15" s="10">
        <v>4475241</v>
      </c>
      <c r="EW15" s="10">
        <v>1357752</v>
      </c>
      <c r="EX15" s="10">
        <v>1311930</v>
      </c>
      <c r="EY15" s="10">
        <v>45822</v>
      </c>
      <c r="EZ15" s="10">
        <v>5888814</v>
      </c>
      <c r="FA15" s="10">
        <v>5484375</v>
      </c>
      <c r="FB15" s="10">
        <v>404439</v>
      </c>
      <c r="FC15" s="10">
        <v>775538</v>
      </c>
      <c r="FD15" s="10">
        <v>689207</v>
      </c>
      <c r="FE15" s="10">
        <v>86331</v>
      </c>
      <c r="FF15" s="320"/>
      <c r="FG15" s="320"/>
      <c r="FH15" s="317"/>
    </row>
    <row r="16" spans="1:164" ht="25.5" customHeight="1">
      <c r="A16" s="713" t="s">
        <v>469</v>
      </c>
      <c r="B16" s="713"/>
      <c r="C16" s="713"/>
      <c r="D16" s="10">
        <v>200360421</v>
      </c>
      <c r="E16" s="10"/>
      <c r="F16" s="10"/>
      <c r="G16" s="10">
        <v>164532688</v>
      </c>
      <c r="H16" s="10">
        <v>35827733</v>
      </c>
      <c r="I16" s="10">
        <v>3166772</v>
      </c>
      <c r="J16" s="10">
        <v>2747974</v>
      </c>
      <c r="K16" s="10">
        <v>418798</v>
      </c>
      <c r="L16" s="10">
        <v>374986</v>
      </c>
      <c r="M16" s="10">
        <v>252974</v>
      </c>
      <c r="N16" s="10">
        <v>122012</v>
      </c>
      <c r="O16" s="10">
        <v>2350908</v>
      </c>
      <c r="P16" s="10">
        <v>2020702</v>
      </c>
      <c r="Q16" s="10">
        <v>330206</v>
      </c>
      <c r="R16" s="10">
        <v>1562610</v>
      </c>
      <c r="S16" s="10">
        <v>1336910</v>
      </c>
      <c r="T16" s="10">
        <v>225700</v>
      </c>
      <c r="U16" s="10">
        <v>24164875</v>
      </c>
      <c r="V16" s="10">
        <v>17657439</v>
      </c>
      <c r="W16" s="10">
        <v>6507436</v>
      </c>
      <c r="X16" s="10">
        <v>2988023</v>
      </c>
      <c r="Y16" s="10">
        <v>2500334</v>
      </c>
      <c r="Z16" s="10">
        <v>487689</v>
      </c>
      <c r="AA16" s="10">
        <v>3169048</v>
      </c>
      <c r="AB16" s="10">
        <v>3169048</v>
      </c>
      <c r="AC16" s="10">
        <v>0</v>
      </c>
      <c r="AD16" s="10">
        <v>602152</v>
      </c>
      <c r="AE16" s="10">
        <v>585645</v>
      </c>
      <c r="AF16" s="10">
        <v>16507</v>
      </c>
      <c r="AG16" s="10">
        <v>443422</v>
      </c>
      <c r="AH16" s="10">
        <v>0</v>
      </c>
      <c r="AI16" s="10">
        <v>443422</v>
      </c>
      <c r="AJ16" s="10">
        <v>12891611</v>
      </c>
      <c r="AK16" s="10">
        <v>8893715</v>
      </c>
      <c r="AL16" s="10">
        <v>3997896</v>
      </c>
      <c r="AM16" s="10">
        <v>4604832</v>
      </c>
      <c r="AN16" s="10">
        <v>3194517</v>
      </c>
      <c r="AO16" s="10">
        <v>1410315</v>
      </c>
      <c r="AP16" s="10">
        <v>1409194</v>
      </c>
      <c r="AQ16" s="10">
        <v>1202967</v>
      </c>
      <c r="AR16" s="10">
        <v>206227</v>
      </c>
      <c r="AS16" s="10">
        <v>649921</v>
      </c>
      <c r="AT16" s="10">
        <v>605287</v>
      </c>
      <c r="AU16" s="10">
        <v>44634</v>
      </c>
      <c r="AV16" s="10">
        <v>10729164</v>
      </c>
      <c r="AW16" s="10">
        <v>7362911</v>
      </c>
      <c r="AX16" s="10">
        <v>3366253</v>
      </c>
      <c r="AY16" s="10">
        <v>4546374</v>
      </c>
      <c r="AZ16" s="10">
        <v>4324467</v>
      </c>
      <c r="BA16" s="10">
        <v>221907</v>
      </c>
      <c r="BB16" s="10">
        <v>1675393</v>
      </c>
      <c r="BC16" s="10">
        <v>1407284</v>
      </c>
      <c r="BD16" s="10">
        <v>268109</v>
      </c>
      <c r="BE16" s="10">
        <v>1468785</v>
      </c>
      <c r="BF16" s="10">
        <v>1190718</v>
      </c>
      <c r="BG16" s="10">
        <v>278067</v>
      </c>
      <c r="BH16" s="10">
        <v>2881329</v>
      </c>
      <c r="BI16" s="10">
        <v>2113829</v>
      </c>
      <c r="BJ16" s="10">
        <v>767500</v>
      </c>
      <c r="BK16" s="10">
        <v>2969696</v>
      </c>
      <c r="BL16" s="10">
        <v>2612030</v>
      </c>
      <c r="BM16" s="10">
        <v>357666</v>
      </c>
      <c r="BN16" s="10">
        <v>727817</v>
      </c>
      <c r="BO16" s="10">
        <v>721180</v>
      </c>
      <c r="BP16" s="10">
        <v>6637</v>
      </c>
      <c r="BQ16" s="10">
        <v>5839738</v>
      </c>
      <c r="BR16" s="10">
        <v>4851065</v>
      </c>
      <c r="BS16" s="10">
        <v>988673</v>
      </c>
      <c r="BT16" s="10">
        <v>2975684</v>
      </c>
      <c r="BU16" s="10">
        <v>2532057</v>
      </c>
      <c r="BV16" s="10">
        <v>443627</v>
      </c>
      <c r="BW16" s="10">
        <v>5107122</v>
      </c>
      <c r="BX16" s="10">
        <v>4838719</v>
      </c>
      <c r="BY16" s="10">
        <v>268403</v>
      </c>
      <c r="BZ16" s="10">
        <v>5037593</v>
      </c>
      <c r="CA16" s="10">
        <v>4784552</v>
      </c>
      <c r="CB16" s="10">
        <v>253041</v>
      </c>
      <c r="CC16" s="10">
        <v>1588001</v>
      </c>
      <c r="CD16" s="10">
        <v>1473102</v>
      </c>
      <c r="CE16" s="10">
        <v>114899</v>
      </c>
      <c r="CF16" s="10">
        <v>2482810</v>
      </c>
      <c r="CG16" s="10">
        <v>1852953</v>
      </c>
      <c r="CH16" s="10">
        <v>629857</v>
      </c>
      <c r="CI16" s="10">
        <v>645292</v>
      </c>
      <c r="CJ16" s="10">
        <v>631797</v>
      </c>
      <c r="CK16" s="10">
        <v>13495</v>
      </c>
      <c r="CL16" s="10">
        <v>691996</v>
      </c>
      <c r="CM16" s="10">
        <v>601983</v>
      </c>
      <c r="CN16" s="10">
        <v>90013</v>
      </c>
      <c r="CO16" s="10">
        <v>3244476</v>
      </c>
      <c r="CP16" s="10">
        <v>2233767</v>
      </c>
      <c r="CQ16" s="10">
        <v>1010709</v>
      </c>
      <c r="CR16" s="10">
        <v>1029627</v>
      </c>
      <c r="CS16" s="10">
        <v>1025902</v>
      </c>
      <c r="CT16" s="10">
        <v>3725</v>
      </c>
      <c r="CU16" s="10">
        <v>5141751</v>
      </c>
      <c r="CV16" s="10">
        <v>4965088</v>
      </c>
      <c r="CW16" s="10">
        <v>176663</v>
      </c>
      <c r="CX16" s="10">
        <v>922549</v>
      </c>
      <c r="CY16" s="10">
        <v>812774</v>
      </c>
      <c r="CZ16" s="10">
        <v>109775</v>
      </c>
      <c r="DA16" s="10">
        <v>14156217</v>
      </c>
      <c r="DB16" s="10">
        <v>11579156</v>
      </c>
      <c r="DC16" s="10">
        <v>2577061</v>
      </c>
      <c r="DD16" s="10">
        <v>4666567</v>
      </c>
      <c r="DE16" s="10">
        <v>4202821</v>
      </c>
      <c r="DF16" s="10">
        <v>463746</v>
      </c>
      <c r="DG16" s="10">
        <v>510833</v>
      </c>
      <c r="DH16" s="10">
        <v>482971</v>
      </c>
      <c r="DI16" s="10">
        <v>27862</v>
      </c>
      <c r="DJ16" s="10">
        <v>6210956</v>
      </c>
      <c r="DK16" s="10">
        <v>5937671</v>
      </c>
      <c r="DL16" s="10">
        <v>273285</v>
      </c>
      <c r="DM16" s="10">
        <v>1497965</v>
      </c>
      <c r="DN16" s="10">
        <v>1337892</v>
      </c>
      <c r="DO16" s="10">
        <v>160073</v>
      </c>
      <c r="DP16" s="10">
        <v>2248777</v>
      </c>
      <c r="DQ16" s="10">
        <v>1659392</v>
      </c>
      <c r="DR16" s="10">
        <v>589385</v>
      </c>
      <c r="DS16" s="10">
        <v>10632358</v>
      </c>
      <c r="DT16" s="10">
        <v>10113420</v>
      </c>
      <c r="DU16" s="10">
        <v>518938</v>
      </c>
      <c r="DV16" s="10">
        <v>665766</v>
      </c>
      <c r="DW16" s="10">
        <v>633064</v>
      </c>
      <c r="DX16" s="10">
        <v>32702</v>
      </c>
      <c r="DY16" s="10">
        <v>1997490</v>
      </c>
      <c r="DZ16" s="10">
        <v>1644958</v>
      </c>
      <c r="EA16" s="10">
        <v>352532</v>
      </c>
      <c r="EB16" s="10">
        <v>510339</v>
      </c>
      <c r="EC16" s="10">
        <v>481465</v>
      </c>
      <c r="ED16" s="10">
        <v>28874</v>
      </c>
      <c r="EE16" s="10">
        <v>3515089</v>
      </c>
      <c r="EF16" s="10">
        <v>2873537</v>
      </c>
      <c r="EG16" s="10">
        <v>641552</v>
      </c>
      <c r="EH16" s="10">
        <v>17604448</v>
      </c>
      <c r="EI16" s="10">
        <v>15332333</v>
      </c>
      <c r="EJ16" s="10">
        <v>2272115</v>
      </c>
      <c r="EK16" s="10">
        <v>1659536</v>
      </c>
      <c r="EL16" s="10">
        <v>1020140</v>
      </c>
      <c r="EM16" s="10">
        <v>639396</v>
      </c>
      <c r="EN16" s="10">
        <v>708005</v>
      </c>
      <c r="EO16" s="10">
        <v>697630</v>
      </c>
      <c r="EP16" s="10">
        <v>10375</v>
      </c>
      <c r="EQ16" s="10">
        <v>4618493</v>
      </c>
      <c r="ER16" s="10">
        <v>3010559</v>
      </c>
      <c r="ES16" s="10">
        <v>1607934</v>
      </c>
      <c r="ET16" s="10">
        <v>6488321</v>
      </c>
      <c r="EU16" s="10">
        <v>4680069</v>
      </c>
      <c r="EV16" s="10">
        <v>1808252</v>
      </c>
      <c r="EW16" s="10">
        <v>1504042</v>
      </c>
      <c r="EX16" s="10">
        <v>1419809</v>
      </c>
      <c r="EY16" s="10">
        <v>84233</v>
      </c>
      <c r="EZ16" s="10">
        <v>2876630</v>
      </c>
      <c r="FA16" s="10">
        <v>2748521</v>
      </c>
      <c r="FB16" s="10">
        <v>128109</v>
      </c>
      <c r="FC16" s="10">
        <v>205036</v>
      </c>
      <c r="FD16" s="10">
        <v>173590</v>
      </c>
      <c r="FE16" s="10">
        <v>31446</v>
      </c>
      <c r="FF16" s="320"/>
      <c r="FG16" s="320"/>
      <c r="FH16" s="317"/>
    </row>
    <row r="17" spans="1:164" ht="15" customHeight="1">
      <c r="A17" s="713" t="s">
        <v>470</v>
      </c>
      <c r="B17" s="713"/>
      <c r="C17" s="713"/>
      <c r="D17" s="10">
        <v>49842805</v>
      </c>
      <c r="E17" s="10"/>
      <c r="F17" s="10"/>
      <c r="G17" s="10">
        <v>48236615</v>
      </c>
      <c r="H17" s="10">
        <v>1606190</v>
      </c>
      <c r="I17" s="10">
        <v>748356</v>
      </c>
      <c r="J17" s="10">
        <v>648639</v>
      </c>
      <c r="K17" s="10">
        <v>99717</v>
      </c>
      <c r="L17" s="10">
        <v>47149</v>
      </c>
      <c r="M17" s="10">
        <v>47149</v>
      </c>
      <c r="N17" s="10">
        <v>0</v>
      </c>
      <c r="O17" s="10">
        <v>869183</v>
      </c>
      <c r="P17" s="10">
        <v>869183</v>
      </c>
      <c r="Q17" s="10">
        <v>0</v>
      </c>
      <c r="R17" s="10">
        <v>492970</v>
      </c>
      <c r="S17" s="10">
        <v>492945</v>
      </c>
      <c r="T17" s="10">
        <v>25</v>
      </c>
      <c r="U17" s="10">
        <v>6351756</v>
      </c>
      <c r="V17" s="10">
        <v>6351756</v>
      </c>
      <c r="W17" s="10">
        <v>0</v>
      </c>
      <c r="X17" s="10">
        <v>675962</v>
      </c>
      <c r="Y17" s="10">
        <v>675962</v>
      </c>
      <c r="Z17" s="10">
        <v>0</v>
      </c>
      <c r="AA17" s="10">
        <v>487327</v>
      </c>
      <c r="AB17" s="10">
        <v>487327</v>
      </c>
      <c r="AC17" s="10">
        <v>0</v>
      </c>
      <c r="AD17" s="10">
        <v>131864</v>
      </c>
      <c r="AE17" s="10">
        <v>131864</v>
      </c>
      <c r="AF17" s="10">
        <v>0</v>
      </c>
      <c r="AG17" s="10">
        <v>26268</v>
      </c>
      <c r="AH17" s="10">
        <v>0</v>
      </c>
      <c r="AI17" s="10">
        <v>26268</v>
      </c>
      <c r="AJ17" s="10">
        <v>3643062</v>
      </c>
      <c r="AK17" s="10">
        <v>2799610</v>
      </c>
      <c r="AL17" s="10">
        <v>843452</v>
      </c>
      <c r="AM17" s="10">
        <v>1801798</v>
      </c>
      <c r="AN17" s="10">
        <v>1801798</v>
      </c>
      <c r="AO17" s="10">
        <v>0</v>
      </c>
      <c r="AP17" s="10">
        <v>176032</v>
      </c>
      <c r="AQ17" s="10">
        <v>88377</v>
      </c>
      <c r="AR17" s="10">
        <v>87655</v>
      </c>
      <c r="AS17" s="10">
        <v>362234</v>
      </c>
      <c r="AT17" s="10">
        <v>362234</v>
      </c>
      <c r="AU17" s="10">
        <v>0</v>
      </c>
      <c r="AV17" s="10">
        <v>1519042</v>
      </c>
      <c r="AW17" s="10">
        <v>1367939</v>
      </c>
      <c r="AX17" s="10">
        <v>151103</v>
      </c>
      <c r="AY17" s="10">
        <v>1420135</v>
      </c>
      <c r="AZ17" s="10">
        <v>1420135</v>
      </c>
      <c r="BA17" s="10">
        <v>0</v>
      </c>
      <c r="BB17" s="10">
        <v>671937</v>
      </c>
      <c r="BC17" s="10">
        <v>671937</v>
      </c>
      <c r="BD17" s="10">
        <v>0</v>
      </c>
      <c r="BE17" s="10">
        <v>461075</v>
      </c>
      <c r="BF17" s="10">
        <v>461075</v>
      </c>
      <c r="BG17" s="10">
        <v>0</v>
      </c>
      <c r="BH17" s="10">
        <v>702651</v>
      </c>
      <c r="BI17" s="10">
        <v>702651</v>
      </c>
      <c r="BJ17" s="10">
        <v>0</v>
      </c>
      <c r="BK17" s="10">
        <v>631641</v>
      </c>
      <c r="BL17" s="10">
        <v>631641</v>
      </c>
      <c r="BM17" s="10">
        <v>0</v>
      </c>
      <c r="BN17" s="10">
        <v>250468</v>
      </c>
      <c r="BO17" s="10">
        <v>250468</v>
      </c>
      <c r="BP17" s="10">
        <v>0</v>
      </c>
      <c r="BQ17" s="10">
        <v>1084195</v>
      </c>
      <c r="BR17" s="10">
        <v>1084195</v>
      </c>
      <c r="BS17" s="10">
        <v>0</v>
      </c>
      <c r="BT17" s="10">
        <v>769144</v>
      </c>
      <c r="BU17" s="10">
        <v>769144</v>
      </c>
      <c r="BV17" s="10">
        <v>0</v>
      </c>
      <c r="BW17" s="10">
        <v>1445786</v>
      </c>
      <c r="BX17" s="10">
        <v>1445786</v>
      </c>
      <c r="BY17" s="10">
        <v>0</v>
      </c>
      <c r="BZ17" s="10">
        <v>936893</v>
      </c>
      <c r="CA17" s="10">
        <v>936893</v>
      </c>
      <c r="CB17" s="10">
        <v>0</v>
      </c>
      <c r="CC17" s="10">
        <v>444511</v>
      </c>
      <c r="CD17" s="10">
        <v>436245</v>
      </c>
      <c r="CE17" s="10">
        <v>8266</v>
      </c>
      <c r="CF17" s="10">
        <v>717894</v>
      </c>
      <c r="CG17" s="10">
        <v>717894</v>
      </c>
      <c r="CH17" s="10">
        <v>0</v>
      </c>
      <c r="CI17" s="10">
        <v>254167</v>
      </c>
      <c r="CJ17" s="10">
        <v>254167</v>
      </c>
      <c r="CK17" s="10">
        <v>0</v>
      </c>
      <c r="CL17" s="10">
        <v>373889</v>
      </c>
      <c r="CM17" s="10">
        <v>373889</v>
      </c>
      <c r="CN17" s="10">
        <v>0</v>
      </c>
      <c r="CO17" s="10">
        <v>627465</v>
      </c>
      <c r="CP17" s="10">
        <v>343386</v>
      </c>
      <c r="CQ17" s="10">
        <v>284079</v>
      </c>
      <c r="CR17" s="10">
        <v>183366</v>
      </c>
      <c r="CS17" s="10">
        <v>183366</v>
      </c>
      <c r="CT17" s="10">
        <v>0</v>
      </c>
      <c r="CU17" s="10">
        <v>458892</v>
      </c>
      <c r="CV17" s="10">
        <v>458892</v>
      </c>
      <c r="CW17" s="10">
        <v>0</v>
      </c>
      <c r="CX17" s="10">
        <v>230303</v>
      </c>
      <c r="CY17" s="10">
        <v>230303</v>
      </c>
      <c r="CZ17" s="10">
        <v>0</v>
      </c>
      <c r="DA17" s="10">
        <v>1636749</v>
      </c>
      <c r="DB17" s="10">
        <v>1636749</v>
      </c>
      <c r="DC17" s="10">
        <v>0</v>
      </c>
      <c r="DD17" s="10">
        <v>1974782</v>
      </c>
      <c r="DE17" s="10">
        <v>1974782</v>
      </c>
      <c r="DF17" s="10">
        <v>0</v>
      </c>
      <c r="DG17" s="10">
        <v>196649</v>
      </c>
      <c r="DH17" s="10">
        <v>196649</v>
      </c>
      <c r="DI17" s="10">
        <v>0</v>
      </c>
      <c r="DJ17" s="10">
        <v>1912191</v>
      </c>
      <c r="DK17" s="10">
        <v>1912191</v>
      </c>
      <c r="DL17" s="10">
        <v>0</v>
      </c>
      <c r="DM17" s="10">
        <v>485376</v>
      </c>
      <c r="DN17" s="10">
        <v>485376</v>
      </c>
      <c r="DO17" s="10">
        <v>0</v>
      </c>
      <c r="DP17" s="10">
        <v>575727</v>
      </c>
      <c r="DQ17" s="10">
        <v>538539</v>
      </c>
      <c r="DR17" s="10">
        <v>37188</v>
      </c>
      <c r="DS17" s="10">
        <v>3375429</v>
      </c>
      <c r="DT17" s="10">
        <v>3375429</v>
      </c>
      <c r="DU17" s="10">
        <v>0</v>
      </c>
      <c r="DV17" s="10">
        <v>79858</v>
      </c>
      <c r="DW17" s="10">
        <v>79858</v>
      </c>
      <c r="DX17" s="10">
        <v>0</v>
      </c>
      <c r="DY17" s="10">
        <v>646581</v>
      </c>
      <c r="DZ17" s="10">
        <v>646581</v>
      </c>
      <c r="EA17" s="10">
        <v>0</v>
      </c>
      <c r="EB17" s="10">
        <v>187483</v>
      </c>
      <c r="EC17" s="10">
        <v>187424</v>
      </c>
      <c r="ED17" s="10">
        <v>59</v>
      </c>
      <c r="EE17" s="10">
        <v>1086693</v>
      </c>
      <c r="EF17" s="10">
        <v>1086693</v>
      </c>
      <c r="EG17" s="10">
        <v>0</v>
      </c>
      <c r="EH17" s="10">
        <v>3710307</v>
      </c>
      <c r="EI17" s="10">
        <v>3710307</v>
      </c>
      <c r="EJ17" s="10">
        <v>0</v>
      </c>
      <c r="EK17" s="10">
        <v>499964</v>
      </c>
      <c r="EL17" s="10">
        <v>496789</v>
      </c>
      <c r="EM17" s="10">
        <v>3175</v>
      </c>
      <c r="EN17" s="10">
        <v>82953</v>
      </c>
      <c r="EO17" s="10">
        <v>82953</v>
      </c>
      <c r="EP17" s="10">
        <v>0</v>
      </c>
      <c r="EQ17" s="10">
        <v>1096159</v>
      </c>
      <c r="ER17" s="10">
        <v>1031034</v>
      </c>
      <c r="ES17" s="10">
        <v>65125</v>
      </c>
      <c r="ET17" s="10">
        <v>1713782</v>
      </c>
      <c r="EU17" s="10">
        <v>1713782</v>
      </c>
      <c r="EV17" s="10">
        <v>0</v>
      </c>
      <c r="EW17" s="10">
        <v>419606</v>
      </c>
      <c r="EX17" s="10">
        <v>419528</v>
      </c>
      <c r="EY17" s="10">
        <v>78</v>
      </c>
      <c r="EZ17" s="10">
        <v>1051479</v>
      </c>
      <c r="FA17" s="10">
        <v>1051479</v>
      </c>
      <c r="FB17" s="10">
        <v>0</v>
      </c>
      <c r="FC17" s="10">
        <v>113622</v>
      </c>
      <c r="FD17" s="10">
        <v>113622</v>
      </c>
      <c r="FE17" s="10">
        <v>0</v>
      </c>
      <c r="FF17" s="320"/>
      <c r="FG17" s="320"/>
      <c r="FH17" s="317"/>
    </row>
    <row r="18" spans="1:164" ht="15" customHeight="1">
      <c r="A18" s="713" t="s">
        <v>471</v>
      </c>
      <c r="B18" s="713"/>
      <c r="C18" s="713"/>
      <c r="D18" s="10">
        <v>7485478</v>
      </c>
      <c r="E18" s="10"/>
      <c r="F18" s="10"/>
      <c r="G18" s="10">
        <v>6788476</v>
      </c>
      <c r="H18" s="10">
        <v>697002</v>
      </c>
      <c r="I18" s="10">
        <v>266593</v>
      </c>
      <c r="J18" s="10">
        <v>214615</v>
      </c>
      <c r="K18" s="10">
        <v>51978</v>
      </c>
      <c r="L18" s="10">
        <v>45174</v>
      </c>
      <c r="M18" s="10">
        <v>39217</v>
      </c>
      <c r="N18" s="10">
        <v>5957</v>
      </c>
      <c r="O18" s="10">
        <v>76378</v>
      </c>
      <c r="P18" s="10">
        <v>76378</v>
      </c>
      <c r="Q18" s="10">
        <v>0</v>
      </c>
      <c r="R18" s="10">
        <v>64294</v>
      </c>
      <c r="S18" s="10">
        <v>58036</v>
      </c>
      <c r="T18" s="10">
        <v>6258</v>
      </c>
      <c r="U18" s="10">
        <v>376735</v>
      </c>
      <c r="V18" s="10">
        <v>376735</v>
      </c>
      <c r="W18" s="10">
        <v>0</v>
      </c>
      <c r="X18" s="10">
        <v>46989</v>
      </c>
      <c r="Y18" s="10">
        <v>46989</v>
      </c>
      <c r="Z18" s="10">
        <v>0</v>
      </c>
      <c r="AA18" s="10">
        <v>63211</v>
      </c>
      <c r="AB18" s="10">
        <v>63211</v>
      </c>
      <c r="AC18" s="10">
        <v>0</v>
      </c>
      <c r="AD18" s="10">
        <v>26556</v>
      </c>
      <c r="AE18" s="10">
        <v>26556</v>
      </c>
      <c r="AF18" s="10">
        <v>0</v>
      </c>
      <c r="AG18" s="10">
        <v>6560</v>
      </c>
      <c r="AH18" s="10">
        <v>0</v>
      </c>
      <c r="AI18" s="10">
        <v>6560</v>
      </c>
      <c r="AJ18" s="10">
        <v>293098</v>
      </c>
      <c r="AK18" s="10">
        <v>293098</v>
      </c>
      <c r="AL18" s="10">
        <v>0</v>
      </c>
      <c r="AM18" s="10">
        <v>346168</v>
      </c>
      <c r="AN18" s="10">
        <v>195696</v>
      </c>
      <c r="AO18" s="10">
        <v>150472</v>
      </c>
      <c r="AP18" s="10">
        <v>51383</v>
      </c>
      <c r="AQ18" s="10">
        <v>51383</v>
      </c>
      <c r="AR18" s="10">
        <v>0</v>
      </c>
      <c r="AS18" s="10">
        <v>10174</v>
      </c>
      <c r="AT18" s="10">
        <v>9710</v>
      </c>
      <c r="AU18" s="10">
        <v>464</v>
      </c>
      <c r="AV18" s="10">
        <v>365960</v>
      </c>
      <c r="AW18" s="10">
        <v>296162</v>
      </c>
      <c r="AX18" s="10">
        <v>69798</v>
      </c>
      <c r="AY18" s="10">
        <v>51578</v>
      </c>
      <c r="AZ18" s="10">
        <v>51578</v>
      </c>
      <c r="BA18" s="10">
        <v>0</v>
      </c>
      <c r="BB18" s="10">
        <v>22183</v>
      </c>
      <c r="BC18" s="10">
        <v>22183</v>
      </c>
      <c r="BD18" s="10">
        <v>0</v>
      </c>
      <c r="BE18" s="10">
        <v>142126</v>
      </c>
      <c r="BF18" s="10">
        <v>142126</v>
      </c>
      <c r="BG18" s="10">
        <v>0</v>
      </c>
      <c r="BH18" s="10">
        <v>145648</v>
      </c>
      <c r="BI18" s="10">
        <v>145648</v>
      </c>
      <c r="BJ18" s="10">
        <v>0</v>
      </c>
      <c r="BK18" s="10">
        <v>77875</v>
      </c>
      <c r="BL18" s="10">
        <v>75774</v>
      </c>
      <c r="BM18" s="10">
        <v>2101</v>
      </c>
      <c r="BN18" s="10">
        <v>19647</v>
      </c>
      <c r="BO18" s="10">
        <v>19647</v>
      </c>
      <c r="BP18" s="10">
        <v>0</v>
      </c>
      <c r="BQ18" s="10">
        <v>31682</v>
      </c>
      <c r="BR18" s="10">
        <v>31682</v>
      </c>
      <c r="BS18" s="10">
        <v>0</v>
      </c>
      <c r="BT18" s="10">
        <v>85843</v>
      </c>
      <c r="BU18" s="10">
        <v>85843</v>
      </c>
      <c r="BV18" s="10">
        <v>0</v>
      </c>
      <c r="BW18" s="10">
        <v>157335</v>
      </c>
      <c r="BX18" s="10">
        <v>157335</v>
      </c>
      <c r="BY18" s="10">
        <v>0</v>
      </c>
      <c r="BZ18" s="10">
        <v>97614</v>
      </c>
      <c r="CA18" s="10">
        <v>91745</v>
      </c>
      <c r="CB18" s="10">
        <v>5869</v>
      </c>
      <c r="CC18" s="10">
        <v>40883</v>
      </c>
      <c r="CD18" s="10">
        <v>40883</v>
      </c>
      <c r="CE18" s="10">
        <v>0</v>
      </c>
      <c r="CF18" s="10">
        <v>38932</v>
      </c>
      <c r="CG18" s="10">
        <v>38932</v>
      </c>
      <c r="CH18" s="10">
        <v>0</v>
      </c>
      <c r="CI18" s="10">
        <v>33816</v>
      </c>
      <c r="CJ18" s="10">
        <v>33816</v>
      </c>
      <c r="CK18" s="10">
        <v>0</v>
      </c>
      <c r="CL18" s="10">
        <v>31230</v>
      </c>
      <c r="CM18" s="10">
        <v>31230</v>
      </c>
      <c r="CN18" s="10">
        <v>0</v>
      </c>
      <c r="CO18" s="10">
        <v>45340</v>
      </c>
      <c r="CP18" s="10">
        <v>45340</v>
      </c>
      <c r="CQ18" s="10">
        <v>0</v>
      </c>
      <c r="CR18" s="10">
        <v>12828</v>
      </c>
      <c r="CS18" s="10">
        <v>12828</v>
      </c>
      <c r="CT18" s="10">
        <v>0</v>
      </c>
      <c r="CU18" s="10">
        <v>142459</v>
      </c>
      <c r="CV18" s="10">
        <v>142459</v>
      </c>
      <c r="CW18" s="10">
        <v>0</v>
      </c>
      <c r="CX18" s="10">
        <v>47153</v>
      </c>
      <c r="CY18" s="10">
        <v>45497</v>
      </c>
      <c r="CZ18" s="10">
        <v>1656</v>
      </c>
      <c r="DA18" s="10">
        <v>282727</v>
      </c>
      <c r="DB18" s="10">
        <v>258327</v>
      </c>
      <c r="DC18" s="10">
        <v>24400</v>
      </c>
      <c r="DD18" s="10">
        <v>493092</v>
      </c>
      <c r="DE18" s="10">
        <v>411971</v>
      </c>
      <c r="DF18" s="10">
        <v>81121</v>
      </c>
      <c r="DG18" s="10">
        <v>8819</v>
      </c>
      <c r="DH18" s="10">
        <v>8819</v>
      </c>
      <c r="DI18" s="10">
        <v>0</v>
      </c>
      <c r="DJ18" s="10">
        <v>119268</v>
      </c>
      <c r="DK18" s="10">
        <v>104977</v>
      </c>
      <c r="DL18" s="10">
        <v>14291</v>
      </c>
      <c r="DM18" s="10">
        <v>122247</v>
      </c>
      <c r="DN18" s="10">
        <v>122247</v>
      </c>
      <c r="DO18" s="10">
        <v>0</v>
      </c>
      <c r="DP18" s="10">
        <v>19216</v>
      </c>
      <c r="DQ18" s="10">
        <v>19216</v>
      </c>
      <c r="DR18" s="10">
        <v>0</v>
      </c>
      <c r="DS18" s="10">
        <v>437923</v>
      </c>
      <c r="DT18" s="10">
        <v>397092</v>
      </c>
      <c r="DU18" s="10">
        <v>40831</v>
      </c>
      <c r="DV18" s="10">
        <v>19918</v>
      </c>
      <c r="DW18" s="10">
        <v>19918</v>
      </c>
      <c r="DX18" s="10">
        <v>0</v>
      </c>
      <c r="DY18" s="10">
        <v>180158</v>
      </c>
      <c r="DZ18" s="10">
        <v>179115</v>
      </c>
      <c r="EA18" s="10">
        <v>1043</v>
      </c>
      <c r="EB18" s="10">
        <v>19097</v>
      </c>
      <c r="EC18" s="10">
        <v>18939</v>
      </c>
      <c r="ED18" s="10">
        <v>158</v>
      </c>
      <c r="EE18" s="10">
        <v>427694</v>
      </c>
      <c r="EF18" s="10">
        <v>201713</v>
      </c>
      <c r="EG18" s="10">
        <v>225981</v>
      </c>
      <c r="EH18" s="10">
        <v>1321516</v>
      </c>
      <c r="EI18" s="10">
        <v>1321516</v>
      </c>
      <c r="EJ18" s="10">
        <v>0</v>
      </c>
      <c r="EK18" s="10">
        <v>51420</v>
      </c>
      <c r="EL18" s="10">
        <v>51420</v>
      </c>
      <c r="EM18" s="10">
        <v>0</v>
      </c>
      <c r="EN18" s="10">
        <v>26892</v>
      </c>
      <c r="EO18" s="10">
        <v>26892</v>
      </c>
      <c r="EP18" s="10">
        <v>0</v>
      </c>
      <c r="EQ18" s="10">
        <v>231250</v>
      </c>
      <c r="ER18" s="10">
        <v>231250</v>
      </c>
      <c r="ES18" s="10">
        <v>0</v>
      </c>
      <c r="ET18" s="10">
        <v>370738</v>
      </c>
      <c r="EU18" s="10">
        <v>370738</v>
      </c>
      <c r="EV18" s="10">
        <v>0</v>
      </c>
      <c r="EW18" s="10">
        <v>25640</v>
      </c>
      <c r="EX18" s="10">
        <v>17576</v>
      </c>
      <c r="EY18" s="10">
        <v>8064</v>
      </c>
      <c r="EZ18" s="10">
        <v>62498</v>
      </c>
      <c r="FA18" s="10">
        <v>62498</v>
      </c>
      <c r="FB18" s="10">
        <v>0</v>
      </c>
      <c r="FC18" s="10">
        <v>1920</v>
      </c>
      <c r="FD18" s="10">
        <v>1920</v>
      </c>
      <c r="FE18" s="10">
        <v>0</v>
      </c>
      <c r="FF18" s="320"/>
      <c r="FG18" s="320"/>
      <c r="FH18" s="317"/>
    </row>
    <row r="19" spans="1:164" ht="15" customHeight="1">
      <c r="A19" s="713" t="s">
        <v>472</v>
      </c>
      <c r="B19" s="713"/>
      <c r="C19" s="713"/>
      <c r="D19" s="10">
        <v>19845627</v>
      </c>
      <c r="E19" s="10"/>
      <c r="F19" s="10"/>
      <c r="G19" s="10">
        <v>19474468</v>
      </c>
      <c r="H19" s="10">
        <v>371159</v>
      </c>
      <c r="I19" s="10">
        <v>209143</v>
      </c>
      <c r="J19" s="10">
        <v>179929</v>
      </c>
      <c r="K19" s="10">
        <v>29214</v>
      </c>
      <c r="L19" s="10">
        <v>93535</v>
      </c>
      <c r="M19" s="10">
        <v>55500</v>
      </c>
      <c r="N19" s="10">
        <v>38035</v>
      </c>
      <c r="O19" s="10">
        <v>312808</v>
      </c>
      <c r="P19" s="10">
        <v>312808</v>
      </c>
      <c r="Q19" s="10">
        <v>0</v>
      </c>
      <c r="R19" s="10">
        <v>226728</v>
      </c>
      <c r="S19" s="10">
        <v>226728</v>
      </c>
      <c r="T19" s="10">
        <v>0</v>
      </c>
      <c r="U19" s="10">
        <v>2428121</v>
      </c>
      <c r="V19" s="10">
        <v>2428121</v>
      </c>
      <c r="W19" s="10">
        <v>0</v>
      </c>
      <c r="X19" s="10">
        <v>195413</v>
      </c>
      <c r="Y19" s="10">
        <v>193881</v>
      </c>
      <c r="Z19" s="10">
        <v>1532</v>
      </c>
      <c r="AA19" s="10">
        <v>376814</v>
      </c>
      <c r="AB19" s="10">
        <v>376814</v>
      </c>
      <c r="AC19" s="10">
        <v>0</v>
      </c>
      <c r="AD19" s="10">
        <v>123026</v>
      </c>
      <c r="AE19" s="10">
        <v>123026</v>
      </c>
      <c r="AF19" s="10">
        <v>0</v>
      </c>
      <c r="AG19" s="10">
        <v>27956</v>
      </c>
      <c r="AH19" s="10">
        <v>0</v>
      </c>
      <c r="AI19" s="10">
        <v>27956</v>
      </c>
      <c r="AJ19" s="10">
        <v>1172492</v>
      </c>
      <c r="AK19" s="10">
        <v>1172492</v>
      </c>
      <c r="AL19" s="10">
        <v>0</v>
      </c>
      <c r="AM19" s="10">
        <v>224910</v>
      </c>
      <c r="AN19" s="10">
        <v>224910</v>
      </c>
      <c r="AO19" s="10">
        <v>0</v>
      </c>
      <c r="AP19" s="10">
        <v>120386</v>
      </c>
      <c r="AQ19" s="10">
        <v>120386</v>
      </c>
      <c r="AR19" s="10">
        <v>0</v>
      </c>
      <c r="AS19" s="10">
        <v>51141</v>
      </c>
      <c r="AT19" s="10">
        <v>51141</v>
      </c>
      <c r="AU19" s="10">
        <v>0</v>
      </c>
      <c r="AV19" s="10">
        <v>913277</v>
      </c>
      <c r="AW19" s="10">
        <v>764296</v>
      </c>
      <c r="AX19" s="10">
        <v>148981</v>
      </c>
      <c r="AY19" s="10">
        <v>418810</v>
      </c>
      <c r="AZ19" s="10">
        <v>418810</v>
      </c>
      <c r="BA19" s="10">
        <v>0</v>
      </c>
      <c r="BB19" s="10">
        <v>212469</v>
      </c>
      <c r="BC19" s="10">
        <v>212469</v>
      </c>
      <c r="BD19" s="10">
        <v>0</v>
      </c>
      <c r="BE19" s="10">
        <v>130247</v>
      </c>
      <c r="BF19" s="10">
        <v>130247</v>
      </c>
      <c r="BG19" s="10">
        <v>0</v>
      </c>
      <c r="BH19" s="10">
        <v>228749</v>
      </c>
      <c r="BI19" s="10">
        <v>228749</v>
      </c>
      <c r="BJ19" s="10">
        <v>0</v>
      </c>
      <c r="BK19" s="10">
        <v>163770</v>
      </c>
      <c r="BL19" s="10">
        <v>163770</v>
      </c>
      <c r="BM19" s="10">
        <v>0</v>
      </c>
      <c r="BN19" s="10">
        <v>132950</v>
      </c>
      <c r="BO19" s="10">
        <v>132950</v>
      </c>
      <c r="BP19" s="10">
        <v>0</v>
      </c>
      <c r="BQ19" s="10">
        <v>372724</v>
      </c>
      <c r="BR19" s="10">
        <v>372724</v>
      </c>
      <c r="BS19" s="10">
        <v>0</v>
      </c>
      <c r="BT19" s="10">
        <v>594173</v>
      </c>
      <c r="BU19" s="10">
        <v>594173</v>
      </c>
      <c r="BV19" s="10">
        <v>0</v>
      </c>
      <c r="BW19" s="10">
        <v>1007822</v>
      </c>
      <c r="BX19" s="10">
        <v>1007822</v>
      </c>
      <c r="BY19" s="10">
        <v>0</v>
      </c>
      <c r="BZ19" s="10">
        <v>593410</v>
      </c>
      <c r="CA19" s="10">
        <v>593410</v>
      </c>
      <c r="CB19" s="10">
        <v>0</v>
      </c>
      <c r="CC19" s="10">
        <v>139733</v>
      </c>
      <c r="CD19" s="10">
        <v>139733</v>
      </c>
      <c r="CE19" s="10">
        <v>0</v>
      </c>
      <c r="CF19" s="10">
        <v>109939</v>
      </c>
      <c r="CG19" s="10">
        <v>97408</v>
      </c>
      <c r="CH19" s="10">
        <v>12531</v>
      </c>
      <c r="CI19" s="10">
        <v>80532</v>
      </c>
      <c r="CJ19" s="10">
        <v>80532</v>
      </c>
      <c r="CK19" s="10">
        <v>0</v>
      </c>
      <c r="CL19" s="10">
        <v>57123</v>
      </c>
      <c r="CM19" s="10">
        <v>57123</v>
      </c>
      <c r="CN19" s="10">
        <v>0</v>
      </c>
      <c r="CO19" s="10">
        <v>177161</v>
      </c>
      <c r="CP19" s="10">
        <v>177161</v>
      </c>
      <c r="CQ19" s="10">
        <v>0</v>
      </c>
      <c r="CR19" s="10">
        <v>212698</v>
      </c>
      <c r="CS19" s="10">
        <v>212698</v>
      </c>
      <c r="CT19" s="10">
        <v>0</v>
      </c>
      <c r="CU19" s="10">
        <v>660315</v>
      </c>
      <c r="CV19" s="10">
        <v>660315</v>
      </c>
      <c r="CW19" s="10">
        <v>0</v>
      </c>
      <c r="CX19" s="10">
        <v>93862</v>
      </c>
      <c r="CY19" s="10">
        <v>93862</v>
      </c>
      <c r="CZ19" s="10">
        <v>0</v>
      </c>
      <c r="DA19" s="10">
        <v>1188143</v>
      </c>
      <c r="DB19" s="10">
        <v>1151660</v>
      </c>
      <c r="DC19" s="10">
        <v>36483</v>
      </c>
      <c r="DD19" s="10">
        <v>292143</v>
      </c>
      <c r="DE19" s="10">
        <v>292143</v>
      </c>
      <c r="DF19" s="10">
        <v>0</v>
      </c>
      <c r="DG19" s="10">
        <v>28001</v>
      </c>
      <c r="DH19" s="10">
        <v>28001</v>
      </c>
      <c r="DI19" s="10">
        <v>0</v>
      </c>
      <c r="DJ19" s="10">
        <v>957059</v>
      </c>
      <c r="DK19" s="10">
        <v>941105</v>
      </c>
      <c r="DL19" s="10">
        <v>15954</v>
      </c>
      <c r="DM19" s="10">
        <v>313411</v>
      </c>
      <c r="DN19" s="10">
        <v>313411</v>
      </c>
      <c r="DO19" s="10">
        <v>0</v>
      </c>
      <c r="DP19" s="10">
        <v>263860</v>
      </c>
      <c r="DQ19" s="10">
        <v>263860</v>
      </c>
      <c r="DR19" s="10">
        <v>0</v>
      </c>
      <c r="DS19" s="10">
        <v>1372695</v>
      </c>
      <c r="DT19" s="10">
        <v>1372695</v>
      </c>
      <c r="DU19" s="10">
        <v>0</v>
      </c>
      <c r="DV19" s="10">
        <v>146691</v>
      </c>
      <c r="DW19" s="10">
        <v>146691</v>
      </c>
      <c r="DX19" s="10">
        <v>0</v>
      </c>
      <c r="DY19" s="10">
        <v>27199</v>
      </c>
      <c r="DZ19" s="10">
        <v>27199</v>
      </c>
      <c r="EA19" s="10">
        <v>0</v>
      </c>
      <c r="EB19" s="10">
        <v>59158</v>
      </c>
      <c r="EC19" s="10">
        <v>59158</v>
      </c>
      <c r="ED19" s="10">
        <v>0</v>
      </c>
      <c r="EE19" s="10">
        <v>248673</v>
      </c>
      <c r="EF19" s="10">
        <v>248673</v>
      </c>
      <c r="EG19" s="10">
        <v>0</v>
      </c>
      <c r="EH19" s="10">
        <v>1440336</v>
      </c>
      <c r="EI19" s="10">
        <v>1440336</v>
      </c>
      <c r="EJ19" s="10">
        <v>0</v>
      </c>
      <c r="EK19" s="10">
        <v>114492</v>
      </c>
      <c r="EL19" s="10">
        <v>114492</v>
      </c>
      <c r="EM19" s="10">
        <v>0</v>
      </c>
      <c r="EN19" s="10">
        <v>71078</v>
      </c>
      <c r="EO19" s="10">
        <v>71078</v>
      </c>
      <c r="EP19" s="10">
        <v>0</v>
      </c>
      <c r="EQ19" s="10">
        <v>220855</v>
      </c>
      <c r="ER19" s="10">
        <v>160383</v>
      </c>
      <c r="ES19" s="10">
        <v>60472</v>
      </c>
      <c r="ET19" s="10">
        <v>422264</v>
      </c>
      <c r="EU19" s="10">
        <v>422264</v>
      </c>
      <c r="EV19" s="10">
        <v>0</v>
      </c>
      <c r="EW19" s="10">
        <v>177840</v>
      </c>
      <c r="EX19" s="10">
        <v>177840</v>
      </c>
      <c r="EY19" s="10">
        <v>0</v>
      </c>
      <c r="EZ19" s="10">
        <v>617415</v>
      </c>
      <c r="FA19" s="10">
        <v>617415</v>
      </c>
      <c r="FB19" s="10">
        <v>0</v>
      </c>
      <c r="FC19" s="10">
        <v>22076</v>
      </c>
      <c r="FD19" s="10">
        <v>22076</v>
      </c>
      <c r="FE19" s="10">
        <v>0</v>
      </c>
      <c r="FF19" s="320"/>
      <c r="FG19" s="320"/>
      <c r="FH19" s="317"/>
    </row>
    <row r="20" spans="1:164" ht="15" customHeight="1">
      <c r="A20" s="713" t="s">
        <v>473</v>
      </c>
      <c r="B20" s="713"/>
      <c r="C20" s="713"/>
      <c r="D20" s="10">
        <v>27479639</v>
      </c>
      <c r="E20" s="10"/>
      <c r="F20" s="10"/>
      <c r="G20" s="10">
        <v>12370535</v>
      </c>
      <c r="H20" s="10">
        <v>15109104</v>
      </c>
      <c r="I20" s="10">
        <v>832475</v>
      </c>
      <c r="J20" s="10">
        <v>747657</v>
      </c>
      <c r="K20" s="10">
        <v>84818</v>
      </c>
      <c r="L20" s="10">
        <v>15534</v>
      </c>
      <c r="M20" s="10">
        <v>4819</v>
      </c>
      <c r="N20" s="10">
        <v>10715</v>
      </c>
      <c r="O20" s="10">
        <v>225673</v>
      </c>
      <c r="P20" s="10">
        <v>21805</v>
      </c>
      <c r="Q20" s="10">
        <v>203868</v>
      </c>
      <c r="R20" s="10">
        <v>159769</v>
      </c>
      <c r="S20" s="10">
        <v>0</v>
      </c>
      <c r="T20" s="10">
        <v>159769</v>
      </c>
      <c r="U20" s="10">
        <v>4136104</v>
      </c>
      <c r="V20" s="10">
        <v>688489</v>
      </c>
      <c r="W20" s="10">
        <v>3447615</v>
      </c>
      <c r="X20" s="10">
        <v>160038</v>
      </c>
      <c r="Y20" s="10">
        <v>0</v>
      </c>
      <c r="Z20" s="10">
        <v>160038</v>
      </c>
      <c r="AA20" s="10">
        <v>261184</v>
      </c>
      <c r="AB20" s="10">
        <v>261184</v>
      </c>
      <c r="AC20" s="10">
        <v>0</v>
      </c>
      <c r="AD20" s="10">
        <v>57535</v>
      </c>
      <c r="AE20" s="10">
        <v>53228</v>
      </c>
      <c r="AF20" s="10">
        <v>4307</v>
      </c>
      <c r="AG20" s="10">
        <v>179065</v>
      </c>
      <c r="AH20" s="10">
        <v>0</v>
      </c>
      <c r="AI20" s="10">
        <v>179065</v>
      </c>
      <c r="AJ20" s="10">
        <v>4482088</v>
      </c>
      <c r="AK20" s="10">
        <v>2387900</v>
      </c>
      <c r="AL20" s="10">
        <v>2094188</v>
      </c>
      <c r="AM20" s="10">
        <v>390449</v>
      </c>
      <c r="AN20" s="10">
        <v>0</v>
      </c>
      <c r="AO20" s="10">
        <v>390449</v>
      </c>
      <c r="AP20" s="10">
        <v>236213</v>
      </c>
      <c r="AQ20" s="10">
        <v>117641</v>
      </c>
      <c r="AR20" s="10">
        <v>118572</v>
      </c>
      <c r="AS20" s="10">
        <v>39266</v>
      </c>
      <c r="AT20" s="10">
        <v>2592</v>
      </c>
      <c r="AU20" s="10">
        <v>36674</v>
      </c>
      <c r="AV20" s="10">
        <v>2481751</v>
      </c>
      <c r="AW20" s="10">
        <v>1439894</v>
      </c>
      <c r="AX20" s="10">
        <v>1041857</v>
      </c>
      <c r="AY20" s="10">
        <v>266085</v>
      </c>
      <c r="AZ20" s="10">
        <v>202149</v>
      </c>
      <c r="BA20" s="10">
        <v>63936</v>
      </c>
      <c r="BB20" s="10">
        <v>250289</v>
      </c>
      <c r="BC20" s="10">
        <v>39039</v>
      </c>
      <c r="BD20" s="10">
        <v>211250</v>
      </c>
      <c r="BE20" s="10">
        <v>233208</v>
      </c>
      <c r="BF20" s="10">
        <v>373</v>
      </c>
      <c r="BG20" s="10">
        <v>232835</v>
      </c>
      <c r="BH20" s="10">
        <v>401926</v>
      </c>
      <c r="BI20" s="10">
        <v>61126</v>
      </c>
      <c r="BJ20" s="10">
        <v>340800</v>
      </c>
      <c r="BK20" s="10">
        <v>200982</v>
      </c>
      <c r="BL20" s="10">
        <v>9349</v>
      </c>
      <c r="BM20" s="10">
        <v>191633</v>
      </c>
      <c r="BN20" s="10">
        <v>28162</v>
      </c>
      <c r="BO20" s="10">
        <v>21573</v>
      </c>
      <c r="BP20" s="10">
        <v>6589</v>
      </c>
      <c r="BQ20" s="10">
        <v>605681</v>
      </c>
      <c r="BR20" s="10">
        <v>145437</v>
      </c>
      <c r="BS20" s="10">
        <v>460244</v>
      </c>
      <c r="BT20" s="10">
        <v>0</v>
      </c>
      <c r="BU20" s="10">
        <v>0</v>
      </c>
      <c r="BV20" s="10">
        <v>0</v>
      </c>
      <c r="BW20" s="10">
        <v>93288</v>
      </c>
      <c r="BX20" s="10">
        <v>42471</v>
      </c>
      <c r="BY20" s="10">
        <v>50817</v>
      </c>
      <c r="BZ20" s="10">
        <v>159963</v>
      </c>
      <c r="CA20" s="10">
        <v>54</v>
      </c>
      <c r="CB20" s="10">
        <v>159909</v>
      </c>
      <c r="CC20" s="10">
        <v>61810</v>
      </c>
      <c r="CD20" s="10">
        <v>1496</v>
      </c>
      <c r="CE20" s="10">
        <v>60314</v>
      </c>
      <c r="CF20" s="10">
        <v>393389</v>
      </c>
      <c r="CG20" s="10">
        <v>0</v>
      </c>
      <c r="CH20" s="10">
        <v>393389</v>
      </c>
      <c r="CI20" s="10">
        <v>41718</v>
      </c>
      <c r="CJ20" s="10">
        <v>41718</v>
      </c>
      <c r="CK20" s="10">
        <v>0</v>
      </c>
      <c r="CL20" s="10">
        <v>124935</v>
      </c>
      <c r="CM20" s="10">
        <v>44942</v>
      </c>
      <c r="CN20" s="10">
        <v>79993</v>
      </c>
      <c r="CO20" s="10">
        <v>316479</v>
      </c>
      <c r="CP20" s="10">
        <v>46300</v>
      </c>
      <c r="CQ20" s="10">
        <v>270179</v>
      </c>
      <c r="CR20" s="10">
        <v>51624</v>
      </c>
      <c r="CS20" s="10">
        <v>48987</v>
      </c>
      <c r="CT20" s="10">
        <v>2637</v>
      </c>
      <c r="CU20" s="10">
        <v>1041530</v>
      </c>
      <c r="CV20" s="10">
        <v>978816</v>
      </c>
      <c r="CW20" s="10">
        <v>62714</v>
      </c>
      <c r="CX20" s="10">
        <v>86899</v>
      </c>
      <c r="CY20" s="10">
        <v>31747</v>
      </c>
      <c r="CZ20" s="10">
        <v>55152</v>
      </c>
      <c r="DA20" s="10">
        <v>1732692</v>
      </c>
      <c r="DB20" s="10">
        <v>877490</v>
      </c>
      <c r="DC20" s="10">
        <v>855202</v>
      </c>
      <c r="DD20" s="10">
        <v>322</v>
      </c>
      <c r="DE20" s="10">
        <v>322</v>
      </c>
      <c r="DF20" s="10">
        <v>0</v>
      </c>
      <c r="DG20" s="10">
        <v>65306</v>
      </c>
      <c r="DH20" s="10">
        <v>49663</v>
      </c>
      <c r="DI20" s="10">
        <v>15643</v>
      </c>
      <c r="DJ20" s="10">
        <v>980317</v>
      </c>
      <c r="DK20" s="10">
        <v>927171</v>
      </c>
      <c r="DL20" s="10">
        <v>53146</v>
      </c>
      <c r="DM20" s="10">
        <v>149441</v>
      </c>
      <c r="DN20" s="10">
        <v>43755</v>
      </c>
      <c r="DO20" s="10">
        <v>105686</v>
      </c>
      <c r="DP20" s="10">
        <v>309602</v>
      </c>
      <c r="DQ20" s="10">
        <v>8757</v>
      </c>
      <c r="DR20" s="10">
        <v>300845</v>
      </c>
      <c r="DS20" s="10">
        <v>1170966</v>
      </c>
      <c r="DT20" s="10">
        <v>1155009</v>
      </c>
      <c r="DU20" s="10">
        <v>15957</v>
      </c>
      <c r="DV20" s="10">
        <v>59651</v>
      </c>
      <c r="DW20" s="10">
        <v>59651</v>
      </c>
      <c r="DX20" s="10">
        <v>0</v>
      </c>
      <c r="DY20" s="10">
        <v>101816</v>
      </c>
      <c r="DZ20" s="10">
        <v>29003</v>
      </c>
      <c r="EA20" s="10">
        <v>72813</v>
      </c>
      <c r="EB20" s="10">
        <v>11672</v>
      </c>
      <c r="EC20" s="10">
        <v>3510</v>
      </c>
      <c r="ED20" s="10">
        <v>8162</v>
      </c>
      <c r="EE20" s="10">
        <v>99309</v>
      </c>
      <c r="EF20" s="10">
        <v>8520</v>
      </c>
      <c r="EG20" s="10">
        <v>90789</v>
      </c>
      <c r="EH20" s="10">
        <v>1935968</v>
      </c>
      <c r="EI20" s="10">
        <v>630057</v>
      </c>
      <c r="EJ20" s="10">
        <v>1305911</v>
      </c>
      <c r="EK20" s="10">
        <v>251999</v>
      </c>
      <c r="EL20" s="10">
        <v>24351</v>
      </c>
      <c r="EM20" s="10">
        <v>227648</v>
      </c>
      <c r="EN20" s="10">
        <v>11052</v>
      </c>
      <c r="EO20" s="10">
        <v>8878</v>
      </c>
      <c r="EP20" s="10">
        <v>2174</v>
      </c>
      <c r="EQ20" s="10">
        <v>689835</v>
      </c>
      <c r="ER20" s="10">
        <v>116584</v>
      </c>
      <c r="ES20" s="10">
        <v>573251</v>
      </c>
      <c r="ET20" s="10">
        <v>1352317</v>
      </c>
      <c r="EU20" s="10">
        <v>500703</v>
      </c>
      <c r="EV20" s="10">
        <v>851614</v>
      </c>
      <c r="EW20" s="10">
        <v>150590</v>
      </c>
      <c r="EX20" s="10">
        <v>119736</v>
      </c>
      <c r="EY20" s="10">
        <v>30854</v>
      </c>
      <c r="EZ20" s="10">
        <v>361696</v>
      </c>
      <c r="FA20" s="10">
        <v>361696</v>
      </c>
      <c r="FB20" s="10">
        <v>0</v>
      </c>
      <c r="FC20" s="10">
        <v>29976</v>
      </c>
      <c r="FD20" s="10">
        <v>4893</v>
      </c>
      <c r="FE20" s="10">
        <v>25083</v>
      </c>
      <c r="FF20" s="320"/>
      <c r="FG20" s="320"/>
      <c r="FH20" s="317"/>
    </row>
    <row r="21" spans="1:164" ht="15" customHeight="1">
      <c r="A21" s="713" t="s">
        <v>474</v>
      </c>
      <c r="B21" s="713"/>
      <c r="C21" s="713"/>
      <c r="D21" s="10">
        <v>95706872</v>
      </c>
      <c r="E21" s="10"/>
      <c r="F21" s="10"/>
      <c r="G21" s="10">
        <v>77662594</v>
      </c>
      <c r="H21" s="10">
        <v>18044278</v>
      </c>
      <c r="I21" s="10">
        <v>1110205</v>
      </c>
      <c r="J21" s="10">
        <v>957134</v>
      </c>
      <c r="K21" s="10">
        <v>153071</v>
      </c>
      <c r="L21" s="10">
        <v>173593</v>
      </c>
      <c r="M21" s="10">
        <v>106289</v>
      </c>
      <c r="N21" s="10">
        <v>67304</v>
      </c>
      <c r="O21" s="10">
        <v>866866</v>
      </c>
      <c r="P21" s="10">
        <v>740528</v>
      </c>
      <c r="Q21" s="10">
        <v>126338</v>
      </c>
      <c r="R21" s="10">
        <v>618850</v>
      </c>
      <c r="S21" s="10">
        <v>559201</v>
      </c>
      <c r="T21" s="10">
        <v>59649</v>
      </c>
      <c r="U21" s="10">
        <v>10872160</v>
      </c>
      <c r="V21" s="10">
        <v>7812338</v>
      </c>
      <c r="W21" s="10">
        <v>3059822</v>
      </c>
      <c r="X21" s="10">
        <v>1909621</v>
      </c>
      <c r="Y21" s="10">
        <v>1583502</v>
      </c>
      <c r="Z21" s="10">
        <v>326119</v>
      </c>
      <c r="AA21" s="10">
        <v>1980512</v>
      </c>
      <c r="AB21" s="10">
        <v>1980512</v>
      </c>
      <c r="AC21" s="10">
        <v>0</v>
      </c>
      <c r="AD21" s="10">
        <v>263171</v>
      </c>
      <c r="AE21" s="10">
        <v>250971</v>
      </c>
      <c r="AF21" s="10">
        <v>12200</v>
      </c>
      <c r="AG21" s="10">
        <v>203573</v>
      </c>
      <c r="AH21" s="10">
        <v>0</v>
      </c>
      <c r="AI21" s="10">
        <v>203573</v>
      </c>
      <c r="AJ21" s="10">
        <v>3300871</v>
      </c>
      <c r="AK21" s="10">
        <v>2240615</v>
      </c>
      <c r="AL21" s="10">
        <v>1060256</v>
      </c>
      <c r="AM21" s="10">
        <v>1841508</v>
      </c>
      <c r="AN21" s="10">
        <v>972113</v>
      </c>
      <c r="AO21" s="10">
        <v>869395</v>
      </c>
      <c r="AP21" s="10">
        <v>825180</v>
      </c>
      <c r="AQ21" s="10">
        <v>825180</v>
      </c>
      <c r="AR21" s="10">
        <v>0</v>
      </c>
      <c r="AS21" s="10">
        <v>187106</v>
      </c>
      <c r="AT21" s="10">
        <v>179610</v>
      </c>
      <c r="AU21" s="10">
        <v>7496</v>
      </c>
      <c r="AV21" s="10">
        <v>5449133</v>
      </c>
      <c r="AW21" s="10">
        <v>3494620</v>
      </c>
      <c r="AX21" s="10">
        <v>1954513</v>
      </c>
      <c r="AY21" s="10">
        <v>2389766</v>
      </c>
      <c r="AZ21" s="10">
        <v>2231795</v>
      </c>
      <c r="BA21" s="10">
        <v>157971</v>
      </c>
      <c r="BB21" s="10">
        <v>518516</v>
      </c>
      <c r="BC21" s="10">
        <v>461656</v>
      </c>
      <c r="BD21" s="10">
        <v>56860</v>
      </c>
      <c r="BE21" s="10">
        <v>502129</v>
      </c>
      <c r="BF21" s="10">
        <v>456897</v>
      </c>
      <c r="BG21" s="10">
        <v>45232</v>
      </c>
      <c r="BH21" s="10">
        <v>1402354</v>
      </c>
      <c r="BI21" s="10">
        <v>975655</v>
      </c>
      <c r="BJ21" s="10">
        <v>426699</v>
      </c>
      <c r="BK21" s="10">
        <v>1895428</v>
      </c>
      <c r="BL21" s="10">
        <v>1731496</v>
      </c>
      <c r="BM21" s="10">
        <v>163932</v>
      </c>
      <c r="BN21" s="10">
        <v>296590</v>
      </c>
      <c r="BO21" s="10">
        <v>296542</v>
      </c>
      <c r="BP21" s="10">
        <v>48</v>
      </c>
      <c r="BQ21" s="10">
        <v>3745456</v>
      </c>
      <c r="BR21" s="10">
        <v>3217027</v>
      </c>
      <c r="BS21" s="10">
        <v>528429</v>
      </c>
      <c r="BT21" s="10">
        <v>1526524</v>
      </c>
      <c r="BU21" s="10">
        <v>1082897</v>
      </c>
      <c r="BV21" s="10">
        <v>443627</v>
      </c>
      <c r="BW21" s="10">
        <v>2402890</v>
      </c>
      <c r="BX21" s="10">
        <v>2185305</v>
      </c>
      <c r="BY21" s="10">
        <v>217585</v>
      </c>
      <c r="BZ21" s="10">
        <v>3249713</v>
      </c>
      <c r="CA21" s="10">
        <v>3162450</v>
      </c>
      <c r="CB21" s="10">
        <v>87263</v>
      </c>
      <c r="CC21" s="10">
        <v>901064</v>
      </c>
      <c r="CD21" s="10">
        <v>854745</v>
      </c>
      <c r="CE21" s="10">
        <v>46319</v>
      </c>
      <c r="CF21" s="10">
        <v>1222656</v>
      </c>
      <c r="CG21" s="10">
        <v>998719</v>
      </c>
      <c r="CH21" s="10">
        <v>223937</v>
      </c>
      <c r="CI21" s="10">
        <v>235059</v>
      </c>
      <c r="CJ21" s="10">
        <v>221564</v>
      </c>
      <c r="CK21" s="10">
        <v>13495</v>
      </c>
      <c r="CL21" s="10">
        <v>104819</v>
      </c>
      <c r="CM21" s="10">
        <v>94799</v>
      </c>
      <c r="CN21" s="10">
        <v>10020</v>
      </c>
      <c r="CO21" s="10">
        <v>2078031</v>
      </c>
      <c r="CP21" s="10">
        <v>1621580</v>
      </c>
      <c r="CQ21" s="10">
        <v>456451</v>
      </c>
      <c r="CR21" s="10">
        <v>569111</v>
      </c>
      <c r="CS21" s="10">
        <v>568023</v>
      </c>
      <c r="CT21" s="10">
        <v>1088</v>
      </c>
      <c r="CU21" s="10">
        <v>2838555</v>
      </c>
      <c r="CV21" s="10">
        <v>2724606</v>
      </c>
      <c r="CW21" s="10">
        <v>113949</v>
      </c>
      <c r="CX21" s="10">
        <v>464332</v>
      </c>
      <c r="CY21" s="10">
        <v>411365</v>
      </c>
      <c r="CZ21" s="10">
        <v>52967</v>
      </c>
      <c r="DA21" s="10">
        <v>9315906</v>
      </c>
      <c r="DB21" s="10">
        <v>7654930</v>
      </c>
      <c r="DC21" s="10">
        <v>1660976</v>
      </c>
      <c r="DD21" s="10">
        <v>1906228</v>
      </c>
      <c r="DE21" s="10">
        <v>1523603</v>
      </c>
      <c r="DF21" s="10">
        <v>382625</v>
      </c>
      <c r="DG21" s="10">
        <v>212058</v>
      </c>
      <c r="DH21" s="10">
        <v>199839</v>
      </c>
      <c r="DI21" s="10">
        <v>12219</v>
      </c>
      <c r="DJ21" s="10">
        <v>2242121</v>
      </c>
      <c r="DK21" s="10">
        <v>2052227</v>
      </c>
      <c r="DL21" s="10">
        <v>189894</v>
      </c>
      <c r="DM21" s="10">
        <v>427490</v>
      </c>
      <c r="DN21" s="10">
        <v>373103</v>
      </c>
      <c r="DO21" s="10">
        <v>54387</v>
      </c>
      <c r="DP21" s="10">
        <v>1080373</v>
      </c>
      <c r="DQ21" s="10">
        <v>829020</v>
      </c>
      <c r="DR21" s="10">
        <v>251353</v>
      </c>
      <c r="DS21" s="10">
        <v>4275345</v>
      </c>
      <c r="DT21" s="10">
        <v>3813195</v>
      </c>
      <c r="DU21" s="10">
        <v>462150</v>
      </c>
      <c r="DV21" s="10">
        <v>359648</v>
      </c>
      <c r="DW21" s="10">
        <v>326946</v>
      </c>
      <c r="DX21" s="10">
        <v>32702</v>
      </c>
      <c r="DY21" s="10">
        <v>1041736</v>
      </c>
      <c r="DZ21" s="10">
        <v>763060</v>
      </c>
      <c r="EA21" s="10">
        <v>278676</v>
      </c>
      <c r="EB21" s="10">
        <v>232930</v>
      </c>
      <c r="EC21" s="10">
        <v>212434</v>
      </c>
      <c r="ED21" s="10">
        <v>20496</v>
      </c>
      <c r="EE21" s="10">
        <v>1652720</v>
      </c>
      <c r="EF21" s="10">
        <v>1327938</v>
      </c>
      <c r="EG21" s="10">
        <v>324782</v>
      </c>
      <c r="EH21" s="10">
        <v>9196321</v>
      </c>
      <c r="EI21" s="10">
        <v>8230117</v>
      </c>
      <c r="EJ21" s="10">
        <v>966204</v>
      </c>
      <c r="EK21" s="10">
        <v>741661</v>
      </c>
      <c r="EL21" s="10">
        <v>333088</v>
      </c>
      <c r="EM21" s="10">
        <v>408573</v>
      </c>
      <c r="EN21" s="10">
        <v>516030</v>
      </c>
      <c r="EO21" s="10">
        <v>507829</v>
      </c>
      <c r="EP21" s="10">
        <v>8201</v>
      </c>
      <c r="EQ21" s="10">
        <v>2380394</v>
      </c>
      <c r="ER21" s="10">
        <v>1471308</v>
      </c>
      <c r="ES21" s="10">
        <v>909086</v>
      </c>
      <c r="ET21" s="10">
        <v>2629221</v>
      </c>
      <c r="EU21" s="10">
        <v>1672582</v>
      </c>
      <c r="EV21" s="10">
        <v>956639</v>
      </c>
      <c r="EW21" s="10">
        <v>730365</v>
      </c>
      <c r="EX21" s="10">
        <v>685129</v>
      </c>
      <c r="EY21" s="10">
        <v>45236</v>
      </c>
      <c r="EZ21" s="10">
        <v>783542</v>
      </c>
      <c r="FA21" s="10">
        <v>655433</v>
      </c>
      <c r="FB21" s="10">
        <v>128109</v>
      </c>
      <c r="FC21" s="10">
        <v>37441</v>
      </c>
      <c r="FD21" s="10">
        <v>31079</v>
      </c>
      <c r="FE21" s="10">
        <v>6362</v>
      </c>
      <c r="FF21" s="320"/>
      <c r="FG21" s="320"/>
      <c r="FH21" s="317"/>
    </row>
    <row r="22" spans="1:164" ht="25.5" customHeight="1">
      <c r="A22" s="713" t="s">
        <v>475</v>
      </c>
      <c r="B22" s="713"/>
      <c r="C22" s="713"/>
      <c r="D22" s="10">
        <v>425715869</v>
      </c>
      <c r="E22" s="10"/>
      <c r="F22" s="10"/>
      <c r="G22" s="10">
        <v>390002949</v>
      </c>
      <c r="H22" s="10">
        <v>35712920</v>
      </c>
      <c r="I22" s="10">
        <v>4040179</v>
      </c>
      <c r="J22" s="10">
        <v>3912800</v>
      </c>
      <c r="K22" s="10">
        <v>127379</v>
      </c>
      <c r="L22" s="10">
        <v>0</v>
      </c>
      <c r="M22" s="10">
        <v>0</v>
      </c>
      <c r="N22" s="10">
        <v>0</v>
      </c>
      <c r="O22" s="10">
        <v>4545242</v>
      </c>
      <c r="P22" s="10">
        <v>4545242</v>
      </c>
      <c r="Q22" s="10">
        <v>0</v>
      </c>
      <c r="R22" s="10">
        <v>2866175</v>
      </c>
      <c r="S22" s="10">
        <v>2866175</v>
      </c>
      <c r="T22" s="10">
        <v>0</v>
      </c>
      <c r="U22" s="10">
        <v>95152230</v>
      </c>
      <c r="V22" s="10">
        <v>95152230</v>
      </c>
      <c r="W22" s="10">
        <v>0</v>
      </c>
      <c r="X22" s="10">
        <v>7510366</v>
      </c>
      <c r="Y22" s="10">
        <v>7510366</v>
      </c>
      <c r="Z22" s="10">
        <v>0</v>
      </c>
      <c r="AA22" s="10">
        <v>9733258</v>
      </c>
      <c r="AB22" s="10">
        <v>9733258</v>
      </c>
      <c r="AC22" s="10">
        <v>0</v>
      </c>
      <c r="AD22" s="10">
        <v>1652335</v>
      </c>
      <c r="AE22" s="10">
        <v>1652335</v>
      </c>
      <c r="AF22" s="10">
        <v>0</v>
      </c>
      <c r="AG22" s="10">
        <v>2066842</v>
      </c>
      <c r="AH22" s="10">
        <v>0</v>
      </c>
      <c r="AI22" s="10">
        <v>2066842</v>
      </c>
      <c r="AJ22" s="10">
        <v>0</v>
      </c>
      <c r="AK22" s="10">
        <v>0</v>
      </c>
      <c r="AL22" s="10">
        <v>0</v>
      </c>
      <c r="AM22" s="10">
        <v>11643781</v>
      </c>
      <c r="AN22" s="10">
        <v>11643781</v>
      </c>
      <c r="AO22" s="10">
        <v>0</v>
      </c>
      <c r="AP22" s="10">
        <v>2430032</v>
      </c>
      <c r="AQ22" s="10">
        <v>2430032</v>
      </c>
      <c r="AR22" s="10">
        <v>0</v>
      </c>
      <c r="AS22" s="10">
        <v>1835864</v>
      </c>
      <c r="AT22" s="10">
        <v>1835864</v>
      </c>
      <c r="AU22" s="10">
        <v>0</v>
      </c>
      <c r="AV22" s="10">
        <v>15296693</v>
      </c>
      <c r="AW22" s="10">
        <v>15296693</v>
      </c>
      <c r="AX22" s="10">
        <v>0</v>
      </c>
      <c r="AY22" s="10">
        <v>6463668</v>
      </c>
      <c r="AZ22" s="10">
        <v>5816072</v>
      </c>
      <c r="BA22" s="10">
        <v>647596</v>
      </c>
      <c r="BB22" s="10">
        <v>4001869</v>
      </c>
      <c r="BC22" s="10">
        <v>3897236</v>
      </c>
      <c r="BD22" s="10">
        <v>104633</v>
      </c>
      <c r="BE22" s="10">
        <v>3415119</v>
      </c>
      <c r="BF22" s="10">
        <v>3413677</v>
      </c>
      <c r="BG22" s="10">
        <v>1442</v>
      </c>
      <c r="BH22" s="10">
        <v>6008728</v>
      </c>
      <c r="BI22" s="10">
        <v>4499086</v>
      </c>
      <c r="BJ22" s="10">
        <v>1509642</v>
      </c>
      <c r="BK22" s="10">
        <v>3246226</v>
      </c>
      <c r="BL22" s="10">
        <v>3246226</v>
      </c>
      <c r="BM22" s="10">
        <v>0</v>
      </c>
      <c r="BN22" s="10">
        <v>1605096</v>
      </c>
      <c r="BO22" s="10">
        <v>1605096</v>
      </c>
      <c r="BP22" s="10">
        <v>0</v>
      </c>
      <c r="BQ22" s="10">
        <v>14908074</v>
      </c>
      <c r="BR22" s="10">
        <v>9507776</v>
      </c>
      <c r="BS22" s="10">
        <v>5400298</v>
      </c>
      <c r="BT22" s="10">
        <v>16280331</v>
      </c>
      <c r="BU22" s="10">
        <v>16280331</v>
      </c>
      <c r="BV22" s="10">
        <v>0</v>
      </c>
      <c r="BW22" s="10">
        <v>10801133</v>
      </c>
      <c r="BX22" s="10">
        <v>10238864</v>
      </c>
      <c r="BY22" s="10">
        <v>562269</v>
      </c>
      <c r="BZ22" s="10">
        <v>11882330</v>
      </c>
      <c r="CA22" s="10">
        <v>11882330</v>
      </c>
      <c r="CB22" s="10">
        <v>0</v>
      </c>
      <c r="CC22" s="10">
        <v>1852937</v>
      </c>
      <c r="CD22" s="10">
        <v>1852937</v>
      </c>
      <c r="CE22" s="10">
        <v>0</v>
      </c>
      <c r="CF22" s="10">
        <v>6927290</v>
      </c>
      <c r="CG22" s="10">
        <v>6510224</v>
      </c>
      <c r="CH22" s="10">
        <v>417066</v>
      </c>
      <c r="CI22" s="10">
        <v>1300809</v>
      </c>
      <c r="CJ22" s="10">
        <v>1300809</v>
      </c>
      <c r="CK22" s="10">
        <v>0</v>
      </c>
      <c r="CL22" s="10">
        <v>2360596</v>
      </c>
      <c r="CM22" s="10">
        <v>2360596</v>
      </c>
      <c r="CN22" s="10">
        <v>0</v>
      </c>
      <c r="CO22" s="10">
        <v>0</v>
      </c>
      <c r="CP22" s="10">
        <v>0</v>
      </c>
      <c r="CQ22" s="10">
        <v>0</v>
      </c>
      <c r="CR22" s="10">
        <v>105759</v>
      </c>
      <c r="CS22" s="10">
        <v>105759</v>
      </c>
      <c r="CT22" s="10">
        <v>0</v>
      </c>
      <c r="CU22" s="10">
        <v>15037845</v>
      </c>
      <c r="CV22" s="10">
        <v>15037845</v>
      </c>
      <c r="CW22" s="10">
        <v>0</v>
      </c>
      <c r="CX22" s="10">
        <v>1252651</v>
      </c>
      <c r="CY22" s="10">
        <v>1252651</v>
      </c>
      <c r="CZ22" s="10">
        <v>0</v>
      </c>
      <c r="DA22" s="10">
        <v>66537089</v>
      </c>
      <c r="DB22" s="10">
        <v>52738515</v>
      </c>
      <c r="DC22" s="10">
        <v>13798574</v>
      </c>
      <c r="DD22" s="10">
        <v>12609608</v>
      </c>
      <c r="DE22" s="10">
        <v>12609608</v>
      </c>
      <c r="DF22" s="10">
        <v>0</v>
      </c>
      <c r="DG22" s="10">
        <v>367635</v>
      </c>
      <c r="DH22" s="10">
        <v>367635</v>
      </c>
      <c r="DI22" s="10">
        <v>0</v>
      </c>
      <c r="DJ22" s="10">
        <v>14453617</v>
      </c>
      <c r="DK22" s="10">
        <v>8698901</v>
      </c>
      <c r="DL22" s="10">
        <v>5754716</v>
      </c>
      <c r="DM22" s="10">
        <v>3495264</v>
      </c>
      <c r="DN22" s="10">
        <v>3495264</v>
      </c>
      <c r="DO22" s="10">
        <v>0</v>
      </c>
      <c r="DP22" s="10">
        <v>8879563</v>
      </c>
      <c r="DQ22" s="10">
        <v>8879552</v>
      </c>
      <c r="DR22" s="10">
        <v>11</v>
      </c>
      <c r="DS22" s="10">
        <v>18123343</v>
      </c>
      <c r="DT22" s="10">
        <v>12800890</v>
      </c>
      <c r="DU22" s="10">
        <v>5322453</v>
      </c>
      <c r="DV22" s="10">
        <v>1329152</v>
      </c>
      <c r="DW22" s="10">
        <v>1329152</v>
      </c>
      <c r="DX22" s="10">
        <v>0</v>
      </c>
      <c r="DY22" s="10">
        <v>4432104</v>
      </c>
      <c r="DZ22" s="10">
        <v>4432104</v>
      </c>
      <c r="EA22" s="10">
        <v>0</v>
      </c>
      <c r="EB22" s="10">
        <v>0</v>
      </c>
      <c r="EC22" s="10">
        <v>0</v>
      </c>
      <c r="ED22" s="10">
        <v>0</v>
      </c>
      <c r="EE22" s="10">
        <v>246508</v>
      </c>
      <c r="EF22" s="10">
        <v>246508</v>
      </c>
      <c r="EG22" s="10">
        <v>0</v>
      </c>
      <c r="EH22" s="10">
        <v>0</v>
      </c>
      <c r="EI22" s="10">
        <v>0</v>
      </c>
      <c r="EJ22" s="10">
        <v>0</v>
      </c>
      <c r="EK22" s="10">
        <v>3991400</v>
      </c>
      <c r="EL22" s="10">
        <v>3991400</v>
      </c>
      <c r="EM22" s="10">
        <v>0</v>
      </c>
      <c r="EN22" s="10">
        <v>819330</v>
      </c>
      <c r="EO22" s="10">
        <v>819330</v>
      </c>
      <c r="EP22" s="10">
        <v>0</v>
      </c>
      <c r="EQ22" s="10">
        <v>14105766</v>
      </c>
      <c r="ER22" s="10">
        <v>14105766</v>
      </c>
      <c r="ES22" s="10">
        <v>0</v>
      </c>
      <c r="ET22" s="10">
        <v>0</v>
      </c>
      <c r="EU22" s="10">
        <v>0</v>
      </c>
      <c r="EV22" s="10">
        <v>0</v>
      </c>
      <c r="EW22" s="10">
        <v>1950571</v>
      </c>
      <c r="EX22" s="10">
        <v>1950571</v>
      </c>
      <c r="EY22" s="10">
        <v>0</v>
      </c>
      <c r="EZ22" s="10">
        <v>8151462</v>
      </c>
      <c r="FA22" s="10">
        <v>8151462</v>
      </c>
      <c r="FB22" s="10">
        <v>0</v>
      </c>
      <c r="FC22" s="10">
        <v>0</v>
      </c>
      <c r="FD22" s="10">
        <v>0</v>
      </c>
      <c r="FE22" s="10">
        <v>0</v>
      </c>
      <c r="FF22" s="320"/>
      <c r="FG22" s="320"/>
      <c r="FH22" s="317"/>
    </row>
    <row r="23" spans="1:164" ht="25.5" customHeight="1">
      <c r="A23" s="713" t="s">
        <v>476</v>
      </c>
      <c r="B23" s="713"/>
      <c r="C23" s="713"/>
      <c r="D23" s="10">
        <v>56058597</v>
      </c>
      <c r="E23" s="10"/>
      <c r="F23" s="10"/>
      <c r="G23" s="10">
        <v>47647798</v>
      </c>
      <c r="H23" s="10">
        <v>8410799</v>
      </c>
      <c r="I23" s="10">
        <v>577516</v>
      </c>
      <c r="J23" s="10">
        <v>577516</v>
      </c>
      <c r="K23" s="10">
        <v>0</v>
      </c>
      <c r="L23" s="10">
        <v>196321</v>
      </c>
      <c r="M23" s="10">
        <v>196321</v>
      </c>
      <c r="N23" s="10">
        <v>0</v>
      </c>
      <c r="O23" s="10">
        <v>373076</v>
      </c>
      <c r="P23" s="10">
        <v>373076</v>
      </c>
      <c r="Q23" s="10">
        <v>0</v>
      </c>
      <c r="R23" s="10">
        <v>390756</v>
      </c>
      <c r="S23" s="10">
        <v>390756</v>
      </c>
      <c r="T23" s="10">
        <v>0</v>
      </c>
      <c r="U23" s="10">
        <v>12488304</v>
      </c>
      <c r="V23" s="10">
        <v>12488304</v>
      </c>
      <c r="W23" s="10">
        <v>0</v>
      </c>
      <c r="X23" s="10">
        <v>660100</v>
      </c>
      <c r="Y23" s="10">
        <v>660100</v>
      </c>
      <c r="Z23" s="10">
        <v>0</v>
      </c>
      <c r="AA23" s="10">
        <v>778232</v>
      </c>
      <c r="AB23" s="10">
        <v>778232</v>
      </c>
      <c r="AC23" s="10">
        <v>0</v>
      </c>
      <c r="AD23" s="10">
        <v>261252</v>
      </c>
      <c r="AE23" s="10">
        <v>254802</v>
      </c>
      <c r="AF23" s="10">
        <v>6450</v>
      </c>
      <c r="AG23" s="10">
        <v>574745</v>
      </c>
      <c r="AH23" s="10">
        <v>0</v>
      </c>
      <c r="AI23" s="10">
        <v>574745</v>
      </c>
      <c r="AJ23" s="10">
        <v>2426900</v>
      </c>
      <c r="AK23" s="10">
        <v>2426900</v>
      </c>
      <c r="AL23" s="10">
        <v>0</v>
      </c>
      <c r="AM23" s="10">
        <v>1004298</v>
      </c>
      <c r="AN23" s="10">
        <v>1004298</v>
      </c>
      <c r="AO23" s="10">
        <v>0</v>
      </c>
      <c r="AP23" s="10">
        <v>146831</v>
      </c>
      <c r="AQ23" s="10">
        <v>146831</v>
      </c>
      <c r="AR23" s="10">
        <v>0</v>
      </c>
      <c r="AS23" s="10">
        <v>240809</v>
      </c>
      <c r="AT23" s="10">
        <v>240809</v>
      </c>
      <c r="AU23" s="10">
        <v>0</v>
      </c>
      <c r="AV23" s="10">
        <v>2587141</v>
      </c>
      <c r="AW23" s="10">
        <v>2587141</v>
      </c>
      <c r="AX23" s="10">
        <v>0</v>
      </c>
      <c r="AY23" s="10">
        <v>698725</v>
      </c>
      <c r="AZ23" s="10">
        <v>698725</v>
      </c>
      <c r="BA23" s="10">
        <v>0</v>
      </c>
      <c r="BB23" s="10">
        <v>443187</v>
      </c>
      <c r="BC23" s="10">
        <v>443187</v>
      </c>
      <c r="BD23" s="10">
        <v>0</v>
      </c>
      <c r="BE23" s="10">
        <v>437967</v>
      </c>
      <c r="BF23" s="10">
        <v>437967</v>
      </c>
      <c r="BG23" s="10">
        <v>0</v>
      </c>
      <c r="BH23" s="10">
        <v>696527</v>
      </c>
      <c r="BI23" s="10">
        <v>511353</v>
      </c>
      <c r="BJ23" s="10">
        <v>185174</v>
      </c>
      <c r="BK23" s="10">
        <v>358208</v>
      </c>
      <c r="BL23" s="10">
        <v>358208</v>
      </c>
      <c r="BM23" s="10">
        <v>0</v>
      </c>
      <c r="BN23" s="10">
        <v>185737</v>
      </c>
      <c r="BO23" s="10">
        <v>185737</v>
      </c>
      <c r="BP23" s="10">
        <v>0</v>
      </c>
      <c r="BQ23" s="10">
        <v>1033175</v>
      </c>
      <c r="BR23" s="10">
        <v>1033175</v>
      </c>
      <c r="BS23" s="10">
        <v>0</v>
      </c>
      <c r="BT23" s="10">
        <v>2408947</v>
      </c>
      <c r="BU23" s="10">
        <v>2408947</v>
      </c>
      <c r="BV23" s="10">
        <v>0</v>
      </c>
      <c r="BW23" s="10">
        <v>1095023</v>
      </c>
      <c r="BX23" s="10">
        <v>1095023</v>
      </c>
      <c r="BY23" s="10">
        <v>0</v>
      </c>
      <c r="BZ23" s="10">
        <v>1357004</v>
      </c>
      <c r="CA23" s="10">
        <v>1357004</v>
      </c>
      <c r="CB23" s="10">
        <v>0</v>
      </c>
      <c r="CC23" s="10">
        <v>437407</v>
      </c>
      <c r="CD23" s="10">
        <v>437407</v>
      </c>
      <c r="CE23" s="10">
        <v>0</v>
      </c>
      <c r="CF23" s="10">
        <v>411837</v>
      </c>
      <c r="CG23" s="10">
        <v>333724</v>
      </c>
      <c r="CH23" s="10">
        <v>78113</v>
      </c>
      <c r="CI23" s="10">
        <v>176132</v>
      </c>
      <c r="CJ23" s="10">
        <v>176132</v>
      </c>
      <c r="CK23" s="10">
        <v>0</v>
      </c>
      <c r="CL23" s="10">
        <v>313690</v>
      </c>
      <c r="CM23" s="10">
        <v>313690</v>
      </c>
      <c r="CN23" s="10">
        <v>0</v>
      </c>
      <c r="CO23" s="10">
        <v>0</v>
      </c>
      <c r="CP23" s="10">
        <v>0</v>
      </c>
      <c r="CQ23" s="10">
        <v>0</v>
      </c>
      <c r="CR23" s="10">
        <v>790011</v>
      </c>
      <c r="CS23" s="10">
        <v>790011</v>
      </c>
      <c r="CT23" s="10">
        <v>0</v>
      </c>
      <c r="CU23" s="10">
        <v>2235653</v>
      </c>
      <c r="CV23" s="10">
        <v>2235653</v>
      </c>
      <c r="CW23" s="10">
        <v>0</v>
      </c>
      <c r="CX23" s="10">
        <v>91488</v>
      </c>
      <c r="CY23" s="10">
        <v>91488</v>
      </c>
      <c r="CZ23" s="10">
        <v>0</v>
      </c>
      <c r="DA23" s="10">
        <v>10384039</v>
      </c>
      <c r="DB23" s="10">
        <v>3617910</v>
      </c>
      <c r="DC23" s="10">
        <v>6766129</v>
      </c>
      <c r="DD23" s="10">
        <v>742512</v>
      </c>
      <c r="DE23" s="10">
        <v>742512</v>
      </c>
      <c r="DF23" s="10">
        <v>0</v>
      </c>
      <c r="DG23" s="10">
        <v>107277</v>
      </c>
      <c r="DH23" s="10">
        <v>107277</v>
      </c>
      <c r="DI23" s="10">
        <v>0</v>
      </c>
      <c r="DJ23" s="10">
        <v>271100</v>
      </c>
      <c r="DK23" s="10">
        <v>9046</v>
      </c>
      <c r="DL23" s="10">
        <v>262054</v>
      </c>
      <c r="DM23" s="10">
        <v>234868</v>
      </c>
      <c r="DN23" s="10">
        <v>234868</v>
      </c>
      <c r="DO23" s="10">
        <v>0</v>
      </c>
      <c r="DP23" s="10">
        <v>897853</v>
      </c>
      <c r="DQ23" s="10">
        <v>804453</v>
      </c>
      <c r="DR23" s="10">
        <v>93400</v>
      </c>
      <c r="DS23" s="10">
        <v>2931112</v>
      </c>
      <c r="DT23" s="10">
        <v>2486379</v>
      </c>
      <c r="DU23" s="10">
        <v>444733</v>
      </c>
      <c r="DV23" s="10">
        <v>118118</v>
      </c>
      <c r="DW23" s="10">
        <v>118118</v>
      </c>
      <c r="DX23" s="10">
        <v>0</v>
      </c>
      <c r="DY23" s="10">
        <v>424048</v>
      </c>
      <c r="DZ23" s="10">
        <v>424048</v>
      </c>
      <c r="EA23" s="10">
        <v>0</v>
      </c>
      <c r="EB23" s="10">
        <v>32376</v>
      </c>
      <c r="EC23" s="10">
        <v>32376</v>
      </c>
      <c r="ED23" s="10">
        <v>0</v>
      </c>
      <c r="EE23" s="10">
        <v>1644159</v>
      </c>
      <c r="EF23" s="10">
        <v>1644159</v>
      </c>
      <c r="EG23" s="10">
        <v>0</v>
      </c>
      <c r="EH23" s="10">
        <v>0</v>
      </c>
      <c r="EI23" s="10">
        <v>0</v>
      </c>
      <c r="EJ23" s="10">
        <v>0</v>
      </c>
      <c r="EK23" s="10">
        <v>400885</v>
      </c>
      <c r="EL23" s="10">
        <v>400885</v>
      </c>
      <c r="EM23" s="10">
        <v>0</v>
      </c>
      <c r="EN23" s="10">
        <v>110819</v>
      </c>
      <c r="EO23" s="10">
        <v>110819</v>
      </c>
      <c r="EP23" s="10">
        <v>0</v>
      </c>
      <c r="EQ23" s="10">
        <v>861897</v>
      </c>
      <c r="ER23" s="10">
        <v>861897</v>
      </c>
      <c r="ES23" s="10">
        <v>0</v>
      </c>
      <c r="ET23" s="10">
        <v>0</v>
      </c>
      <c r="EU23" s="10">
        <v>0</v>
      </c>
      <c r="EV23" s="10">
        <v>0</v>
      </c>
      <c r="EW23" s="10">
        <v>110068</v>
      </c>
      <c r="EX23" s="10">
        <v>110068</v>
      </c>
      <c r="EY23" s="10">
        <v>0</v>
      </c>
      <c r="EZ23" s="10">
        <v>910466</v>
      </c>
      <c r="FA23" s="10">
        <v>910466</v>
      </c>
      <c r="FB23" s="10">
        <v>0</v>
      </c>
      <c r="FC23" s="10">
        <v>0</v>
      </c>
      <c r="FD23" s="10">
        <v>0</v>
      </c>
      <c r="FE23" s="10">
        <v>0</v>
      </c>
      <c r="FF23" s="320"/>
      <c r="FG23" s="320"/>
      <c r="FH23" s="317"/>
    </row>
    <row r="24" spans="1:164" ht="15" customHeight="1">
      <c r="A24" s="713" t="s">
        <v>477</v>
      </c>
      <c r="B24" s="713"/>
      <c r="C24" s="713"/>
      <c r="D24" s="10">
        <v>30121283</v>
      </c>
      <c r="E24" s="10"/>
      <c r="F24" s="10"/>
      <c r="G24" s="10">
        <v>27861201</v>
      </c>
      <c r="H24" s="10">
        <v>2260082</v>
      </c>
      <c r="I24" s="10">
        <v>244168</v>
      </c>
      <c r="J24" s="10">
        <v>220483</v>
      </c>
      <c r="K24" s="10">
        <v>23685</v>
      </c>
      <c r="L24" s="10">
        <v>57887</v>
      </c>
      <c r="M24" s="10">
        <v>36258</v>
      </c>
      <c r="N24" s="10">
        <v>21629</v>
      </c>
      <c r="O24" s="10">
        <v>232068</v>
      </c>
      <c r="P24" s="10">
        <v>230095</v>
      </c>
      <c r="Q24" s="10">
        <v>1973</v>
      </c>
      <c r="R24" s="10">
        <v>164617</v>
      </c>
      <c r="S24" s="10">
        <v>164617</v>
      </c>
      <c r="T24" s="10">
        <v>0</v>
      </c>
      <c r="U24" s="10">
        <v>4688456</v>
      </c>
      <c r="V24" s="10">
        <v>4635040</v>
      </c>
      <c r="W24" s="10">
        <v>53416</v>
      </c>
      <c r="X24" s="10">
        <v>697523</v>
      </c>
      <c r="Y24" s="10">
        <v>597097</v>
      </c>
      <c r="Z24" s="10">
        <v>100426</v>
      </c>
      <c r="AA24" s="10">
        <v>238351</v>
      </c>
      <c r="AB24" s="10">
        <v>238351</v>
      </c>
      <c r="AC24" s="10">
        <v>0</v>
      </c>
      <c r="AD24" s="10">
        <v>58969</v>
      </c>
      <c r="AE24" s="10">
        <v>58969</v>
      </c>
      <c r="AF24" s="10">
        <v>0</v>
      </c>
      <c r="AG24" s="10">
        <v>39514</v>
      </c>
      <c r="AH24" s="10">
        <v>0</v>
      </c>
      <c r="AI24" s="10">
        <v>39514</v>
      </c>
      <c r="AJ24" s="10">
        <v>1449604</v>
      </c>
      <c r="AK24" s="10">
        <v>1449604</v>
      </c>
      <c r="AL24" s="10">
        <v>0</v>
      </c>
      <c r="AM24" s="10">
        <v>395140</v>
      </c>
      <c r="AN24" s="10">
        <v>395140</v>
      </c>
      <c r="AO24" s="10">
        <v>0</v>
      </c>
      <c r="AP24" s="10">
        <v>407787</v>
      </c>
      <c r="AQ24" s="10">
        <v>191757</v>
      </c>
      <c r="AR24" s="10">
        <v>216030</v>
      </c>
      <c r="AS24" s="10">
        <v>204621</v>
      </c>
      <c r="AT24" s="10">
        <v>195431</v>
      </c>
      <c r="AU24" s="10">
        <v>9190</v>
      </c>
      <c r="AV24" s="10">
        <v>1648564</v>
      </c>
      <c r="AW24" s="10">
        <v>1618750</v>
      </c>
      <c r="AX24" s="10">
        <v>29814</v>
      </c>
      <c r="AY24" s="10">
        <v>384614</v>
      </c>
      <c r="AZ24" s="10">
        <v>321055</v>
      </c>
      <c r="BA24" s="10">
        <v>63559</v>
      </c>
      <c r="BB24" s="10">
        <v>684454</v>
      </c>
      <c r="BC24" s="10">
        <v>664178</v>
      </c>
      <c r="BD24" s="10">
        <v>20276</v>
      </c>
      <c r="BE24" s="10">
        <v>253361</v>
      </c>
      <c r="BF24" s="10">
        <v>222978</v>
      </c>
      <c r="BG24" s="10">
        <v>30383</v>
      </c>
      <c r="BH24" s="10">
        <v>214946</v>
      </c>
      <c r="BI24" s="10">
        <v>211646</v>
      </c>
      <c r="BJ24" s="10">
        <v>3300</v>
      </c>
      <c r="BK24" s="10">
        <v>82838</v>
      </c>
      <c r="BL24" s="10">
        <v>79284</v>
      </c>
      <c r="BM24" s="10">
        <v>3554</v>
      </c>
      <c r="BN24" s="10">
        <v>112821</v>
      </c>
      <c r="BO24" s="10">
        <v>112557</v>
      </c>
      <c r="BP24" s="10">
        <v>264</v>
      </c>
      <c r="BQ24" s="10">
        <v>501417</v>
      </c>
      <c r="BR24" s="10">
        <v>501417</v>
      </c>
      <c r="BS24" s="10">
        <v>0</v>
      </c>
      <c r="BT24" s="10">
        <v>444827</v>
      </c>
      <c r="BU24" s="10">
        <v>444827</v>
      </c>
      <c r="BV24" s="10">
        <v>0</v>
      </c>
      <c r="BW24" s="10">
        <v>1322630</v>
      </c>
      <c r="BX24" s="10">
        <v>1322630</v>
      </c>
      <c r="BY24" s="10">
        <v>0</v>
      </c>
      <c r="BZ24" s="10">
        <v>818575</v>
      </c>
      <c r="CA24" s="10">
        <v>800981</v>
      </c>
      <c r="CB24" s="10">
        <v>17594</v>
      </c>
      <c r="CC24" s="10">
        <v>158283</v>
      </c>
      <c r="CD24" s="10">
        <v>158283</v>
      </c>
      <c r="CE24" s="10">
        <v>0</v>
      </c>
      <c r="CF24" s="10">
        <v>314020</v>
      </c>
      <c r="CG24" s="10">
        <v>296849</v>
      </c>
      <c r="CH24" s="10">
        <v>17171</v>
      </c>
      <c r="CI24" s="10">
        <v>162830</v>
      </c>
      <c r="CJ24" s="10">
        <v>154528</v>
      </c>
      <c r="CK24" s="10">
        <v>8302</v>
      </c>
      <c r="CL24" s="10">
        <v>203424</v>
      </c>
      <c r="CM24" s="10">
        <v>113733</v>
      </c>
      <c r="CN24" s="10">
        <v>89691</v>
      </c>
      <c r="CO24" s="10">
        <v>199128</v>
      </c>
      <c r="CP24" s="10">
        <v>198263</v>
      </c>
      <c r="CQ24" s="10">
        <v>865</v>
      </c>
      <c r="CR24" s="10">
        <v>82270</v>
      </c>
      <c r="CS24" s="10">
        <v>82270</v>
      </c>
      <c r="CT24" s="10">
        <v>0</v>
      </c>
      <c r="CU24" s="10">
        <v>657956</v>
      </c>
      <c r="CV24" s="10">
        <v>657956</v>
      </c>
      <c r="CW24" s="10">
        <v>0</v>
      </c>
      <c r="CX24" s="10">
        <v>216585</v>
      </c>
      <c r="CY24" s="10">
        <v>200727</v>
      </c>
      <c r="CZ24" s="10">
        <v>15858</v>
      </c>
      <c r="DA24" s="10">
        <v>1586568</v>
      </c>
      <c r="DB24" s="10">
        <v>1411790</v>
      </c>
      <c r="DC24" s="10">
        <v>174778</v>
      </c>
      <c r="DD24" s="10">
        <v>960168</v>
      </c>
      <c r="DE24" s="10">
        <v>853879</v>
      </c>
      <c r="DF24" s="10">
        <v>106289</v>
      </c>
      <c r="DG24" s="10">
        <v>123171</v>
      </c>
      <c r="DH24" s="10">
        <v>118080</v>
      </c>
      <c r="DI24" s="10">
        <v>5091</v>
      </c>
      <c r="DJ24" s="10">
        <v>906200</v>
      </c>
      <c r="DK24" s="10">
        <v>787276</v>
      </c>
      <c r="DL24" s="10">
        <v>118924</v>
      </c>
      <c r="DM24" s="10">
        <v>776013</v>
      </c>
      <c r="DN24" s="10">
        <v>768712</v>
      </c>
      <c r="DO24" s="10">
        <v>7301</v>
      </c>
      <c r="DP24" s="10">
        <v>553040</v>
      </c>
      <c r="DQ24" s="10">
        <v>539474</v>
      </c>
      <c r="DR24" s="10">
        <v>13566</v>
      </c>
      <c r="DS24" s="10">
        <v>1183964</v>
      </c>
      <c r="DT24" s="10">
        <v>1183964</v>
      </c>
      <c r="DU24" s="10">
        <v>0</v>
      </c>
      <c r="DV24" s="10">
        <v>20755</v>
      </c>
      <c r="DW24" s="10">
        <v>20755</v>
      </c>
      <c r="DX24" s="10">
        <v>0</v>
      </c>
      <c r="DY24" s="10">
        <v>418525</v>
      </c>
      <c r="DZ24" s="10">
        <v>274093</v>
      </c>
      <c r="EA24" s="10">
        <v>144432</v>
      </c>
      <c r="EB24" s="10">
        <v>116702</v>
      </c>
      <c r="EC24" s="10">
        <v>83369</v>
      </c>
      <c r="ED24" s="10">
        <v>33333</v>
      </c>
      <c r="EE24" s="10">
        <v>525586</v>
      </c>
      <c r="EF24" s="10">
        <v>357692</v>
      </c>
      <c r="EG24" s="10">
        <v>167894</v>
      </c>
      <c r="EH24" s="10">
        <v>2717636</v>
      </c>
      <c r="EI24" s="10">
        <v>2358248</v>
      </c>
      <c r="EJ24" s="10">
        <v>359388</v>
      </c>
      <c r="EK24" s="10">
        <v>219194</v>
      </c>
      <c r="EL24" s="10">
        <v>218386</v>
      </c>
      <c r="EM24" s="10">
        <v>808</v>
      </c>
      <c r="EN24" s="10">
        <v>72970</v>
      </c>
      <c r="EO24" s="10">
        <v>72957</v>
      </c>
      <c r="EP24" s="10">
        <v>13</v>
      </c>
      <c r="EQ24" s="10">
        <v>689518</v>
      </c>
      <c r="ER24" s="10">
        <v>492825</v>
      </c>
      <c r="ES24" s="10">
        <v>196693</v>
      </c>
      <c r="ET24" s="10">
        <v>1253636</v>
      </c>
      <c r="EU24" s="10">
        <v>1129671</v>
      </c>
      <c r="EV24" s="10">
        <v>123965</v>
      </c>
      <c r="EW24" s="10">
        <v>4516</v>
      </c>
      <c r="EX24" s="10">
        <v>4498</v>
      </c>
      <c r="EY24" s="10">
        <v>18</v>
      </c>
      <c r="EZ24" s="10">
        <v>537436</v>
      </c>
      <c r="FA24" s="10">
        <v>518115</v>
      </c>
      <c r="FB24" s="10">
        <v>19321</v>
      </c>
      <c r="FC24" s="10">
        <v>113435</v>
      </c>
      <c r="FD24" s="10">
        <v>91663</v>
      </c>
      <c r="FE24" s="10">
        <v>21772</v>
      </c>
      <c r="FF24" s="320"/>
      <c r="FG24" s="320"/>
      <c r="FH24" s="317"/>
    </row>
    <row r="25" spans="1:164" ht="15" customHeight="1">
      <c r="A25" s="713" t="s">
        <v>478</v>
      </c>
      <c r="B25" s="713"/>
      <c r="C25" s="713"/>
      <c r="D25" s="10">
        <v>91095592</v>
      </c>
      <c r="E25" s="10"/>
      <c r="F25" s="10"/>
      <c r="G25" s="10">
        <v>59350937</v>
      </c>
      <c r="H25" s="10">
        <v>31744655</v>
      </c>
      <c r="I25" s="10">
        <v>1031256</v>
      </c>
      <c r="J25" s="10">
        <v>403683</v>
      </c>
      <c r="K25" s="10">
        <v>627573</v>
      </c>
      <c r="L25" s="10">
        <v>1052313</v>
      </c>
      <c r="M25" s="10">
        <v>1034617</v>
      </c>
      <c r="N25" s="10">
        <v>17696</v>
      </c>
      <c r="O25" s="10">
        <v>733566</v>
      </c>
      <c r="P25" s="10">
        <v>307744</v>
      </c>
      <c r="Q25" s="10">
        <v>425822</v>
      </c>
      <c r="R25" s="10">
        <v>418750</v>
      </c>
      <c r="S25" s="10">
        <v>373848</v>
      </c>
      <c r="T25" s="10">
        <v>44902</v>
      </c>
      <c r="U25" s="10">
        <v>13178196</v>
      </c>
      <c r="V25" s="10">
        <v>6057578</v>
      </c>
      <c r="W25" s="10">
        <v>7120618</v>
      </c>
      <c r="X25" s="10">
        <v>827660</v>
      </c>
      <c r="Y25" s="10">
        <v>322457</v>
      </c>
      <c r="Z25" s="10">
        <v>505203</v>
      </c>
      <c r="AA25" s="10">
        <v>793316</v>
      </c>
      <c r="AB25" s="10">
        <v>632865</v>
      </c>
      <c r="AC25" s="10">
        <v>160451</v>
      </c>
      <c r="AD25" s="10">
        <v>1860695</v>
      </c>
      <c r="AE25" s="10">
        <v>1667821</v>
      </c>
      <c r="AF25" s="10">
        <v>192874</v>
      </c>
      <c r="AG25" s="10">
        <v>693353</v>
      </c>
      <c r="AH25" s="10">
        <v>0</v>
      </c>
      <c r="AI25" s="10">
        <v>693353</v>
      </c>
      <c r="AJ25" s="10">
        <v>5879345</v>
      </c>
      <c r="AK25" s="10">
        <v>3628085</v>
      </c>
      <c r="AL25" s="10">
        <v>2251260</v>
      </c>
      <c r="AM25" s="10">
        <v>883295</v>
      </c>
      <c r="AN25" s="10">
        <v>324282</v>
      </c>
      <c r="AO25" s="10">
        <v>559013</v>
      </c>
      <c r="AP25" s="10">
        <v>266634</v>
      </c>
      <c r="AQ25" s="10">
        <v>213799</v>
      </c>
      <c r="AR25" s="10">
        <v>52835</v>
      </c>
      <c r="AS25" s="10">
        <v>241036</v>
      </c>
      <c r="AT25" s="10">
        <v>177210</v>
      </c>
      <c r="AU25" s="10">
        <v>63826</v>
      </c>
      <c r="AV25" s="10">
        <v>2492508</v>
      </c>
      <c r="AW25" s="10">
        <v>1595119</v>
      </c>
      <c r="AX25" s="10">
        <v>897389</v>
      </c>
      <c r="AY25" s="10">
        <v>584671</v>
      </c>
      <c r="AZ25" s="10">
        <v>429542</v>
      </c>
      <c r="BA25" s="10">
        <v>155129</v>
      </c>
      <c r="BB25" s="10">
        <v>474212</v>
      </c>
      <c r="BC25" s="10">
        <v>395135</v>
      </c>
      <c r="BD25" s="10">
        <v>79077</v>
      </c>
      <c r="BE25" s="10">
        <v>378282</v>
      </c>
      <c r="BF25" s="10">
        <v>262464</v>
      </c>
      <c r="BG25" s="10">
        <v>115818</v>
      </c>
      <c r="BH25" s="10">
        <v>553399</v>
      </c>
      <c r="BI25" s="10">
        <v>462556</v>
      </c>
      <c r="BJ25" s="10">
        <v>90843</v>
      </c>
      <c r="BK25" s="10">
        <v>948454</v>
      </c>
      <c r="BL25" s="10">
        <v>749073</v>
      </c>
      <c r="BM25" s="10">
        <v>199381</v>
      </c>
      <c r="BN25" s="10">
        <v>246450</v>
      </c>
      <c r="BO25" s="10">
        <v>217641</v>
      </c>
      <c r="BP25" s="10">
        <v>28809</v>
      </c>
      <c r="BQ25" s="10">
        <v>2175978</v>
      </c>
      <c r="BR25" s="10">
        <v>1008662</v>
      </c>
      <c r="BS25" s="10">
        <v>1167316</v>
      </c>
      <c r="BT25" s="10">
        <v>1965143</v>
      </c>
      <c r="BU25" s="10">
        <v>1491139</v>
      </c>
      <c r="BV25" s="10">
        <v>474004</v>
      </c>
      <c r="BW25" s="10">
        <v>1368342</v>
      </c>
      <c r="BX25" s="10">
        <v>997834</v>
      </c>
      <c r="BY25" s="10">
        <v>370508</v>
      </c>
      <c r="BZ25" s="10">
        <v>1560996</v>
      </c>
      <c r="CA25" s="10">
        <v>1223833</v>
      </c>
      <c r="CB25" s="10">
        <v>337163</v>
      </c>
      <c r="CC25" s="10">
        <v>471062</v>
      </c>
      <c r="CD25" s="10">
        <v>381550</v>
      </c>
      <c r="CE25" s="10">
        <v>89512</v>
      </c>
      <c r="CF25" s="10">
        <v>939199</v>
      </c>
      <c r="CG25" s="10">
        <v>314213</v>
      </c>
      <c r="CH25" s="10">
        <v>624986</v>
      </c>
      <c r="CI25" s="10">
        <v>422161</v>
      </c>
      <c r="CJ25" s="10">
        <v>387042</v>
      </c>
      <c r="CK25" s="10">
        <v>35119</v>
      </c>
      <c r="CL25" s="10">
        <v>564970</v>
      </c>
      <c r="CM25" s="10">
        <v>102925</v>
      </c>
      <c r="CN25" s="10">
        <v>462045</v>
      </c>
      <c r="CO25" s="10">
        <v>1742042</v>
      </c>
      <c r="CP25" s="10">
        <v>1312181</v>
      </c>
      <c r="CQ25" s="10">
        <v>429861</v>
      </c>
      <c r="CR25" s="10">
        <v>577205</v>
      </c>
      <c r="CS25" s="10">
        <v>508177</v>
      </c>
      <c r="CT25" s="10">
        <v>69028</v>
      </c>
      <c r="CU25" s="10">
        <v>2416429</v>
      </c>
      <c r="CV25" s="10">
        <v>2004069</v>
      </c>
      <c r="CW25" s="10">
        <v>412360</v>
      </c>
      <c r="CX25" s="10">
        <v>1202835</v>
      </c>
      <c r="CY25" s="10">
        <v>1156922</v>
      </c>
      <c r="CZ25" s="10">
        <v>45913</v>
      </c>
      <c r="DA25" s="10">
        <v>8400983</v>
      </c>
      <c r="DB25" s="10">
        <v>4373565</v>
      </c>
      <c r="DC25" s="10">
        <v>4027418</v>
      </c>
      <c r="DD25" s="10">
        <v>1887866</v>
      </c>
      <c r="DE25" s="10">
        <v>1436400</v>
      </c>
      <c r="DF25" s="10">
        <v>451466</v>
      </c>
      <c r="DG25" s="10">
        <v>2250557</v>
      </c>
      <c r="DH25" s="10">
        <v>2212140</v>
      </c>
      <c r="DI25" s="10">
        <v>38417</v>
      </c>
      <c r="DJ25" s="10">
        <v>1976952</v>
      </c>
      <c r="DK25" s="10">
        <v>1548661</v>
      </c>
      <c r="DL25" s="10">
        <v>428291</v>
      </c>
      <c r="DM25" s="10">
        <v>1166284</v>
      </c>
      <c r="DN25" s="10">
        <v>1002727</v>
      </c>
      <c r="DO25" s="10">
        <v>163557</v>
      </c>
      <c r="DP25" s="10">
        <v>1649313</v>
      </c>
      <c r="DQ25" s="10">
        <v>741882</v>
      </c>
      <c r="DR25" s="10">
        <v>907431</v>
      </c>
      <c r="DS25" s="10">
        <v>4961051</v>
      </c>
      <c r="DT25" s="10">
        <v>3169661</v>
      </c>
      <c r="DU25" s="10">
        <v>1791390</v>
      </c>
      <c r="DV25" s="10">
        <v>371116</v>
      </c>
      <c r="DW25" s="10">
        <v>330350</v>
      </c>
      <c r="DX25" s="10">
        <v>40766</v>
      </c>
      <c r="DY25" s="10">
        <v>1428741</v>
      </c>
      <c r="DZ25" s="10">
        <v>434375</v>
      </c>
      <c r="EA25" s="10">
        <v>994366</v>
      </c>
      <c r="EB25" s="10">
        <v>253672</v>
      </c>
      <c r="EC25" s="10">
        <v>216714</v>
      </c>
      <c r="ED25" s="10">
        <v>36958</v>
      </c>
      <c r="EE25" s="10">
        <v>1841208</v>
      </c>
      <c r="EF25" s="10">
        <v>1677618</v>
      </c>
      <c r="EG25" s="10">
        <v>163590</v>
      </c>
      <c r="EH25" s="10">
        <v>7237677</v>
      </c>
      <c r="EI25" s="10">
        <v>6508386</v>
      </c>
      <c r="EJ25" s="10">
        <v>729291</v>
      </c>
      <c r="EK25" s="10">
        <v>314634</v>
      </c>
      <c r="EL25" s="10">
        <v>159105</v>
      </c>
      <c r="EM25" s="10">
        <v>155529</v>
      </c>
      <c r="EN25" s="10">
        <v>130954</v>
      </c>
      <c r="EO25" s="10">
        <v>120037</v>
      </c>
      <c r="EP25" s="10">
        <v>10917</v>
      </c>
      <c r="EQ25" s="10">
        <v>2193939</v>
      </c>
      <c r="ER25" s="10">
        <v>909825</v>
      </c>
      <c r="ES25" s="10">
        <v>1284114</v>
      </c>
      <c r="ET25" s="10">
        <v>3530620</v>
      </c>
      <c r="EU25" s="10">
        <v>2352612</v>
      </c>
      <c r="EV25" s="10">
        <v>1178008</v>
      </c>
      <c r="EW25" s="10">
        <v>874016</v>
      </c>
      <c r="EX25" s="10">
        <v>613481</v>
      </c>
      <c r="EY25" s="10">
        <v>260535</v>
      </c>
      <c r="EZ25" s="10">
        <v>1013267</v>
      </c>
      <c r="FA25" s="10">
        <v>766544</v>
      </c>
      <c r="FB25" s="10">
        <v>246723</v>
      </c>
      <c r="FC25" s="10">
        <v>668988</v>
      </c>
      <c r="FD25" s="10">
        <v>632788</v>
      </c>
      <c r="FE25" s="10">
        <v>36200</v>
      </c>
      <c r="FF25" s="320"/>
      <c r="FG25" s="320"/>
      <c r="FH25" s="317"/>
    </row>
    <row r="26" spans="1:164" ht="25.5" customHeight="1">
      <c r="A26" s="713" t="s">
        <v>479</v>
      </c>
      <c r="B26" s="713"/>
      <c r="C26" s="713"/>
      <c r="D26" s="10">
        <v>788897979</v>
      </c>
      <c r="E26" s="10"/>
      <c r="F26" s="10"/>
      <c r="G26" s="10">
        <v>387057415</v>
      </c>
      <c r="H26" s="10">
        <v>401840564</v>
      </c>
      <c r="I26" s="10">
        <v>13119584</v>
      </c>
      <c r="J26" s="10">
        <v>6891937</v>
      </c>
      <c r="K26" s="10">
        <v>6227647</v>
      </c>
      <c r="L26" s="10">
        <v>4243818</v>
      </c>
      <c r="M26" s="10">
        <v>3052994</v>
      </c>
      <c r="N26" s="10">
        <v>1190824</v>
      </c>
      <c r="O26" s="10">
        <v>10998809</v>
      </c>
      <c r="P26" s="10">
        <v>5909915</v>
      </c>
      <c r="Q26" s="10">
        <v>5088894</v>
      </c>
      <c r="R26" s="10">
        <v>5460434</v>
      </c>
      <c r="S26" s="10">
        <v>3681802</v>
      </c>
      <c r="T26" s="10">
        <v>1778632</v>
      </c>
      <c r="U26" s="10">
        <v>118120929</v>
      </c>
      <c r="V26" s="10">
        <v>42213724</v>
      </c>
      <c r="W26" s="10">
        <v>75907205</v>
      </c>
      <c r="X26" s="10">
        <v>15211675</v>
      </c>
      <c r="Y26" s="10">
        <v>6673624</v>
      </c>
      <c r="Z26" s="10">
        <v>8538051</v>
      </c>
      <c r="AA26" s="10">
        <v>5615929</v>
      </c>
      <c r="AB26" s="10">
        <v>3967696</v>
      </c>
      <c r="AC26" s="10">
        <v>1648233</v>
      </c>
      <c r="AD26" s="10">
        <v>2958080</v>
      </c>
      <c r="AE26" s="10">
        <v>2436682</v>
      </c>
      <c r="AF26" s="10">
        <v>521398</v>
      </c>
      <c r="AG26" s="10">
        <v>1652843</v>
      </c>
      <c r="AH26" s="10">
        <v>0</v>
      </c>
      <c r="AI26" s="10">
        <v>1652843</v>
      </c>
      <c r="AJ26" s="10">
        <v>49967486</v>
      </c>
      <c r="AK26" s="10">
        <v>17523406</v>
      </c>
      <c r="AL26" s="10">
        <v>32444080</v>
      </c>
      <c r="AM26" s="10">
        <v>18609323</v>
      </c>
      <c r="AN26" s="10">
        <v>6411729</v>
      </c>
      <c r="AO26" s="10">
        <v>12197594</v>
      </c>
      <c r="AP26" s="10">
        <v>4272462</v>
      </c>
      <c r="AQ26" s="10">
        <v>3350169</v>
      </c>
      <c r="AR26" s="10">
        <v>922293</v>
      </c>
      <c r="AS26" s="10">
        <v>3175300</v>
      </c>
      <c r="AT26" s="10">
        <v>1490069</v>
      </c>
      <c r="AU26" s="10">
        <v>1685231</v>
      </c>
      <c r="AV26" s="10">
        <v>23020385</v>
      </c>
      <c r="AW26" s="10">
        <v>10661114</v>
      </c>
      <c r="AX26" s="10">
        <v>12359271</v>
      </c>
      <c r="AY26" s="10">
        <v>15574947</v>
      </c>
      <c r="AZ26" s="10">
        <v>6073400</v>
      </c>
      <c r="BA26" s="10">
        <v>9501547</v>
      </c>
      <c r="BB26" s="10">
        <v>12684633</v>
      </c>
      <c r="BC26" s="10">
        <v>7907745</v>
      </c>
      <c r="BD26" s="10">
        <v>4776888</v>
      </c>
      <c r="BE26" s="10">
        <v>8898927</v>
      </c>
      <c r="BF26" s="10">
        <v>5458697</v>
      </c>
      <c r="BG26" s="10">
        <v>3440230</v>
      </c>
      <c r="BH26" s="10">
        <v>8248788</v>
      </c>
      <c r="BI26" s="10">
        <v>5269245</v>
      </c>
      <c r="BJ26" s="10">
        <v>2979543</v>
      </c>
      <c r="BK26" s="10">
        <v>9314210</v>
      </c>
      <c r="BL26" s="10">
        <v>4221350</v>
      </c>
      <c r="BM26" s="10">
        <v>5092860</v>
      </c>
      <c r="BN26" s="10">
        <v>2192395</v>
      </c>
      <c r="BO26" s="10">
        <v>1391690</v>
      </c>
      <c r="BP26" s="10">
        <v>800705</v>
      </c>
      <c r="BQ26" s="10">
        <v>11385485</v>
      </c>
      <c r="BR26" s="10">
        <v>6650634</v>
      </c>
      <c r="BS26" s="10">
        <v>4734851</v>
      </c>
      <c r="BT26" s="10">
        <v>15772415</v>
      </c>
      <c r="BU26" s="10">
        <v>11338600</v>
      </c>
      <c r="BV26" s="10">
        <v>4433815</v>
      </c>
      <c r="BW26" s="10">
        <v>24475186</v>
      </c>
      <c r="BX26" s="10">
        <v>14357266</v>
      </c>
      <c r="BY26" s="10">
        <v>10117920</v>
      </c>
      <c r="BZ26" s="10">
        <v>13884280</v>
      </c>
      <c r="CA26" s="10">
        <v>6035931</v>
      </c>
      <c r="CB26" s="10">
        <v>7848349</v>
      </c>
      <c r="CC26" s="10">
        <v>7156939</v>
      </c>
      <c r="CD26" s="10">
        <v>2974643</v>
      </c>
      <c r="CE26" s="10">
        <v>4182296</v>
      </c>
      <c r="CF26" s="10">
        <v>12785044</v>
      </c>
      <c r="CG26" s="10">
        <v>5944633</v>
      </c>
      <c r="CH26" s="10">
        <v>6840411</v>
      </c>
      <c r="CI26" s="10">
        <v>1907993</v>
      </c>
      <c r="CJ26" s="10">
        <v>951931</v>
      </c>
      <c r="CK26" s="10">
        <v>956062</v>
      </c>
      <c r="CL26" s="10">
        <v>4533553</v>
      </c>
      <c r="CM26" s="10">
        <v>1812896</v>
      </c>
      <c r="CN26" s="10">
        <v>2720657</v>
      </c>
      <c r="CO26" s="10">
        <v>5012392</v>
      </c>
      <c r="CP26" s="10">
        <v>1476428</v>
      </c>
      <c r="CQ26" s="10">
        <v>3535964</v>
      </c>
      <c r="CR26" s="10">
        <v>2559614</v>
      </c>
      <c r="CS26" s="10">
        <v>1846432</v>
      </c>
      <c r="CT26" s="10">
        <v>713182</v>
      </c>
      <c r="CU26" s="10">
        <v>19387050</v>
      </c>
      <c r="CV26" s="10">
        <v>12789806</v>
      </c>
      <c r="CW26" s="10">
        <v>6597244</v>
      </c>
      <c r="CX26" s="10">
        <v>5821827</v>
      </c>
      <c r="CY26" s="10">
        <v>4420947</v>
      </c>
      <c r="CZ26" s="10">
        <v>1400880</v>
      </c>
      <c r="DA26" s="10">
        <v>53149125</v>
      </c>
      <c r="DB26" s="10">
        <v>22571654</v>
      </c>
      <c r="DC26" s="10">
        <v>30577471</v>
      </c>
      <c r="DD26" s="10">
        <v>25263946</v>
      </c>
      <c r="DE26" s="10">
        <v>9783664</v>
      </c>
      <c r="DF26" s="10">
        <v>15480282</v>
      </c>
      <c r="DG26" s="10">
        <v>2720678</v>
      </c>
      <c r="DH26" s="10">
        <v>1799222</v>
      </c>
      <c r="DI26" s="10">
        <v>921456</v>
      </c>
      <c r="DJ26" s="10">
        <v>27392776</v>
      </c>
      <c r="DK26" s="10">
        <v>15323826</v>
      </c>
      <c r="DL26" s="10">
        <v>12068950</v>
      </c>
      <c r="DM26" s="10">
        <v>8955909</v>
      </c>
      <c r="DN26" s="10">
        <v>5410468</v>
      </c>
      <c r="DO26" s="10">
        <v>3545441</v>
      </c>
      <c r="DP26" s="10">
        <v>14097807</v>
      </c>
      <c r="DQ26" s="10">
        <v>9022265</v>
      </c>
      <c r="DR26" s="10">
        <v>5075542</v>
      </c>
      <c r="DS26" s="10">
        <v>28333636</v>
      </c>
      <c r="DT26" s="10">
        <v>17587190</v>
      </c>
      <c r="DU26" s="10">
        <v>10746446</v>
      </c>
      <c r="DV26" s="10">
        <v>2631651</v>
      </c>
      <c r="DW26" s="10">
        <v>2054299</v>
      </c>
      <c r="DX26" s="10">
        <v>577352</v>
      </c>
      <c r="DY26" s="10">
        <v>15784119</v>
      </c>
      <c r="DZ26" s="10">
        <v>7710993</v>
      </c>
      <c r="EA26" s="10">
        <v>8073126</v>
      </c>
      <c r="EB26" s="10">
        <v>1718630</v>
      </c>
      <c r="EC26" s="10">
        <v>992915</v>
      </c>
      <c r="ED26" s="10">
        <v>725715</v>
      </c>
      <c r="EE26" s="10">
        <v>12554944</v>
      </c>
      <c r="EF26" s="10">
        <v>4139464</v>
      </c>
      <c r="EG26" s="10">
        <v>8415480</v>
      </c>
      <c r="EH26" s="10">
        <v>60978386</v>
      </c>
      <c r="EI26" s="10">
        <v>30092130</v>
      </c>
      <c r="EJ26" s="10">
        <v>30886256</v>
      </c>
      <c r="EK26" s="10">
        <v>9228992</v>
      </c>
      <c r="EL26" s="10">
        <v>5924900</v>
      </c>
      <c r="EM26" s="10">
        <v>3304092</v>
      </c>
      <c r="EN26" s="10">
        <v>1317846</v>
      </c>
      <c r="EO26" s="10">
        <v>970809</v>
      </c>
      <c r="EP26" s="10">
        <v>347037</v>
      </c>
      <c r="EQ26" s="10">
        <v>23545602</v>
      </c>
      <c r="ER26" s="10">
        <v>16435186</v>
      </c>
      <c r="ES26" s="10">
        <v>7110416</v>
      </c>
      <c r="ET26" s="10">
        <v>23141833</v>
      </c>
      <c r="EU26" s="10">
        <v>9902731</v>
      </c>
      <c r="EV26" s="10">
        <v>13239102</v>
      </c>
      <c r="EW26" s="10">
        <v>4029962</v>
      </c>
      <c r="EX26" s="10">
        <v>2706803</v>
      </c>
      <c r="EY26" s="10">
        <v>1323159</v>
      </c>
      <c r="EZ26" s="10">
        <v>12889058</v>
      </c>
      <c r="FA26" s="10">
        <v>8041038</v>
      </c>
      <c r="FB26" s="10">
        <v>4848020</v>
      </c>
      <c r="FC26" s="10">
        <v>3140346</v>
      </c>
      <c r="FD26" s="10">
        <v>1400723</v>
      </c>
      <c r="FE26" s="10">
        <v>1739623</v>
      </c>
      <c r="FF26" s="320"/>
      <c r="FG26" s="320"/>
      <c r="FH26" s="317"/>
    </row>
    <row r="27" spans="1:164" ht="25.5" customHeight="1">
      <c r="A27" s="713" t="s">
        <v>480</v>
      </c>
      <c r="B27" s="713"/>
      <c r="C27" s="713"/>
      <c r="D27" s="10">
        <v>547532991</v>
      </c>
      <c r="E27" s="10"/>
      <c r="F27" s="10"/>
      <c r="G27" s="10">
        <v>235935966</v>
      </c>
      <c r="H27" s="10">
        <v>311597025</v>
      </c>
      <c r="I27" s="10">
        <v>10684906</v>
      </c>
      <c r="J27" s="10">
        <v>5372012</v>
      </c>
      <c r="K27" s="10">
        <v>5312894</v>
      </c>
      <c r="L27" s="10">
        <v>1622448</v>
      </c>
      <c r="M27" s="10">
        <v>710091</v>
      </c>
      <c r="N27" s="10">
        <v>912357</v>
      </c>
      <c r="O27" s="10">
        <v>6987172</v>
      </c>
      <c r="P27" s="10">
        <v>3186958</v>
      </c>
      <c r="Q27" s="10">
        <v>3800214</v>
      </c>
      <c r="R27" s="10">
        <v>3853400</v>
      </c>
      <c r="S27" s="10">
        <v>2611461</v>
      </c>
      <c r="T27" s="10">
        <v>1241939</v>
      </c>
      <c r="U27" s="10">
        <v>90998257</v>
      </c>
      <c r="V27" s="10">
        <v>31876031</v>
      </c>
      <c r="W27" s="10">
        <v>59122226</v>
      </c>
      <c r="X27" s="10">
        <v>10663662</v>
      </c>
      <c r="Y27" s="10">
        <v>4518884</v>
      </c>
      <c r="Z27" s="10">
        <v>6144778</v>
      </c>
      <c r="AA27" s="10">
        <v>3620023</v>
      </c>
      <c r="AB27" s="10">
        <v>2413045</v>
      </c>
      <c r="AC27" s="10">
        <v>1206978</v>
      </c>
      <c r="AD27" s="10">
        <v>1560074</v>
      </c>
      <c r="AE27" s="10">
        <v>1134375</v>
      </c>
      <c r="AF27" s="10">
        <v>425699</v>
      </c>
      <c r="AG27" s="10">
        <v>822165</v>
      </c>
      <c r="AH27" s="10">
        <v>0</v>
      </c>
      <c r="AI27" s="10">
        <v>822165</v>
      </c>
      <c r="AJ27" s="10">
        <v>33045733</v>
      </c>
      <c r="AK27" s="10">
        <v>8559926</v>
      </c>
      <c r="AL27" s="10">
        <v>24485807</v>
      </c>
      <c r="AM27" s="10">
        <v>14024482</v>
      </c>
      <c r="AN27" s="10">
        <v>3846504</v>
      </c>
      <c r="AO27" s="10">
        <v>10177978</v>
      </c>
      <c r="AP27" s="10">
        <v>2782134</v>
      </c>
      <c r="AQ27" s="10">
        <v>1992911</v>
      </c>
      <c r="AR27" s="10">
        <v>789223</v>
      </c>
      <c r="AS27" s="10">
        <v>2327664</v>
      </c>
      <c r="AT27" s="10">
        <v>925758</v>
      </c>
      <c r="AU27" s="10">
        <v>1401906</v>
      </c>
      <c r="AV27" s="10">
        <v>14284903</v>
      </c>
      <c r="AW27" s="10">
        <v>5354148</v>
      </c>
      <c r="AX27" s="10">
        <v>8930755</v>
      </c>
      <c r="AY27" s="10">
        <v>11912428</v>
      </c>
      <c r="AZ27" s="10">
        <v>3719019</v>
      </c>
      <c r="BA27" s="10">
        <v>8193409</v>
      </c>
      <c r="BB27" s="10">
        <v>7854526</v>
      </c>
      <c r="BC27" s="10">
        <v>3868550</v>
      </c>
      <c r="BD27" s="10">
        <v>3985976</v>
      </c>
      <c r="BE27" s="10">
        <v>6572107</v>
      </c>
      <c r="BF27" s="10">
        <v>4185004</v>
      </c>
      <c r="BG27" s="10">
        <v>2387103</v>
      </c>
      <c r="BH27" s="10">
        <v>6434977</v>
      </c>
      <c r="BI27" s="10">
        <v>3991890</v>
      </c>
      <c r="BJ27" s="10">
        <v>2443087</v>
      </c>
      <c r="BK27" s="10">
        <v>6136534</v>
      </c>
      <c r="BL27" s="10">
        <v>2062910</v>
      </c>
      <c r="BM27" s="10">
        <v>4073624</v>
      </c>
      <c r="BN27" s="10">
        <v>1546904</v>
      </c>
      <c r="BO27" s="10">
        <v>888630</v>
      </c>
      <c r="BP27" s="10">
        <v>658274</v>
      </c>
      <c r="BQ27" s="10">
        <v>7557919</v>
      </c>
      <c r="BR27" s="10">
        <v>3935868</v>
      </c>
      <c r="BS27" s="10">
        <v>3622051</v>
      </c>
      <c r="BT27" s="10">
        <v>9239965</v>
      </c>
      <c r="BU27" s="10">
        <v>5932274</v>
      </c>
      <c r="BV27" s="10">
        <v>3307691</v>
      </c>
      <c r="BW27" s="10">
        <v>17670131</v>
      </c>
      <c r="BX27" s="10">
        <v>9879931</v>
      </c>
      <c r="BY27" s="10">
        <v>7790200</v>
      </c>
      <c r="BZ27" s="10">
        <v>8981203</v>
      </c>
      <c r="CA27" s="10">
        <v>2928271</v>
      </c>
      <c r="CB27" s="10">
        <v>6052932</v>
      </c>
      <c r="CC27" s="10">
        <v>6064624</v>
      </c>
      <c r="CD27" s="10">
        <v>2318304</v>
      </c>
      <c r="CE27" s="10">
        <v>3746320</v>
      </c>
      <c r="CF27" s="10">
        <v>8458151</v>
      </c>
      <c r="CG27" s="10">
        <v>3139464</v>
      </c>
      <c r="CH27" s="10">
        <v>5318687</v>
      </c>
      <c r="CI27" s="10">
        <v>1223682</v>
      </c>
      <c r="CJ27" s="10">
        <v>526034</v>
      </c>
      <c r="CK27" s="10">
        <v>697648</v>
      </c>
      <c r="CL27" s="10">
        <v>3207357</v>
      </c>
      <c r="CM27" s="10">
        <v>1044225</v>
      </c>
      <c r="CN27" s="10">
        <v>2163132</v>
      </c>
      <c r="CO27" s="10">
        <v>3445333</v>
      </c>
      <c r="CP27" s="10">
        <v>853081</v>
      </c>
      <c r="CQ27" s="10">
        <v>2592252</v>
      </c>
      <c r="CR27" s="10">
        <v>1538634</v>
      </c>
      <c r="CS27" s="10">
        <v>966536</v>
      </c>
      <c r="CT27" s="10">
        <v>572098</v>
      </c>
      <c r="CU27" s="10">
        <v>11309179</v>
      </c>
      <c r="CV27" s="10">
        <v>6510025</v>
      </c>
      <c r="CW27" s="10">
        <v>4799154</v>
      </c>
      <c r="CX27" s="10">
        <v>2768024</v>
      </c>
      <c r="CY27" s="10">
        <v>1753957</v>
      </c>
      <c r="CZ27" s="10">
        <v>1014067</v>
      </c>
      <c r="DA27" s="10">
        <v>33341535</v>
      </c>
      <c r="DB27" s="10">
        <v>11133286</v>
      </c>
      <c r="DC27" s="10">
        <v>22208249</v>
      </c>
      <c r="DD27" s="10">
        <v>20033187</v>
      </c>
      <c r="DE27" s="10">
        <v>6401741</v>
      </c>
      <c r="DF27" s="10">
        <v>13631446</v>
      </c>
      <c r="DG27" s="10">
        <v>1308220</v>
      </c>
      <c r="DH27" s="10">
        <v>802554</v>
      </c>
      <c r="DI27" s="10">
        <v>505666</v>
      </c>
      <c r="DJ27" s="10">
        <v>18093753</v>
      </c>
      <c r="DK27" s="10">
        <v>9499635</v>
      </c>
      <c r="DL27" s="10">
        <v>8594118</v>
      </c>
      <c r="DM27" s="10">
        <v>5814948</v>
      </c>
      <c r="DN27" s="10">
        <v>3027298</v>
      </c>
      <c r="DO27" s="10">
        <v>2787650</v>
      </c>
      <c r="DP27" s="10">
        <v>9922646</v>
      </c>
      <c r="DQ27" s="10">
        <v>6049714</v>
      </c>
      <c r="DR27" s="10">
        <v>3872932</v>
      </c>
      <c r="DS27" s="10">
        <v>20911987</v>
      </c>
      <c r="DT27" s="10">
        <v>12675007</v>
      </c>
      <c r="DU27" s="10">
        <v>8236980</v>
      </c>
      <c r="DV27" s="10">
        <v>1581188</v>
      </c>
      <c r="DW27" s="10">
        <v>1125268</v>
      </c>
      <c r="DX27" s="10">
        <v>455920</v>
      </c>
      <c r="DY27" s="10">
        <v>12425826</v>
      </c>
      <c r="DZ27" s="10">
        <v>5501456</v>
      </c>
      <c r="EA27" s="10">
        <v>6924370</v>
      </c>
      <c r="EB27" s="10">
        <v>1008762</v>
      </c>
      <c r="EC27" s="10">
        <v>427653</v>
      </c>
      <c r="ED27" s="10">
        <v>581109</v>
      </c>
      <c r="EE27" s="10">
        <v>8493962</v>
      </c>
      <c r="EF27" s="10">
        <v>2108435</v>
      </c>
      <c r="EG27" s="10">
        <v>6385527</v>
      </c>
      <c r="EH27" s="10">
        <v>40079259</v>
      </c>
      <c r="EI27" s="10">
        <v>16416344</v>
      </c>
      <c r="EJ27" s="10">
        <v>23662915</v>
      </c>
      <c r="EK27" s="10">
        <v>6917832</v>
      </c>
      <c r="EL27" s="10">
        <v>4567838</v>
      </c>
      <c r="EM27" s="10">
        <v>2349994</v>
      </c>
      <c r="EN27" s="10">
        <v>905633</v>
      </c>
      <c r="EO27" s="10">
        <v>651380</v>
      </c>
      <c r="EP27" s="10">
        <v>254253</v>
      </c>
      <c r="EQ27" s="10">
        <v>17125700</v>
      </c>
      <c r="ER27" s="10">
        <v>11497391</v>
      </c>
      <c r="ES27" s="10">
        <v>5628309</v>
      </c>
      <c r="ET27" s="10">
        <v>17271605</v>
      </c>
      <c r="EU27" s="10">
        <v>6280235</v>
      </c>
      <c r="EV27" s="10">
        <v>10991370</v>
      </c>
      <c r="EW27" s="10">
        <v>2713693</v>
      </c>
      <c r="EX27" s="10">
        <v>1642169</v>
      </c>
      <c r="EY27" s="10">
        <v>1071524</v>
      </c>
      <c r="EZ27" s="10">
        <v>8604284</v>
      </c>
      <c r="FA27" s="10">
        <v>4878425</v>
      </c>
      <c r="FB27" s="10">
        <v>3725859</v>
      </c>
      <c r="FC27" s="10">
        <v>1780270</v>
      </c>
      <c r="FD27" s="10">
        <v>244060</v>
      </c>
      <c r="FE27" s="10">
        <v>1536210</v>
      </c>
      <c r="FF27" s="320"/>
      <c r="FG27" s="320"/>
      <c r="FH27" s="317"/>
    </row>
    <row r="28" spans="1:164" ht="15" customHeight="1">
      <c r="A28" s="713" t="s">
        <v>481</v>
      </c>
      <c r="B28" s="713"/>
      <c r="C28" s="713"/>
      <c r="D28" s="10">
        <v>137535884</v>
      </c>
      <c r="E28" s="10"/>
      <c r="F28" s="10"/>
      <c r="G28" s="10">
        <v>113534608</v>
      </c>
      <c r="H28" s="10">
        <v>24001276</v>
      </c>
      <c r="I28" s="10">
        <v>3152327</v>
      </c>
      <c r="J28" s="10">
        <v>2814266</v>
      </c>
      <c r="K28" s="10">
        <v>338061</v>
      </c>
      <c r="L28" s="10">
        <v>220086</v>
      </c>
      <c r="M28" s="10">
        <v>194743</v>
      </c>
      <c r="N28" s="10">
        <v>25343</v>
      </c>
      <c r="O28" s="10">
        <v>3202192</v>
      </c>
      <c r="P28" s="10">
        <v>2722719</v>
      </c>
      <c r="Q28" s="10">
        <v>479473</v>
      </c>
      <c r="R28" s="10">
        <v>1218145</v>
      </c>
      <c r="S28" s="10">
        <v>1056558</v>
      </c>
      <c r="T28" s="10">
        <v>161587</v>
      </c>
      <c r="U28" s="10">
        <v>13827945</v>
      </c>
      <c r="V28" s="10">
        <v>11479646</v>
      </c>
      <c r="W28" s="10">
        <v>2348299</v>
      </c>
      <c r="X28" s="10">
        <v>3691433</v>
      </c>
      <c r="Y28" s="10">
        <v>3130200</v>
      </c>
      <c r="Z28" s="10">
        <v>561233</v>
      </c>
      <c r="AA28" s="10">
        <v>1507341</v>
      </c>
      <c r="AB28" s="10">
        <v>1401274</v>
      </c>
      <c r="AC28" s="10">
        <v>106067</v>
      </c>
      <c r="AD28" s="10">
        <v>729401</v>
      </c>
      <c r="AE28" s="10">
        <v>715941</v>
      </c>
      <c r="AF28" s="10">
        <v>13460</v>
      </c>
      <c r="AG28" s="10">
        <v>42066</v>
      </c>
      <c r="AH28" s="10">
        <v>0</v>
      </c>
      <c r="AI28" s="10">
        <v>42066</v>
      </c>
      <c r="AJ28" s="10">
        <v>4716199</v>
      </c>
      <c r="AK28" s="10">
        <v>2810659</v>
      </c>
      <c r="AL28" s="10">
        <v>1905540</v>
      </c>
      <c r="AM28" s="10">
        <v>3153670</v>
      </c>
      <c r="AN28" s="10">
        <v>2625088</v>
      </c>
      <c r="AO28" s="10">
        <v>528582</v>
      </c>
      <c r="AP28" s="10">
        <v>429212</v>
      </c>
      <c r="AQ28" s="10">
        <v>429212</v>
      </c>
      <c r="AR28" s="10">
        <v>0</v>
      </c>
      <c r="AS28" s="10">
        <v>517506</v>
      </c>
      <c r="AT28" s="10">
        <v>441035</v>
      </c>
      <c r="AU28" s="10">
        <v>76471</v>
      </c>
      <c r="AV28" s="10">
        <v>4328230</v>
      </c>
      <c r="AW28" s="10">
        <v>3028255</v>
      </c>
      <c r="AX28" s="10">
        <v>1299975</v>
      </c>
      <c r="AY28" s="10">
        <v>3925394</v>
      </c>
      <c r="AZ28" s="10">
        <v>3591795</v>
      </c>
      <c r="BA28" s="10">
        <v>333599</v>
      </c>
      <c r="BB28" s="10">
        <v>2128888</v>
      </c>
      <c r="BC28" s="10">
        <v>1586513</v>
      </c>
      <c r="BD28" s="10">
        <v>542375</v>
      </c>
      <c r="BE28" s="10">
        <v>1674257</v>
      </c>
      <c r="BF28" s="10">
        <v>1252251</v>
      </c>
      <c r="BG28" s="10">
        <v>422006</v>
      </c>
      <c r="BH28" s="10">
        <v>1739732</v>
      </c>
      <c r="BI28" s="10">
        <v>1643920</v>
      </c>
      <c r="BJ28" s="10">
        <v>95812</v>
      </c>
      <c r="BK28" s="10">
        <v>1680832</v>
      </c>
      <c r="BL28" s="10">
        <v>1641584</v>
      </c>
      <c r="BM28" s="10">
        <v>39248</v>
      </c>
      <c r="BN28" s="10">
        <v>388516</v>
      </c>
      <c r="BO28" s="10">
        <v>350392</v>
      </c>
      <c r="BP28" s="10">
        <v>38124</v>
      </c>
      <c r="BQ28" s="10">
        <v>2723010</v>
      </c>
      <c r="BR28" s="10">
        <v>2247723</v>
      </c>
      <c r="BS28" s="10">
        <v>475287</v>
      </c>
      <c r="BT28" s="10">
        <v>3172008</v>
      </c>
      <c r="BU28" s="10">
        <v>2749740</v>
      </c>
      <c r="BV28" s="10">
        <v>422268</v>
      </c>
      <c r="BW28" s="10">
        <v>6317178</v>
      </c>
      <c r="BX28" s="10">
        <v>5187385</v>
      </c>
      <c r="BY28" s="10">
        <v>1129793</v>
      </c>
      <c r="BZ28" s="10">
        <v>2605988</v>
      </c>
      <c r="CA28" s="10">
        <v>2036521</v>
      </c>
      <c r="CB28" s="10">
        <v>569467</v>
      </c>
      <c r="CC28" s="10">
        <v>1387914</v>
      </c>
      <c r="CD28" s="10">
        <v>1050456</v>
      </c>
      <c r="CE28" s="10">
        <v>337458</v>
      </c>
      <c r="CF28" s="10">
        <v>2552228</v>
      </c>
      <c r="CG28" s="10">
        <v>1903975</v>
      </c>
      <c r="CH28" s="10">
        <v>648253</v>
      </c>
      <c r="CI28" s="10">
        <v>523060</v>
      </c>
      <c r="CJ28" s="10">
        <v>447985</v>
      </c>
      <c r="CK28" s="10">
        <v>75075</v>
      </c>
      <c r="CL28" s="10">
        <v>1110829</v>
      </c>
      <c r="CM28" s="10">
        <v>859621</v>
      </c>
      <c r="CN28" s="10">
        <v>251208</v>
      </c>
      <c r="CO28" s="10">
        <v>576669</v>
      </c>
      <c r="CP28" s="10">
        <v>545236</v>
      </c>
      <c r="CQ28" s="10">
        <v>31433</v>
      </c>
      <c r="CR28" s="10">
        <v>664803</v>
      </c>
      <c r="CS28" s="10">
        <v>615385</v>
      </c>
      <c r="CT28" s="10">
        <v>49418</v>
      </c>
      <c r="CU28" s="10">
        <v>3955791</v>
      </c>
      <c r="CV28" s="10">
        <v>2865548</v>
      </c>
      <c r="CW28" s="10">
        <v>1090243</v>
      </c>
      <c r="CX28" s="10">
        <v>639820</v>
      </c>
      <c r="CY28" s="10">
        <v>538708</v>
      </c>
      <c r="CZ28" s="10">
        <v>101112</v>
      </c>
      <c r="DA28" s="10">
        <v>4294970</v>
      </c>
      <c r="DB28" s="10">
        <v>3080376</v>
      </c>
      <c r="DC28" s="10">
        <v>1214594</v>
      </c>
      <c r="DD28" s="10">
        <v>4247591</v>
      </c>
      <c r="DE28" s="10">
        <v>3706077</v>
      </c>
      <c r="DF28" s="10">
        <v>541514</v>
      </c>
      <c r="DG28" s="10">
        <v>513674</v>
      </c>
      <c r="DH28" s="10">
        <v>441458</v>
      </c>
      <c r="DI28" s="10">
        <v>72216</v>
      </c>
      <c r="DJ28" s="10">
        <v>6294281</v>
      </c>
      <c r="DK28" s="10">
        <v>5027779</v>
      </c>
      <c r="DL28" s="10">
        <v>1266502</v>
      </c>
      <c r="DM28" s="10">
        <v>2467520</v>
      </c>
      <c r="DN28" s="10">
        <v>2161408</v>
      </c>
      <c r="DO28" s="10">
        <v>306112</v>
      </c>
      <c r="DP28" s="10">
        <v>2218963</v>
      </c>
      <c r="DQ28" s="10">
        <v>1706705</v>
      </c>
      <c r="DR28" s="10">
        <v>512258</v>
      </c>
      <c r="DS28" s="10">
        <v>7229307</v>
      </c>
      <c r="DT28" s="10">
        <v>6356957</v>
      </c>
      <c r="DU28" s="10">
        <v>872350</v>
      </c>
      <c r="DV28" s="10">
        <v>513720</v>
      </c>
      <c r="DW28" s="10">
        <v>476497</v>
      </c>
      <c r="DX28" s="10">
        <v>37223</v>
      </c>
      <c r="DY28" s="10">
        <v>2718952</v>
      </c>
      <c r="DZ28" s="10">
        <v>2471024</v>
      </c>
      <c r="EA28" s="10">
        <v>247928</v>
      </c>
      <c r="EB28" s="10">
        <v>413421</v>
      </c>
      <c r="EC28" s="10">
        <v>308301</v>
      </c>
      <c r="ED28" s="10">
        <v>105120</v>
      </c>
      <c r="EE28" s="10">
        <v>2121147</v>
      </c>
      <c r="EF28" s="10">
        <v>1633321</v>
      </c>
      <c r="EG28" s="10">
        <v>487826</v>
      </c>
      <c r="EH28" s="10">
        <v>10962292</v>
      </c>
      <c r="EI28" s="10">
        <v>8667449</v>
      </c>
      <c r="EJ28" s="10">
        <v>2294843</v>
      </c>
      <c r="EK28" s="10">
        <v>2143892</v>
      </c>
      <c r="EL28" s="10">
        <v>1956800</v>
      </c>
      <c r="EM28" s="10">
        <v>187092</v>
      </c>
      <c r="EN28" s="10">
        <v>578733</v>
      </c>
      <c r="EO28" s="10">
        <v>547096</v>
      </c>
      <c r="EP28" s="10">
        <v>31637</v>
      </c>
      <c r="EQ28" s="10">
        <v>4839303</v>
      </c>
      <c r="ER28" s="10">
        <v>4544122</v>
      </c>
      <c r="ES28" s="10">
        <v>295181</v>
      </c>
      <c r="ET28" s="10">
        <v>3522448</v>
      </c>
      <c r="EU28" s="10">
        <v>3168729</v>
      </c>
      <c r="EV28" s="10">
        <v>353719</v>
      </c>
      <c r="EW28" s="10">
        <v>938465</v>
      </c>
      <c r="EX28" s="10">
        <v>912075</v>
      </c>
      <c r="EY28" s="10">
        <v>26390</v>
      </c>
      <c r="EZ28" s="10">
        <v>2804135</v>
      </c>
      <c r="FA28" s="10">
        <v>2267499</v>
      </c>
      <c r="FB28" s="10">
        <v>536636</v>
      </c>
      <c r="FC28" s="10">
        <v>210399</v>
      </c>
      <c r="FD28" s="10">
        <v>136601</v>
      </c>
      <c r="FE28" s="10">
        <v>73798</v>
      </c>
      <c r="FF28" s="320"/>
      <c r="FG28" s="320"/>
      <c r="FH28" s="317"/>
    </row>
    <row r="29" spans="1:164" ht="15" customHeight="1">
      <c r="A29" s="713" t="s">
        <v>482</v>
      </c>
      <c r="B29" s="713"/>
      <c r="C29" s="713"/>
      <c r="D29" s="10">
        <v>121544630</v>
      </c>
      <c r="E29" s="10"/>
      <c r="F29" s="10"/>
      <c r="G29" s="10">
        <v>112483929</v>
      </c>
      <c r="H29" s="10">
        <v>9060701</v>
      </c>
      <c r="I29" s="10">
        <v>2784790</v>
      </c>
      <c r="J29" s="10">
        <v>2784790</v>
      </c>
      <c r="K29" s="10">
        <v>0</v>
      </c>
      <c r="L29" s="10">
        <v>191114</v>
      </c>
      <c r="M29" s="10">
        <v>189917</v>
      </c>
      <c r="N29" s="10">
        <v>1197</v>
      </c>
      <c r="O29" s="10">
        <v>2961265</v>
      </c>
      <c r="P29" s="10">
        <v>2715381</v>
      </c>
      <c r="Q29" s="10">
        <v>245884</v>
      </c>
      <c r="R29" s="10">
        <v>1055098</v>
      </c>
      <c r="S29" s="10">
        <v>1055098</v>
      </c>
      <c r="T29" s="10">
        <v>0</v>
      </c>
      <c r="U29" s="10">
        <v>12675923</v>
      </c>
      <c r="V29" s="10">
        <v>11479179</v>
      </c>
      <c r="W29" s="10">
        <v>1196744</v>
      </c>
      <c r="X29" s="10">
        <v>3170694</v>
      </c>
      <c r="Y29" s="10">
        <v>3127539</v>
      </c>
      <c r="Z29" s="10">
        <v>43155</v>
      </c>
      <c r="AA29" s="10">
        <v>1390879</v>
      </c>
      <c r="AB29" s="10">
        <v>1390879</v>
      </c>
      <c r="AC29" s="10">
        <v>0</v>
      </c>
      <c r="AD29" s="10">
        <v>715929</v>
      </c>
      <c r="AE29" s="10">
        <v>715929</v>
      </c>
      <c r="AF29" s="10">
        <v>0</v>
      </c>
      <c r="AG29" s="10">
        <v>37194</v>
      </c>
      <c r="AH29" s="10">
        <v>0</v>
      </c>
      <c r="AI29" s="10">
        <v>37194</v>
      </c>
      <c r="AJ29" s="10">
        <v>3540689</v>
      </c>
      <c r="AK29" s="10">
        <v>2787939</v>
      </c>
      <c r="AL29" s="10">
        <v>752750</v>
      </c>
      <c r="AM29" s="10">
        <v>2615463</v>
      </c>
      <c r="AN29" s="10">
        <v>2615463</v>
      </c>
      <c r="AO29" s="10">
        <v>0</v>
      </c>
      <c r="AP29" s="10">
        <v>397594</v>
      </c>
      <c r="AQ29" s="10">
        <v>397594</v>
      </c>
      <c r="AR29" s="10">
        <v>0</v>
      </c>
      <c r="AS29" s="10">
        <v>477600</v>
      </c>
      <c r="AT29" s="10">
        <v>440314</v>
      </c>
      <c r="AU29" s="10">
        <v>37286</v>
      </c>
      <c r="AV29" s="10">
        <v>3711198</v>
      </c>
      <c r="AW29" s="10">
        <v>3026511</v>
      </c>
      <c r="AX29" s="10">
        <v>684687</v>
      </c>
      <c r="AY29" s="10">
        <v>3591220</v>
      </c>
      <c r="AZ29" s="10">
        <v>3591220</v>
      </c>
      <c r="BA29" s="10">
        <v>0</v>
      </c>
      <c r="BB29" s="10">
        <v>1942743</v>
      </c>
      <c r="BC29" s="10">
        <v>1585963</v>
      </c>
      <c r="BD29" s="10">
        <v>356780</v>
      </c>
      <c r="BE29" s="10">
        <v>1520510</v>
      </c>
      <c r="BF29" s="10">
        <v>1249281</v>
      </c>
      <c r="BG29" s="10">
        <v>271229</v>
      </c>
      <c r="BH29" s="10">
        <v>1641459</v>
      </c>
      <c r="BI29" s="10">
        <v>1641459</v>
      </c>
      <c r="BJ29" s="10">
        <v>0</v>
      </c>
      <c r="BK29" s="10">
        <v>1634955</v>
      </c>
      <c r="BL29" s="10">
        <v>1634955</v>
      </c>
      <c r="BM29" s="10">
        <v>0</v>
      </c>
      <c r="BN29" s="10">
        <v>344888</v>
      </c>
      <c r="BO29" s="10">
        <v>344888</v>
      </c>
      <c r="BP29" s="10">
        <v>0</v>
      </c>
      <c r="BQ29" s="10">
        <v>2621145</v>
      </c>
      <c r="BR29" s="10">
        <v>2247255</v>
      </c>
      <c r="BS29" s="10">
        <v>373890</v>
      </c>
      <c r="BT29" s="10">
        <v>2768510</v>
      </c>
      <c r="BU29" s="10">
        <v>2741961</v>
      </c>
      <c r="BV29" s="10">
        <v>26549</v>
      </c>
      <c r="BW29" s="10">
        <v>5731413</v>
      </c>
      <c r="BX29" s="10">
        <v>5181041</v>
      </c>
      <c r="BY29" s="10">
        <v>550372</v>
      </c>
      <c r="BZ29" s="10">
        <v>2035565</v>
      </c>
      <c r="CA29" s="10">
        <v>2035565</v>
      </c>
      <c r="CB29" s="10">
        <v>0</v>
      </c>
      <c r="CC29" s="10">
        <v>1226872</v>
      </c>
      <c r="CD29" s="10">
        <v>1046210</v>
      </c>
      <c r="CE29" s="10">
        <v>180662</v>
      </c>
      <c r="CF29" s="10">
        <v>2104627</v>
      </c>
      <c r="CG29" s="10">
        <v>1903893</v>
      </c>
      <c r="CH29" s="10">
        <v>200734</v>
      </c>
      <c r="CI29" s="10">
        <v>462477</v>
      </c>
      <c r="CJ29" s="10">
        <v>446943</v>
      </c>
      <c r="CK29" s="10">
        <v>15534</v>
      </c>
      <c r="CL29" s="10">
        <v>901995</v>
      </c>
      <c r="CM29" s="10">
        <v>817556</v>
      </c>
      <c r="CN29" s="10">
        <v>84439</v>
      </c>
      <c r="CO29" s="10">
        <v>540261</v>
      </c>
      <c r="CP29" s="10">
        <v>540261</v>
      </c>
      <c r="CQ29" s="10">
        <v>0</v>
      </c>
      <c r="CR29" s="10">
        <v>615299</v>
      </c>
      <c r="CS29" s="10">
        <v>615299</v>
      </c>
      <c r="CT29" s="10">
        <v>0</v>
      </c>
      <c r="CU29" s="10">
        <v>3269276</v>
      </c>
      <c r="CV29" s="10">
        <v>2819855</v>
      </c>
      <c r="CW29" s="10">
        <v>449421</v>
      </c>
      <c r="CX29" s="10">
        <v>581548</v>
      </c>
      <c r="CY29" s="10">
        <v>531621</v>
      </c>
      <c r="CZ29" s="10">
        <v>49927</v>
      </c>
      <c r="DA29" s="10">
        <v>3808947</v>
      </c>
      <c r="DB29" s="10">
        <v>3029666</v>
      </c>
      <c r="DC29" s="10">
        <v>779281</v>
      </c>
      <c r="DD29" s="10">
        <v>3992050</v>
      </c>
      <c r="DE29" s="10">
        <v>3701530</v>
      </c>
      <c r="DF29" s="10">
        <v>290520</v>
      </c>
      <c r="DG29" s="10">
        <v>438066</v>
      </c>
      <c r="DH29" s="10">
        <v>438066</v>
      </c>
      <c r="DI29" s="10">
        <v>0</v>
      </c>
      <c r="DJ29" s="10">
        <v>5222453</v>
      </c>
      <c r="DK29" s="10">
        <v>5027757</v>
      </c>
      <c r="DL29" s="10">
        <v>194696</v>
      </c>
      <c r="DM29" s="10">
        <v>2158141</v>
      </c>
      <c r="DN29" s="10">
        <v>2158141</v>
      </c>
      <c r="DO29" s="10">
        <v>0</v>
      </c>
      <c r="DP29" s="10">
        <v>2032544</v>
      </c>
      <c r="DQ29" s="10">
        <v>1701964</v>
      </c>
      <c r="DR29" s="10">
        <v>330580</v>
      </c>
      <c r="DS29" s="10">
        <v>6313818</v>
      </c>
      <c r="DT29" s="10">
        <v>5870780</v>
      </c>
      <c r="DU29" s="10">
        <v>443038</v>
      </c>
      <c r="DV29" s="10">
        <v>452536</v>
      </c>
      <c r="DW29" s="10">
        <v>452536</v>
      </c>
      <c r="DX29" s="10">
        <v>0</v>
      </c>
      <c r="DY29" s="10">
        <v>2437371</v>
      </c>
      <c r="DZ29" s="10">
        <v>2437371</v>
      </c>
      <c r="EA29" s="10">
        <v>0</v>
      </c>
      <c r="EB29" s="10">
        <v>347936</v>
      </c>
      <c r="EC29" s="10">
        <v>302428</v>
      </c>
      <c r="ED29" s="10">
        <v>45508</v>
      </c>
      <c r="EE29" s="10">
        <v>1618948</v>
      </c>
      <c r="EF29" s="10">
        <v>1618948</v>
      </c>
      <c r="EG29" s="10">
        <v>0</v>
      </c>
      <c r="EH29" s="10">
        <v>9768692</v>
      </c>
      <c r="EI29" s="10">
        <v>8657187</v>
      </c>
      <c r="EJ29" s="10">
        <v>1111505</v>
      </c>
      <c r="EK29" s="10">
        <v>1954133</v>
      </c>
      <c r="EL29" s="10">
        <v>1954133</v>
      </c>
      <c r="EM29" s="10">
        <v>0</v>
      </c>
      <c r="EN29" s="10">
        <v>547026</v>
      </c>
      <c r="EO29" s="10">
        <v>547026</v>
      </c>
      <c r="EP29" s="10">
        <v>0</v>
      </c>
      <c r="EQ29" s="10">
        <v>4502916</v>
      </c>
      <c r="ER29" s="10">
        <v>4502798</v>
      </c>
      <c r="ES29" s="10">
        <v>118</v>
      </c>
      <c r="ET29" s="10">
        <v>3084781</v>
      </c>
      <c r="EU29" s="10">
        <v>3084781</v>
      </c>
      <c r="EV29" s="10">
        <v>0</v>
      </c>
      <c r="EW29" s="10">
        <v>901485</v>
      </c>
      <c r="EX29" s="10">
        <v>899047</v>
      </c>
      <c r="EY29" s="10">
        <v>2438</v>
      </c>
      <c r="EZ29" s="10">
        <v>2511163</v>
      </c>
      <c r="FA29" s="10">
        <v>2262195</v>
      </c>
      <c r="FB29" s="10">
        <v>248968</v>
      </c>
      <c r="FC29" s="10">
        <v>191431</v>
      </c>
      <c r="FD29" s="10">
        <v>135816</v>
      </c>
      <c r="FE29" s="10">
        <v>55615</v>
      </c>
      <c r="FF29" s="320"/>
      <c r="FG29" s="320"/>
      <c r="FH29" s="317"/>
    </row>
    <row r="30" spans="1:164" ht="15" customHeight="1">
      <c r="A30" s="713" t="s">
        <v>483</v>
      </c>
      <c r="B30" s="713"/>
      <c r="C30" s="713"/>
      <c r="D30" s="10">
        <v>5517821</v>
      </c>
      <c r="E30" s="10"/>
      <c r="F30" s="10"/>
      <c r="G30" s="10">
        <v>30235</v>
      </c>
      <c r="H30" s="10">
        <v>5487586</v>
      </c>
      <c r="I30" s="10">
        <v>102533</v>
      </c>
      <c r="J30" s="10">
        <v>0</v>
      </c>
      <c r="K30" s="10">
        <v>102533</v>
      </c>
      <c r="L30" s="10">
        <v>7217</v>
      </c>
      <c r="M30" s="10">
        <v>0</v>
      </c>
      <c r="N30" s="10">
        <v>7217</v>
      </c>
      <c r="O30" s="10">
        <v>84523</v>
      </c>
      <c r="P30" s="10">
        <v>0</v>
      </c>
      <c r="Q30" s="10">
        <v>84523</v>
      </c>
      <c r="R30" s="10">
        <v>49697</v>
      </c>
      <c r="S30" s="10">
        <v>0</v>
      </c>
      <c r="T30" s="10">
        <v>49697</v>
      </c>
      <c r="U30" s="10">
        <v>373304</v>
      </c>
      <c r="V30" s="10">
        <v>0</v>
      </c>
      <c r="W30" s="10">
        <v>373304</v>
      </c>
      <c r="X30" s="10">
        <v>96458</v>
      </c>
      <c r="Y30" s="10">
        <v>0</v>
      </c>
      <c r="Z30" s="10">
        <v>96458</v>
      </c>
      <c r="AA30" s="10">
        <v>95123</v>
      </c>
      <c r="AB30" s="10">
        <v>0</v>
      </c>
      <c r="AC30" s="10">
        <v>95123</v>
      </c>
      <c r="AD30" s="10">
        <v>12642</v>
      </c>
      <c r="AE30" s="10">
        <v>0</v>
      </c>
      <c r="AF30" s="10">
        <v>12642</v>
      </c>
      <c r="AG30" s="10">
        <v>998</v>
      </c>
      <c r="AH30" s="10">
        <v>0</v>
      </c>
      <c r="AI30" s="10">
        <v>998</v>
      </c>
      <c r="AJ30" s="10">
        <v>169249</v>
      </c>
      <c r="AK30" s="10">
        <v>0</v>
      </c>
      <c r="AL30" s="10">
        <v>169249</v>
      </c>
      <c r="AM30" s="10">
        <v>161336</v>
      </c>
      <c r="AN30" s="10">
        <v>0</v>
      </c>
      <c r="AO30" s="10">
        <v>161336</v>
      </c>
      <c r="AP30" s="10">
        <v>23409</v>
      </c>
      <c r="AQ30" s="10">
        <v>23409</v>
      </c>
      <c r="AR30" s="10">
        <v>0</v>
      </c>
      <c r="AS30" s="10">
        <v>24570</v>
      </c>
      <c r="AT30" s="10">
        <v>0</v>
      </c>
      <c r="AU30" s="10">
        <v>24570</v>
      </c>
      <c r="AV30" s="10">
        <v>203452</v>
      </c>
      <c r="AW30" s="10">
        <v>0</v>
      </c>
      <c r="AX30" s="10">
        <v>203452</v>
      </c>
      <c r="AY30" s="10">
        <v>185864</v>
      </c>
      <c r="AZ30" s="10">
        <v>0</v>
      </c>
      <c r="BA30" s="10">
        <v>185864</v>
      </c>
      <c r="BB30" s="10">
        <v>113474</v>
      </c>
      <c r="BC30" s="10">
        <v>0</v>
      </c>
      <c r="BD30" s="10">
        <v>113474</v>
      </c>
      <c r="BE30" s="10">
        <v>81825</v>
      </c>
      <c r="BF30" s="10">
        <v>0</v>
      </c>
      <c r="BG30" s="10">
        <v>81825</v>
      </c>
      <c r="BH30" s="10">
        <v>51137</v>
      </c>
      <c r="BI30" s="10">
        <v>0</v>
      </c>
      <c r="BJ30" s="10">
        <v>51137</v>
      </c>
      <c r="BK30" s="10">
        <v>22362</v>
      </c>
      <c r="BL30" s="10">
        <v>0</v>
      </c>
      <c r="BM30" s="10">
        <v>22362</v>
      </c>
      <c r="BN30" s="10">
        <v>27392</v>
      </c>
      <c r="BO30" s="10">
        <v>0</v>
      </c>
      <c r="BP30" s="10">
        <v>27392</v>
      </c>
      <c r="BQ30" s="10">
        <v>90184</v>
      </c>
      <c r="BR30" s="10">
        <v>0</v>
      </c>
      <c r="BS30" s="10">
        <v>90184</v>
      </c>
      <c r="BT30" s="10">
        <v>209119</v>
      </c>
      <c r="BU30" s="10">
        <v>5299</v>
      </c>
      <c r="BV30" s="10">
        <v>203820</v>
      </c>
      <c r="BW30" s="10">
        <v>154375</v>
      </c>
      <c r="BX30" s="10">
        <v>0</v>
      </c>
      <c r="BY30" s="10">
        <v>154375</v>
      </c>
      <c r="BZ30" s="10">
        <v>192316</v>
      </c>
      <c r="CA30" s="10">
        <v>0</v>
      </c>
      <c r="CB30" s="10">
        <v>192316</v>
      </c>
      <c r="CC30" s="10">
        <v>40578</v>
      </c>
      <c r="CD30" s="10">
        <v>0</v>
      </c>
      <c r="CE30" s="10">
        <v>40578</v>
      </c>
      <c r="CF30" s="10">
        <v>133005</v>
      </c>
      <c r="CG30" s="10">
        <v>0</v>
      </c>
      <c r="CH30" s="10">
        <v>133005</v>
      </c>
      <c r="CI30" s="10">
        <v>18207</v>
      </c>
      <c r="CJ30" s="10">
        <v>0</v>
      </c>
      <c r="CK30" s="10">
        <v>18207</v>
      </c>
      <c r="CL30" s="10">
        <v>68175</v>
      </c>
      <c r="CM30" s="10">
        <v>0</v>
      </c>
      <c r="CN30" s="10">
        <v>68175</v>
      </c>
      <c r="CO30" s="10">
        <v>21337</v>
      </c>
      <c r="CP30" s="10">
        <v>0</v>
      </c>
      <c r="CQ30" s="10">
        <v>21337</v>
      </c>
      <c r="CR30" s="10">
        <v>36120</v>
      </c>
      <c r="CS30" s="10">
        <v>0</v>
      </c>
      <c r="CT30" s="10">
        <v>36120</v>
      </c>
      <c r="CU30" s="10">
        <v>251462</v>
      </c>
      <c r="CV30" s="10">
        <v>1213</v>
      </c>
      <c r="CW30" s="10">
        <v>250249</v>
      </c>
      <c r="CX30" s="10">
        <v>21952</v>
      </c>
      <c r="CY30" s="10">
        <v>0</v>
      </c>
      <c r="CZ30" s="10">
        <v>21952</v>
      </c>
      <c r="DA30" s="10">
        <v>229526</v>
      </c>
      <c r="DB30" s="10">
        <v>0</v>
      </c>
      <c r="DC30" s="10">
        <v>229526</v>
      </c>
      <c r="DD30" s="10">
        <v>156909</v>
      </c>
      <c r="DE30" s="10">
        <v>0</v>
      </c>
      <c r="DF30" s="10">
        <v>156909</v>
      </c>
      <c r="DG30" s="10">
        <v>34847</v>
      </c>
      <c r="DH30" s="10">
        <v>0</v>
      </c>
      <c r="DI30" s="10">
        <v>34847</v>
      </c>
      <c r="DJ30" s="10">
        <v>232136</v>
      </c>
      <c r="DK30" s="10">
        <v>0</v>
      </c>
      <c r="DL30" s="10">
        <v>232136</v>
      </c>
      <c r="DM30" s="10">
        <v>63987</v>
      </c>
      <c r="DN30" s="10">
        <v>0</v>
      </c>
      <c r="DO30" s="10">
        <v>63987</v>
      </c>
      <c r="DP30" s="10">
        <v>42155</v>
      </c>
      <c r="DQ30" s="10">
        <v>0</v>
      </c>
      <c r="DR30" s="10">
        <v>42155</v>
      </c>
      <c r="DS30" s="10">
        <v>270394</v>
      </c>
      <c r="DT30" s="10">
        <v>0</v>
      </c>
      <c r="DU30" s="10">
        <v>270394</v>
      </c>
      <c r="DV30" s="10">
        <v>17623</v>
      </c>
      <c r="DW30" s="10">
        <v>298</v>
      </c>
      <c r="DX30" s="10">
        <v>17325</v>
      </c>
      <c r="DY30" s="10">
        <v>67691</v>
      </c>
      <c r="DZ30" s="10">
        <v>0</v>
      </c>
      <c r="EA30" s="10">
        <v>67691</v>
      </c>
      <c r="EB30" s="10">
        <v>32518</v>
      </c>
      <c r="EC30" s="10">
        <v>0</v>
      </c>
      <c r="ED30" s="10">
        <v>32518</v>
      </c>
      <c r="EE30" s="10">
        <v>83847</v>
      </c>
      <c r="EF30" s="10">
        <v>0</v>
      </c>
      <c r="EG30" s="10">
        <v>83847</v>
      </c>
      <c r="EH30" s="10">
        <v>587148</v>
      </c>
      <c r="EI30" s="10">
        <v>16</v>
      </c>
      <c r="EJ30" s="10">
        <v>587132</v>
      </c>
      <c r="EK30" s="10">
        <v>58927</v>
      </c>
      <c r="EL30" s="10">
        <v>0</v>
      </c>
      <c r="EM30" s="10">
        <v>58927</v>
      </c>
      <c r="EN30" s="10">
        <v>17910</v>
      </c>
      <c r="EO30" s="10">
        <v>0</v>
      </c>
      <c r="EP30" s="10">
        <v>17910</v>
      </c>
      <c r="EQ30" s="10">
        <v>211154</v>
      </c>
      <c r="ER30" s="10">
        <v>0</v>
      </c>
      <c r="ES30" s="10">
        <v>211154</v>
      </c>
      <c r="ET30" s="10">
        <v>110975</v>
      </c>
      <c r="EU30" s="10">
        <v>0</v>
      </c>
      <c r="EV30" s="10">
        <v>110975</v>
      </c>
      <c r="EW30" s="10">
        <v>9250</v>
      </c>
      <c r="EX30" s="10">
        <v>0</v>
      </c>
      <c r="EY30" s="10">
        <v>9250</v>
      </c>
      <c r="EZ30" s="10">
        <v>151998</v>
      </c>
      <c r="FA30" s="10">
        <v>0</v>
      </c>
      <c r="FB30" s="10">
        <v>151998</v>
      </c>
      <c r="FC30" s="10">
        <v>15431</v>
      </c>
      <c r="FD30" s="10">
        <v>0</v>
      </c>
      <c r="FE30" s="10">
        <v>15431</v>
      </c>
      <c r="FF30" s="320"/>
      <c r="FG30" s="320"/>
      <c r="FH30" s="317"/>
    </row>
    <row r="31" spans="1:164" ht="15" customHeight="1">
      <c r="A31" s="713" t="s">
        <v>484</v>
      </c>
      <c r="B31" s="713"/>
      <c r="C31" s="713"/>
      <c r="D31" s="10">
        <v>168417194</v>
      </c>
      <c r="E31" s="10"/>
      <c r="F31" s="10"/>
      <c r="G31" s="10">
        <v>73591312</v>
      </c>
      <c r="H31" s="10">
        <v>94825882</v>
      </c>
      <c r="I31" s="10">
        <v>5652746</v>
      </c>
      <c r="J31" s="10">
        <v>2281849</v>
      </c>
      <c r="K31" s="10">
        <v>3370897</v>
      </c>
      <c r="L31" s="10">
        <v>422077</v>
      </c>
      <c r="M31" s="10">
        <v>6078</v>
      </c>
      <c r="N31" s="10">
        <v>415999</v>
      </c>
      <c r="O31" s="10">
        <v>585661</v>
      </c>
      <c r="P31" s="10">
        <v>51</v>
      </c>
      <c r="Q31" s="10">
        <v>585610</v>
      </c>
      <c r="R31" s="10">
        <v>1408256</v>
      </c>
      <c r="S31" s="10">
        <v>1240335</v>
      </c>
      <c r="T31" s="10">
        <v>167921</v>
      </c>
      <c r="U31" s="10">
        <v>28752704</v>
      </c>
      <c r="V31" s="10">
        <v>12070453</v>
      </c>
      <c r="W31" s="10">
        <v>16682251</v>
      </c>
      <c r="X31" s="10">
        <v>2301436</v>
      </c>
      <c r="Y31" s="10">
        <v>1039450</v>
      </c>
      <c r="Z31" s="10">
        <v>1261986</v>
      </c>
      <c r="AA31" s="10">
        <v>466781</v>
      </c>
      <c r="AB31" s="10">
        <v>466781</v>
      </c>
      <c r="AC31" s="10">
        <v>0</v>
      </c>
      <c r="AD31" s="10">
        <v>4613</v>
      </c>
      <c r="AE31" s="10">
        <v>4613</v>
      </c>
      <c r="AF31" s="10">
        <v>0</v>
      </c>
      <c r="AG31" s="10">
        <v>114166</v>
      </c>
      <c r="AH31" s="10">
        <v>0</v>
      </c>
      <c r="AI31" s="10">
        <v>114166</v>
      </c>
      <c r="AJ31" s="10">
        <v>8741133</v>
      </c>
      <c r="AK31" s="10">
        <v>1101267</v>
      </c>
      <c r="AL31" s="10">
        <v>7639866</v>
      </c>
      <c r="AM31" s="10">
        <v>4481790</v>
      </c>
      <c r="AN31" s="10">
        <v>278625</v>
      </c>
      <c r="AO31" s="10">
        <v>4203165</v>
      </c>
      <c r="AP31" s="10">
        <v>707503</v>
      </c>
      <c r="AQ31" s="10">
        <v>707503</v>
      </c>
      <c r="AR31" s="10">
        <v>0</v>
      </c>
      <c r="AS31" s="10">
        <v>520804</v>
      </c>
      <c r="AT31" s="10">
        <v>4634</v>
      </c>
      <c r="AU31" s="10">
        <v>516170</v>
      </c>
      <c r="AV31" s="10">
        <v>1847818</v>
      </c>
      <c r="AW31" s="10">
        <v>851338</v>
      </c>
      <c r="AX31" s="10">
        <v>996480</v>
      </c>
      <c r="AY31" s="10">
        <v>4872498</v>
      </c>
      <c r="AZ31" s="10">
        <v>12</v>
      </c>
      <c r="BA31" s="10">
        <v>4872486</v>
      </c>
      <c r="BB31" s="10">
        <v>4065804</v>
      </c>
      <c r="BC31" s="10">
        <v>2041718</v>
      </c>
      <c r="BD31" s="10">
        <v>2024086</v>
      </c>
      <c r="BE31" s="10">
        <v>3260603</v>
      </c>
      <c r="BF31" s="10">
        <v>2469641</v>
      </c>
      <c r="BG31" s="10">
        <v>790962</v>
      </c>
      <c r="BH31" s="10">
        <v>2634379</v>
      </c>
      <c r="BI31" s="10">
        <v>1919942</v>
      </c>
      <c r="BJ31" s="10">
        <v>714437</v>
      </c>
      <c r="BK31" s="10">
        <v>2329612</v>
      </c>
      <c r="BL31" s="10">
        <v>26217</v>
      </c>
      <c r="BM31" s="10">
        <v>2303395</v>
      </c>
      <c r="BN31" s="10">
        <v>136332</v>
      </c>
      <c r="BO31" s="10">
        <v>25613</v>
      </c>
      <c r="BP31" s="10">
        <v>110719</v>
      </c>
      <c r="BQ31" s="10">
        <v>180498</v>
      </c>
      <c r="BR31" s="10">
        <v>119819</v>
      </c>
      <c r="BS31" s="10">
        <v>60679</v>
      </c>
      <c r="BT31" s="10">
        <v>389816</v>
      </c>
      <c r="BU31" s="10">
        <v>34024</v>
      </c>
      <c r="BV31" s="10">
        <v>355792</v>
      </c>
      <c r="BW31" s="10">
        <v>5136534</v>
      </c>
      <c r="BX31" s="10">
        <v>4442075</v>
      </c>
      <c r="BY31" s="10">
        <v>694459</v>
      </c>
      <c r="BZ31" s="10">
        <v>2074554</v>
      </c>
      <c r="CA31" s="10">
        <v>186083</v>
      </c>
      <c r="CB31" s="10">
        <v>1888471</v>
      </c>
      <c r="CC31" s="10">
        <v>3658797</v>
      </c>
      <c r="CD31" s="10">
        <v>1098987</v>
      </c>
      <c r="CE31" s="10">
        <v>2559810</v>
      </c>
      <c r="CF31" s="10">
        <v>3090872</v>
      </c>
      <c r="CG31" s="10">
        <v>1026734</v>
      </c>
      <c r="CH31" s="10">
        <v>2064138</v>
      </c>
      <c r="CI31" s="10">
        <v>87531</v>
      </c>
      <c r="CJ31" s="10">
        <v>2088</v>
      </c>
      <c r="CK31" s="10">
        <v>85443</v>
      </c>
      <c r="CL31" s="10">
        <v>731432</v>
      </c>
      <c r="CM31" s="10">
        <v>27627</v>
      </c>
      <c r="CN31" s="10">
        <v>703805</v>
      </c>
      <c r="CO31" s="10">
        <v>748610</v>
      </c>
      <c r="CP31" s="10">
        <v>275</v>
      </c>
      <c r="CQ31" s="10">
        <v>748335</v>
      </c>
      <c r="CR31" s="10">
        <v>5963</v>
      </c>
      <c r="CS31" s="10">
        <v>5963</v>
      </c>
      <c r="CT31" s="10">
        <v>0</v>
      </c>
      <c r="CU31" s="10">
        <v>1000363</v>
      </c>
      <c r="CV31" s="10">
        <v>744167</v>
      </c>
      <c r="CW31" s="10">
        <v>256196</v>
      </c>
      <c r="CX31" s="10">
        <v>1203986</v>
      </c>
      <c r="CY31" s="10">
        <v>1041838</v>
      </c>
      <c r="CZ31" s="10">
        <v>162148</v>
      </c>
      <c r="DA31" s="10">
        <v>11563443</v>
      </c>
      <c r="DB31" s="10">
        <v>5678282</v>
      </c>
      <c r="DC31" s="10">
        <v>5885161</v>
      </c>
      <c r="DD31" s="10">
        <v>10875347</v>
      </c>
      <c r="DE31" s="10">
        <v>1896488</v>
      </c>
      <c r="DF31" s="10">
        <v>8978859</v>
      </c>
      <c r="DG31" s="10">
        <v>4562</v>
      </c>
      <c r="DH31" s="10">
        <v>4497</v>
      </c>
      <c r="DI31" s="10">
        <v>65</v>
      </c>
      <c r="DJ31" s="10">
        <v>5757368</v>
      </c>
      <c r="DK31" s="10">
        <v>3980411</v>
      </c>
      <c r="DL31" s="10">
        <v>1776957</v>
      </c>
      <c r="DM31" s="10">
        <v>1289066</v>
      </c>
      <c r="DN31" s="10">
        <v>227807</v>
      </c>
      <c r="DO31" s="10">
        <v>1061259</v>
      </c>
      <c r="DP31" s="10">
        <v>2640775</v>
      </c>
      <c r="DQ31" s="10">
        <v>2278070</v>
      </c>
      <c r="DR31" s="10">
        <v>362705</v>
      </c>
      <c r="DS31" s="10">
        <v>4276166</v>
      </c>
      <c r="DT31" s="10">
        <v>4249097</v>
      </c>
      <c r="DU31" s="10">
        <v>27069</v>
      </c>
      <c r="DV31" s="10">
        <v>3415</v>
      </c>
      <c r="DW31" s="10">
        <v>3415</v>
      </c>
      <c r="DX31" s="10">
        <v>0</v>
      </c>
      <c r="DY31" s="10">
        <v>6900071</v>
      </c>
      <c r="DZ31" s="10">
        <v>1969285</v>
      </c>
      <c r="EA31" s="10">
        <v>4930786</v>
      </c>
      <c r="EB31" s="10">
        <v>96486</v>
      </c>
      <c r="EC31" s="10">
        <v>931</v>
      </c>
      <c r="ED31" s="10">
        <v>95555</v>
      </c>
      <c r="EE31" s="10">
        <v>3234510</v>
      </c>
      <c r="EF31" s="10">
        <v>23231</v>
      </c>
      <c r="EG31" s="10">
        <v>3211279</v>
      </c>
      <c r="EH31" s="10">
        <v>13421225</v>
      </c>
      <c r="EI31" s="10">
        <v>6568831</v>
      </c>
      <c r="EJ31" s="10">
        <v>6852394</v>
      </c>
      <c r="EK31" s="10">
        <v>2583866</v>
      </c>
      <c r="EL31" s="10">
        <v>2211263</v>
      </c>
      <c r="EM31" s="10">
        <v>372603</v>
      </c>
      <c r="EN31" s="10">
        <v>33</v>
      </c>
      <c r="EO31" s="10">
        <v>33</v>
      </c>
      <c r="EP31" s="10">
        <v>0</v>
      </c>
      <c r="EQ31" s="10">
        <v>5600591</v>
      </c>
      <c r="ER31" s="10">
        <v>5260780</v>
      </c>
      <c r="ES31" s="10">
        <v>339811</v>
      </c>
      <c r="ET31" s="10">
        <v>5024021</v>
      </c>
      <c r="EU31" s="10">
        <v>2008317</v>
      </c>
      <c r="EV31" s="10">
        <v>3015704</v>
      </c>
      <c r="EW31" s="10">
        <v>390875</v>
      </c>
      <c r="EX31" s="10">
        <v>56890</v>
      </c>
      <c r="EY31" s="10">
        <v>333985</v>
      </c>
      <c r="EZ31" s="10">
        <v>1993921</v>
      </c>
      <c r="FA31" s="10">
        <v>1907359</v>
      </c>
      <c r="FB31" s="10">
        <v>86562</v>
      </c>
      <c r="FC31" s="10">
        <v>1145781</v>
      </c>
      <c r="FD31" s="10">
        <v>525</v>
      </c>
      <c r="FE31" s="10">
        <v>1145256</v>
      </c>
      <c r="FF31" s="320"/>
      <c r="FG31" s="320"/>
      <c r="FH31" s="317"/>
    </row>
    <row r="32" spans="1:164" ht="15" customHeight="1">
      <c r="A32" s="713" t="s">
        <v>485</v>
      </c>
      <c r="B32" s="713"/>
      <c r="C32" s="713"/>
      <c r="D32" s="10">
        <v>21809373</v>
      </c>
      <c r="E32" s="10"/>
      <c r="F32" s="10"/>
      <c r="G32" s="10">
        <v>12696887</v>
      </c>
      <c r="H32" s="10">
        <v>9112486</v>
      </c>
      <c r="I32" s="10">
        <v>12732</v>
      </c>
      <c r="J32" s="10">
        <v>1415</v>
      </c>
      <c r="K32" s="10">
        <v>11317</v>
      </c>
      <c r="L32" s="10">
        <v>75760</v>
      </c>
      <c r="M32" s="10">
        <v>68087</v>
      </c>
      <c r="N32" s="10">
        <v>7673</v>
      </c>
      <c r="O32" s="10">
        <v>20531</v>
      </c>
      <c r="P32" s="10">
        <v>12073</v>
      </c>
      <c r="Q32" s="10">
        <v>8458</v>
      </c>
      <c r="R32" s="10">
        <v>8252</v>
      </c>
      <c r="S32" s="10">
        <v>7319</v>
      </c>
      <c r="T32" s="10">
        <v>933</v>
      </c>
      <c r="U32" s="10">
        <v>954193</v>
      </c>
      <c r="V32" s="10">
        <v>38409</v>
      </c>
      <c r="W32" s="10">
        <v>915784</v>
      </c>
      <c r="X32" s="10">
        <v>403088</v>
      </c>
      <c r="Y32" s="10">
        <v>163450</v>
      </c>
      <c r="Z32" s="10">
        <v>239638</v>
      </c>
      <c r="AA32" s="10">
        <v>9177</v>
      </c>
      <c r="AB32" s="10">
        <v>8476</v>
      </c>
      <c r="AC32" s="10">
        <v>701</v>
      </c>
      <c r="AD32" s="10">
        <v>324156</v>
      </c>
      <c r="AE32" s="10">
        <v>199381</v>
      </c>
      <c r="AF32" s="10">
        <v>124775</v>
      </c>
      <c r="AG32" s="10">
        <v>671</v>
      </c>
      <c r="AH32" s="10">
        <v>0</v>
      </c>
      <c r="AI32" s="10">
        <v>671</v>
      </c>
      <c r="AJ32" s="10">
        <v>2162970</v>
      </c>
      <c r="AK32" s="10">
        <v>1969509</v>
      </c>
      <c r="AL32" s="10">
        <v>193461</v>
      </c>
      <c r="AM32" s="10">
        <v>88934</v>
      </c>
      <c r="AN32" s="10">
        <v>66484</v>
      </c>
      <c r="AO32" s="10">
        <v>22450</v>
      </c>
      <c r="AP32" s="10">
        <v>4769</v>
      </c>
      <c r="AQ32" s="10">
        <v>0</v>
      </c>
      <c r="AR32" s="10">
        <v>4769</v>
      </c>
      <c r="AS32" s="10">
        <v>44936</v>
      </c>
      <c r="AT32" s="10">
        <v>7064</v>
      </c>
      <c r="AU32" s="10">
        <v>37872</v>
      </c>
      <c r="AV32" s="10">
        <v>1419771</v>
      </c>
      <c r="AW32" s="10">
        <v>1400794</v>
      </c>
      <c r="AX32" s="10">
        <v>18977</v>
      </c>
      <c r="AY32" s="10">
        <v>9832</v>
      </c>
      <c r="AZ32" s="10">
        <v>1330</v>
      </c>
      <c r="BA32" s="10">
        <v>8502</v>
      </c>
      <c r="BB32" s="10">
        <v>2851</v>
      </c>
      <c r="BC32" s="10">
        <v>58</v>
      </c>
      <c r="BD32" s="10">
        <v>2793</v>
      </c>
      <c r="BE32" s="10">
        <v>137853</v>
      </c>
      <c r="BF32" s="10">
        <v>125459</v>
      </c>
      <c r="BG32" s="10">
        <v>12394</v>
      </c>
      <c r="BH32" s="10">
        <v>76542</v>
      </c>
      <c r="BI32" s="10">
        <v>75755</v>
      </c>
      <c r="BJ32" s="10">
        <v>787</v>
      </c>
      <c r="BK32" s="10">
        <v>54086</v>
      </c>
      <c r="BL32" s="10">
        <v>40359</v>
      </c>
      <c r="BM32" s="10">
        <v>13727</v>
      </c>
      <c r="BN32" s="10">
        <v>149760</v>
      </c>
      <c r="BO32" s="10">
        <v>148407</v>
      </c>
      <c r="BP32" s="10">
        <v>1353</v>
      </c>
      <c r="BQ32" s="10">
        <v>761082</v>
      </c>
      <c r="BR32" s="10">
        <v>746123</v>
      </c>
      <c r="BS32" s="10">
        <v>14959</v>
      </c>
      <c r="BT32" s="10">
        <v>1026383</v>
      </c>
      <c r="BU32" s="10">
        <v>1026228</v>
      </c>
      <c r="BV32" s="10">
        <v>155</v>
      </c>
      <c r="BW32" s="10">
        <v>145753</v>
      </c>
      <c r="BX32" s="10">
        <v>33285</v>
      </c>
      <c r="BY32" s="10">
        <v>112468</v>
      </c>
      <c r="BZ32" s="10">
        <v>200756</v>
      </c>
      <c r="CA32" s="10">
        <v>13228</v>
      </c>
      <c r="CB32" s="10">
        <v>187528</v>
      </c>
      <c r="CC32" s="10">
        <v>20485</v>
      </c>
      <c r="CD32" s="10">
        <v>18926</v>
      </c>
      <c r="CE32" s="10">
        <v>1559</v>
      </c>
      <c r="CF32" s="10">
        <v>32306</v>
      </c>
      <c r="CG32" s="10">
        <v>3930</v>
      </c>
      <c r="CH32" s="10">
        <v>28376</v>
      </c>
      <c r="CI32" s="10">
        <v>29749</v>
      </c>
      <c r="CJ32" s="10">
        <v>29</v>
      </c>
      <c r="CK32" s="10">
        <v>29720</v>
      </c>
      <c r="CL32" s="10">
        <v>40967</v>
      </c>
      <c r="CM32" s="10">
        <v>1523</v>
      </c>
      <c r="CN32" s="10">
        <v>39444</v>
      </c>
      <c r="CO32" s="10">
        <v>9451</v>
      </c>
      <c r="CP32" s="10">
        <v>4843</v>
      </c>
      <c r="CQ32" s="10">
        <v>4608</v>
      </c>
      <c r="CR32" s="10">
        <v>153465</v>
      </c>
      <c r="CS32" s="10">
        <v>150010</v>
      </c>
      <c r="CT32" s="10">
        <v>3455</v>
      </c>
      <c r="CU32" s="10">
        <v>2259551</v>
      </c>
      <c r="CV32" s="10">
        <v>1799139</v>
      </c>
      <c r="CW32" s="10">
        <v>460412</v>
      </c>
      <c r="CX32" s="10">
        <v>13522</v>
      </c>
      <c r="CY32" s="10">
        <v>12837</v>
      </c>
      <c r="CZ32" s="10">
        <v>685</v>
      </c>
      <c r="DA32" s="10">
        <v>4613253</v>
      </c>
      <c r="DB32" s="10">
        <v>896420</v>
      </c>
      <c r="DC32" s="10">
        <v>3716833</v>
      </c>
      <c r="DD32" s="10">
        <v>59764</v>
      </c>
      <c r="DE32" s="10">
        <v>56162</v>
      </c>
      <c r="DF32" s="10">
        <v>3602</v>
      </c>
      <c r="DG32" s="10">
        <v>16007</v>
      </c>
      <c r="DH32" s="10">
        <v>0</v>
      </c>
      <c r="DI32" s="10">
        <v>16007</v>
      </c>
      <c r="DJ32" s="10">
        <v>343670</v>
      </c>
      <c r="DK32" s="10">
        <v>321907</v>
      </c>
      <c r="DL32" s="10">
        <v>21763</v>
      </c>
      <c r="DM32" s="10">
        <v>324775</v>
      </c>
      <c r="DN32" s="10">
        <v>304413</v>
      </c>
      <c r="DO32" s="10">
        <v>20362</v>
      </c>
      <c r="DP32" s="10">
        <v>102150</v>
      </c>
      <c r="DQ32" s="10">
        <v>44765</v>
      </c>
      <c r="DR32" s="10">
        <v>57385</v>
      </c>
      <c r="DS32" s="10">
        <v>1444391</v>
      </c>
      <c r="DT32" s="10">
        <v>1267180</v>
      </c>
      <c r="DU32" s="10">
        <v>177211</v>
      </c>
      <c r="DV32" s="10">
        <v>46692</v>
      </c>
      <c r="DW32" s="10">
        <v>46386</v>
      </c>
      <c r="DX32" s="10">
        <v>306</v>
      </c>
      <c r="DY32" s="10">
        <v>146093</v>
      </c>
      <c r="DZ32" s="10">
        <v>92510</v>
      </c>
      <c r="EA32" s="10">
        <v>53583</v>
      </c>
      <c r="EB32" s="10">
        <v>11362</v>
      </c>
      <c r="EC32" s="10">
        <v>2681</v>
      </c>
      <c r="ED32" s="10">
        <v>8681</v>
      </c>
      <c r="EE32" s="10">
        <v>1409</v>
      </c>
      <c r="EF32" s="10">
        <v>198</v>
      </c>
      <c r="EG32" s="10">
        <v>1211</v>
      </c>
      <c r="EH32" s="10">
        <v>2163108</v>
      </c>
      <c r="EI32" s="10">
        <v>247175</v>
      </c>
      <c r="EJ32" s="10">
        <v>1915933</v>
      </c>
      <c r="EK32" s="10">
        <v>17536</v>
      </c>
      <c r="EL32" s="10">
        <v>2122</v>
      </c>
      <c r="EM32" s="10">
        <v>15414</v>
      </c>
      <c r="EN32" s="10">
        <v>2326</v>
      </c>
      <c r="EO32" s="10">
        <v>448</v>
      </c>
      <c r="EP32" s="10">
        <v>1878</v>
      </c>
      <c r="EQ32" s="10">
        <v>969951</v>
      </c>
      <c r="ER32" s="10">
        <v>686574</v>
      </c>
      <c r="ES32" s="10">
        <v>283377</v>
      </c>
      <c r="ET32" s="10">
        <v>557856</v>
      </c>
      <c r="EU32" s="10">
        <v>413960</v>
      </c>
      <c r="EV32" s="10">
        <v>143896</v>
      </c>
      <c r="EW32" s="10">
        <v>135728</v>
      </c>
      <c r="EX32" s="10">
        <v>133494</v>
      </c>
      <c r="EY32" s="10">
        <v>2234</v>
      </c>
      <c r="EZ32" s="10">
        <v>187707</v>
      </c>
      <c r="FA32" s="10">
        <v>25524</v>
      </c>
      <c r="FB32" s="10">
        <v>162183</v>
      </c>
      <c r="FC32" s="10">
        <v>11257</v>
      </c>
      <c r="FD32" s="10">
        <v>11038</v>
      </c>
      <c r="FE32" s="10">
        <v>219</v>
      </c>
      <c r="FF32" s="320"/>
      <c r="FG32" s="320"/>
      <c r="FH32" s="317"/>
    </row>
    <row r="33" spans="1:164" ht="15" customHeight="1">
      <c r="A33" s="713" t="s">
        <v>486</v>
      </c>
      <c r="B33" s="713"/>
      <c r="C33" s="713"/>
      <c r="D33" s="10">
        <v>24962869</v>
      </c>
      <c r="E33" s="10"/>
      <c r="F33" s="10"/>
      <c r="G33" s="10">
        <v>1926588</v>
      </c>
      <c r="H33" s="10">
        <v>23036281</v>
      </c>
      <c r="I33" s="10">
        <v>121691</v>
      </c>
      <c r="J33" s="10">
        <v>46</v>
      </c>
      <c r="K33" s="10">
        <v>121645</v>
      </c>
      <c r="L33" s="10">
        <v>203521</v>
      </c>
      <c r="M33" s="10">
        <v>185961</v>
      </c>
      <c r="N33" s="10">
        <v>17560</v>
      </c>
      <c r="O33" s="10">
        <v>452137</v>
      </c>
      <c r="P33" s="10">
        <v>1009</v>
      </c>
      <c r="Q33" s="10">
        <v>451128</v>
      </c>
      <c r="R33" s="10">
        <v>81868</v>
      </c>
      <c r="S33" s="10">
        <v>21</v>
      </c>
      <c r="T33" s="10">
        <v>81847</v>
      </c>
      <c r="U33" s="10">
        <v>4135240</v>
      </c>
      <c r="V33" s="10">
        <v>0</v>
      </c>
      <c r="W33" s="10">
        <v>4135240</v>
      </c>
      <c r="X33" s="10">
        <v>982797</v>
      </c>
      <c r="Y33" s="10">
        <v>0</v>
      </c>
      <c r="Z33" s="10">
        <v>982797</v>
      </c>
      <c r="AA33" s="10">
        <v>24621</v>
      </c>
      <c r="AB33" s="10">
        <v>21896</v>
      </c>
      <c r="AC33" s="10">
        <v>2725</v>
      </c>
      <c r="AD33" s="10">
        <v>7722</v>
      </c>
      <c r="AE33" s="10">
        <v>0</v>
      </c>
      <c r="AF33" s="10">
        <v>7722</v>
      </c>
      <c r="AG33" s="10">
        <v>0</v>
      </c>
      <c r="AH33" s="10">
        <v>0</v>
      </c>
      <c r="AI33" s="10">
        <v>0</v>
      </c>
      <c r="AJ33" s="10">
        <v>2285025</v>
      </c>
      <c r="AK33" s="10">
        <v>0</v>
      </c>
      <c r="AL33" s="10">
        <v>2285025</v>
      </c>
      <c r="AM33" s="10">
        <v>852142</v>
      </c>
      <c r="AN33" s="10">
        <v>4514</v>
      </c>
      <c r="AO33" s="10">
        <v>847628</v>
      </c>
      <c r="AP33" s="10">
        <v>483411</v>
      </c>
      <c r="AQ33" s="10">
        <v>483411</v>
      </c>
      <c r="AR33" s="10">
        <v>0</v>
      </c>
      <c r="AS33" s="10">
        <v>44050</v>
      </c>
      <c r="AT33" s="10">
        <v>0</v>
      </c>
      <c r="AU33" s="10">
        <v>44050</v>
      </c>
      <c r="AV33" s="10">
        <v>1466105</v>
      </c>
      <c r="AW33" s="10">
        <v>0</v>
      </c>
      <c r="AX33" s="10">
        <v>1466105</v>
      </c>
      <c r="AY33" s="10">
        <v>196765</v>
      </c>
      <c r="AZ33" s="10">
        <v>0</v>
      </c>
      <c r="BA33" s="10">
        <v>196765</v>
      </c>
      <c r="BB33" s="10">
        <v>74691</v>
      </c>
      <c r="BC33" s="10">
        <v>1706</v>
      </c>
      <c r="BD33" s="10">
        <v>72985</v>
      </c>
      <c r="BE33" s="10">
        <v>47163</v>
      </c>
      <c r="BF33" s="10">
        <v>98</v>
      </c>
      <c r="BG33" s="10">
        <v>47065</v>
      </c>
      <c r="BH33" s="10">
        <v>215738</v>
      </c>
      <c r="BI33" s="10">
        <v>453</v>
      </c>
      <c r="BJ33" s="10">
        <v>215285</v>
      </c>
      <c r="BK33" s="10">
        <v>174936</v>
      </c>
      <c r="BL33" s="10">
        <v>232</v>
      </c>
      <c r="BM33" s="10">
        <v>174704</v>
      </c>
      <c r="BN33" s="10">
        <v>43338</v>
      </c>
      <c r="BO33" s="10">
        <v>219</v>
      </c>
      <c r="BP33" s="10">
        <v>43119</v>
      </c>
      <c r="BQ33" s="10">
        <v>262324</v>
      </c>
      <c r="BR33" s="10">
        <v>250448</v>
      </c>
      <c r="BS33" s="10">
        <v>11876</v>
      </c>
      <c r="BT33" s="10">
        <v>853746</v>
      </c>
      <c r="BU33" s="10">
        <v>825095</v>
      </c>
      <c r="BV33" s="10">
        <v>28651</v>
      </c>
      <c r="BW33" s="10">
        <v>530306</v>
      </c>
      <c r="BX33" s="10">
        <v>817</v>
      </c>
      <c r="BY33" s="10">
        <v>529489</v>
      </c>
      <c r="BZ33" s="10">
        <v>369537</v>
      </c>
      <c r="CA33" s="10">
        <v>1489</v>
      </c>
      <c r="CB33" s="10">
        <v>368048</v>
      </c>
      <c r="CC33" s="10">
        <v>44863</v>
      </c>
      <c r="CD33" s="10">
        <v>0</v>
      </c>
      <c r="CE33" s="10">
        <v>44863</v>
      </c>
      <c r="CF33" s="10">
        <v>344423</v>
      </c>
      <c r="CG33" s="10">
        <v>0</v>
      </c>
      <c r="CH33" s="10">
        <v>344423</v>
      </c>
      <c r="CI33" s="10">
        <v>37931</v>
      </c>
      <c r="CJ33" s="10">
        <v>27</v>
      </c>
      <c r="CK33" s="10">
        <v>37904</v>
      </c>
      <c r="CL33" s="10">
        <v>75999</v>
      </c>
      <c r="CM33" s="10">
        <v>334</v>
      </c>
      <c r="CN33" s="10">
        <v>75665</v>
      </c>
      <c r="CO33" s="10">
        <v>569129</v>
      </c>
      <c r="CP33" s="10">
        <v>0</v>
      </c>
      <c r="CQ33" s="10">
        <v>569129</v>
      </c>
      <c r="CR33" s="10">
        <v>39596</v>
      </c>
      <c r="CS33" s="10">
        <v>224</v>
      </c>
      <c r="CT33" s="10">
        <v>39372</v>
      </c>
      <c r="CU33" s="10">
        <v>24219</v>
      </c>
      <c r="CV33" s="10">
        <v>11566</v>
      </c>
      <c r="CW33" s="10">
        <v>12653</v>
      </c>
      <c r="CX33" s="10">
        <v>81193</v>
      </c>
      <c r="CY33" s="10">
        <v>0</v>
      </c>
      <c r="CZ33" s="10">
        <v>81193</v>
      </c>
      <c r="DA33" s="10">
        <v>2833979</v>
      </c>
      <c r="DB33" s="10">
        <v>61749</v>
      </c>
      <c r="DC33" s="10">
        <v>2772230</v>
      </c>
      <c r="DD33" s="10">
        <v>544343</v>
      </c>
      <c r="DE33" s="10">
        <v>112</v>
      </c>
      <c r="DF33" s="10">
        <v>544231</v>
      </c>
      <c r="DG33" s="10">
        <v>45528</v>
      </c>
      <c r="DH33" s="10">
        <v>4</v>
      </c>
      <c r="DI33" s="10">
        <v>45524</v>
      </c>
      <c r="DJ33" s="10">
        <v>316650</v>
      </c>
      <c r="DK33" s="10">
        <v>0</v>
      </c>
      <c r="DL33" s="10">
        <v>316650</v>
      </c>
      <c r="DM33" s="10">
        <v>117416</v>
      </c>
      <c r="DN33" s="10">
        <v>204</v>
      </c>
      <c r="DO33" s="10">
        <v>117212</v>
      </c>
      <c r="DP33" s="10">
        <v>339385</v>
      </c>
      <c r="DQ33" s="10">
        <v>0</v>
      </c>
      <c r="DR33" s="10">
        <v>339385</v>
      </c>
      <c r="DS33" s="10">
        <v>609783</v>
      </c>
      <c r="DT33" s="10">
        <v>19</v>
      </c>
      <c r="DU33" s="10">
        <v>609764</v>
      </c>
      <c r="DV33" s="10">
        <v>71853</v>
      </c>
      <c r="DW33" s="10">
        <v>71853</v>
      </c>
      <c r="DX33" s="10">
        <v>0</v>
      </c>
      <c r="DY33" s="10">
        <v>131212</v>
      </c>
      <c r="DZ33" s="10">
        <v>498</v>
      </c>
      <c r="EA33" s="10">
        <v>130714</v>
      </c>
      <c r="EB33" s="10">
        <v>19284</v>
      </c>
      <c r="EC33" s="10">
        <v>0</v>
      </c>
      <c r="ED33" s="10">
        <v>19284</v>
      </c>
      <c r="EE33" s="10">
        <v>409706</v>
      </c>
      <c r="EF33" s="10">
        <v>0</v>
      </c>
      <c r="EG33" s="10">
        <v>409706</v>
      </c>
      <c r="EH33" s="10">
        <v>2193750</v>
      </c>
      <c r="EI33" s="10">
        <v>0</v>
      </c>
      <c r="EJ33" s="10">
        <v>2193750</v>
      </c>
      <c r="EK33" s="10">
        <v>232773</v>
      </c>
      <c r="EL33" s="10">
        <v>306</v>
      </c>
      <c r="EM33" s="10">
        <v>232467</v>
      </c>
      <c r="EN33" s="10">
        <v>21422</v>
      </c>
      <c r="EO33" s="10">
        <v>298</v>
      </c>
      <c r="EP33" s="10">
        <v>21124</v>
      </c>
      <c r="EQ33" s="10">
        <v>1006679</v>
      </c>
      <c r="ER33" s="10">
        <v>61</v>
      </c>
      <c r="ES33" s="10">
        <v>1006618</v>
      </c>
      <c r="ET33" s="10">
        <v>727918</v>
      </c>
      <c r="EU33" s="10">
        <v>0</v>
      </c>
      <c r="EV33" s="10">
        <v>727918</v>
      </c>
      <c r="EW33" s="10">
        <v>31750</v>
      </c>
      <c r="EX33" s="10">
        <v>1329</v>
      </c>
      <c r="EY33" s="10">
        <v>30421</v>
      </c>
      <c r="EZ33" s="10">
        <v>161548</v>
      </c>
      <c r="FA33" s="10">
        <v>0</v>
      </c>
      <c r="FB33" s="10">
        <v>161548</v>
      </c>
      <c r="FC33" s="10">
        <v>21663</v>
      </c>
      <c r="FD33" s="10">
        <v>589</v>
      </c>
      <c r="FE33" s="10">
        <v>21074</v>
      </c>
      <c r="FF33" s="320"/>
      <c r="FG33" s="320"/>
      <c r="FH33" s="317"/>
    </row>
    <row r="34" spans="1:164" ht="15" customHeight="1">
      <c r="A34" s="713" t="s">
        <v>487</v>
      </c>
      <c r="B34" s="713"/>
      <c r="C34" s="713"/>
      <c r="D34" s="10">
        <v>3230461</v>
      </c>
      <c r="E34" s="10"/>
      <c r="F34" s="10"/>
      <c r="G34" s="10">
        <v>30202</v>
      </c>
      <c r="H34" s="10">
        <v>3200259</v>
      </c>
      <c r="I34" s="10">
        <v>12528</v>
      </c>
      <c r="J34" s="10">
        <v>0</v>
      </c>
      <c r="K34" s="10">
        <v>12528</v>
      </c>
      <c r="L34" s="10">
        <v>1269</v>
      </c>
      <c r="M34" s="10">
        <v>0</v>
      </c>
      <c r="N34" s="10">
        <v>1269</v>
      </c>
      <c r="O34" s="10">
        <v>17199</v>
      </c>
      <c r="P34" s="10">
        <v>0</v>
      </c>
      <c r="Q34" s="10">
        <v>17199</v>
      </c>
      <c r="R34" s="10">
        <v>4347</v>
      </c>
      <c r="S34" s="10">
        <v>0</v>
      </c>
      <c r="T34" s="10">
        <v>4347</v>
      </c>
      <c r="U34" s="10">
        <v>750815</v>
      </c>
      <c r="V34" s="10">
        <v>13671</v>
      </c>
      <c r="W34" s="10">
        <v>737144</v>
      </c>
      <c r="X34" s="10">
        <v>30705</v>
      </c>
      <c r="Y34" s="10">
        <v>0</v>
      </c>
      <c r="Z34" s="10">
        <v>30705</v>
      </c>
      <c r="AA34" s="10">
        <v>78864</v>
      </c>
      <c r="AB34" s="10">
        <v>7466</v>
      </c>
      <c r="AC34" s="10">
        <v>71398</v>
      </c>
      <c r="AD34" s="10">
        <v>21651</v>
      </c>
      <c r="AE34" s="10">
        <v>0</v>
      </c>
      <c r="AF34" s="10">
        <v>21651</v>
      </c>
      <c r="AG34" s="10">
        <v>5187</v>
      </c>
      <c r="AH34" s="10">
        <v>0</v>
      </c>
      <c r="AI34" s="10">
        <v>5187</v>
      </c>
      <c r="AJ34" s="10">
        <v>243867</v>
      </c>
      <c r="AK34" s="10">
        <v>0</v>
      </c>
      <c r="AL34" s="10">
        <v>243867</v>
      </c>
      <c r="AM34" s="10">
        <v>16191</v>
      </c>
      <c r="AN34" s="10">
        <v>0</v>
      </c>
      <c r="AO34" s="10">
        <v>16191</v>
      </c>
      <c r="AP34" s="10">
        <v>10967</v>
      </c>
      <c r="AQ34" s="10">
        <v>2594</v>
      </c>
      <c r="AR34" s="10">
        <v>8373</v>
      </c>
      <c r="AS34" s="10">
        <v>528</v>
      </c>
      <c r="AT34" s="10">
        <v>0</v>
      </c>
      <c r="AU34" s="10">
        <v>528</v>
      </c>
      <c r="AV34" s="10">
        <v>50219</v>
      </c>
      <c r="AW34" s="10">
        <v>0</v>
      </c>
      <c r="AX34" s="10">
        <v>50219</v>
      </c>
      <c r="AY34" s="10">
        <v>18370</v>
      </c>
      <c r="AZ34" s="10">
        <v>0</v>
      </c>
      <c r="BA34" s="10">
        <v>18370</v>
      </c>
      <c r="BB34" s="10">
        <v>26075</v>
      </c>
      <c r="BC34" s="10">
        <v>0</v>
      </c>
      <c r="BD34" s="10">
        <v>26075</v>
      </c>
      <c r="BE34" s="10">
        <v>6239</v>
      </c>
      <c r="BF34" s="10">
        <v>0</v>
      </c>
      <c r="BG34" s="10">
        <v>6239</v>
      </c>
      <c r="BH34" s="10">
        <v>29372</v>
      </c>
      <c r="BI34" s="10">
        <v>0</v>
      </c>
      <c r="BJ34" s="10">
        <v>29372</v>
      </c>
      <c r="BK34" s="10">
        <v>13447</v>
      </c>
      <c r="BL34" s="10">
        <v>0</v>
      </c>
      <c r="BM34" s="10">
        <v>13447</v>
      </c>
      <c r="BN34" s="10">
        <v>12043</v>
      </c>
      <c r="BO34" s="10">
        <v>0</v>
      </c>
      <c r="BP34" s="10">
        <v>12043</v>
      </c>
      <c r="BQ34" s="10">
        <v>127466</v>
      </c>
      <c r="BR34" s="10">
        <v>0</v>
      </c>
      <c r="BS34" s="10">
        <v>127466</v>
      </c>
      <c r="BT34" s="10">
        <v>53742</v>
      </c>
      <c r="BU34" s="10">
        <v>0</v>
      </c>
      <c r="BV34" s="10">
        <v>53742</v>
      </c>
      <c r="BW34" s="10">
        <v>74861</v>
      </c>
      <c r="BX34" s="10">
        <v>0</v>
      </c>
      <c r="BY34" s="10">
        <v>74861</v>
      </c>
      <c r="BZ34" s="10">
        <v>97743</v>
      </c>
      <c r="CA34" s="10">
        <v>0</v>
      </c>
      <c r="CB34" s="10">
        <v>97743</v>
      </c>
      <c r="CC34" s="10">
        <v>1023</v>
      </c>
      <c r="CD34" s="10">
        <v>0</v>
      </c>
      <c r="CE34" s="10">
        <v>1023</v>
      </c>
      <c r="CF34" s="10">
        <v>32031</v>
      </c>
      <c r="CG34" s="10">
        <v>0</v>
      </c>
      <c r="CH34" s="10">
        <v>32031</v>
      </c>
      <c r="CI34" s="10">
        <v>7124</v>
      </c>
      <c r="CJ34" s="10">
        <v>0</v>
      </c>
      <c r="CK34" s="10">
        <v>7124</v>
      </c>
      <c r="CL34" s="10">
        <v>24952</v>
      </c>
      <c r="CM34" s="10">
        <v>0</v>
      </c>
      <c r="CN34" s="10">
        <v>24952</v>
      </c>
      <c r="CO34" s="10">
        <v>8313</v>
      </c>
      <c r="CP34" s="10">
        <v>0</v>
      </c>
      <c r="CQ34" s="10">
        <v>8313</v>
      </c>
      <c r="CR34" s="10">
        <v>17227</v>
      </c>
      <c r="CS34" s="10">
        <v>0</v>
      </c>
      <c r="CT34" s="10">
        <v>17227</v>
      </c>
      <c r="CU34" s="10">
        <v>141579</v>
      </c>
      <c r="CV34" s="10">
        <v>0</v>
      </c>
      <c r="CW34" s="10">
        <v>141579</v>
      </c>
      <c r="CX34" s="10">
        <v>9355</v>
      </c>
      <c r="CY34" s="10">
        <v>0</v>
      </c>
      <c r="CZ34" s="10">
        <v>9355</v>
      </c>
      <c r="DA34" s="10">
        <v>333770</v>
      </c>
      <c r="DB34" s="10">
        <v>0</v>
      </c>
      <c r="DC34" s="10">
        <v>333770</v>
      </c>
      <c r="DD34" s="10">
        <v>51618</v>
      </c>
      <c r="DE34" s="10">
        <v>2228</v>
      </c>
      <c r="DF34" s="10">
        <v>49390</v>
      </c>
      <c r="DG34" s="10">
        <v>3845</v>
      </c>
      <c r="DH34" s="10">
        <v>0</v>
      </c>
      <c r="DI34" s="10">
        <v>3845</v>
      </c>
      <c r="DJ34" s="10">
        <v>50063</v>
      </c>
      <c r="DK34" s="10">
        <v>0</v>
      </c>
      <c r="DL34" s="10">
        <v>50063</v>
      </c>
      <c r="DM34" s="10">
        <v>17401</v>
      </c>
      <c r="DN34" s="10">
        <v>0</v>
      </c>
      <c r="DO34" s="10">
        <v>17401</v>
      </c>
      <c r="DP34" s="10">
        <v>93148</v>
      </c>
      <c r="DQ34" s="10">
        <v>0</v>
      </c>
      <c r="DR34" s="10">
        <v>93148</v>
      </c>
      <c r="DS34" s="10">
        <v>379962</v>
      </c>
      <c r="DT34" s="10">
        <v>0</v>
      </c>
      <c r="DU34" s="10">
        <v>379962</v>
      </c>
      <c r="DV34" s="10">
        <v>1844</v>
      </c>
      <c r="DW34" s="10">
        <v>0</v>
      </c>
      <c r="DX34" s="10">
        <v>1844</v>
      </c>
      <c r="DY34" s="10">
        <v>48108</v>
      </c>
      <c r="DZ34" s="10">
        <v>0</v>
      </c>
      <c r="EA34" s="10">
        <v>48108</v>
      </c>
      <c r="EB34" s="10">
        <v>3668</v>
      </c>
      <c r="EC34" s="10">
        <v>0</v>
      </c>
      <c r="ED34" s="10">
        <v>3668</v>
      </c>
      <c r="EE34" s="10">
        <v>15456</v>
      </c>
      <c r="EF34" s="10">
        <v>0</v>
      </c>
      <c r="EG34" s="10">
        <v>15456</v>
      </c>
      <c r="EH34" s="10">
        <v>42328</v>
      </c>
      <c r="EI34" s="10">
        <v>0</v>
      </c>
      <c r="EJ34" s="10">
        <v>42328</v>
      </c>
      <c r="EK34" s="10">
        <v>8285</v>
      </c>
      <c r="EL34" s="10">
        <v>0</v>
      </c>
      <c r="EM34" s="10">
        <v>8285</v>
      </c>
      <c r="EN34" s="10">
        <v>8360</v>
      </c>
      <c r="EO34" s="10">
        <v>0</v>
      </c>
      <c r="EP34" s="10">
        <v>8360</v>
      </c>
      <c r="EQ34" s="10">
        <v>73920</v>
      </c>
      <c r="ER34" s="10">
        <v>0</v>
      </c>
      <c r="ES34" s="10">
        <v>73920</v>
      </c>
      <c r="ET34" s="10">
        <v>71207</v>
      </c>
      <c r="EU34" s="10">
        <v>0</v>
      </c>
      <c r="EV34" s="10">
        <v>71207</v>
      </c>
      <c r="EW34" s="10">
        <v>8686</v>
      </c>
      <c r="EX34" s="10">
        <v>0</v>
      </c>
      <c r="EY34" s="10">
        <v>8686</v>
      </c>
      <c r="EZ34" s="10">
        <v>73492</v>
      </c>
      <c r="FA34" s="10">
        <v>4243</v>
      </c>
      <c r="FB34" s="10">
        <v>69249</v>
      </c>
      <c r="FC34" s="10">
        <v>0</v>
      </c>
      <c r="FD34" s="10">
        <v>0</v>
      </c>
      <c r="FE34" s="10">
        <v>0</v>
      </c>
      <c r="FF34" s="320"/>
      <c r="FG34" s="320"/>
      <c r="FH34" s="317"/>
    </row>
    <row r="35" spans="1:164" ht="15" customHeight="1">
      <c r="A35" s="713" t="s">
        <v>488</v>
      </c>
      <c r="B35" s="713"/>
      <c r="C35" s="713"/>
      <c r="D35" s="10">
        <v>5960384</v>
      </c>
      <c r="E35" s="10"/>
      <c r="F35" s="10"/>
      <c r="G35" s="10">
        <v>1937260</v>
      </c>
      <c r="H35" s="10">
        <v>4023124</v>
      </c>
      <c r="I35" s="10">
        <v>125872</v>
      </c>
      <c r="J35" s="10">
        <v>125872</v>
      </c>
      <c r="K35" s="10">
        <v>0</v>
      </c>
      <c r="L35" s="10">
        <v>80282</v>
      </c>
      <c r="M35" s="10">
        <v>0</v>
      </c>
      <c r="N35" s="10">
        <v>80282</v>
      </c>
      <c r="O35" s="10">
        <v>0</v>
      </c>
      <c r="P35" s="10">
        <v>0</v>
      </c>
      <c r="Q35" s="10">
        <v>0</v>
      </c>
      <c r="R35" s="10">
        <v>3063</v>
      </c>
      <c r="S35" s="10">
        <v>0</v>
      </c>
      <c r="T35" s="10">
        <v>3063</v>
      </c>
      <c r="U35" s="10">
        <v>1548931</v>
      </c>
      <c r="V35" s="10">
        <v>0</v>
      </c>
      <c r="W35" s="10">
        <v>1548931</v>
      </c>
      <c r="X35" s="10">
        <v>0</v>
      </c>
      <c r="Y35" s="10">
        <v>0</v>
      </c>
      <c r="Z35" s="10">
        <v>0</v>
      </c>
      <c r="AA35" s="10">
        <v>862</v>
      </c>
      <c r="AB35" s="10">
        <v>10</v>
      </c>
      <c r="AC35" s="10">
        <v>852</v>
      </c>
      <c r="AD35" s="10">
        <v>39804</v>
      </c>
      <c r="AE35" s="10">
        <v>39804</v>
      </c>
      <c r="AF35" s="10">
        <v>0</v>
      </c>
      <c r="AG35" s="10">
        <v>0</v>
      </c>
      <c r="AH35" s="10">
        <v>0</v>
      </c>
      <c r="AI35" s="10">
        <v>0</v>
      </c>
      <c r="AJ35" s="10">
        <v>607387</v>
      </c>
      <c r="AK35" s="10">
        <v>0</v>
      </c>
      <c r="AL35" s="10">
        <v>607387</v>
      </c>
      <c r="AM35" s="10">
        <v>426382</v>
      </c>
      <c r="AN35" s="10">
        <v>426382</v>
      </c>
      <c r="AO35" s="10">
        <v>0</v>
      </c>
      <c r="AP35" s="10">
        <v>157984</v>
      </c>
      <c r="AQ35" s="10">
        <v>157984</v>
      </c>
      <c r="AR35" s="10">
        <v>0</v>
      </c>
      <c r="AS35" s="10">
        <v>1073</v>
      </c>
      <c r="AT35" s="10">
        <v>0</v>
      </c>
      <c r="AU35" s="10">
        <v>1073</v>
      </c>
      <c r="AV35" s="10">
        <v>0</v>
      </c>
      <c r="AW35" s="10">
        <v>0</v>
      </c>
      <c r="AX35" s="10">
        <v>0</v>
      </c>
      <c r="AY35" s="10">
        <v>18949</v>
      </c>
      <c r="AZ35" s="10">
        <v>13046</v>
      </c>
      <c r="BA35" s="10">
        <v>5903</v>
      </c>
      <c r="BB35" s="10">
        <v>0</v>
      </c>
      <c r="BC35" s="10">
        <v>0</v>
      </c>
      <c r="BD35" s="10">
        <v>0</v>
      </c>
      <c r="BE35" s="10">
        <v>0</v>
      </c>
      <c r="BF35" s="10">
        <v>0</v>
      </c>
      <c r="BG35" s="10">
        <v>0</v>
      </c>
      <c r="BH35" s="10">
        <v>21048</v>
      </c>
      <c r="BI35" s="10">
        <v>0</v>
      </c>
      <c r="BJ35" s="10">
        <v>21048</v>
      </c>
      <c r="BK35" s="10">
        <v>211560</v>
      </c>
      <c r="BL35" s="10">
        <v>103620</v>
      </c>
      <c r="BM35" s="10">
        <v>107940</v>
      </c>
      <c r="BN35" s="10">
        <v>5039</v>
      </c>
      <c r="BO35" s="10">
        <v>0</v>
      </c>
      <c r="BP35" s="10">
        <v>5039</v>
      </c>
      <c r="BQ35" s="10">
        <v>58600</v>
      </c>
      <c r="BR35" s="10">
        <v>58600</v>
      </c>
      <c r="BS35" s="10">
        <v>0</v>
      </c>
      <c r="BT35" s="10">
        <v>133781</v>
      </c>
      <c r="BU35" s="10">
        <v>124277</v>
      </c>
      <c r="BV35" s="10">
        <v>9504</v>
      </c>
      <c r="BW35" s="10">
        <v>3589</v>
      </c>
      <c r="BX35" s="10">
        <v>0</v>
      </c>
      <c r="BY35" s="10">
        <v>3589</v>
      </c>
      <c r="BZ35" s="10">
        <v>16542</v>
      </c>
      <c r="CA35" s="10">
        <v>0</v>
      </c>
      <c r="CB35" s="10">
        <v>16542</v>
      </c>
      <c r="CC35" s="10">
        <v>53791</v>
      </c>
      <c r="CD35" s="10">
        <v>30158</v>
      </c>
      <c r="CE35" s="10">
        <v>23633</v>
      </c>
      <c r="CF35" s="10">
        <v>0</v>
      </c>
      <c r="CG35" s="10">
        <v>0</v>
      </c>
      <c r="CH35" s="10">
        <v>0</v>
      </c>
      <c r="CI35" s="10">
        <v>1636</v>
      </c>
      <c r="CJ35" s="10">
        <v>0</v>
      </c>
      <c r="CK35" s="10">
        <v>1636</v>
      </c>
      <c r="CL35" s="10">
        <v>0</v>
      </c>
      <c r="CM35" s="10">
        <v>0</v>
      </c>
      <c r="CN35" s="10">
        <v>0</v>
      </c>
      <c r="CO35" s="10">
        <v>0</v>
      </c>
      <c r="CP35" s="10">
        <v>0</v>
      </c>
      <c r="CQ35" s="10">
        <v>0</v>
      </c>
      <c r="CR35" s="10">
        <v>0</v>
      </c>
      <c r="CS35" s="10">
        <v>0</v>
      </c>
      <c r="CT35" s="10">
        <v>0</v>
      </c>
      <c r="CU35" s="10">
        <v>33124</v>
      </c>
      <c r="CV35" s="10">
        <v>32783</v>
      </c>
      <c r="CW35" s="10">
        <v>341</v>
      </c>
      <c r="CX35" s="10">
        <v>0</v>
      </c>
      <c r="CY35" s="10">
        <v>0</v>
      </c>
      <c r="CZ35" s="10">
        <v>0</v>
      </c>
      <c r="DA35" s="10">
        <v>309841</v>
      </c>
      <c r="DB35" s="10">
        <v>9685</v>
      </c>
      <c r="DC35" s="10">
        <v>300156</v>
      </c>
      <c r="DD35" s="10">
        <v>41953</v>
      </c>
      <c r="DE35" s="10">
        <v>41953</v>
      </c>
      <c r="DF35" s="10">
        <v>0</v>
      </c>
      <c r="DG35" s="10">
        <v>0</v>
      </c>
      <c r="DH35" s="10">
        <v>0</v>
      </c>
      <c r="DI35" s="10">
        <v>0</v>
      </c>
      <c r="DJ35" s="10">
        <v>30701</v>
      </c>
      <c r="DK35" s="10">
        <v>0</v>
      </c>
      <c r="DL35" s="10">
        <v>30701</v>
      </c>
      <c r="DM35" s="10">
        <v>6917</v>
      </c>
      <c r="DN35" s="10">
        <v>0</v>
      </c>
      <c r="DO35" s="10">
        <v>6917</v>
      </c>
      <c r="DP35" s="10">
        <v>91141</v>
      </c>
      <c r="DQ35" s="10">
        <v>0</v>
      </c>
      <c r="DR35" s="10">
        <v>91141</v>
      </c>
      <c r="DS35" s="10">
        <v>18717</v>
      </c>
      <c r="DT35" s="10">
        <v>0</v>
      </c>
      <c r="DU35" s="10">
        <v>18717</v>
      </c>
      <c r="DV35" s="10">
        <v>1645</v>
      </c>
      <c r="DW35" s="10">
        <v>0</v>
      </c>
      <c r="DX35" s="10">
        <v>1645</v>
      </c>
      <c r="DY35" s="10">
        <v>252013</v>
      </c>
      <c r="DZ35" s="10">
        <v>252013</v>
      </c>
      <c r="EA35" s="10">
        <v>0</v>
      </c>
      <c r="EB35" s="10">
        <v>0</v>
      </c>
      <c r="EC35" s="10">
        <v>0</v>
      </c>
      <c r="ED35" s="10">
        <v>0</v>
      </c>
      <c r="EE35" s="10">
        <v>3127</v>
      </c>
      <c r="EF35" s="10">
        <v>0</v>
      </c>
      <c r="EG35" s="10">
        <v>3127</v>
      </c>
      <c r="EH35" s="10">
        <v>555461</v>
      </c>
      <c r="EI35" s="10">
        <v>0</v>
      </c>
      <c r="EJ35" s="10">
        <v>555461</v>
      </c>
      <c r="EK35" s="10">
        <v>0</v>
      </c>
      <c r="EL35" s="10">
        <v>0</v>
      </c>
      <c r="EM35" s="10">
        <v>0</v>
      </c>
      <c r="EN35" s="10">
        <v>0</v>
      </c>
      <c r="EO35" s="10">
        <v>0</v>
      </c>
      <c r="EP35" s="10">
        <v>0</v>
      </c>
      <c r="EQ35" s="10">
        <v>521330</v>
      </c>
      <c r="ER35" s="10">
        <v>521073</v>
      </c>
      <c r="ES35" s="10">
        <v>257</v>
      </c>
      <c r="ET35" s="10">
        <v>570183</v>
      </c>
      <c r="EU35" s="10">
        <v>0</v>
      </c>
      <c r="EV35" s="10">
        <v>570183</v>
      </c>
      <c r="EW35" s="10">
        <v>0</v>
      </c>
      <c r="EX35" s="10">
        <v>0</v>
      </c>
      <c r="EY35" s="10">
        <v>0</v>
      </c>
      <c r="EZ35" s="10">
        <v>8056</v>
      </c>
      <c r="FA35" s="10">
        <v>0</v>
      </c>
      <c r="FB35" s="10">
        <v>8056</v>
      </c>
      <c r="FC35" s="10">
        <v>0</v>
      </c>
      <c r="FD35" s="10">
        <v>0</v>
      </c>
      <c r="FE35" s="10">
        <v>0</v>
      </c>
      <c r="FF35" s="320"/>
      <c r="FG35" s="320"/>
      <c r="FH35" s="317"/>
    </row>
    <row r="36" spans="1:164" ht="15" customHeight="1">
      <c r="A36" s="713" t="s">
        <v>489</v>
      </c>
      <c r="B36" s="713"/>
      <c r="C36" s="713"/>
      <c r="D36" s="10">
        <v>5419488</v>
      </c>
      <c r="E36" s="10"/>
      <c r="F36" s="10"/>
      <c r="G36" s="10">
        <v>3149146</v>
      </c>
      <c r="H36" s="10">
        <v>2270342</v>
      </c>
      <c r="I36" s="10">
        <v>6831</v>
      </c>
      <c r="J36" s="10">
        <v>6443</v>
      </c>
      <c r="K36" s="10">
        <v>388</v>
      </c>
      <c r="L36" s="10">
        <v>26887</v>
      </c>
      <c r="M36" s="10">
        <v>25747</v>
      </c>
      <c r="N36" s="10">
        <v>1140</v>
      </c>
      <c r="O36" s="10">
        <v>114165</v>
      </c>
      <c r="P36" s="10">
        <v>39068</v>
      </c>
      <c r="Q36" s="10">
        <v>75097</v>
      </c>
      <c r="R36" s="10">
        <v>27847</v>
      </c>
      <c r="S36" s="10">
        <v>21207</v>
      </c>
      <c r="T36" s="10">
        <v>6640</v>
      </c>
      <c r="U36" s="10">
        <v>2096450</v>
      </c>
      <c r="V36" s="10">
        <v>1276838</v>
      </c>
      <c r="W36" s="10">
        <v>819612</v>
      </c>
      <c r="X36" s="10">
        <v>66147</v>
      </c>
      <c r="Y36" s="10">
        <v>33614</v>
      </c>
      <c r="Z36" s="10">
        <v>32533</v>
      </c>
      <c r="AA36" s="10">
        <v>50057</v>
      </c>
      <c r="AB36" s="10">
        <v>47725</v>
      </c>
      <c r="AC36" s="10">
        <v>2332</v>
      </c>
      <c r="AD36" s="10">
        <v>1675</v>
      </c>
      <c r="AE36" s="10">
        <v>1675</v>
      </c>
      <c r="AF36" s="10">
        <v>0</v>
      </c>
      <c r="AG36" s="10">
        <v>0</v>
      </c>
      <c r="AH36" s="10">
        <v>0</v>
      </c>
      <c r="AI36" s="10">
        <v>0</v>
      </c>
      <c r="AJ36" s="10">
        <v>553050</v>
      </c>
      <c r="AK36" s="10">
        <v>84980</v>
      </c>
      <c r="AL36" s="10">
        <v>468070</v>
      </c>
      <c r="AM36" s="10">
        <v>62705</v>
      </c>
      <c r="AN36" s="10">
        <v>61043</v>
      </c>
      <c r="AO36" s="10">
        <v>1662</v>
      </c>
      <c r="AP36" s="10">
        <v>24297</v>
      </c>
      <c r="AQ36" s="10">
        <v>24160</v>
      </c>
      <c r="AR36" s="10">
        <v>137</v>
      </c>
      <c r="AS36" s="10">
        <v>116435</v>
      </c>
      <c r="AT36" s="10">
        <v>72633</v>
      </c>
      <c r="AU36" s="10">
        <v>43802</v>
      </c>
      <c r="AV36" s="10">
        <v>62892</v>
      </c>
      <c r="AW36" s="10">
        <v>14035</v>
      </c>
      <c r="AX36" s="10">
        <v>48857</v>
      </c>
      <c r="AY36" s="10">
        <v>52276</v>
      </c>
      <c r="AZ36" s="10">
        <v>48987</v>
      </c>
      <c r="BA36" s="10">
        <v>3289</v>
      </c>
      <c r="BB36" s="10">
        <v>114456</v>
      </c>
      <c r="BC36" s="10">
        <v>111574</v>
      </c>
      <c r="BD36" s="10">
        <v>2882</v>
      </c>
      <c r="BE36" s="10">
        <v>45304</v>
      </c>
      <c r="BF36" s="10">
        <v>36798</v>
      </c>
      <c r="BG36" s="10">
        <v>8506</v>
      </c>
      <c r="BH36" s="10">
        <v>58277</v>
      </c>
      <c r="BI36" s="10">
        <v>54891</v>
      </c>
      <c r="BJ36" s="10">
        <v>3386</v>
      </c>
      <c r="BK36" s="10">
        <v>14047</v>
      </c>
      <c r="BL36" s="10">
        <v>12505</v>
      </c>
      <c r="BM36" s="10">
        <v>1542</v>
      </c>
      <c r="BN36" s="10">
        <v>23388</v>
      </c>
      <c r="BO36" s="10">
        <v>20900</v>
      </c>
      <c r="BP36" s="10">
        <v>2488</v>
      </c>
      <c r="BQ36" s="10">
        <v>25153</v>
      </c>
      <c r="BR36" s="10">
        <v>16610</v>
      </c>
      <c r="BS36" s="10">
        <v>8543</v>
      </c>
      <c r="BT36" s="10">
        <v>25759</v>
      </c>
      <c r="BU36" s="10">
        <v>23987</v>
      </c>
      <c r="BV36" s="10">
        <v>1772</v>
      </c>
      <c r="BW36" s="10">
        <v>71529</v>
      </c>
      <c r="BX36" s="10">
        <v>57229</v>
      </c>
      <c r="BY36" s="10">
        <v>14300</v>
      </c>
      <c r="BZ36" s="10">
        <v>89106</v>
      </c>
      <c r="CA36" s="10">
        <v>58259</v>
      </c>
      <c r="CB36" s="10">
        <v>30847</v>
      </c>
      <c r="CC36" s="10">
        <v>14896</v>
      </c>
      <c r="CD36" s="10">
        <v>12775</v>
      </c>
      <c r="CE36" s="10">
        <v>2121</v>
      </c>
      <c r="CF36" s="10">
        <v>22727</v>
      </c>
      <c r="CG36" s="10">
        <v>11488</v>
      </c>
      <c r="CH36" s="10">
        <v>11239</v>
      </c>
      <c r="CI36" s="10">
        <v>35816</v>
      </c>
      <c r="CJ36" s="10">
        <v>19678</v>
      </c>
      <c r="CK36" s="10">
        <v>16138</v>
      </c>
      <c r="CL36" s="10">
        <v>61524</v>
      </c>
      <c r="CM36" s="10">
        <v>36057</v>
      </c>
      <c r="CN36" s="10">
        <v>25467</v>
      </c>
      <c r="CO36" s="10">
        <v>21284</v>
      </c>
      <c r="CP36" s="10">
        <v>13487</v>
      </c>
      <c r="CQ36" s="10">
        <v>7797</v>
      </c>
      <c r="CR36" s="10">
        <v>5758</v>
      </c>
      <c r="CS36" s="10">
        <v>5123</v>
      </c>
      <c r="CT36" s="10">
        <v>635</v>
      </c>
      <c r="CU36" s="10">
        <v>8901</v>
      </c>
      <c r="CV36" s="10">
        <v>3449</v>
      </c>
      <c r="CW36" s="10">
        <v>5452</v>
      </c>
      <c r="CX36" s="10">
        <v>45204</v>
      </c>
      <c r="CY36" s="10">
        <v>15901</v>
      </c>
      <c r="CZ36" s="10">
        <v>29303</v>
      </c>
      <c r="DA36" s="10">
        <v>70130</v>
      </c>
      <c r="DB36" s="10">
        <v>70130</v>
      </c>
      <c r="DC36" s="10">
        <v>0</v>
      </c>
      <c r="DD36" s="10">
        <v>65776</v>
      </c>
      <c r="DE36" s="10">
        <v>42111</v>
      </c>
      <c r="DF36" s="10">
        <v>23665</v>
      </c>
      <c r="DG36" s="10">
        <v>33771</v>
      </c>
      <c r="DH36" s="10">
        <v>21730</v>
      </c>
      <c r="DI36" s="10">
        <v>12041</v>
      </c>
      <c r="DJ36" s="10">
        <v>47052</v>
      </c>
      <c r="DK36" s="10">
        <v>31722</v>
      </c>
      <c r="DL36" s="10">
        <v>15330</v>
      </c>
      <c r="DM36" s="10">
        <v>26553</v>
      </c>
      <c r="DN36" s="10">
        <v>20641</v>
      </c>
      <c r="DO36" s="10">
        <v>5912</v>
      </c>
      <c r="DP36" s="10">
        <v>295309</v>
      </c>
      <c r="DQ36" s="10">
        <v>204775</v>
      </c>
      <c r="DR36" s="10">
        <v>90534</v>
      </c>
      <c r="DS36" s="10">
        <v>71364</v>
      </c>
      <c r="DT36" s="10">
        <v>68834</v>
      </c>
      <c r="DU36" s="10">
        <v>2530</v>
      </c>
      <c r="DV36" s="10">
        <v>17286</v>
      </c>
      <c r="DW36" s="10">
        <v>17050</v>
      </c>
      <c r="DX36" s="10">
        <v>236</v>
      </c>
      <c r="DY36" s="10">
        <v>37124</v>
      </c>
      <c r="DZ36" s="10">
        <v>32918</v>
      </c>
      <c r="EA36" s="10">
        <v>4206</v>
      </c>
      <c r="EB36" s="10">
        <v>24934</v>
      </c>
      <c r="EC36" s="10">
        <v>16300</v>
      </c>
      <c r="ED36" s="10">
        <v>8634</v>
      </c>
      <c r="EE36" s="10">
        <v>30477</v>
      </c>
      <c r="EF36" s="10">
        <v>20068</v>
      </c>
      <c r="EG36" s="10">
        <v>10409</v>
      </c>
      <c r="EH36" s="10">
        <v>253815</v>
      </c>
      <c r="EI36" s="10">
        <v>43000</v>
      </c>
      <c r="EJ36" s="10">
        <v>210815</v>
      </c>
      <c r="EK36" s="10">
        <v>33378</v>
      </c>
      <c r="EL36" s="10">
        <v>15119</v>
      </c>
      <c r="EM36" s="10">
        <v>18259</v>
      </c>
      <c r="EN36" s="10">
        <v>10014</v>
      </c>
      <c r="EO36" s="10">
        <v>9571</v>
      </c>
      <c r="EP36" s="10">
        <v>443</v>
      </c>
      <c r="EQ36" s="10">
        <v>12440</v>
      </c>
      <c r="ER36" s="10">
        <v>10979</v>
      </c>
      <c r="ES36" s="10">
        <v>1461</v>
      </c>
      <c r="ET36" s="10">
        <v>275145</v>
      </c>
      <c r="EU36" s="10">
        <v>142941</v>
      </c>
      <c r="EV36" s="10">
        <v>132204</v>
      </c>
      <c r="EW36" s="10">
        <v>35695</v>
      </c>
      <c r="EX36" s="10">
        <v>35695</v>
      </c>
      <c r="EY36" s="10">
        <v>0</v>
      </c>
      <c r="EZ36" s="10">
        <v>105508</v>
      </c>
      <c r="FA36" s="10">
        <v>60257</v>
      </c>
      <c r="FB36" s="10">
        <v>45251</v>
      </c>
      <c r="FC36" s="10">
        <v>28875</v>
      </c>
      <c r="FD36" s="10">
        <v>16439</v>
      </c>
      <c r="FE36" s="10">
        <v>12436</v>
      </c>
      <c r="FF36" s="320"/>
      <c r="FG36" s="320"/>
      <c r="FH36" s="317"/>
    </row>
    <row r="37" spans="1:164" ht="15" customHeight="1">
      <c r="A37" s="713" t="s">
        <v>490</v>
      </c>
      <c r="B37" s="713"/>
      <c r="C37" s="713"/>
      <c r="D37" s="10">
        <v>11769274</v>
      </c>
      <c r="E37" s="10"/>
      <c r="F37" s="10"/>
      <c r="G37" s="10">
        <v>1739065</v>
      </c>
      <c r="H37" s="10">
        <v>10030209</v>
      </c>
      <c r="I37" s="10">
        <v>98972</v>
      </c>
      <c r="J37" s="10">
        <v>1791</v>
      </c>
      <c r="K37" s="10">
        <v>97181</v>
      </c>
      <c r="L37" s="10">
        <v>23674</v>
      </c>
      <c r="M37" s="10">
        <v>3377</v>
      </c>
      <c r="N37" s="10">
        <v>20297</v>
      </c>
      <c r="O37" s="10">
        <v>186745</v>
      </c>
      <c r="P37" s="10">
        <v>61106</v>
      </c>
      <c r="Q37" s="10">
        <v>125639</v>
      </c>
      <c r="R37" s="10">
        <v>79925</v>
      </c>
      <c r="S37" s="10">
        <v>33247</v>
      </c>
      <c r="T37" s="10">
        <v>46678</v>
      </c>
      <c r="U37" s="10">
        <v>1766327</v>
      </c>
      <c r="V37" s="10">
        <v>124700</v>
      </c>
      <c r="W37" s="10">
        <v>1641627</v>
      </c>
      <c r="X37" s="10">
        <v>399621</v>
      </c>
      <c r="Y37" s="10">
        <v>4247</v>
      </c>
      <c r="Z37" s="10">
        <v>395374</v>
      </c>
      <c r="AA37" s="10">
        <v>104081</v>
      </c>
      <c r="AB37" s="10">
        <v>24339</v>
      </c>
      <c r="AC37" s="10">
        <v>79742</v>
      </c>
      <c r="AD37" s="10">
        <v>18766</v>
      </c>
      <c r="AE37" s="10">
        <v>16181</v>
      </c>
      <c r="AF37" s="10">
        <v>2585</v>
      </c>
      <c r="AG37" s="10">
        <v>31501</v>
      </c>
      <c r="AH37" s="10">
        <v>0</v>
      </c>
      <c r="AI37" s="10">
        <v>31501</v>
      </c>
      <c r="AJ37" s="10">
        <v>826657</v>
      </c>
      <c r="AK37" s="10">
        <v>54399</v>
      </c>
      <c r="AL37" s="10">
        <v>772258</v>
      </c>
      <c r="AM37" s="10">
        <v>271516</v>
      </c>
      <c r="AN37" s="10">
        <v>116903</v>
      </c>
      <c r="AO37" s="10">
        <v>154613</v>
      </c>
      <c r="AP37" s="10">
        <v>51915</v>
      </c>
      <c r="AQ37" s="10">
        <v>16162</v>
      </c>
      <c r="AR37" s="10">
        <v>35753</v>
      </c>
      <c r="AS37" s="10">
        <v>56386</v>
      </c>
      <c r="AT37" s="10">
        <v>10724</v>
      </c>
      <c r="AU37" s="10">
        <v>45662</v>
      </c>
      <c r="AV37" s="10">
        <v>1207769</v>
      </c>
      <c r="AW37" s="10">
        <v>4763</v>
      </c>
      <c r="AX37" s="10">
        <v>1203006</v>
      </c>
      <c r="AY37" s="10">
        <v>188227</v>
      </c>
      <c r="AZ37" s="10">
        <v>35143</v>
      </c>
      <c r="BA37" s="10">
        <v>153084</v>
      </c>
      <c r="BB37" s="10">
        <v>113305</v>
      </c>
      <c r="BC37" s="10">
        <v>4920</v>
      </c>
      <c r="BD37" s="10">
        <v>108385</v>
      </c>
      <c r="BE37" s="10">
        <v>95194</v>
      </c>
      <c r="BF37" s="10">
        <v>329</v>
      </c>
      <c r="BG37" s="10">
        <v>94865</v>
      </c>
      <c r="BH37" s="10">
        <v>127132</v>
      </c>
      <c r="BI37" s="10">
        <v>63268</v>
      </c>
      <c r="BJ37" s="10">
        <v>63864</v>
      </c>
      <c r="BK37" s="10">
        <v>242228</v>
      </c>
      <c r="BL37" s="10">
        <v>108189</v>
      </c>
      <c r="BM37" s="10">
        <v>134039</v>
      </c>
      <c r="BN37" s="10">
        <v>40164</v>
      </c>
      <c r="BO37" s="10">
        <v>1475</v>
      </c>
      <c r="BP37" s="10">
        <v>38689</v>
      </c>
      <c r="BQ37" s="10">
        <v>178535</v>
      </c>
      <c r="BR37" s="10">
        <v>36030</v>
      </c>
      <c r="BS37" s="10">
        <v>142505</v>
      </c>
      <c r="BT37" s="10">
        <v>156615</v>
      </c>
      <c r="BU37" s="10">
        <v>70936</v>
      </c>
      <c r="BV37" s="10">
        <v>85679</v>
      </c>
      <c r="BW37" s="10">
        <v>210606</v>
      </c>
      <c r="BX37" s="10">
        <v>6975</v>
      </c>
      <c r="BY37" s="10">
        <v>203631</v>
      </c>
      <c r="BZ37" s="10">
        <v>351738</v>
      </c>
      <c r="CA37" s="10">
        <v>40968</v>
      </c>
      <c r="CB37" s="10">
        <v>310770</v>
      </c>
      <c r="CC37" s="10">
        <v>40611</v>
      </c>
      <c r="CD37" s="10">
        <v>1341</v>
      </c>
      <c r="CE37" s="10">
        <v>39270</v>
      </c>
      <c r="CF37" s="10">
        <v>192467</v>
      </c>
      <c r="CG37" s="10">
        <v>3920</v>
      </c>
      <c r="CH37" s="10">
        <v>188547</v>
      </c>
      <c r="CI37" s="10">
        <v>24486</v>
      </c>
      <c r="CJ37" s="10">
        <v>1683</v>
      </c>
      <c r="CK37" s="10">
        <v>22803</v>
      </c>
      <c r="CL37" s="10">
        <v>43848</v>
      </c>
      <c r="CM37" s="10">
        <v>8892</v>
      </c>
      <c r="CN37" s="10">
        <v>34956</v>
      </c>
      <c r="CO37" s="10">
        <v>172041</v>
      </c>
      <c r="CP37" s="10">
        <v>8280</v>
      </c>
      <c r="CQ37" s="10">
        <v>163761</v>
      </c>
      <c r="CR37" s="10">
        <v>63504</v>
      </c>
      <c r="CS37" s="10">
        <v>22647</v>
      </c>
      <c r="CT37" s="10">
        <v>40857</v>
      </c>
      <c r="CU37" s="10">
        <v>216950</v>
      </c>
      <c r="CV37" s="10">
        <v>47087</v>
      </c>
      <c r="CW37" s="10">
        <v>169863</v>
      </c>
      <c r="CX37" s="10">
        <v>36951</v>
      </c>
      <c r="CY37" s="10">
        <v>1377</v>
      </c>
      <c r="CZ37" s="10">
        <v>35574</v>
      </c>
      <c r="DA37" s="10">
        <v>761343</v>
      </c>
      <c r="DB37" s="10">
        <v>342778</v>
      </c>
      <c r="DC37" s="10">
        <v>418565</v>
      </c>
      <c r="DD37" s="10">
        <v>223103</v>
      </c>
      <c r="DE37" s="10">
        <v>25027</v>
      </c>
      <c r="DF37" s="10">
        <v>198076</v>
      </c>
      <c r="DG37" s="10">
        <v>91509</v>
      </c>
      <c r="DH37" s="10">
        <v>5652</v>
      </c>
      <c r="DI37" s="10">
        <v>85857</v>
      </c>
      <c r="DJ37" s="10">
        <v>346332</v>
      </c>
      <c r="DK37" s="10">
        <v>22978</v>
      </c>
      <c r="DL37" s="10">
        <v>323354</v>
      </c>
      <c r="DM37" s="10">
        <v>125313</v>
      </c>
      <c r="DN37" s="10">
        <v>24349</v>
      </c>
      <c r="DO37" s="10">
        <v>100964</v>
      </c>
      <c r="DP37" s="10">
        <v>307017</v>
      </c>
      <c r="DQ37" s="10">
        <v>29218</v>
      </c>
      <c r="DR37" s="10">
        <v>277799</v>
      </c>
      <c r="DS37" s="10">
        <v>228952</v>
      </c>
      <c r="DT37" s="10">
        <v>43086</v>
      </c>
      <c r="DU37" s="10">
        <v>185866</v>
      </c>
      <c r="DV37" s="10">
        <v>48660</v>
      </c>
      <c r="DW37" s="10">
        <v>35882</v>
      </c>
      <c r="DX37" s="10">
        <v>12778</v>
      </c>
      <c r="DY37" s="10">
        <v>166471</v>
      </c>
      <c r="DZ37" s="10">
        <v>41892</v>
      </c>
      <c r="EA37" s="10">
        <v>124579</v>
      </c>
      <c r="EB37" s="10">
        <v>34330</v>
      </c>
      <c r="EC37" s="10">
        <v>4160</v>
      </c>
      <c r="ED37" s="10">
        <v>30170</v>
      </c>
      <c r="EE37" s="10">
        <v>135070</v>
      </c>
      <c r="EF37" s="10">
        <v>40180</v>
      </c>
      <c r="EG37" s="10">
        <v>94890</v>
      </c>
      <c r="EH37" s="10">
        <v>566889</v>
      </c>
      <c r="EI37" s="10">
        <v>57296</v>
      </c>
      <c r="EJ37" s="10">
        <v>509593</v>
      </c>
      <c r="EK37" s="10">
        <v>180000</v>
      </c>
      <c r="EL37" s="10">
        <v>21514</v>
      </c>
      <c r="EM37" s="10">
        <v>158486</v>
      </c>
      <c r="EN37" s="10">
        <v>26645</v>
      </c>
      <c r="EO37" s="10">
        <v>10451</v>
      </c>
      <c r="EP37" s="10">
        <v>16194</v>
      </c>
      <c r="EQ37" s="10">
        <v>270327</v>
      </c>
      <c r="ER37" s="10">
        <v>35956</v>
      </c>
      <c r="ES37" s="10">
        <v>234371</v>
      </c>
      <c r="ET37" s="10">
        <v>300992</v>
      </c>
      <c r="EU37" s="10">
        <v>3427</v>
      </c>
      <c r="EV37" s="10">
        <v>297565</v>
      </c>
      <c r="EW37" s="10">
        <v>62082</v>
      </c>
      <c r="EX37" s="10">
        <v>16839</v>
      </c>
      <c r="EY37" s="10">
        <v>45243</v>
      </c>
      <c r="EZ37" s="10">
        <v>249324</v>
      </c>
      <c r="FA37" s="10">
        <v>42389</v>
      </c>
      <c r="FB37" s="10">
        <v>206935</v>
      </c>
      <c r="FC37" s="10">
        <v>26456</v>
      </c>
      <c r="FD37" s="10">
        <v>592</v>
      </c>
      <c r="FE37" s="10">
        <v>25864</v>
      </c>
      <c r="FF37" s="320"/>
      <c r="FG37" s="320"/>
      <c r="FH37" s="317"/>
    </row>
    <row r="38" spans="1:164" ht="15" customHeight="1">
      <c r="A38" s="713" t="s">
        <v>491</v>
      </c>
      <c r="B38" s="713"/>
      <c r="C38" s="713"/>
      <c r="D38" s="10">
        <v>7259983</v>
      </c>
      <c r="E38" s="10"/>
      <c r="F38" s="10"/>
      <c r="G38" s="10">
        <v>859350</v>
      </c>
      <c r="H38" s="10">
        <v>6400633</v>
      </c>
      <c r="I38" s="10">
        <v>114326</v>
      </c>
      <c r="J38" s="10">
        <v>49023</v>
      </c>
      <c r="K38" s="10">
        <v>65303</v>
      </c>
      <c r="L38" s="10">
        <v>48667</v>
      </c>
      <c r="M38" s="10">
        <v>11305</v>
      </c>
      <c r="N38" s="10">
        <v>37362</v>
      </c>
      <c r="O38" s="10">
        <v>28044</v>
      </c>
      <c r="P38" s="10">
        <v>6312</v>
      </c>
      <c r="Q38" s="10">
        <v>21732</v>
      </c>
      <c r="R38" s="10">
        <v>28963</v>
      </c>
      <c r="S38" s="10">
        <v>166</v>
      </c>
      <c r="T38" s="10">
        <v>28797</v>
      </c>
      <c r="U38" s="10">
        <v>859866</v>
      </c>
      <c r="V38" s="10">
        <v>1229</v>
      </c>
      <c r="W38" s="10">
        <v>858637</v>
      </c>
      <c r="X38" s="10">
        <v>206665</v>
      </c>
      <c r="Y38" s="10">
        <v>37</v>
      </c>
      <c r="Z38" s="10">
        <v>206628</v>
      </c>
      <c r="AA38" s="10">
        <v>143123</v>
      </c>
      <c r="AB38" s="10">
        <v>18509</v>
      </c>
      <c r="AC38" s="10">
        <v>124614</v>
      </c>
      <c r="AD38" s="10">
        <v>15339</v>
      </c>
      <c r="AE38" s="10">
        <v>7065</v>
      </c>
      <c r="AF38" s="10">
        <v>8274</v>
      </c>
      <c r="AG38" s="10">
        <v>56666</v>
      </c>
      <c r="AH38" s="10">
        <v>0</v>
      </c>
      <c r="AI38" s="10">
        <v>56666</v>
      </c>
      <c r="AJ38" s="10">
        <v>256796</v>
      </c>
      <c r="AK38" s="10">
        <v>288</v>
      </c>
      <c r="AL38" s="10">
        <v>256508</v>
      </c>
      <c r="AM38" s="10">
        <v>150799</v>
      </c>
      <c r="AN38" s="10">
        <v>5050</v>
      </c>
      <c r="AO38" s="10">
        <v>145749</v>
      </c>
      <c r="AP38" s="10">
        <v>34941</v>
      </c>
      <c r="AQ38" s="10">
        <v>23781</v>
      </c>
      <c r="AR38" s="10">
        <v>11160</v>
      </c>
      <c r="AS38" s="10">
        <v>49248</v>
      </c>
      <c r="AT38" s="10">
        <v>38951</v>
      </c>
      <c r="AU38" s="10">
        <v>10297</v>
      </c>
      <c r="AV38" s="10">
        <v>220857</v>
      </c>
      <c r="AW38" s="10">
        <v>30259</v>
      </c>
      <c r="AX38" s="10">
        <v>190598</v>
      </c>
      <c r="AY38" s="10">
        <v>55730</v>
      </c>
      <c r="AZ38" s="10">
        <v>5334</v>
      </c>
      <c r="BA38" s="10">
        <v>50396</v>
      </c>
      <c r="BB38" s="10">
        <v>27357</v>
      </c>
      <c r="BC38" s="10">
        <v>14507</v>
      </c>
      <c r="BD38" s="10">
        <v>12850</v>
      </c>
      <c r="BE38" s="10">
        <v>46751</v>
      </c>
      <c r="BF38" s="10">
        <v>6072</v>
      </c>
      <c r="BG38" s="10">
        <v>40679</v>
      </c>
      <c r="BH38" s="10">
        <v>35765</v>
      </c>
      <c r="BI38" s="10">
        <v>17249</v>
      </c>
      <c r="BJ38" s="10">
        <v>18516</v>
      </c>
      <c r="BK38" s="10">
        <v>51065</v>
      </c>
      <c r="BL38" s="10">
        <v>2311</v>
      </c>
      <c r="BM38" s="10">
        <v>48754</v>
      </c>
      <c r="BN38" s="10">
        <v>38696</v>
      </c>
      <c r="BO38" s="10">
        <v>6005</v>
      </c>
      <c r="BP38" s="10">
        <v>32691</v>
      </c>
      <c r="BQ38" s="10">
        <v>193374</v>
      </c>
      <c r="BR38" s="10">
        <v>9764</v>
      </c>
      <c r="BS38" s="10">
        <v>183610</v>
      </c>
      <c r="BT38" s="10">
        <v>386649</v>
      </c>
      <c r="BU38" s="10">
        <v>8423</v>
      </c>
      <c r="BV38" s="10">
        <v>378226</v>
      </c>
      <c r="BW38" s="10">
        <v>62684</v>
      </c>
      <c r="BX38" s="10">
        <v>8046</v>
      </c>
      <c r="BY38" s="10">
        <v>54638</v>
      </c>
      <c r="BZ38" s="10">
        <v>317610</v>
      </c>
      <c r="CA38" s="10">
        <v>17727</v>
      </c>
      <c r="CB38" s="10">
        <v>299883</v>
      </c>
      <c r="CC38" s="10">
        <v>42317</v>
      </c>
      <c r="CD38" s="10">
        <v>3076</v>
      </c>
      <c r="CE38" s="10">
        <v>39241</v>
      </c>
      <c r="CF38" s="10">
        <v>61449</v>
      </c>
      <c r="CG38" s="10">
        <v>18290</v>
      </c>
      <c r="CH38" s="10">
        <v>43159</v>
      </c>
      <c r="CI38" s="10">
        <v>12400</v>
      </c>
      <c r="CJ38" s="10">
        <v>1462</v>
      </c>
      <c r="CK38" s="10">
        <v>10938</v>
      </c>
      <c r="CL38" s="10">
        <v>45780</v>
      </c>
      <c r="CM38" s="10">
        <v>1704</v>
      </c>
      <c r="CN38" s="10">
        <v>44076</v>
      </c>
      <c r="CO38" s="10">
        <v>32985</v>
      </c>
      <c r="CP38" s="10">
        <v>9005</v>
      </c>
      <c r="CQ38" s="10">
        <v>23980</v>
      </c>
      <c r="CR38" s="10">
        <v>44358</v>
      </c>
      <c r="CS38" s="10">
        <v>15033</v>
      </c>
      <c r="CT38" s="10">
        <v>29325</v>
      </c>
      <c r="CU38" s="10">
        <v>237735</v>
      </c>
      <c r="CV38" s="10">
        <v>100403</v>
      </c>
      <c r="CW38" s="10">
        <v>137332</v>
      </c>
      <c r="CX38" s="10">
        <v>17967</v>
      </c>
      <c r="CY38" s="10">
        <v>6068</v>
      </c>
      <c r="CZ38" s="10">
        <v>11899</v>
      </c>
      <c r="DA38" s="10">
        <v>1273927</v>
      </c>
      <c r="DB38" s="10">
        <v>8419</v>
      </c>
      <c r="DC38" s="10">
        <v>1265508</v>
      </c>
      <c r="DD38" s="10">
        <v>176444</v>
      </c>
      <c r="DE38" s="10">
        <v>68491</v>
      </c>
      <c r="DF38" s="10">
        <v>107953</v>
      </c>
      <c r="DG38" s="10">
        <v>13944</v>
      </c>
      <c r="DH38" s="10">
        <v>2954</v>
      </c>
      <c r="DI38" s="10">
        <v>10990</v>
      </c>
      <c r="DJ38" s="10">
        <v>135578</v>
      </c>
      <c r="DK38" s="10">
        <v>19152</v>
      </c>
      <c r="DL38" s="10">
        <v>116426</v>
      </c>
      <c r="DM38" s="10">
        <v>55964</v>
      </c>
      <c r="DN38" s="10">
        <v>12494</v>
      </c>
      <c r="DO38" s="10">
        <v>43470</v>
      </c>
      <c r="DP38" s="10">
        <v>90859</v>
      </c>
      <c r="DQ38" s="10">
        <v>13158</v>
      </c>
      <c r="DR38" s="10">
        <v>77701</v>
      </c>
      <c r="DS38" s="10">
        <v>288029</v>
      </c>
      <c r="DT38" s="10">
        <v>55887</v>
      </c>
      <c r="DU38" s="10">
        <v>232142</v>
      </c>
      <c r="DV38" s="10">
        <v>55208</v>
      </c>
      <c r="DW38" s="10">
        <v>15041</v>
      </c>
      <c r="DX38" s="10">
        <v>40167</v>
      </c>
      <c r="DY38" s="10">
        <v>55463</v>
      </c>
      <c r="DZ38" s="10">
        <v>12420</v>
      </c>
      <c r="EA38" s="10">
        <v>43043</v>
      </c>
      <c r="EB38" s="10">
        <v>10382</v>
      </c>
      <c r="EC38" s="10">
        <v>0</v>
      </c>
      <c r="ED38" s="10">
        <v>10382</v>
      </c>
      <c r="EE38" s="10">
        <v>96443</v>
      </c>
      <c r="EF38" s="10">
        <v>3905</v>
      </c>
      <c r="EG38" s="10">
        <v>92538</v>
      </c>
      <c r="EH38" s="10">
        <v>293893</v>
      </c>
      <c r="EI38" s="10">
        <v>17605</v>
      </c>
      <c r="EJ38" s="10">
        <v>276288</v>
      </c>
      <c r="EK38" s="10">
        <v>30757</v>
      </c>
      <c r="EL38" s="10">
        <v>5518</v>
      </c>
      <c r="EM38" s="10">
        <v>25239</v>
      </c>
      <c r="EN38" s="10">
        <v>17575</v>
      </c>
      <c r="EO38" s="10">
        <v>4747</v>
      </c>
      <c r="EP38" s="10">
        <v>12828</v>
      </c>
      <c r="EQ38" s="10">
        <v>174655</v>
      </c>
      <c r="ER38" s="10">
        <v>40653</v>
      </c>
      <c r="ES38" s="10">
        <v>134002</v>
      </c>
      <c r="ET38" s="10">
        <v>406968</v>
      </c>
      <c r="EU38" s="10">
        <v>88438</v>
      </c>
      <c r="EV38" s="10">
        <v>318530</v>
      </c>
      <c r="EW38" s="10">
        <v>26715</v>
      </c>
      <c r="EX38" s="10">
        <v>8456</v>
      </c>
      <c r="EY38" s="10">
        <v>18259</v>
      </c>
      <c r="EZ38" s="10">
        <v>114117</v>
      </c>
      <c r="FA38" s="10">
        <v>35409</v>
      </c>
      <c r="FB38" s="10">
        <v>78708</v>
      </c>
      <c r="FC38" s="10">
        <v>18087</v>
      </c>
      <c r="FD38" s="10">
        <v>4149</v>
      </c>
      <c r="FE38" s="10">
        <v>13938</v>
      </c>
      <c r="FF38" s="320"/>
      <c r="FG38" s="320"/>
      <c r="FH38" s="317"/>
    </row>
    <row r="39" spans="1:164" ht="15" customHeight="1">
      <c r="A39" s="713" t="s">
        <v>492</v>
      </c>
      <c r="B39" s="713"/>
      <c r="C39" s="713"/>
      <c r="D39" s="10">
        <v>60930483</v>
      </c>
      <c r="E39" s="10"/>
      <c r="F39" s="10"/>
      <c r="G39" s="10">
        <v>1041712</v>
      </c>
      <c r="H39" s="10">
        <v>59888771</v>
      </c>
      <c r="I39" s="10">
        <v>598664</v>
      </c>
      <c r="J39" s="10">
        <v>0</v>
      </c>
      <c r="K39" s="10">
        <v>598664</v>
      </c>
      <c r="L39" s="10">
        <v>109200</v>
      </c>
      <c r="M39" s="10">
        <v>0</v>
      </c>
      <c r="N39" s="10">
        <v>109200</v>
      </c>
      <c r="O39" s="10">
        <v>943697</v>
      </c>
      <c r="P39" s="10">
        <v>0</v>
      </c>
      <c r="Q39" s="10">
        <v>943697</v>
      </c>
      <c r="R39" s="10">
        <v>345716</v>
      </c>
      <c r="S39" s="10">
        <v>0</v>
      </c>
      <c r="T39" s="10">
        <v>345716</v>
      </c>
      <c r="U39" s="10">
        <v>9124930</v>
      </c>
      <c r="V39" s="10">
        <v>0</v>
      </c>
      <c r="W39" s="10">
        <v>9124930</v>
      </c>
      <c r="X39" s="10">
        <v>1075924</v>
      </c>
      <c r="Y39" s="10">
        <v>0</v>
      </c>
      <c r="Z39" s="10">
        <v>1075924</v>
      </c>
      <c r="AA39" s="10">
        <v>472419</v>
      </c>
      <c r="AB39" s="10">
        <v>0</v>
      </c>
      <c r="AC39" s="10">
        <v>472419</v>
      </c>
      <c r="AD39" s="10">
        <v>163673</v>
      </c>
      <c r="AE39" s="10">
        <v>0</v>
      </c>
      <c r="AF39" s="10">
        <v>163673</v>
      </c>
      <c r="AG39" s="10">
        <v>389245</v>
      </c>
      <c r="AH39" s="10">
        <v>0</v>
      </c>
      <c r="AI39" s="10">
        <v>389245</v>
      </c>
      <c r="AJ39" s="10">
        <v>3747362</v>
      </c>
      <c r="AK39" s="10">
        <v>293</v>
      </c>
      <c r="AL39" s="10">
        <v>3747069</v>
      </c>
      <c r="AM39" s="10">
        <v>2120638</v>
      </c>
      <c r="AN39" s="10">
        <v>0</v>
      </c>
      <c r="AO39" s="10">
        <v>2120638</v>
      </c>
      <c r="AP39" s="10">
        <v>521271</v>
      </c>
      <c r="AQ39" s="10">
        <v>0</v>
      </c>
      <c r="AR39" s="10">
        <v>521271</v>
      </c>
      <c r="AS39" s="10">
        <v>252309</v>
      </c>
      <c r="AT39" s="10">
        <v>0</v>
      </c>
      <c r="AU39" s="10">
        <v>252309</v>
      </c>
      <c r="AV39" s="10">
        <v>1463954</v>
      </c>
      <c r="AW39" s="10">
        <v>0</v>
      </c>
      <c r="AX39" s="10">
        <v>1463954</v>
      </c>
      <c r="AY39" s="10">
        <v>2066569</v>
      </c>
      <c r="AZ39" s="10">
        <v>0</v>
      </c>
      <c r="BA39" s="10">
        <v>2066569</v>
      </c>
      <c r="BB39" s="10">
        <v>631497</v>
      </c>
      <c r="BC39" s="10">
        <v>0</v>
      </c>
      <c r="BD39" s="10">
        <v>631497</v>
      </c>
      <c r="BE39" s="10">
        <v>491003</v>
      </c>
      <c r="BF39" s="10">
        <v>0</v>
      </c>
      <c r="BG39" s="10">
        <v>491003</v>
      </c>
      <c r="BH39" s="10">
        <v>709236</v>
      </c>
      <c r="BI39" s="10">
        <v>0</v>
      </c>
      <c r="BJ39" s="10">
        <v>709236</v>
      </c>
      <c r="BK39" s="10">
        <v>506775</v>
      </c>
      <c r="BL39" s="10">
        <v>0</v>
      </c>
      <c r="BM39" s="10">
        <v>506775</v>
      </c>
      <c r="BN39" s="10">
        <v>192163</v>
      </c>
      <c r="BO39" s="10">
        <v>0</v>
      </c>
      <c r="BP39" s="10">
        <v>192163</v>
      </c>
      <c r="BQ39" s="10">
        <v>1333997</v>
      </c>
      <c r="BR39" s="10">
        <v>170631</v>
      </c>
      <c r="BS39" s="10">
        <v>1163366</v>
      </c>
      <c r="BT39" s="10">
        <v>1785726</v>
      </c>
      <c r="BU39" s="10">
        <v>485368</v>
      </c>
      <c r="BV39" s="10">
        <v>1300358</v>
      </c>
      <c r="BW39" s="10">
        <v>1863917</v>
      </c>
      <c r="BX39" s="10">
        <v>0</v>
      </c>
      <c r="BY39" s="10">
        <v>1863917</v>
      </c>
      <c r="BZ39" s="10">
        <v>1151005</v>
      </c>
      <c r="CA39" s="10">
        <v>265497</v>
      </c>
      <c r="CB39" s="10">
        <v>885508</v>
      </c>
      <c r="CC39" s="10">
        <v>293286</v>
      </c>
      <c r="CD39" s="10">
        <v>0</v>
      </c>
      <c r="CE39" s="10">
        <v>293286</v>
      </c>
      <c r="CF39" s="10">
        <v>1191130</v>
      </c>
      <c r="CG39" s="10">
        <v>0</v>
      </c>
      <c r="CH39" s="10">
        <v>1191130</v>
      </c>
      <c r="CI39" s="10">
        <v>139153</v>
      </c>
      <c r="CJ39" s="10">
        <v>0</v>
      </c>
      <c r="CK39" s="10">
        <v>139153</v>
      </c>
      <c r="CL39" s="10">
        <v>329737</v>
      </c>
      <c r="CM39" s="10">
        <v>0</v>
      </c>
      <c r="CN39" s="10">
        <v>329737</v>
      </c>
      <c r="CO39" s="10">
        <v>532722</v>
      </c>
      <c r="CP39" s="10">
        <v>0</v>
      </c>
      <c r="CQ39" s="10">
        <v>532722</v>
      </c>
      <c r="CR39" s="10">
        <v>150067</v>
      </c>
      <c r="CS39" s="10">
        <v>2057</v>
      </c>
      <c r="CT39" s="10">
        <v>148010</v>
      </c>
      <c r="CU39" s="10">
        <v>1698083</v>
      </c>
      <c r="CV39" s="10">
        <v>6693</v>
      </c>
      <c r="CW39" s="10">
        <v>1691390</v>
      </c>
      <c r="CX39" s="10">
        <v>214509</v>
      </c>
      <c r="CY39" s="10">
        <v>0</v>
      </c>
      <c r="CZ39" s="10">
        <v>214509</v>
      </c>
      <c r="DA39" s="10">
        <v>2947941</v>
      </c>
      <c r="DB39" s="10">
        <v>0</v>
      </c>
      <c r="DC39" s="10">
        <v>2947941</v>
      </c>
      <c r="DD39" s="10">
        <v>1556677</v>
      </c>
      <c r="DE39" s="10">
        <v>0</v>
      </c>
      <c r="DF39" s="10">
        <v>1556677</v>
      </c>
      <c r="DG39" s="10">
        <v>71426</v>
      </c>
      <c r="DH39" s="10">
        <v>0</v>
      </c>
      <c r="DI39" s="10">
        <v>71426</v>
      </c>
      <c r="DJ39" s="10">
        <v>2594307</v>
      </c>
      <c r="DK39" s="10">
        <v>0</v>
      </c>
      <c r="DL39" s="10">
        <v>2594307</v>
      </c>
      <c r="DM39" s="10">
        <v>475826</v>
      </c>
      <c r="DN39" s="10">
        <v>0</v>
      </c>
      <c r="DO39" s="10">
        <v>475826</v>
      </c>
      <c r="DP39" s="10">
        <v>1250108</v>
      </c>
      <c r="DQ39" s="10">
        <v>0</v>
      </c>
      <c r="DR39" s="10">
        <v>1250108</v>
      </c>
      <c r="DS39" s="10">
        <v>2868327</v>
      </c>
      <c r="DT39" s="10">
        <v>9</v>
      </c>
      <c r="DU39" s="10">
        <v>2868318</v>
      </c>
      <c r="DV39" s="10">
        <v>235470</v>
      </c>
      <c r="DW39" s="10">
        <v>98337</v>
      </c>
      <c r="DX39" s="10">
        <v>137133</v>
      </c>
      <c r="DY39" s="10">
        <v>743285</v>
      </c>
      <c r="DZ39" s="10">
        <v>0</v>
      </c>
      <c r="EA39" s="10">
        <v>743285</v>
      </c>
      <c r="EB39" s="10">
        <v>117587</v>
      </c>
      <c r="EC39" s="10">
        <v>0</v>
      </c>
      <c r="ED39" s="10">
        <v>117587</v>
      </c>
      <c r="EE39" s="10">
        <v>978170</v>
      </c>
      <c r="EF39" s="10">
        <v>0</v>
      </c>
      <c r="EG39" s="10">
        <v>978170</v>
      </c>
      <c r="EH39" s="10">
        <v>4024427</v>
      </c>
      <c r="EI39" s="10">
        <v>267</v>
      </c>
      <c r="EJ39" s="10">
        <v>4024160</v>
      </c>
      <c r="EK39" s="10">
        <v>455454</v>
      </c>
      <c r="EL39" s="10">
        <v>0</v>
      </c>
      <c r="EM39" s="10">
        <v>455454</v>
      </c>
      <c r="EN39" s="10">
        <v>80295</v>
      </c>
      <c r="EO39" s="10">
        <v>0</v>
      </c>
      <c r="EP39" s="10">
        <v>80295</v>
      </c>
      <c r="EQ39" s="10">
        <v>1727368</v>
      </c>
      <c r="ER39" s="10">
        <v>0</v>
      </c>
      <c r="ES39" s="10">
        <v>1727368</v>
      </c>
      <c r="ET39" s="10">
        <v>2743979</v>
      </c>
      <c r="EU39" s="10">
        <v>0</v>
      </c>
      <c r="EV39" s="10">
        <v>2743979</v>
      </c>
      <c r="EW39" s="10">
        <v>322757</v>
      </c>
      <c r="EX39" s="10">
        <v>12415</v>
      </c>
      <c r="EY39" s="10">
        <v>310342</v>
      </c>
      <c r="EZ39" s="10">
        <v>1049239</v>
      </c>
      <c r="FA39" s="10">
        <v>145</v>
      </c>
      <c r="FB39" s="10">
        <v>1049094</v>
      </c>
      <c r="FC39" s="10">
        <v>78264</v>
      </c>
      <c r="FD39" s="10">
        <v>0</v>
      </c>
      <c r="FE39" s="10">
        <v>78264</v>
      </c>
      <c r="FF39" s="320"/>
      <c r="FG39" s="320"/>
      <c r="FH39" s="317"/>
    </row>
    <row r="40" spans="1:164" ht="15" customHeight="1">
      <c r="A40" s="713" t="s">
        <v>493</v>
      </c>
      <c r="B40" s="713"/>
      <c r="C40" s="713"/>
      <c r="D40" s="10">
        <v>18822147</v>
      </c>
      <c r="E40" s="10"/>
      <c r="F40" s="10"/>
      <c r="G40" s="10">
        <v>268799</v>
      </c>
      <c r="H40" s="10">
        <v>18553348</v>
      </c>
      <c r="I40" s="10">
        <v>246123</v>
      </c>
      <c r="J40" s="10">
        <v>6897</v>
      </c>
      <c r="K40" s="10">
        <v>239226</v>
      </c>
      <c r="L40" s="10">
        <v>88537</v>
      </c>
      <c r="M40" s="10">
        <v>0</v>
      </c>
      <c r="N40" s="10">
        <v>88537</v>
      </c>
      <c r="O40" s="10">
        <v>492244</v>
      </c>
      <c r="P40" s="10">
        <v>3269</v>
      </c>
      <c r="Q40" s="10">
        <v>488975</v>
      </c>
      <c r="R40" s="10">
        <v>191357</v>
      </c>
      <c r="S40" s="10">
        <v>2833</v>
      </c>
      <c r="T40" s="10">
        <v>188524</v>
      </c>
      <c r="U40" s="10">
        <v>3287288</v>
      </c>
      <c r="V40" s="10">
        <v>0</v>
      </c>
      <c r="W40" s="10">
        <v>3287288</v>
      </c>
      <c r="X40" s="10">
        <v>132523</v>
      </c>
      <c r="Y40" s="10">
        <v>3136</v>
      </c>
      <c r="Z40" s="10">
        <v>129387</v>
      </c>
      <c r="AA40" s="10">
        <v>172592</v>
      </c>
      <c r="AB40" s="10">
        <v>73889</v>
      </c>
      <c r="AC40" s="10">
        <v>98703</v>
      </c>
      <c r="AD40" s="10">
        <v>81680</v>
      </c>
      <c r="AE40" s="10">
        <v>67103</v>
      </c>
      <c r="AF40" s="10">
        <v>14577</v>
      </c>
      <c r="AG40" s="10">
        <v>6198</v>
      </c>
      <c r="AH40" s="10">
        <v>0</v>
      </c>
      <c r="AI40" s="10">
        <v>6198</v>
      </c>
      <c r="AJ40" s="10">
        <v>2435131</v>
      </c>
      <c r="AK40" s="10">
        <v>40</v>
      </c>
      <c r="AL40" s="10">
        <v>2435091</v>
      </c>
      <c r="AM40" s="10">
        <v>646776</v>
      </c>
      <c r="AN40" s="10">
        <v>0</v>
      </c>
      <c r="AO40" s="10">
        <v>646776</v>
      </c>
      <c r="AP40" s="10">
        <v>175030</v>
      </c>
      <c r="AQ40" s="10">
        <v>0</v>
      </c>
      <c r="AR40" s="10">
        <v>175030</v>
      </c>
      <c r="AS40" s="10">
        <v>178489</v>
      </c>
      <c r="AT40" s="10">
        <v>0</v>
      </c>
      <c r="AU40" s="10">
        <v>178489</v>
      </c>
      <c r="AV40" s="10">
        <v>376697</v>
      </c>
      <c r="AW40" s="10">
        <v>0</v>
      </c>
      <c r="AX40" s="10">
        <v>376697</v>
      </c>
      <c r="AY40" s="10">
        <v>127800</v>
      </c>
      <c r="AZ40" s="10">
        <v>0</v>
      </c>
      <c r="BA40" s="10">
        <v>127800</v>
      </c>
      <c r="BB40" s="10">
        <v>274815</v>
      </c>
      <c r="BC40" s="10">
        <v>4592</v>
      </c>
      <c r="BD40" s="10">
        <v>270223</v>
      </c>
      <c r="BE40" s="10">
        <v>166626</v>
      </c>
      <c r="BF40" s="10">
        <v>0</v>
      </c>
      <c r="BG40" s="10">
        <v>166626</v>
      </c>
      <c r="BH40" s="10">
        <v>140032</v>
      </c>
      <c r="BI40" s="10">
        <v>1165</v>
      </c>
      <c r="BJ40" s="10">
        <v>138867</v>
      </c>
      <c r="BK40" s="10">
        <v>224737</v>
      </c>
      <c r="BL40" s="10">
        <v>0</v>
      </c>
      <c r="BM40" s="10">
        <v>224737</v>
      </c>
      <c r="BN40" s="10">
        <v>60400</v>
      </c>
      <c r="BO40" s="10">
        <v>0</v>
      </c>
      <c r="BP40" s="10">
        <v>60400</v>
      </c>
      <c r="BQ40" s="10">
        <v>444314</v>
      </c>
      <c r="BR40" s="10">
        <v>141</v>
      </c>
      <c r="BS40" s="10">
        <v>444173</v>
      </c>
      <c r="BT40" s="10">
        <v>142854</v>
      </c>
      <c r="BU40" s="10">
        <v>0</v>
      </c>
      <c r="BV40" s="10">
        <v>142854</v>
      </c>
      <c r="BW40" s="10">
        <v>262342</v>
      </c>
      <c r="BX40" s="10">
        <v>0</v>
      </c>
      <c r="BY40" s="10">
        <v>262342</v>
      </c>
      <c r="BZ40" s="10">
        <v>357512</v>
      </c>
      <c r="CA40" s="10">
        <v>0</v>
      </c>
      <c r="CB40" s="10">
        <v>357512</v>
      </c>
      <c r="CC40" s="10">
        <v>166205</v>
      </c>
      <c r="CD40" s="10">
        <v>0</v>
      </c>
      <c r="CE40" s="10">
        <v>166205</v>
      </c>
      <c r="CF40" s="10">
        <v>137580</v>
      </c>
      <c r="CG40" s="10">
        <v>1</v>
      </c>
      <c r="CH40" s="10">
        <v>137579</v>
      </c>
      <c r="CI40" s="10">
        <v>80008</v>
      </c>
      <c r="CJ40" s="10">
        <v>0</v>
      </c>
      <c r="CK40" s="10">
        <v>80008</v>
      </c>
      <c r="CL40" s="10">
        <v>55732</v>
      </c>
      <c r="CM40" s="10">
        <v>116</v>
      </c>
      <c r="CN40" s="10">
        <v>55616</v>
      </c>
      <c r="CO40" s="10">
        <v>28606</v>
      </c>
      <c r="CP40" s="10">
        <v>171</v>
      </c>
      <c r="CQ40" s="10">
        <v>28435</v>
      </c>
      <c r="CR40" s="10">
        <v>43326</v>
      </c>
      <c r="CS40" s="10">
        <v>0</v>
      </c>
      <c r="CT40" s="10">
        <v>43326</v>
      </c>
      <c r="CU40" s="10">
        <v>427349</v>
      </c>
      <c r="CV40" s="10">
        <v>7494</v>
      </c>
      <c r="CW40" s="10">
        <v>419855</v>
      </c>
      <c r="CX40" s="10">
        <v>234531</v>
      </c>
      <c r="CY40" s="10">
        <v>976</v>
      </c>
      <c r="CZ40" s="10">
        <v>233555</v>
      </c>
      <c r="DA40" s="10">
        <v>550725</v>
      </c>
      <c r="DB40" s="10">
        <v>148</v>
      </c>
      <c r="DC40" s="10">
        <v>550577</v>
      </c>
      <c r="DD40" s="10">
        <v>539225</v>
      </c>
      <c r="DE40" s="10">
        <v>327</v>
      </c>
      <c r="DF40" s="10">
        <v>538898</v>
      </c>
      <c r="DG40" s="10">
        <v>81487</v>
      </c>
      <c r="DH40" s="10">
        <v>0</v>
      </c>
      <c r="DI40" s="10">
        <v>81487</v>
      </c>
      <c r="DJ40" s="10">
        <v>359383</v>
      </c>
      <c r="DK40" s="10">
        <v>0</v>
      </c>
      <c r="DL40" s="10">
        <v>359383</v>
      </c>
      <c r="DM40" s="10">
        <v>314830</v>
      </c>
      <c r="DN40" s="10">
        <v>1906</v>
      </c>
      <c r="DO40" s="10">
        <v>312924</v>
      </c>
      <c r="DP40" s="10">
        <v>172338</v>
      </c>
      <c r="DQ40" s="10">
        <v>87</v>
      </c>
      <c r="DR40" s="10">
        <v>172251</v>
      </c>
      <c r="DS40" s="10">
        <v>671285</v>
      </c>
      <c r="DT40" s="10">
        <v>68</v>
      </c>
      <c r="DU40" s="10">
        <v>671217</v>
      </c>
      <c r="DV40" s="10">
        <v>25519</v>
      </c>
      <c r="DW40" s="10">
        <v>10160</v>
      </c>
      <c r="DX40" s="10">
        <v>15359</v>
      </c>
      <c r="DY40" s="10">
        <v>224519</v>
      </c>
      <c r="DZ40" s="10">
        <v>0</v>
      </c>
      <c r="EA40" s="10">
        <v>224519</v>
      </c>
      <c r="EB40" s="10">
        <v>58028</v>
      </c>
      <c r="EC40" s="10">
        <v>0</v>
      </c>
      <c r="ED40" s="10">
        <v>58028</v>
      </c>
      <c r="EE40" s="10">
        <v>250248</v>
      </c>
      <c r="EF40" s="10">
        <v>1442</v>
      </c>
      <c r="EG40" s="10">
        <v>248806</v>
      </c>
      <c r="EH40" s="10">
        <v>1574603</v>
      </c>
      <c r="EI40" s="10">
        <v>77283</v>
      </c>
      <c r="EJ40" s="10">
        <v>1497320</v>
      </c>
      <c r="EK40" s="10">
        <v>215391</v>
      </c>
      <c r="EL40" s="10">
        <v>4309</v>
      </c>
      <c r="EM40" s="10">
        <v>211082</v>
      </c>
      <c r="EN40" s="10">
        <v>27286</v>
      </c>
      <c r="EO40" s="10">
        <v>0</v>
      </c>
      <c r="EP40" s="10">
        <v>27286</v>
      </c>
      <c r="EQ40" s="10">
        <v>536789</v>
      </c>
      <c r="ER40" s="10">
        <v>10</v>
      </c>
      <c r="ES40" s="10">
        <v>536779</v>
      </c>
      <c r="ET40" s="10">
        <v>926066</v>
      </c>
      <c r="EU40" s="10">
        <v>0</v>
      </c>
      <c r="EV40" s="10">
        <v>926066</v>
      </c>
      <c r="EW40" s="10">
        <v>58795</v>
      </c>
      <c r="EX40" s="10">
        <v>1234</v>
      </c>
      <c r="EY40" s="10">
        <v>57561</v>
      </c>
      <c r="EZ40" s="10">
        <v>267046</v>
      </c>
      <c r="FA40" s="10">
        <v>1</v>
      </c>
      <c r="FB40" s="10">
        <v>267045</v>
      </c>
      <c r="FC40" s="10">
        <v>83150</v>
      </c>
      <c r="FD40" s="10">
        <v>1</v>
      </c>
      <c r="FE40" s="10">
        <v>83149</v>
      </c>
      <c r="FF40" s="320"/>
      <c r="FG40" s="320"/>
      <c r="FH40" s="317"/>
    </row>
    <row r="41" spans="1:164" ht="25.5" customHeight="1">
      <c r="A41" s="713" t="s">
        <v>494</v>
      </c>
      <c r="B41" s="713"/>
      <c r="C41" s="713"/>
      <c r="D41" s="10">
        <v>81415452</v>
      </c>
      <c r="E41" s="10"/>
      <c r="F41" s="10"/>
      <c r="G41" s="10">
        <v>25161037</v>
      </c>
      <c r="H41" s="10">
        <v>56254415</v>
      </c>
      <c r="I41" s="10">
        <v>542094</v>
      </c>
      <c r="J41" s="10">
        <v>84410</v>
      </c>
      <c r="K41" s="10">
        <v>457684</v>
      </c>
      <c r="L41" s="10">
        <v>322488</v>
      </c>
      <c r="M41" s="10">
        <v>214793</v>
      </c>
      <c r="N41" s="10">
        <v>107695</v>
      </c>
      <c r="O41" s="10">
        <v>944555</v>
      </c>
      <c r="P41" s="10">
        <v>341351</v>
      </c>
      <c r="Q41" s="10">
        <v>603204</v>
      </c>
      <c r="R41" s="10">
        <v>455661</v>
      </c>
      <c r="S41" s="10">
        <v>249775</v>
      </c>
      <c r="T41" s="10">
        <v>205886</v>
      </c>
      <c r="U41" s="10">
        <v>23893567</v>
      </c>
      <c r="V41" s="10">
        <v>6871085</v>
      </c>
      <c r="W41" s="10">
        <v>17022482</v>
      </c>
      <c r="X41" s="10">
        <v>1373322</v>
      </c>
      <c r="Y41" s="10">
        <v>144750</v>
      </c>
      <c r="Z41" s="10">
        <v>1228572</v>
      </c>
      <c r="AA41" s="10">
        <v>590106</v>
      </c>
      <c r="AB41" s="10">
        <v>342680</v>
      </c>
      <c r="AC41" s="10">
        <v>247426</v>
      </c>
      <c r="AD41" s="10">
        <v>151594</v>
      </c>
      <c r="AE41" s="10">
        <v>82612</v>
      </c>
      <c r="AF41" s="10">
        <v>68982</v>
      </c>
      <c r="AG41" s="10">
        <v>176465</v>
      </c>
      <c r="AH41" s="10">
        <v>0</v>
      </c>
      <c r="AI41" s="10">
        <v>176465</v>
      </c>
      <c r="AJ41" s="10">
        <v>6470156</v>
      </c>
      <c r="AK41" s="10">
        <v>2538491</v>
      </c>
      <c r="AL41" s="10">
        <v>3931665</v>
      </c>
      <c r="AM41" s="10">
        <v>1752938</v>
      </c>
      <c r="AN41" s="10">
        <v>262415</v>
      </c>
      <c r="AO41" s="10">
        <v>1490523</v>
      </c>
      <c r="AP41" s="10">
        <v>180834</v>
      </c>
      <c r="AQ41" s="10">
        <v>148104</v>
      </c>
      <c r="AR41" s="10">
        <v>32730</v>
      </c>
      <c r="AS41" s="10">
        <v>545900</v>
      </c>
      <c r="AT41" s="10">
        <v>350717</v>
      </c>
      <c r="AU41" s="10">
        <v>195183</v>
      </c>
      <c r="AV41" s="10">
        <v>1840590</v>
      </c>
      <c r="AW41" s="10">
        <v>24704</v>
      </c>
      <c r="AX41" s="10">
        <v>1815886</v>
      </c>
      <c r="AY41" s="10">
        <v>380018</v>
      </c>
      <c r="AZ41" s="10">
        <v>23372</v>
      </c>
      <c r="BA41" s="10">
        <v>356646</v>
      </c>
      <c r="BB41" s="10">
        <v>394786</v>
      </c>
      <c r="BC41" s="10">
        <v>102962</v>
      </c>
      <c r="BD41" s="10">
        <v>291824</v>
      </c>
      <c r="BE41" s="10">
        <v>601113</v>
      </c>
      <c r="BF41" s="10">
        <v>294356</v>
      </c>
      <c r="BG41" s="10">
        <v>306757</v>
      </c>
      <c r="BH41" s="10">
        <v>647725</v>
      </c>
      <c r="BI41" s="10">
        <v>215247</v>
      </c>
      <c r="BJ41" s="10">
        <v>432478</v>
      </c>
      <c r="BK41" s="10">
        <v>633208</v>
      </c>
      <c r="BL41" s="10">
        <v>127893</v>
      </c>
      <c r="BM41" s="10">
        <v>505315</v>
      </c>
      <c r="BN41" s="10">
        <v>457066</v>
      </c>
      <c r="BO41" s="10">
        <v>335619</v>
      </c>
      <c r="BP41" s="10">
        <v>121447</v>
      </c>
      <c r="BQ41" s="10">
        <v>1269565</v>
      </c>
      <c r="BR41" s="10">
        <v>279979</v>
      </c>
      <c r="BS41" s="10">
        <v>989586</v>
      </c>
      <c r="BT41" s="10">
        <v>1112886</v>
      </c>
      <c r="BU41" s="10">
        <v>584196</v>
      </c>
      <c r="BV41" s="10">
        <v>528690</v>
      </c>
      <c r="BW41" s="10">
        <v>2990832</v>
      </c>
      <c r="BX41" s="10">
        <v>144119</v>
      </c>
      <c r="BY41" s="10">
        <v>2846713</v>
      </c>
      <c r="BZ41" s="10">
        <v>1349112</v>
      </c>
      <c r="CA41" s="10">
        <v>308499</v>
      </c>
      <c r="CB41" s="10">
        <v>1040613</v>
      </c>
      <c r="CC41" s="10">
        <v>340436</v>
      </c>
      <c r="CD41" s="10">
        <v>102585</v>
      </c>
      <c r="CE41" s="10">
        <v>237851</v>
      </c>
      <c r="CF41" s="10">
        <v>800937</v>
      </c>
      <c r="CG41" s="10">
        <v>171126</v>
      </c>
      <c r="CH41" s="10">
        <v>629811</v>
      </c>
      <c r="CI41" s="10">
        <v>244789</v>
      </c>
      <c r="CJ41" s="10">
        <v>53082</v>
      </c>
      <c r="CK41" s="10">
        <v>191707</v>
      </c>
      <c r="CL41" s="10">
        <v>686557</v>
      </c>
      <c r="CM41" s="10">
        <v>108351</v>
      </c>
      <c r="CN41" s="10">
        <v>578206</v>
      </c>
      <c r="CO41" s="10">
        <v>745523</v>
      </c>
      <c r="CP41" s="10">
        <v>271784</v>
      </c>
      <c r="CQ41" s="10">
        <v>473739</v>
      </c>
      <c r="CR41" s="10">
        <v>350566</v>
      </c>
      <c r="CS41" s="10">
        <v>150094</v>
      </c>
      <c r="CT41" s="10">
        <v>200472</v>
      </c>
      <c r="CU41" s="10">
        <v>1305534</v>
      </c>
      <c r="CV41" s="10">
        <v>891696</v>
      </c>
      <c r="CW41" s="10">
        <v>413838</v>
      </c>
      <c r="CX41" s="10">
        <v>270986</v>
      </c>
      <c r="CY41" s="10">
        <v>136252</v>
      </c>
      <c r="CZ41" s="10">
        <v>134734</v>
      </c>
      <c r="DA41" s="10">
        <v>3788213</v>
      </c>
      <c r="DB41" s="10">
        <v>985299</v>
      </c>
      <c r="DC41" s="10">
        <v>2802914</v>
      </c>
      <c r="DD41" s="10">
        <v>1651346</v>
      </c>
      <c r="DE41" s="10">
        <v>562765</v>
      </c>
      <c r="DF41" s="10">
        <v>1088581</v>
      </c>
      <c r="DG41" s="10">
        <v>432468</v>
      </c>
      <c r="DH41" s="10">
        <v>326259</v>
      </c>
      <c r="DI41" s="10">
        <v>106209</v>
      </c>
      <c r="DJ41" s="10">
        <v>1818367</v>
      </c>
      <c r="DK41" s="10">
        <v>95686</v>
      </c>
      <c r="DL41" s="10">
        <v>1722681</v>
      </c>
      <c r="DM41" s="10">
        <v>593368</v>
      </c>
      <c r="DN41" s="10">
        <v>274076</v>
      </c>
      <c r="DO41" s="10">
        <v>319292</v>
      </c>
      <c r="DP41" s="10">
        <v>2321453</v>
      </c>
      <c r="DQ41" s="10">
        <v>1772936</v>
      </c>
      <c r="DR41" s="10">
        <v>548517</v>
      </c>
      <c r="DS41" s="10">
        <v>2825704</v>
      </c>
      <c r="DT41" s="10">
        <v>633870</v>
      </c>
      <c r="DU41" s="10">
        <v>2191834</v>
      </c>
      <c r="DV41" s="10">
        <v>559876</v>
      </c>
      <c r="DW41" s="10">
        <v>350647</v>
      </c>
      <c r="DX41" s="10">
        <v>209229</v>
      </c>
      <c r="DY41" s="10">
        <v>1002516</v>
      </c>
      <c r="DZ41" s="10">
        <v>628896</v>
      </c>
      <c r="EA41" s="10">
        <v>373620</v>
      </c>
      <c r="EB41" s="10">
        <v>219281</v>
      </c>
      <c r="EC41" s="10">
        <v>95280</v>
      </c>
      <c r="ED41" s="10">
        <v>124001</v>
      </c>
      <c r="EE41" s="10">
        <v>1218199</v>
      </c>
      <c r="EF41" s="10">
        <v>386090</v>
      </c>
      <c r="EG41" s="10">
        <v>832109</v>
      </c>
      <c r="EH41" s="10">
        <v>4027469</v>
      </c>
      <c r="EI41" s="10">
        <v>737438</v>
      </c>
      <c r="EJ41" s="10">
        <v>3290031</v>
      </c>
      <c r="EK41" s="10">
        <v>1016500</v>
      </c>
      <c r="EL41" s="10">
        <v>350887</v>
      </c>
      <c r="EM41" s="10">
        <v>665613</v>
      </c>
      <c r="EN41" s="10">
        <v>132944</v>
      </c>
      <c r="EO41" s="10">
        <v>78736</v>
      </c>
      <c r="EP41" s="10">
        <v>54208</v>
      </c>
      <c r="EQ41" s="10">
        <v>1392346</v>
      </c>
      <c r="ER41" s="10">
        <v>397183</v>
      </c>
      <c r="ES41" s="10">
        <v>995163</v>
      </c>
      <c r="ET41" s="10">
        <v>2144824</v>
      </c>
      <c r="EU41" s="10">
        <v>454423</v>
      </c>
      <c r="EV41" s="10">
        <v>1690401</v>
      </c>
      <c r="EW41" s="10">
        <v>702142</v>
      </c>
      <c r="EX41" s="10">
        <v>463742</v>
      </c>
      <c r="EY41" s="10">
        <v>238400</v>
      </c>
      <c r="EZ41" s="10">
        <v>1590190</v>
      </c>
      <c r="FA41" s="10">
        <v>535599</v>
      </c>
      <c r="FB41" s="10">
        <v>1054591</v>
      </c>
      <c r="FC41" s="10">
        <v>156337</v>
      </c>
      <c r="FD41" s="10">
        <v>74126</v>
      </c>
      <c r="FE41" s="10">
        <v>82211</v>
      </c>
      <c r="FF41" s="320"/>
      <c r="FG41" s="320"/>
      <c r="FH41" s="317"/>
    </row>
    <row r="42" spans="1:164" ht="25.5" customHeight="1">
      <c r="A42" s="713" t="s">
        <v>495</v>
      </c>
      <c r="B42" s="713"/>
      <c r="C42" s="713"/>
      <c r="D42" s="10">
        <v>241364988</v>
      </c>
      <c r="E42" s="10"/>
      <c r="F42" s="10"/>
      <c r="G42" s="10">
        <v>151121449</v>
      </c>
      <c r="H42" s="10">
        <v>90243539</v>
      </c>
      <c r="I42" s="10">
        <v>2434678</v>
      </c>
      <c r="J42" s="10">
        <v>1519925</v>
      </c>
      <c r="K42" s="10">
        <v>914753</v>
      </c>
      <c r="L42" s="10">
        <v>2621370</v>
      </c>
      <c r="M42" s="10">
        <v>2342903</v>
      </c>
      <c r="N42" s="10">
        <v>278467</v>
      </c>
      <c r="O42" s="10">
        <v>4011637</v>
      </c>
      <c r="P42" s="10">
        <v>2722957</v>
      </c>
      <c r="Q42" s="10">
        <v>1288680</v>
      </c>
      <c r="R42" s="10">
        <v>1607034</v>
      </c>
      <c r="S42" s="10">
        <v>1070341</v>
      </c>
      <c r="T42" s="10">
        <v>536693</v>
      </c>
      <c r="U42" s="10">
        <v>27122671</v>
      </c>
      <c r="V42" s="10">
        <v>10337693</v>
      </c>
      <c r="W42" s="10">
        <v>16784978</v>
      </c>
      <c r="X42" s="10">
        <v>4548013</v>
      </c>
      <c r="Y42" s="10">
        <v>2154740</v>
      </c>
      <c r="Z42" s="10">
        <v>2393273</v>
      </c>
      <c r="AA42" s="10">
        <v>1995906</v>
      </c>
      <c r="AB42" s="10">
        <v>1554651</v>
      </c>
      <c r="AC42" s="10">
        <v>441255</v>
      </c>
      <c r="AD42" s="10">
        <v>1398006</v>
      </c>
      <c r="AE42" s="10">
        <v>1302307</v>
      </c>
      <c r="AF42" s="10">
        <v>95699</v>
      </c>
      <c r="AG42" s="10">
        <v>830678</v>
      </c>
      <c r="AH42" s="10">
        <v>0</v>
      </c>
      <c r="AI42" s="10">
        <v>830678</v>
      </c>
      <c r="AJ42" s="10">
        <v>16921752</v>
      </c>
      <c r="AK42" s="10">
        <v>8963480</v>
      </c>
      <c r="AL42" s="10">
        <v>7958272</v>
      </c>
      <c r="AM42" s="10">
        <v>4584841</v>
      </c>
      <c r="AN42" s="10">
        <v>2565225</v>
      </c>
      <c r="AO42" s="10">
        <v>2019616</v>
      </c>
      <c r="AP42" s="10">
        <v>1490328</v>
      </c>
      <c r="AQ42" s="10">
        <v>1357258</v>
      </c>
      <c r="AR42" s="10">
        <v>133070</v>
      </c>
      <c r="AS42" s="10">
        <v>847636</v>
      </c>
      <c r="AT42" s="10">
        <v>564311</v>
      </c>
      <c r="AU42" s="10">
        <v>283325</v>
      </c>
      <c r="AV42" s="10">
        <v>8735482</v>
      </c>
      <c r="AW42" s="10">
        <v>5306966</v>
      </c>
      <c r="AX42" s="10">
        <v>3428516</v>
      </c>
      <c r="AY42" s="10">
        <v>3662518</v>
      </c>
      <c r="AZ42" s="10">
        <v>2354381</v>
      </c>
      <c r="BA42" s="10">
        <v>1308137</v>
      </c>
      <c r="BB42" s="10">
        <v>4830107</v>
      </c>
      <c r="BC42" s="10">
        <v>4039195</v>
      </c>
      <c r="BD42" s="10">
        <v>790912</v>
      </c>
      <c r="BE42" s="10">
        <v>2326821</v>
      </c>
      <c r="BF42" s="10">
        <v>1273693</v>
      </c>
      <c r="BG42" s="10">
        <v>1053128</v>
      </c>
      <c r="BH42" s="10">
        <v>1813811</v>
      </c>
      <c r="BI42" s="10">
        <v>1277355</v>
      </c>
      <c r="BJ42" s="10">
        <v>536456</v>
      </c>
      <c r="BK42" s="10">
        <v>3177676</v>
      </c>
      <c r="BL42" s="10">
        <v>2158440</v>
      </c>
      <c r="BM42" s="10">
        <v>1019236</v>
      </c>
      <c r="BN42" s="10">
        <v>645491</v>
      </c>
      <c r="BO42" s="10">
        <v>503060</v>
      </c>
      <c r="BP42" s="10">
        <v>142431</v>
      </c>
      <c r="BQ42" s="10">
        <v>3827566</v>
      </c>
      <c r="BR42" s="10">
        <v>2714766</v>
      </c>
      <c r="BS42" s="10">
        <v>1112800</v>
      </c>
      <c r="BT42" s="10">
        <v>6532450</v>
      </c>
      <c r="BU42" s="10">
        <v>5406326</v>
      </c>
      <c r="BV42" s="10">
        <v>1126124</v>
      </c>
      <c r="BW42" s="10">
        <v>6805055</v>
      </c>
      <c r="BX42" s="10">
        <v>4477335</v>
      </c>
      <c r="BY42" s="10">
        <v>2327720</v>
      </c>
      <c r="BZ42" s="10">
        <v>4903077</v>
      </c>
      <c r="CA42" s="10">
        <v>3107660</v>
      </c>
      <c r="CB42" s="10">
        <v>1795417</v>
      </c>
      <c r="CC42" s="10">
        <v>1092315</v>
      </c>
      <c r="CD42" s="10">
        <v>656339</v>
      </c>
      <c r="CE42" s="10">
        <v>435976</v>
      </c>
      <c r="CF42" s="10">
        <v>4326893</v>
      </c>
      <c r="CG42" s="10">
        <v>2805169</v>
      </c>
      <c r="CH42" s="10">
        <v>1521724</v>
      </c>
      <c r="CI42" s="10">
        <v>684311</v>
      </c>
      <c r="CJ42" s="10">
        <v>425897</v>
      </c>
      <c r="CK42" s="10">
        <v>258414</v>
      </c>
      <c r="CL42" s="10">
        <v>1326196</v>
      </c>
      <c r="CM42" s="10">
        <v>768671</v>
      </c>
      <c r="CN42" s="10">
        <v>557525</v>
      </c>
      <c r="CO42" s="10">
        <v>1567060</v>
      </c>
      <c r="CP42" s="10">
        <v>623347</v>
      </c>
      <c r="CQ42" s="10">
        <v>943713</v>
      </c>
      <c r="CR42" s="10">
        <v>1020980</v>
      </c>
      <c r="CS42" s="10">
        <v>879896</v>
      </c>
      <c r="CT42" s="10">
        <v>141084</v>
      </c>
      <c r="CU42" s="10">
        <v>8077871</v>
      </c>
      <c r="CV42" s="10">
        <v>6279781</v>
      </c>
      <c r="CW42" s="10">
        <v>1798090</v>
      </c>
      <c r="CX42" s="10">
        <v>3053803</v>
      </c>
      <c r="CY42" s="10">
        <v>2666990</v>
      </c>
      <c r="CZ42" s="10">
        <v>386813</v>
      </c>
      <c r="DA42" s="10">
        <v>19807590</v>
      </c>
      <c r="DB42" s="10">
        <v>11438368</v>
      </c>
      <c r="DC42" s="10">
        <v>8369222</v>
      </c>
      <c r="DD42" s="10">
        <v>5230759</v>
      </c>
      <c r="DE42" s="10">
        <v>3381923</v>
      </c>
      <c r="DF42" s="10">
        <v>1848836</v>
      </c>
      <c r="DG42" s="10">
        <v>1412457</v>
      </c>
      <c r="DH42" s="10">
        <v>996668</v>
      </c>
      <c r="DI42" s="10">
        <v>415789</v>
      </c>
      <c r="DJ42" s="10">
        <v>9299023</v>
      </c>
      <c r="DK42" s="10">
        <v>5824191</v>
      </c>
      <c r="DL42" s="10">
        <v>3474832</v>
      </c>
      <c r="DM42" s="10">
        <v>3140960</v>
      </c>
      <c r="DN42" s="10">
        <v>2383170</v>
      </c>
      <c r="DO42" s="10">
        <v>757790</v>
      </c>
      <c r="DP42" s="10">
        <v>4175162</v>
      </c>
      <c r="DQ42" s="10">
        <v>2972551</v>
      </c>
      <c r="DR42" s="10">
        <v>1202611</v>
      </c>
      <c r="DS42" s="10">
        <v>7421649</v>
      </c>
      <c r="DT42" s="10">
        <v>4912183</v>
      </c>
      <c r="DU42" s="10">
        <v>2509466</v>
      </c>
      <c r="DV42" s="10">
        <v>1050463</v>
      </c>
      <c r="DW42" s="10">
        <v>929031</v>
      </c>
      <c r="DX42" s="10">
        <v>121432</v>
      </c>
      <c r="DY42" s="10">
        <v>3358292</v>
      </c>
      <c r="DZ42" s="10">
        <v>2209537</v>
      </c>
      <c r="EA42" s="10">
        <v>1148755</v>
      </c>
      <c r="EB42" s="10">
        <v>709867</v>
      </c>
      <c r="EC42" s="10">
        <v>565262</v>
      </c>
      <c r="ED42" s="10">
        <v>144605</v>
      </c>
      <c r="EE42" s="10">
        <v>4060982</v>
      </c>
      <c r="EF42" s="10">
        <v>2031029</v>
      </c>
      <c r="EG42" s="10">
        <v>2029953</v>
      </c>
      <c r="EH42" s="10">
        <v>20899127</v>
      </c>
      <c r="EI42" s="10">
        <v>13675786</v>
      </c>
      <c r="EJ42" s="10">
        <v>7223341</v>
      </c>
      <c r="EK42" s="10">
        <v>2311160</v>
      </c>
      <c r="EL42" s="10">
        <v>1357062</v>
      </c>
      <c r="EM42" s="10">
        <v>954098</v>
      </c>
      <c r="EN42" s="10">
        <v>412213</v>
      </c>
      <c r="EO42" s="10">
        <v>319429</v>
      </c>
      <c r="EP42" s="10">
        <v>92784</v>
      </c>
      <c r="EQ42" s="10">
        <v>6419902</v>
      </c>
      <c r="ER42" s="10">
        <v>4937795</v>
      </c>
      <c r="ES42" s="10">
        <v>1482107</v>
      </c>
      <c r="ET42" s="10">
        <v>5870227</v>
      </c>
      <c r="EU42" s="10">
        <v>3622496</v>
      </c>
      <c r="EV42" s="10">
        <v>2247731</v>
      </c>
      <c r="EW42" s="10">
        <v>1316269</v>
      </c>
      <c r="EX42" s="10">
        <v>1064634</v>
      </c>
      <c r="EY42" s="10">
        <v>251635</v>
      </c>
      <c r="EZ42" s="10">
        <v>4284775</v>
      </c>
      <c r="FA42" s="10">
        <v>3162613</v>
      </c>
      <c r="FB42" s="10">
        <v>1122162</v>
      </c>
      <c r="FC42" s="10">
        <v>1360075</v>
      </c>
      <c r="FD42" s="10">
        <v>1156663</v>
      </c>
      <c r="FE42" s="10">
        <v>203412</v>
      </c>
      <c r="FF42" s="320"/>
      <c r="FG42" s="320"/>
      <c r="FH42" s="317"/>
    </row>
    <row r="43" spans="1:164" ht="15" customHeight="1">
      <c r="A43" s="713" t="s">
        <v>496</v>
      </c>
      <c r="B43" s="713"/>
      <c r="C43" s="713"/>
      <c r="D43" s="10">
        <v>57728625</v>
      </c>
      <c r="E43" s="10"/>
      <c r="F43" s="10"/>
      <c r="G43" s="10">
        <v>39634498</v>
      </c>
      <c r="H43" s="10">
        <v>18094127</v>
      </c>
      <c r="I43" s="10">
        <v>483522</v>
      </c>
      <c r="J43" s="10">
        <v>346543</v>
      </c>
      <c r="K43" s="10">
        <v>136979</v>
      </c>
      <c r="L43" s="10">
        <v>1011095</v>
      </c>
      <c r="M43" s="10">
        <v>862516</v>
      </c>
      <c r="N43" s="10">
        <v>148579</v>
      </c>
      <c r="O43" s="10">
        <v>1189705</v>
      </c>
      <c r="P43" s="10">
        <v>773127</v>
      </c>
      <c r="Q43" s="10">
        <v>416578</v>
      </c>
      <c r="R43" s="10">
        <v>313918</v>
      </c>
      <c r="S43" s="10">
        <v>139279</v>
      </c>
      <c r="T43" s="10">
        <v>174639</v>
      </c>
      <c r="U43" s="10">
        <v>5483004</v>
      </c>
      <c r="V43" s="10">
        <v>2787148</v>
      </c>
      <c r="W43" s="10">
        <v>2695856</v>
      </c>
      <c r="X43" s="10">
        <v>1215781</v>
      </c>
      <c r="Y43" s="10">
        <v>727769</v>
      </c>
      <c r="Z43" s="10">
        <v>488012</v>
      </c>
      <c r="AA43" s="10">
        <v>749774</v>
      </c>
      <c r="AB43" s="10">
        <v>668634</v>
      </c>
      <c r="AC43" s="10">
        <v>81140</v>
      </c>
      <c r="AD43" s="10">
        <v>124486</v>
      </c>
      <c r="AE43" s="10">
        <v>100881</v>
      </c>
      <c r="AF43" s="10">
        <v>23605</v>
      </c>
      <c r="AG43" s="10">
        <v>98928</v>
      </c>
      <c r="AH43" s="10">
        <v>0</v>
      </c>
      <c r="AI43" s="10">
        <v>98928</v>
      </c>
      <c r="AJ43" s="10">
        <v>1913671</v>
      </c>
      <c r="AK43" s="10">
        <v>829199</v>
      </c>
      <c r="AL43" s="10">
        <v>1084472</v>
      </c>
      <c r="AM43" s="10">
        <v>536212</v>
      </c>
      <c r="AN43" s="10">
        <v>262864</v>
      </c>
      <c r="AO43" s="10">
        <v>273348</v>
      </c>
      <c r="AP43" s="10">
        <v>163264</v>
      </c>
      <c r="AQ43" s="10">
        <v>145337</v>
      </c>
      <c r="AR43" s="10">
        <v>17927</v>
      </c>
      <c r="AS43" s="10">
        <v>172308</v>
      </c>
      <c r="AT43" s="10">
        <v>118254</v>
      </c>
      <c r="AU43" s="10">
        <v>54054</v>
      </c>
      <c r="AV43" s="10">
        <v>2345967</v>
      </c>
      <c r="AW43" s="10">
        <v>1759472</v>
      </c>
      <c r="AX43" s="10">
        <v>586495</v>
      </c>
      <c r="AY43" s="10">
        <v>1211642</v>
      </c>
      <c r="AZ43" s="10">
        <v>1030012</v>
      </c>
      <c r="BA43" s="10">
        <v>181630</v>
      </c>
      <c r="BB43" s="10">
        <v>2538282</v>
      </c>
      <c r="BC43" s="10">
        <v>2370560</v>
      </c>
      <c r="BD43" s="10">
        <v>167722</v>
      </c>
      <c r="BE43" s="10">
        <v>450529</v>
      </c>
      <c r="BF43" s="10">
        <v>191818</v>
      </c>
      <c r="BG43" s="10">
        <v>258711</v>
      </c>
      <c r="BH43" s="10">
        <v>460758</v>
      </c>
      <c r="BI43" s="10">
        <v>268330</v>
      </c>
      <c r="BJ43" s="10">
        <v>192428</v>
      </c>
      <c r="BK43" s="10">
        <v>627584</v>
      </c>
      <c r="BL43" s="10">
        <v>378463</v>
      </c>
      <c r="BM43" s="10">
        <v>249121</v>
      </c>
      <c r="BN43" s="10">
        <v>165617</v>
      </c>
      <c r="BO43" s="10">
        <v>134821</v>
      </c>
      <c r="BP43" s="10">
        <v>30796</v>
      </c>
      <c r="BQ43" s="10">
        <v>706076</v>
      </c>
      <c r="BR43" s="10">
        <v>541489</v>
      </c>
      <c r="BS43" s="10">
        <v>164587</v>
      </c>
      <c r="BT43" s="10">
        <v>1340558</v>
      </c>
      <c r="BU43" s="10">
        <v>1195169</v>
      </c>
      <c r="BV43" s="10">
        <v>145389</v>
      </c>
      <c r="BW43" s="10">
        <v>1499695</v>
      </c>
      <c r="BX43" s="10">
        <v>1163692</v>
      </c>
      <c r="BY43" s="10">
        <v>336003</v>
      </c>
      <c r="BZ43" s="10">
        <v>906403</v>
      </c>
      <c r="CA43" s="10">
        <v>477743</v>
      </c>
      <c r="CB43" s="10">
        <v>428660</v>
      </c>
      <c r="CC43" s="10">
        <v>194485</v>
      </c>
      <c r="CD43" s="10">
        <v>108124</v>
      </c>
      <c r="CE43" s="10">
        <v>86361</v>
      </c>
      <c r="CF43" s="10">
        <v>1083522</v>
      </c>
      <c r="CG43" s="10">
        <v>761184</v>
      </c>
      <c r="CH43" s="10">
        <v>322338</v>
      </c>
      <c r="CI43" s="10">
        <v>249928</v>
      </c>
      <c r="CJ43" s="10">
        <v>204943</v>
      </c>
      <c r="CK43" s="10">
        <v>44985</v>
      </c>
      <c r="CL43" s="10">
        <v>274316</v>
      </c>
      <c r="CM43" s="10">
        <v>148104</v>
      </c>
      <c r="CN43" s="10">
        <v>126212</v>
      </c>
      <c r="CO43" s="10">
        <v>311004</v>
      </c>
      <c r="CP43" s="10">
        <v>186749</v>
      </c>
      <c r="CQ43" s="10">
        <v>124255</v>
      </c>
      <c r="CR43" s="10">
        <v>432686</v>
      </c>
      <c r="CS43" s="10">
        <v>412000</v>
      </c>
      <c r="CT43" s="10">
        <v>20686</v>
      </c>
      <c r="CU43" s="10">
        <v>1403276</v>
      </c>
      <c r="CV43" s="10">
        <v>1199938</v>
      </c>
      <c r="CW43" s="10">
        <v>203338</v>
      </c>
      <c r="CX43" s="10">
        <v>798823</v>
      </c>
      <c r="CY43" s="10">
        <v>721076</v>
      </c>
      <c r="CZ43" s="10">
        <v>77747</v>
      </c>
      <c r="DA43" s="10">
        <v>4974983</v>
      </c>
      <c r="DB43" s="10">
        <v>3752468</v>
      </c>
      <c r="DC43" s="10">
        <v>1222515</v>
      </c>
      <c r="DD43" s="10">
        <v>1031486</v>
      </c>
      <c r="DE43" s="10">
        <v>857630</v>
      </c>
      <c r="DF43" s="10">
        <v>173856</v>
      </c>
      <c r="DG43" s="10">
        <v>846310</v>
      </c>
      <c r="DH43" s="10">
        <v>787683</v>
      </c>
      <c r="DI43" s="10">
        <v>58627</v>
      </c>
      <c r="DJ43" s="10">
        <v>2052243</v>
      </c>
      <c r="DK43" s="10">
        <v>1075828</v>
      </c>
      <c r="DL43" s="10">
        <v>976415</v>
      </c>
      <c r="DM43" s="10">
        <v>446959</v>
      </c>
      <c r="DN43" s="10">
        <v>337667</v>
      </c>
      <c r="DO43" s="10">
        <v>109292</v>
      </c>
      <c r="DP43" s="10">
        <v>889140</v>
      </c>
      <c r="DQ43" s="10">
        <v>533946</v>
      </c>
      <c r="DR43" s="10">
        <v>355194</v>
      </c>
      <c r="DS43" s="10">
        <v>1741110</v>
      </c>
      <c r="DT43" s="10">
        <v>729164</v>
      </c>
      <c r="DU43" s="10">
        <v>1011946</v>
      </c>
      <c r="DV43" s="10">
        <v>406720</v>
      </c>
      <c r="DW43" s="10">
        <v>384024</v>
      </c>
      <c r="DX43" s="10">
        <v>22696</v>
      </c>
      <c r="DY43" s="10">
        <v>557366</v>
      </c>
      <c r="DZ43" s="10">
        <v>316279</v>
      </c>
      <c r="EA43" s="10">
        <v>241087</v>
      </c>
      <c r="EB43" s="10">
        <v>258721</v>
      </c>
      <c r="EC43" s="10">
        <v>239864</v>
      </c>
      <c r="ED43" s="10">
        <v>18857</v>
      </c>
      <c r="EE43" s="10">
        <v>1129859</v>
      </c>
      <c r="EF43" s="10">
        <v>262474</v>
      </c>
      <c r="EG43" s="10">
        <v>867385</v>
      </c>
      <c r="EH43" s="10">
        <v>7295042</v>
      </c>
      <c r="EI43" s="10">
        <v>4880755</v>
      </c>
      <c r="EJ43" s="10">
        <v>2414287</v>
      </c>
      <c r="EK43" s="10">
        <v>631962</v>
      </c>
      <c r="EL43" s="10">
        <v>452514</v>
      </c>
      <c r="EM43" s="10">
        <v>179448</v>
      </c>
      <c r="EN43" s="10">
        <v>119698</v>
      </c>
      <c r="EO43" s="10">
        <v>107305</v>
      </c>
      <c r="EP43" s="10">
        <v>12393</v>
      </c>
      <c r="EQ43" s="10">
        <v>1187342</v>
      </c>
      <c r="ER43" s="10">
        <v>848821</v>
      </c>
      <c r="ES43" s="10">
        <v>338521</v>
      </c>
      <c r="ET43" s="10">
        <v>1671562</v>
      </c>
      <c r="EU43" s="10">
        <v>1293425</v>
      </c>
      <c r="EV43" s="10">
        <v>378137</v>
      </c>
      <c r="EW43" s="10">
        <v>291609</v>
      </c>
      <c r="EX43" s="10">
        <v>249577</v>
      </c>
      <c r="EY43" s="10">
        <v>42032</v>
      </c>
      <c r="EZ43" s="10">
        <v>929992</v>
      </c>
      <c r="FA43" s="10">
        <v>728513</v>
      </c>
      <c r="FB43" s="10">
        <v>201479</v>
      </c>
      <c r="FC43" s="10">
        <v>809703</v>
      </c>
      <c r="FD43" s="10">
        <v>781323</v>
      </c>
      <c r="FE43" s="10">
        <v>28380</v>
      </c>
      <c r="FF43" s="320"/>
      <c r="FG43" s="320"/>
      <c r="FH43" s="317"/>
    </row>
    <row r="44" spans="1:164" ht="15" customHeight="1">
      <c r="A44" s="713" t="s">
        <v>497</v>
      </c>
      <c r="B44" s="713"/>
      <c r="C44" s="713"/>
      <c r="D44" s="10">
        <v>10494054</v>
      </c>
      <c r="E44" s="10"/>
      <c r="F44" s="10"/>
      <c r="G44" s="10">
        <v>16055</v>
      </c>
      <c r="H44" s="10">
        <v>10477999</v>
      </c>
      <c r="I44" s="10">
        <v>28025</v>
      </c>
      <c r="J44" s="10">
        <v>0</v>
      </c>
      <c r="K44" s="10">
        <v>28025</v>
      </c>
      <c r="L44" s="10">
        <v>10385</v>
      </c>
      <c r="M44" s="10">
        <v>0</v>
      </c>
      <c r="N44" s="10">
        <v>10385</v>
      </c>
      <c r="O44" s="10">
        <v>70033</v>
      </c>
      <c r="P44" s="10">
        <v>0</v>
      </c>
      <c r="Q44" s="10">
        <v>70033</v>
      </c>
      <c r="R44" s="10">
        <v>23423</v>
      </c>
      <c r="S44" s="10">
        <v>0</v>
      </c>
      <c r="T44" s="10">
        <v>23423</v>
      </c>
      <c r="U44" s="10">
        <v>2736611</v>
      </c>
      <c r="V44" s="10">
        <v>0</v>
      </c>
      <c r="W44" s="10">
        <v>2736611</v>
      </c>
      <c r="X44" s="10">
        <v>342165</v>
      </c>
      <c r="Y44" s="10">
        <v>0</v>
      </c>
      <c r="Z44" s="10">
        <v>342165</v>
      </c>
      <c r="AA44" s="10">
        <v>23928</v>
      </c>
      <c r="AB44" s="10">
        <v>0</v>
      </c>
      <c r="AC44" s="10">
        <v>23928</v>
      </c>
      <c r="AD44" s="10">
        <v>28593</v>
      </c>
      <c r="AE44" s="10">
        <v>0</v>
      </c>
      <c r="AF44" s="10">
        <v>28593</v>
      </c>
      <c r="AG44" s="10">
        <v>2394</v>
      </c>
      <c r="AH44" s="10">
        <v>0</v>
      </c>
      <c r="AI44" s="10">
        <v>2394</v>
      </c>
      <c r="AJ44" s="10">
        <v>2977052</v>
      </c>
      <c r="AK44" s="10">
        <v>0</v>
      </c>
      <c r="AL44" s="10">
        <v>2977052</v>
      </c>
      <c r="AM44" s="10">
        <v>134515</v>
      </c>
      <c r="AN44" s="10">
        <v>0</v>
      </c>
      <c r="AO44" s="10">
        <v>134515</v>
      </c>
      <c r="AP44" s="10">
        <v>32562</v>
      </c>
      <c r="AQ44" s="10">
        <v>13217</v>
      </c>
      <c r="AR44" s="10">
        <v>19345</v>
      </c>
      <c r="AS44" s="10">
        <v>30166</v>
      </c>
      <c r="AT44" s="10">
        <v>0</v>
      </c>
      <c r="AU44" s="10">
        <v>30166</v>
      </c>
      <c r="AV44" s="10">
        <v>515084</v>
      </c>
      <c r="AW44" s="10">
        <v>0</v>
      </c>
      <c r="AX44" s="10">
        <v>515084</v>
      </c>
      <c r="AY44" s="10">
        <v>11287</v>
      </c>
      <c r="AZ44" s="10">
        <v>0</v>
      </c>
      <c r="BA44" s="10">
        <v>11287</v>
      </c>
      <c r="BB44" s="10">
        <v>23882</v>
      </c>
      <c r="BC44" s="10">
        <v>0</v>
      </c>
      <c r="BD44" s="10">
        <v>23882</v>
      </c>
      <c r="BE44" s="10">
        <v>129031</v>
      </c>
      <c r="BF44" s="10">
        <v>0</v>
      </c>
      <c r="BG44" s="10">
        <v>129031</v>
      </c>
      <c r="BH44" s="10">
        <v>14880</v>
      </c>
      <c r="BI44" s="10">
        <v>0</v>
      </c>
      <c r="BJ44" s="10">
        <v>14880</v>
      </c>
      <c r="BK44" s="10">
        <v>15685</v>
      </c>
      <c r="BL44" s="10">
        <v>0</v>
      </c>
      <c r="BM44" s="10">
        <v>15685</v>
      </c>
      <c r="BN44" s="10">
        <v>8356</v>
      </c>
      <c r="BO44" s="10">
        <v>0</v>
      </c>
      <c r="BP44" s="10">
        <v>8356</v>
      </c>
      <c r="BQ44" s="10">
        <v>105582</v>
      </c>
      <c r="BR44" s="10">
        <v>0</v>
      </c>
      <c r="BS44" s="10">
        <v>105582</v>
      </c>
      <c r="BT44" s="10">
        <v>10052</v>
      </c>
      <c r="BU44" s="10">
        <v>0</v>
      </c>
      <c r="BV44" s="10">
        <v>10052</v>
      </c>
      <c r="BW44" s="10">
        <v>197361</v>
      </c>
      <c r="BX44" s="10">
        <v>0</v>
      </c>
      <c r="BY44" s="10">
        <v>197361</v>
      </c>
      <c r="BZ44" s="10">
        <v>334574</v>
      </c>
      <c r="CA44" s="10">
        <v>0</v>
      </c>
      <c r="CB44" s="10">
        <v>334574</v>
      </c>
      <c r="CC44" s="10">
        <v>11118</v>
      </c>
      <c r="CD44" s="10">
        <v>0</v>
      </c>
      <c r="CE44" s="10">
        <v>11118</v>
      </c>
      <c r="CF44" s="10">
        <v>107803</v>
      </c>
      <c r="CG44" s="10">
        <v>0</v>
      </c>
      <c r="CH44" s="10">
        <v>107803</v>
      </c>
      <c r="CI44" s="10">
        <v>78800</v>
      </c>
      <c r="CJ44" s="10">
        <v>0</v>
      </c>
      <c r="CK44" s="10">
        <v>78800</v>
      </c>
      <c r="CL44" s="10">
        <v>36689</v>
      </c>
      <c r="CM44" s="10">
        <v>0</v>
      </c>
      <c r="CN44" s="10">
        <v>36689</v>
      </c>
      <c r="CO44" s="10">
        <v>147190</v>
      </c>
      <c r="CP44" s="10">
        <v>2563</v>
      </c>
      <c r="CQ44" s="10">
        <v>144627</v>
      </c>
      <c r="CR44" s="10">
        <v>3694</v>
      </c>
      <c r="CS44" s="10">
        <v>235</v>
      </c>
      <c r="CT44" s="10">
        <v>3459</v>
      </c>
      <c r="CU44" s="10">
        <v>3604</v>
      </c>
      <c r="CV44" s="10">
        <v>0</v>
      </c>
      <c r="CW44" s="10">
        <v>3604</v>
      </c>
      <c r="CX44" s="10">
        <v>13033</v>
      </c>
      <c r="CY44" s="10">
        <v>0</v>
      </c>
      <c r="CZ44" s="10">
        <v>13033</v>
      </c>
      <c r="DA44" s="10">
        <v>142356</v>
      </c>
      <c r="DB44" s="10">
        <v>0</v>
      </c>
      <c r="DC44" s="10">
        <v>142356</v>
      </c>
      <c r="DD44" s="10">
        <v>29563</v>
      </c>
      <c r="DE44" s="10">
        <v>0</v>
      </c>
      <c r="DF44" s="10">
        <v>29563</v>
      </c>
      <c r="DG44" s="10">
        <v>145073</v>
      </c>
      <c r="DH44" s="10">
        <v>0</v>
      </c>
      <c r="DI44" s="10">
        <v>145073</v>
      </c>
      <c r="DJ44" s="10">
        <v>328468</v>
      </c>
      <c r="DK44" s="10">
        <v>0</v>
      </c>
      <c r="DL44" s="10">
        <v>328468</v>
      </c>
      <c r="DM44" s="10">
        <v>38326</v>
      </c>
      <c r="DN44" s="10">
        <v>0</v>
      </c>
      <c r="DO44" s="10">
        <v>38326</v>
      </c>
      <c r="DP44" s="10">
        <v>100667</v>
      </c>
      <c r="DQ44" s="10">
        <v>0</v>
      </c>
      <c r="DR44" s="10">
        <v>100667</v>
      </c>
      <c r="DS44" s="10">
        <v>87859</v>
      </c>
      <c r="DT44" s="10">
        <v>0</v>
      </c>
      <c r="DU44" s="10">
        <v>87859</v>
      </c>
      <c r="DV44" s="10">
        <v>6653</v>
      </c>
      <c r="DW44" s="10">
        <v>0</v>
      </c>
      <c r="DX44" s="10">
        <v>6653</v>
      </c>
      <c r="DY44" s="10">
        <v>56639</v>
      </c>
      <c r="DZ44" s="10">
        <v>0</v>
      </c>
      <c r="EA44" s="10">
        <v>56639</v>
      </c>
      <c r="EB44" s="10">
        <v>20394</v>
      </c>
      <c r="EC44" s="10">
        <v>0</v>
      </c>
      <c r="ED44" s="10">
        <v>20394</v>
      </c>
      <c r="EE44" s="10">
        <v>156605</v>
      </c>
      <c r="EF44" s="10">
        <v>0</v>
      </c>
      <c r="EG44" s="10">
        <v>156605</v>
      </c>
      <c r="EH44" s="10">
        <v>465401</v>
      </c>
      <c r="EI44" s="10">
        <v>0</v>
      </c>
      <c r="EJ44" s="10">
        <v>465401</v>
      </c>
      <c r="EK44" s="10">
        <v>55866</v>
      </c>
      <c r="EL44" s="10">
        <v>0</v>
      </c>
      <c r="EM44" s="10">
        <v>55866</v>
      </c>
      <c r="EN44" s="10">
        <v>4814</v>
      </c>
      <c r="EO44" s="10">
        <v>0</v>
      </c>
      <c r="EP44" s="10">
        <v>4814</v>
      </c>
      <c r="EQ44" s="10">
        <v>63379</v>
      </c>
      <c r="ER44" s="10">
        <v>0</v>
      </c>
      <c r="ES44" s="10">
        <v>63379</v>
      </c>
      <c r="ET44" s="10">
        <v>489248</v>
      </c>
      <c r="EU44" s="10">
        <v>0</v>
      </c>
      <c r="EV44" s="10">
        <v>489248</v>
      </c>
      <c r="EW44" s="10">
        <v>16341</v>
      </c>
      <c r="EX44" s="10">
        <v>40</v>
      </c>
      <c r="EY44" s="10">
        <v>16301</v>
      </c>
      <c r="EZ44" s="10">
        <v>69805</v>
      </c>
      <c r="FA44" s="10">
        <v>0</v>
      </c>
      <c r="FB44" s="10">
        <v>69805</v>
      </c>
      <c r="FC44" s="10">
        <v>9043</v>
      </c>
      <c r="FD44" s="10">
        <v>0</v>
      </c>
      <c r="FE44" s="10">
        <v>9043</v>
      </c>
      <c r="FF44" s="320"/>
      <c r="FG44" s="320"/>
      <c r="FH44" s="317"/>
    </row>
    <row r="45" spans="1:164" ht="15" customHeight="1">
      <c r="A45" s="713" t="s">
        <v>498</v>
      </c>
      <c r="B45" s="713"/>
      <c r="C45" s="713"/>
      <c r="D45" s="10">
        <v>3924206</v>
      </c>
      <c r="E45" s="10"/>
      <c r="F45" s="10"/>
      <c r="G45" s="10">
        <v>1138328</v>
      </c>
      <c r="H45" s="10">
        <v>2785878</v>
      </c>
      <c r="I45" s="10">
        <v>75222</v>
      </c>
      <c r="J45" s="10">
        <v>0</v>
      </c>
      <c r="K45" s="10">
        <v>75222</v>
      </c>
      <c r="L45" s="10">
        <v>501328</v>
      </c>
      <c r="M45" s="10">
        <v>493202</v>
      </c>
      <c r="N45" s="10">
        <v>8126</v>
      </c>
      <c r="O45" s="10">
        <v>149195</v>
      </c>
      <c r="P45" s="10">
        <v>102390</v>
      </c>
      <c r="Q45" s="10">
        <v>46805</v>
      </c>
      <c r="R45" s="10">
        <v>24030</v>
      </c>
      <c r="S45" s="10">
        <v>5742</v>
      </c>
      <c r="T45" s="10">
        <v>18288</v>
      </c>
      <c r="U45" s="10">
        <v>269060</v>
      </c>
      <c r="V45" s="10">
        <v>17252</v>
      </c>
      <c r="W45" s="10">
        <v>251808</v>
      </c>
      <c r="X45" s="10">
        <v>120554</v>
      </c>
      <c r="Y45" s="10">
        <v>24673</v>
      </c>
      <c r="Z45" s="10">
        <v>95881</v>
      </c>
      <c r="AA45" s="10">
        <v>18548</v>
      </c>
      <c r="AB45" s="10">
        <v>5362</v>
      </c>
      <c r="AC45" s="10">
        <v>13186</v>
      </c>
      <c r="AD45" s="10">
        <v>2434</v>
      </c>
      <c r="AE45" s="10">
        <v>254</v>
      </c>
      <c r="AF45" s="10">
        <v>2180</v>
      </c>
      <c r="AG45" s="10">
        <v>21984</v>
      </c>
      <c r="AH45" s="10">
        <v>0</v>
      </c>
      <c r="AI45" s="10">
        <v>21984</v>
      </c>
      <c r="AJ45" s="10">
        <v>225428</v>
      </c>
      <c r="AK45" s="10">
        <v>84551</v>
      </c>
      <c r="AL45" s="10">
        <v>140877</v>
      </c>
      <c r="AM45" s="10">
        <v>130802</v>
      </c>
      <c r="AN45" s="10">
        <v>1338</v>
      </c>
      <c r="AO45" s="10">
        <v>129464</v>
      </c>
      <c r="AP45" s="10">
        <v>785</v>
      </c>
      <c r="AQ45" s="10">
        <v>191</v>
      </c>
      <c r="AR45" s="10">
        <v>594</v>
      </c>
      <c r="AS45" s="10">
        <v>80603</v>
      </c>
      <c r="AT45" s="10">
        <v>68646</v>
      </c>
      <c r="AU45" s="10">
        <v>11957</v>
      </c>
      <c r="AV45" s="10">
        <v>13140</v>
      </c>
      <c r="AW45" s="10">
        <v>959</v>
      </c>
      <c r="AX45" s="10">
        <v>12181</v>
      </c>
      <c r="AY45" s="10">
        <v>81118</v>
      </c>
      <c r="AZ45" s="10">
        <v>1995</v>
      </c>
      <c r="BA45" s="10">
        <v>79123</v>
      </c>
      <c r="BB45" s="10">
        <v>59401</v>
      </c>
      <c r="BC45" s="10">
        <v>0</v>
      </c>
      <c r="BD45" s="10">
        <v>59401</v>
      </c>
      <c r="BE45" s="10">
        <v>46740</v>
      </c>
      <c r="BF45" s="10">
        <v>6174</v>
      </c>
      <c r="BG45" s="10">
        <v>40566</v>
      </c>
      <c r="BH45" s="10">
        <v>56657</v>
      </c>
      <c r="BI45" s="10">
        <v>0</v>
      </c>
      <c r="BJ45" s="10">
        <v>56657</v>
      </c>
      <c r="BK45" s="10">
        <v>12783</v>
      </c>
      <c r="BL45" s="10">
        <v>156</v>
      </c>
      <c r="BM45" s="10">
        <v>12627</v>
      </c>
      <c r="BN45" s="10">
        <v>7996</v>
      </c>
      <c r="BO45" s="10">
        <v>3919</v>
      </c>
      <c r="BP45" s="10">
        <v>4077</v>
      </c>
      <c r="BQ45" s="10">
        <v>20884</v>
      </c>
      <c r="BR45" s="10">
        <v>10514</v>
      </c>
      <c r="BS45" s="10">
        <v>10370</v>
      </c>
      <c r="BT45" s="10">
        <v>25621</v>
      </c>
      <c r="BU45" s="10">
        <v>1870</v>
      </c>
      <c r="BV45" s="10">
        <v>23751</v>
      </c>
      <c r="BW45" s="10">
        <v>102798</v>
      </c>
      <c r="BX45" s="10">
        <v>8985</v>
      </c>
      <c r="BY45" s="10">
        <v>93813</v>
      </c>
      <c r="BZ45" s="10">
        <v>74270</v>
      </c>
      <c r="CA45" s="10">
        <v>16401</v>
      </c>
      <c r="CB45" s="10">
        <v>57869</v>
      </c>
      <c r="CC45" s="10">
        <v>29442</v>
      </c>
      <c r="CD45" s="10">
        <v>1631</v>
      </c>
      <c r="CE45" s="10">
        <v>27811</v>
      </c>
      <c r="CF45" s="10">
        <v>65309</v>
      </c>
      <c r="CG45" s="10">
        <v>23148</v>
      </c>
      <c r="CH45" s="10">
        <v>42161</v>
      </c>
      <c r="CI45" s="10">
        <v>11374</v>
      </c>
      <c r="CJ45" s="10">
        <v>2956</v>
      </c>
      <c r="CK45" s="10">
        <v>8418</v>
      </c>
      <c r="CL45" s="10">
        <v>12943</v>
      </c>
      <c r="CM45" s="10">
        <v>4621</v>
      </c>
      <c r="CN45" s="10">
        <v>8322</v>
      </c>
      <c r="CO45" s="10">
        <v>29561</v>
      </c>
      <c r="CP45" s="10">
        <v>9154</v>
      </c>
      <c r="CQ45" s="10">
        <v>20407</v>
      </c>
      <c r="CR45" s="10">
        <v>6848</v>
      </c>
      <c r="CS45" s="10">
        <v>1339</v>
      </c>
      <c r="CT45" s="10">
        <v>5509</v>
      </c>
      <c r="CU45" s="10">
        <v>94883</v>
      </c>
      <c r="CV45" s="10">
        <v>268</v>
      </c>
      <c r="CW45" s="10">
        <v>94615</v>
      </c>
      <c r="CX45" s="10">
        <v>13534</v>
      </c>
      <c r="CY45" s="10">
        <v>2500</v>
      </c>
      <c r="CZ45" s="10">
        <v>11034</v>
      </c>
      <c r="DA45" s="10">
        <v>82948</v>
      </c>
      <c r="DB45" s="10">
        <v>15208</v>
      </c>
      <c r="DC45" s="10">
        <v>67740</v>
      </c>
      <c r="DD45" s="10">
        <v>102226</v>
      </c>
      <c r="DE45" s="10">
        <v>24614</v>
      </c>
      <c r="DF45" s="10">
        <v>77612</v>
      </c>
      <c r="DG45" s="10">
        <v>9017</v>
      </c>
      <c r="DH45" s="10">
        <v>4789</v>
      </c>
      <c r="DI45" s="10">
        <v>4228</v>
      </c>
      <c r="DJ45" s="10">
        <v>108272</v>
      </c>
      <c r="DK45" s="10">
        <v>11033</v>
      </c>
      <c r="DL45" s="10">
        <v>97239</v>
      </c>
      <c r="DM45" s="10">
        <v>29564</v>
      </c>
      <c r="DN45" s="10">
        <v>9831</v>
      </c>
      <c r="DO45" s="10">
        <v>19733</v>
      </c>
      <c r="DP45" s="10">
        <v>68968</v>
      </c>
      <c r="DQ45" s="10">
        <v>0</v>
      </c>
      <c r="DR45" s="10">
        <v>68968</v>
      </c>
      <c r="DS45" s="10">
        <v>182104</v>
      </c>
      <c r="DT45" s="10">
        <v>10127</v>
      </c>
      <c r="DU45" s="10">
        <v>171977</v>
      </c>
      <c r="DV45" s="10">
        <v>2228</v>
      </c>
      <c r="DW45" s="10">
        <v>1811</v>
      </c>
      <c r="DX45" s="10">
        <v>417</v>
      </c>
      <c r="DY45" s="10">
        <v>47702</v>
      </c>
      <c r="DZ45" s="10">
        <v>20141</v>
      </c>
      <c r="EA45" s="10">
        <v>27561</v>
      </c>
      <c r="EB45" s="10">
        <v>14035</v>
      </c>
      <c r="EC45" s="10">
        <v>6655</v>
      </c>
      <c r="ED45" s="10">
        <v>7380</v>
      </c>
      <c r="EE45" s="10">
        <v>56577</v>
      </c>
      <c r="EF45" s="10">
        <v>3327</v>
      </c>
      <c r="EG45" s="10">
        <v>53250</v>
      </c>
      <c r="EH45" s="10">
        <v>332083</v>
      </c>
      <c r="EI45" s="10">
        <v>34858</v>
      </c>
      <c r="EJ45" s="10">
        <v>297225</v>
      </c>
      <c r="EK45" s="10">
        <v>102061</v>
      </c>
      <c r="EL45" s="10">
        <v>41167</v>
      </c>
      <c r="EM45" s="10">
        <v>60894</v>
      </c>
      <c r="EN45" s="10">
        <v>3995</v>
      </c>
      <c r="EO45" s="10">
        <v>1469</v>
      </c>
      <c r="EP45" s="10">
        <v>2526</v>
      </c>
      <c r="EQ45" s="10">
        <v>41895</v>
      </c>
      <c r="ER45" s="10">
        <v>22016</v>
      </c>
      <c r="ES45" s="10">
        <v>19879</v>
      </c>
      <c r="ET45" s="10">
        <v>229445</v>
      </c>
      <c r="EU45" s="10">
        <v>14746</v>
      </c>
      <c r="EV45" s="10">
        <v>214699</v>
      </c>
      <c r="EW45" s="10">
        <v>6913</v>
      </c>
      <c r="EX45" s="10">
        <v>639</v>
      </c>
      <c r="EY45" s="10">
        <v>6274</v>
      </c>
      <c r="EZ45" s="10">
        <v>111887</v>
      </c>
      <c r="FA45" s="10">
        <v>14365</v>
      </c>
      <c r="FB45" s="10">
        <v>97522</v>
      </c>
      <c r="FC45" s="10">
        <v>7007</v>
      </c>
      <c r="FD45" s="10">
        <v>1341</v>
      </c>
      <c r="FE45" s="10">
        <v>5666</v>
      </c>
      <c r="FF45" s="320"/>
      <c r="FG45" s="320"/>
      <c r="FH45" s="317"/>
    </row>
    <row r="46" spans="1:164" ht="25.5" customHeight="1">
      <c r="A46" s="713" t="s">
        <v>499</v>
      </c>
      <c r="B46" s="713"/>
      <c r="C46" s="713"/>
      <c r="D46" s="10">
        <v>169218104</v>
      </c>
      <c r="E46" s="10"/>
      <c r="F46" s="10"/>
      <c r="G46" s="10">
        <v>110332568</v>
      </c>
      <c r="H46" s="10">
        <v>58885536</v>
      </c>
      <c r="I46" s="10">
        <v>1847909</v>
      </c>
      <c r="J46" s="10">
        <v>1173382</v>
      </c>
      <c r="K46" s="10">
        <v>674527</v>
      </c>
      <c r="L46" s="10">
        <v>1098562</v>
      </c>
      <c r="M46" s="10">
        <v>987185</v>
      </c>
      <c r="N46" s="10">
        <v>111377</v>
      </c>
      <c r="O46" s="10">
        <v>2602704</v>
      </c>
      <c r="P46" s="10">
        <v>1847440</v>
      </c>
      <c r="Q46" s="10">
        <v>755264</v>
      </c>
      <c r="R46" s="10">
        <v>1245663</v>
      </c>
      <c r="S46" s="10">
        <v>925320</v>
      </c>
      <c r="T46" s="10">
        <v>320343</v>
      </c>
      <c r="U46" s="10">
        <v>18633996</v>
      </c>
      <c r="V46" s="10">
        <v>7533293</v>
      </c>
      <c r="W46" s="10">
        <v>11100703</v>
      </c>
      <c r="X46" s="10">
        <v>2869514</v>
      </c>
      <c r="Y46" s="10">
        <v>1402298</v>
      </c>
      <c r="Z46" s="10">
        <v>1467216</v>
      </c>
      <c r="AA46" s="10">
        <v>1203657</v>
      </c>
      <c r="AB46" s="10">
        <v>880655</v>
      </c>
      <c r="AC46" s="10">
        <v>323002</v>
      </c>
      <c r="AD46" s="10">
        <v>1242493</v>
      </c>
      <c r="AE46" s="10">
        <v>1201172</v>
      </c>
      <c r="AF46" s="10">
        <v>41321</v>
      </c>
      <c r="AG46" s="10">
        <v>707372</v>
      </c>
      <c r="AH46" s="10">
        <v>0</v>
      </c>
      <c r="AI46" s="10">
        <v>707372</v>
      </c>
      <c r="AJ46" s="10">
        <v>11805601</v>
      </c>
      <c r="AK46" s="10">
        <v>8049730</v>
      </c>
      <c r="AL46" s="10">
        <v>3755871</v>
      </c>
      <c r="AM46" s="10">
        <v>3783313</v>
      </c>
      <c r="AN46" s="10">
        <v>2301023</v>
      </c>
      <c r="AO46" s="10">
        <v>1482290</v>
      </c>
      <c r="AP46" s="10">
        <v>1293717</v>
      </c>
      <c r="AQ46" s="10">
        <v>1198513</v>
      </c>
      <c r="AR46" s="10">
        <v>95204</v>
      </c>
      <c r="AS46" s="10">
        <v>564558</v>
      </c>
      <c r="AT46" s="10">
        <v>377411</v>
      </c>
      <c r="AU46" s="10">
        <v>187147</v>
      </c>
      <c r="AV46" s="10">
        <v>5861290</v>
      </c>
      <c r="AW46" s="10">
        <v>3546535</v>
      </c>
      <c r="AX46" s="10">
        <v>2314755</v>
      </c>
      <c r="AY46" s="10">
        <v>2358471</v>
      </c>
      <c r="AZ46" s="10">
        <v>1322374</v>
      </c>
      <c r="BA46" s="10">
        <v>1036097</v>
      </c>
      <c r="BB46" s="10">
        <v>2208541</v>
      </c>
      <c r="BC46" s="10">
        <v>1668635</v>
      </c>
      <c r="BD46" s="10">
        <v>539906</v>
      </c>
      <c r="BE46" s="10">
        <v>1700521</v>
      </c>
      <c r="BF46" s="10">
        <v>1075701</v>
      </c>
      <c r="BG46" s="10">
        <v>624820</v>
      </c>
      <c r="BH46" s="10">
        <v>1281515</v>
      </c>
      <c r="BI46" s="10">
        <v>1009025</v>
      </c>
      <c r="BJ46" s="10">
        <v>272490</v>
      </c>
      <c r="BK46" s="10">
        <v>2521624</v>
      </c>
      <c r="BL46" s="10">
        <v>1779821</v>
      </c>
      <c r="BM46" s="10">
        <v>741803</v>
      </c>
      <c r="BN46" s="10">
        <v>463522</v>
      </c>
      <c r="BO46" s="10">
        <v>364320</v>
      </c>
      <c r="BP46" s="10">
        <v>99202</v>
      </c>
      <c r="BQ46" s="10">
        <v>2995024</v>
      </c>
      <c r="BR46" s="10">
        <v>2162763</v>
      </c>
      <c r="BS46" s="10">
        <v>832261</v>
      </c>
      <c r="BT46" s="10">
        <v>5156219</v>
      </c>
      <c r="BU46" s="10">
        <v>4209287</v>
      </c>
      <c r="BV46" s="10">
        <v>946932</v>
      </c>
      <c r="BW46" s="10">
        <v>5005201</v>
      </c>
      <c r="BX46" s="10">
        <v>3304658</v>
      </c>
      <c r="BY46" s="10">
        <v>1700543</v>
      </c>
      <c r="BZ46" s="10">
        <v>3587830</v>
      </c>
      <c r="CA46" s="10">
        <v>2613516</v>
      </c>
      <c r="CB46" s="10">
        <v>974314</v>
      </c>
      <c r="CC46" s="10">
        <v>857270</v>
      </c>
      <c r="CD46" s="10">
        <v>546584</v>
      </c>
      <c r="CE46" s="10">
        <v>310686</v>
      </c>
      <c r="CF46" s="10">
        <v>3070260</v>
      </c>
      <c r="CG46" s="10">
        <v>2020837</v>
      </c>
      <c r="CH46" s="10">
        <v>1049423</v>
      </c>
      <c r="CI46" s="10">
        <v>344210</v>
      </c>
      <c r="CJ46" s="10">
        <v>217998</v>
      </c>
      <c r="CK46" s="10">
        <v>126212</v>
      </c>
      <c r="CL46" s="10">
        <v>1002249</v>
      </c>
      <c r="CM46" s="10">
        <v>615946</v>
      </c>
      <c r="CN46" s="10">
        <v>386303</v>
      </c>
      <c r="CO46" s="10">
        <v>1079304</v>
      </c>
      <c r="CP46" s="10">
        <v>424881</v>
      </c>
      <c r="CQ46" s="10">
        <v>654423</v>
      </c>
      <c r="CR46" s="10">
        <v>577753</v>
      </c>
      <c r="CS46" s="10">
        <v>466322</v>
      </c>
      <c r="CT46" s="10">
        <v>111431</v>
      </c>
      <c r="CU46" s="10">
        <v>6576108</v>
      </c>
      <c r="CV46" s="10">
        <v>5079575</v>
      </c>
      <c r="CW46" s="10">
        <v>1496533</v>
      </c>
      <c r="CX46" s="10">
        <v>2228414</v>
      </c>
      <c r="CY46" s="10">
        <v>1943414</v>
      </c>
      <c r="CZ46" s="10">
        <v>285000</v>
      </c>
      <c r="DA46" s="10">
        <v>14607304</v>
      </c>
      <c r="DB46" s="10">
        <v>7670692</v>
      </c>
      <c r="DC46" s="10">
        <v>6936612</v>
      </c>
      <c r="DD46" s="10">
        <v>4067484</v>
      </c>
      <c r="DE46" s="10">
        <v>2499679</v>
      </c>
      <c r="DF46" s="10">
        <v>1567805</v>
      </c>
      <c r="DG46" s="10">
        <v>412057</v>
      </c>
      <c r="DH46" s="10">
        <v>204196</v>
      </c>
      <c r="DI46" s="10">
        <v>207861</v>
      </c>
      <c r="DJ46" s="10">
        <v>6810040</v>
      </c>
      <c r="DK46" s="10">
        <v>4737330</v>
      </c>
      <c r="DL46" s="10">
        <v>2072710</v>
      </c>
      <c r="DM46" s="10">
        <v>2626111</v>
      </c>
      <c r="DN46" s="10">
        <v>2035672</v>
      </c>
      <c r="DO46" s="10">
        <v>590439</v>
      </c>
      <c r="DP46" s="10">
        <v>3116387</v>
      </c>
      <c r="DQ46" s="10">
        <v>2438605</v>
      </c>
      <c r="DR46" s="10">
        <v>677782</v>
      </c>
      <c r="DS46" s="10">
        <v>5410576</v>
      </c>
      <c r="DT46" s="10">
        <v>4172892</v>
      </c>
      <c r="DU46" s="10">
        <v>1237684</v>
      </c>
      <c r="DV46" s="10">
        <v>634863</v>
      </c>
      <c r="DW46" s="10">
        <v>543196</v>
      </c>
      <c r="DX46" s="10">
        <v>91667</v>
      </c>
      <c r="DY46" s="10">
        <v>2696585</v>
      </c>
      <c r="DZ46" s="10">
        <v>1873117</v>
      </c>
      <c r="EA46" s="10">
        <v>823468</v>
      </c>
      <c r="EB46" s="10">
        <v>416716</v>
      </c>
      <c r="EC46" s="10">
        <v>318743</v>
      </c>
      <c r="ED46" s="10">
        <v>97973</v>
      </c>
      <c r="EE46" s="10">
        <v>2717942</v>
      </c>
      <c r="EF46" s="10">
        <v>1765228</v>
      </c>
      <c r="EG46" s="10">
        <v>952714</v>
      </c>
      <c r="EH46" s="10">
        <v>12806601</v>
      </c>
      <c r="EI46" s="10">
        <v>8760173</v>
      </c>
      <c r="EJ46" s="10">
        <v>4046428</v>
      </c>
      <c r="EK46" s="10">
        <v>1521271</v>
      </c>
      <c r="EL46" s="10">
        <v>863381</v>
      </c>
      <c r="EM46" s="10">
        <v>657890</v>
      </c>
      <c r="EN46" s="10">
        <v>283706</v>
      </c>
      <c r="EO46" s="10">
        <v>210655</v>
      </c>
      <c r="EP46" s="10">
        <v>73051</v>
      </c>
      <c r="EQ46" s="10">
        <v>5127287</v>
      </c>
      <c r="ER46" s="10">
        <v>4066958</v>
      </c>
      <c r="ES46" s="10">
        <v>1060329</v>
      </c>
      <c r="ET46" s="10">
        <v>3479973</v>
      </c>
      <c r="EU46" s="10">
        <v>2314325</v>
      </c>
      <c r="EV46" s="10">
        <v>1165648</v>
      </c>
      <c r="EW46" s="10">
        <v>1001406</v>
      </c>
      <c r="EX46" s="10">
        <v>814378</v>
      </c>
      <c r="EY46" s="10">
        <v>187028</v>
      </c>
      <c r="EZ46" s="10">
        <v>3173091</v>
      </c>
      <c r="FA46" s="10">
        <v>2419735</v>
      </c>
      <c r="FB46" s="10">
        <v>753356</v>
      </c>
      <c r="FC46" s="10">
        <v>534322</v>
      </c>
      <c r="FD46" s="10">
        <v>373999</v>
      </c>
      <c r="FE46" s="10">
        <v>160323</v>
      </c>
      <c r="FF46" s="320"/>
      <c r="FG46" s="320"/>
      <c r="FH46" s="317"/>
    </row>
    <row r="47" spans="1:164" ht="14.25" customHeight="1">
      <c r="A47" s="713" t="s">
        <v>500</v>
      </c>
      <c r="B47" s="713"/>
      <c r="C47" s="713"/>
      <c r="D47" s="10">
        <v>173692276</v>
      </c>
      <c r="E47" s="10"/>
      <c r="F47" s="10"/>
      <c r="G47" s="10">
        <v>14018753</v>
      </c>
      <c r="H47" s="10">
        <v>159673523</v>
      </c>
      <c r="I47" s="10">
        <v>3172199</v>
      </c>
      <c r="J47" s="10">
        <v>0</v>
      </c>
      <c r="K47" s="10">
        <v>3172199</v>
      </c>
      <c r="L47" s="10">
        <v>441075</v>
      </c>
      <c r="M47" s="10">
        <v>21482</v>
      </c>
      <c r="N47" s="10">
        <v>419593</v>
      </c>
      <c r="O47" s="10">
        <v>5242271</v>
      </c>
      <c r="P47" s="10">
        <v>34811</v>
      </c>
      <c r="Q47" s="10">
        <v>5207460</v>
      </c>
      <c r="R47" s="10">
        <v>1013746</v>
      </c>
      <c r="S47" s="10">
        <v>0</v>
      </c>
      <c r="T47" s="10">
        <v>1013746</v>
      </c>
      <c r="U47" s="10">
        <v>31947965</v>
      </c>
      <c r="V47" s="10">
        <v>1006148</v>
      </c>
      <c r="W47" s="10">
        <v>30941817</v>
      </c>
      <c r="X47" s="10">
        <v>3130291</v>
      </c>
      <c r="Y47" s="10">
        <v>0</v>
      </c>
      <c r="Z47" s="10">
        <v>3130291</v>
      </c>
      <c r="AA47" s="10">
        <v>812597</v>
      </c>
      <c r="AB47" s="10">
        <v>43872</v>
      </c>
      <c r="AC47" s="10">
        <v>768725</v>
      </c>
      <c r="AD47" s="10">
        <v>477347</v>
      </c>
      <c r="AE47" s="10">
        <v>20430</v>
      </c>
      <c r="AF47" s="10">
        <v>456917</v>
      </c>
      <c r="AG47" s="10">
        <v>979519</v>
      </c>
      <c r="AH47" s="10">
        <v>0</v>
      </c>
      <c r="AI47" s="10">
        <v>979519</v>
      </c>
      <c r="AJ47" s="10">
        <v>10081767</v>
      </c>
      <c r="AK47" s="10">
        <v>24966</v>
      </c>
      <c r="AL47" s="10">
        <v>10056801</v>
      </c>
      <c r="AM47" s="10">
        <v>4747202</v>
      </c>
      <c r="AN47" s="10">
        <v>10478</v>
      </c>
      <c r="AO47" s="10">
        <v>4736724</v>
      </c>
      <c r="AP47" s="10">
        <v>433206</v>
      </c>
      <c r="AQ47" s="10">
        <v>0</v>
      </c>
      <c r="AR47" s="10">
        <v>433206</v>
      </c>
      <c r="AS47" s="10">
        <v>252510</v>
      </c>
      <c r="AT47" s="10">
        <v>0</v>
      </c>
      <c r="AU47" s="10">
        <v>252510</v>
      </c>
      <c r="AV47" s="10">
        <v>5326553</v>
      </c>
      <c r="AW47" s="10">
        <v>0</v>
      </c>
      <c r="AX47" s="10">
        <v>5326553</v>
      </c>
      <c r="AY47" s="10">
        <v>3114631</v>
      </c>
      <c r="AZ47" s="10">
        <v>0</v>
      </c>
      <c r="BA47" s="10">
        <v>3114631</v>
      </c>
      <c r="BB47" s="10">
        <v>1243414</v>
      </c>
      <c r="BC47" s="10">
        <v>0</v>
      </c>
      <c r="BD47" s="10">
        <v>1243414</v>
      </c>
      <c r="BE47" s="10">
        <v>1627787</v>
      </c>
      <c r="BF47" s="10">
        <v>0</v>
      </c>
      <c r="BG47" s="10">
        <v>1627787</v>
      </c>
      <c r="BH47" s="10">
        <v>1910961</v>
      </c>
      <c r="BI47" s="10">
        <v>0</v>
      </c>
      <c r="BJ47" s="10">
        <v>1910961</v>
      </c>
      <c r="BK47" s="10">
        <v>1226704</v>
      </c>
      <c r="BL47" s="10">
        <v>11608</v>
      </c>
      <c r="BM47" s="10">
        <v>1215096</v>
      </c>
      <c r="BN47" s="10">
        <v>151452</v>
      </c>
      <c r="BO47" s="10">
        <v>11624</v>
      </c>
      <c r="BP47" s="10">
        <v>139828</v>
      </c>
      <c r="BQ47" s="10">
        <v>1179118</v>
      </c>
      <c r="BR47" s="10">
        <v>148014</v>
      </c>
      <c r="BS47" s="10">
        <v>1031104</v>
      </c>
      <c r="BT47" s="10">
        <v>4037592</v>
      </c>
      <c r="BU47" s="10">
        <v>934282</v>
      </c>
      <c r="BV47" s="10">
        <v>3103310</v>
      </c>
      <c r="BW47" s="10">
        <v>2988651</v>
      </c>
      <c r="BX47" s="10">
        <v>0</v>
      </c>
      <c r="BY47" s="10">
        <v>2988651</v>
      </c>
      <c r="BZ47" s="10">
        <v>2752790</v>
      </c>
      <c r="CA47" s="10">
        <v>103017</v>
      </c>
      <c r="CB47" s="10">
        <v>2649773</v>
      </c>
      <c r="CC47" s="10">
        <v>832966</v>
      </c>
      <c r="CD47" s="10">
        <v>0</v>
      </c>
      <c r="CE47" s="10">
        <v>832966</v>
      </c>
      <c r="CF47" s="10">
        <v>2623996</v>
      </c>
      <c r="CG47" s="10">
        <v>0</v>
      </c>
      <c r="CH47" s="10">
        <v>2623996</v>
      </c>
      <c r="CI47" s="10">
        <v>162368</v>
      </c>
      <c r="CJ47" s="10">
        <v>0</v>
      </c>
      <c r="CK47" s="10">
        <v>162368</v>
      </c>
      <c r="CL47" s="10">
        <v>3268337</v>
      </c>
      <c r="CM47" s="10">
        <v>0</v>
      </c>
      <c r="CN47" s="10">
        <v>3268337</v>
      </c>
      <c r="CO47" s="10">
        <v>1383568</v>
      </c>
      <c r="CP47" s="10">
        <v>45363</v>
      </c>
      <c r="CQ47" s="10">
        <v>1338205</v>
      </c>
      <c r="CR47" s="10">
        <v>134183</v>
      </c>
      <c r="CS47" s="10">
        <v>0</v>
      </c>
      <c r="CT47" s="10">
        <v>134183</v>
      </c>
      <c r="CU47" s="10">
        <v>2208121</v>
      </c>
      <c r="CV47" s="10">
        <v>1099208</v>
      </c>
      <c r="CW47" s="10">
        <v>1108913</v>
      </c>
      <c r="CX47" s="10">
        <v>648487</v>
      </c>
      <c r="CY47" s="10">
        <v>0</v>
      </c>
      <c r="CZ47" s="10">
        <v>648487</v>
      </c>
      <c r="DA47" s="10">
        <v>16286470</v>
      </c>
      <c r="DB47" s="10">
        <v>8089496</v>
      </c>
      <c r="DC47" s="10">
        <v>8196974</v>
      </c>
      <c r="DD47" s="10">
        <v>4391839</v>
      </c>
      <c r="DE47" s="10">
        <v>512</v>
      </c>
      <c r="DF47" s="10">
        <v>4391327</v>
      </c>
      <c r="DG47" s="10">
        <v>282813</v>
      </c>
      <c r="DH47" s="10">
        <v>0</v>
      </c>
      <c r="DI47" s="10">
        <v>282813</v>
      </c>
      <c r="DJ47" s="10">
        <v>3232131</v>
      </c>
      <c r="DK47" s="10">
        <v>0</v>
      </c>
      <c r="DL47" s="10">
        <v>3232131</v>
      </c>
      <c r="DM47" s="10">
        <v>2095809</v>
      </c>
      <c r="DN47" s="10">
        <v>641586</v>
      </c>
      <c r="DO47" s="10">
        <v>1454223</v>
      </c>
      <c r="DP47" s="10">
        <v>1766600</v>
      </c>
      <c r="DQ47" s="10">
        <v>519</v>
      </c>
      <c r="DR47" s="10">
        <v>1766081</v>
      </c>
      <c r="DS47" s="10">
        <v>3093032</v>
      </c>
      <c r="DT47" s="10">
        <v>0</v>
      </c>
      <c r="DU47" s="10">
        <v>3093032</v>
      </c>
      <c r="DV47" s="10">
        <v>244075</v>
      </c>
      <c r="DW47" s="10">
        <v>23249</v>
      </c>
      <c r="DX47" s="10">
        <v>220826</v>
      </c>
      <c r="DY47" s="10">
        <v>3791517</v>
      </c>
      <c r="DZ47" s="10">
        <v>1740867</v>
      </c>
      <c r="EA47" s="10">
        <v>2050650</v>
      </c>
      <c r="EB47" s="10">
        <v>364014</v>
      </c>
      <c r="EC47" s="10">
        <v>4338</v>
      </c>
      <c r="ED47" s="10">
        <v>359676</v>
      </c>
      <c r="EE47" s="10">
        <v>9145868</v>
      </c>
      <c r="EF47" s="10">
        <v>0</v>
      </c>
      <c r="EG47" s="10">
        <v>9145868</v>
      </c>
      <c r="EH47" s="10">
        <v>15076862</v>
      </c>
      <c r="EI47" s="10">
        <v>0</v>
      </c>
      <c r="EJ47" s="10">
        <v>15076862</v>
      </c>
      <c r="EK47" s="10">
        <v>1971884</v>
      </c>
      <c r="EL47" s="10">
        <v>0</v>
      </c>
      <c r="EM47" s="10">
        <v>1971884</v>
      </c>
      <c r="EN47" s="10">
        <v>236123</v>
      </c>
      <c r="EO47" s="10">
        <v>0</v>
      </c>
      <c r="EP47" s="10">
        <v>236123</v>
      </c>
      <c r="EQ47" s="10">
        <v>2065506</v>
      </c>
      <c r="ER47" s="10">
        <v>0</v>
      </c>
      <c r="ES47" s="10">
        <v>2065506</v>
      </c>
      <c r="ET47" s="10">
        <v>7385394</v>
      </c>
      <c r="EU47" s="10">
        <v>0</v>
      </c>
      <c r="EV47" s="10">
        <v>7385394</v>
      </c>
      <c r="EW47" s="10">
        <v>282494</v>
      </c>
      <c r="EX47" s="10">
        <v>2167</v>
      </c>
      <c r="EY47" s="10">
        <v>280327</v>
      </c>
      <c r="EZ47" s="10">
        <v>2168892</v>
      </c>
      <c r="FA47" s="10">
        <v>0</v>
      </c>
      <c r="FB47" s="10">
        <v>2168892</v>
      </c>
      <c r="FC47" s="10">
        <v>257577</v>
      </c>
      <c r="FD47" s="10">
        <v>716</v>
      </c>
      <c r="FE47" s="10">
        <v>256861</v>
      </c>
      <c r="FF47" s="320"/>
      <c r="FG47" s="320"/>
      <c r="FH47" s="317"/>
    </row>
    <row r="48" spans="1:164" ht="15" customHeight="1">
      <c r="A48" s="713" t="s">
        <v>501</v>
      </c>
      <c r="B48" s="713"/>
      <c r="C48" s="713"/>
      <c r="D48" s="10">
        <v>69192145</v>
      </c>
      <c r="E48" s="10"/>
      <c r="F48" s="10"/>
      <c r="G48" s="10">
        <v>326497</v>
      </c>
      <c r="H48" s="10">
        <v>68865648</v>
      </c>
      <c r="I48" s="10">
        <v>963206</v>
      </c>
      <c r="J48" s="10">
        <v>0</v>
      </c>
      <c r="K48" s="10">
        <v>963206</v>
      </c>
      <c r="L48" s="10">
        <v>110311</v>
      </c>
      <c r="M48" s="10">
        <v>0</v>
      </c>
      <c r="N48" s="10">
        <v>110311</v>
      </c>
      <c r="O48" s="10">
        <v>1630874</v>
      </c>
      <c r="P48" s="10">
        <v>0</v>
      </c>
      <c r="Q48" s="10">
        <v>1630874</v>
      </c>
      <c r="R48" s="10">
        <v>519427</v>
      </c>
      <c r="S48" s="10">
        <v>0</v>
      </c>
      <c r="T48" s="10">
        <v>519427</v>
      </c>
      <c r="U48" s="10">
        <v>16096191</v>
      </c>
      <c r="V48" s="10">
        <v>0</v>
      </c>
      <c r="W48" s="10">
        <v>16096191</v>
      </c>
      <c r="X48" s="10">
        <v>1751837</v>
      </c>
      <c r="Y48" s="10">
        <v>0</v>
      </c>
      <c r="Z48" s="10">
        <v>1751837</v>
      </c>
      <c r="AA48" s="10">
        <v>357254</v>
      </c>
      <c r="AB48" s="10">
        <v>0</v>
      </c>
      <c r="AC48" s="10">
        <v>357254</v>
      </c>
      <c r="AD48" s="10">
        <v>95213</v>
      </c>
      <c r="AE48" s="10">
        <v>0</v>
      </c>
      <c r="AF48" s="10">
        <v>95213</v>
      </c>
      <c r="AG48" s="10">
        <v>178996</v>
      </c>
      <c r="AH48" s="10">
        <v>0</v>
      </c>
      <c r="AI48" s="10">
        <v>178996</v>
      </c>
      <c r="AJ48" s="10">
        <v>4637712</v>
      </c>
      <c r="AK48" s="10">
        <v>0</v>
      </c>
      <c r="AL48" s="10">
        <v>4637712</v>
      </c>
      <c r="AM48" s="10">
        <v>2043771</v>
      </c>
      <c r="AN48" s="10">
        <v>0</v>
      </c>
      <c r="AO48" s="10">
        <v>2043771</v>
      </c>
      <c r="AP48" s="10">
        <v>372091</v>
      </c>
      <c r="AQ48" s="10">
        <v>0</v>
      </c>
      <c r="AR48" s="10">
        <v>372091</v>
      </c>
      <c r="AS48" s="10">
        <v>166786</v>
      </c>
      <c r="AT48" s="10">
        <v>0</v>
      </c>
      <c r="AU48" s="10">
        <v>166786</v>
      </c>
      <c r="AV48" s="10">
        <v>3047981</v>
      </c>
      <c r="AW48" s="10">
        <v>0</v>
      </c>
      <c r="AX48" s="10">
        <v>3047981</v>
      </c>
      <c r="AY48" s="10">
        <v>1198129</v>
      </c>
      <c r="AZ48" s="10">
        <v>0</v>
      </c>
      <c r="BA48" s="10">
        <v>1198129</v>
      </c>
      <c r="BB48" s="10">
        <v>620630</v>
      </c>
      <c r="BC48" s="10">
        <v>0</v>
      </c>
      <c r="BD48" s="10">
        <v>620630</v>
      </c>
      <c r="BE48" s="10">
        <v>756511</v>
      </c>
      <c r="BF48" s="10">
        <v>0</v>
      </c>
      <c r="BG48" s="10">
        <v>756511</v>
      </c>
      <c r="BH48" s="10">
        <v>824335</v>
      </c>
      <c r="BI48" s="10">
        <v>0</v>
      </c>
      <c r="BJ48" s="10">
        <v>824335</v>
      </c>
      <c r="BK48" s="10">
        <v>524651</v>
      </c>
      <c r="BL48" s="10">
        <v>6552</v>
      </c>
      <c r="BM48" s="10">
        <v>518099</v>
      </c>
      <c r="BN48" s="10">
        <v>122441</v>
      </c>
      <c r="BO48" s="10">
        <v>0</v>
      </c>
      <c r="BP48" s="10">
        <v>122441</v>
      </c>
      <c r="BQ48" s="10">
        <v>902420</v>
      </c>
      <c r="BR48" s="10">
        <v>0</v>
      </c>
      <c r="BS48" s="10">
        <v>902420</v>
      </c>
      <c r="BT48" s="10">
        <v>1564958</v>
      </c>
      <c r="BU48" s="10">
        <v>254101</v>
      </c>
      <c r="BV48" s="10">
        <v>1310857</v>
      </c>
      <c r="BW48" s="10">
        <v>1470109</v>
      </c>
      <c r="BX48" s="10">
        <v>0</v>
      </c>
      <c r="BY48" s="10">
        <v>1470109</v>
      </c>
      <c r="BZ48" s="10">
        <v>820256</v>
      </c>
      <c r="CA48" s="10">
        <v>0</v>
      </c>
      <c r="CB48" s="10">
        <v>820256</v>
      </c>
      <c r="CC48" s="10">
        <v>304094</v>
      </c>
      <c r="CD48" s="10">
        <v>0</v>
      </c>
      <c r="CE48" s="10">
        <v>304094</v>
      </c>
      <c r="CF48" s="10">
        <v>862477</v>
      </c>
      <c r="CG48" s="10">
        <v>0</v>
      </c>
      <c r="CH48" s="10">
        <v>862477</v>
      </c>
      <c r="CI48" s="10">
        <v>160277</v>
      </c>
      <c r="CJ48" s="10">
        <v>0</v>
      </c>
      <c r="CK48" s="10">
        <v>160277</v>
      </c>
      <c r="CL48" s="10">
        <v>294187</v>
      </c>
      <c r="CM48" s="10">
        <v>0</v>
      </c>
      <c r="CN48" s="10">
        <v>294187</v>
      </c>
      <c r="CO48" s="10">
        <v>1179022</v>
      </c>
      <c r="CP48" s="10">
        <v>1625</v>
      </c>
      <c r="CQ48" s="10">
        <v>1177397</v>
      </c>
      <c r="CR48" s="10">
        <v>116345</v>
      </c>
      <c r="CS48" s="10">
        <v>0</v>
      </c>
      <c r="CT48" s="10">
        <v>116345</v>
      </c>
      <c r="CU48" s="10">
        <v>957885</v>
      </c>
      <c r="CV48" s="10">
        <v>42894</v>
      </c>
      <c r="CW48" s="10">
        <v>914991</v>
      </c>
      <c r="CX48" s="10">
        <v>392359</v>
      </c>
      <c r="CY48" s="10">
        <v>0</v>
      </c>
      <c r="CZ48" s="10">
        <v>392359</v>
      </c>
      <c r="DA48" s="10">
        <v>2646670</v>
      </c>
      <c r="DB48" s="10">
        <v>0</v>
      </c>
      <c r="DC48" s="10">
        <v>2646670</v>
      </c>
      <c r="DD48" s="10">
        <v>1528239</v>
      </c>
      <c r="DE48" s="10">
        <v>467</v>
      </c>
      <c r="DF48" s="10">
        <v>1527772</v>
      </c>
      <c r="DG48" s="10">
        <v>255091</v>
      </c>
      <c r="DH48" s="10">
        <v>0</v>
      </c>
      <c r="DI48" s="10">
        <v>255091</v>
      </c>
      <c r="DJ48" s="10">
        <v>1947740</v>
      </c>
      <c r="DK48" s="10">
        <v>0</v>
      </c>
      <c r="DL48" s="10">
        <v>1947740</v>
      </c>
      <c r="DM48" s="10">
        <v>919540</v>
      </c>
      <c r="DN48" s="10">
        <v>7229</v>
      </c>
      <c r="DO48" s="10">
        <v>912311</v>
      </c>
      <c r="DP48" s="10">
        <v>873179</v>
      </c>
      <c r="DQ48" s="10">
        <v>0</v>
      </c>
      <c r="DR48" s="10">
        <v>873179</v>
      </c>
      <c r="DS48" s="10">
        <v>1606127</v>
      </c>
      <c r="DT48" s="10">
        <v>0</v>
      </c>
      <c r="DU48" s="10">
        <v>1606127</v>
      </c>
      <c r="DV48" s="10">
        <v>212595</v>
      </c>
      <c r="DW48" s="10">
        <v>0</v>
      </c>
      <c r="DX48" s="10">
        <v>212595</v>
      </c>
      <c r="DY48" s="10">
        <v>932004</v>
      </c>
      <c r="DZ48" s="10">
        <v>8575</v>
      </c>
      <c r="EA48" s="10">
        <v>923429</v>
      </c>
      <c r="EB48" s="10">
        <v>154876</v>
      </c>
      <c r="EC48" s="10">
        <v>4338</v>
      </c>
      <c r="ED48" s="10">
        <v>150538</v>
      </c>
      <c r="EE48" s="10">
        <v>1233192</v>
      </c>
      <c r="EF48" s="10">
        <v>0</v>
      </c>
      <c r="EG48" s="10">
        <v>1233192</v>
      </c>
      <c r="EH48" s="10">
        <v>7018007</v>
      </c>
      <c r="EI48" s="10">
        <v>0</v>
      </c>
      <c r="EJ48" s="10">
        <v>7018007</v>
      </c>
      <c r="EK48" s="10">
        <v>730131</v>
      </c>
      <c r="EL48" s="10">
        <v>0</v>
      </c>
      <c r="EM48" s="10">
        <v>730131</v>
      </c>
      <c r="EN48" s="10">
        <v>81333</v>
      </c>
      <c r="EO48" s="10">
        <v>0</v>
      </c>
      <c r="EP48" s="10">
        <v>81333</v>
      </c>
      <c r="EQ48" s="10">
        <v>1290189</v>
      </c>
      <c r="ER48" s="10">
        <v>0</v>
      </c>
      <c r="ES48" s="10">
        <v>1290189</v>
      </c>
      <c r="ET48" s="10">
        <v>1568020</v>
      </c>
      <c r="EU48" s="10">
        <v>0</v>
      </c>
      <c r="EV48" s="10">
        <v>1568020</v>
      </c>
      <c r="EW48" s="10">
        <v>256623</v>
      </c>
      <c r="EX48" s="10">
        <v>0</v>
      </c>
      <c r="EY48" s="10">
        <v>256623</v>
      </c>
      <c r="EZ48" s="10">
        <v>735337</v>
      </c>
      <c r="FA48" s="10">
        <v>0</v>
      </c>
      <c r="FB48" s="10">
        <v>735337</v>
      </c>
      <c r="FC48" s="10">
        <v>160512</v>
      </c>
      <c r="FD48" s="10">
        <v>716</v>
      </c>
      <c r="FE48" s="10">
        <v>159796</v>
      </c>
      <c r="FF48" s="320"/>
      <c r="FG48" s="320"/>
      <c r="FH48" s="317"/>
    </row>
    <row r="49" spans="1:164" ht="25.5" customHeight="1">
      <c r="A49" s="713" t="s">
        <v>502</v>
      </c>
      <c r="B49" s="713"/>
      <c r="C49" s="713"/>
      <c r="D49" s="10">
        <v>80911747</v>
      </c>
      <c r="E49" s="10"/>
      <c r="F49" s="10"/>
      <c r="G49" s="10">
        <v>9540881</v>
      </c>
      <c r="H49" s="10">
        <v>71370866</v>
      </c>
      <c r="I49" s="10">
        <v>1798476</v>
      </c>
      <c r="J49" s="10">
        <v>0</v>
      </c>
      <c r="K49" s="10">
        <v>1798476</v>
      </c>
      <c r="L49" s="10">
        <v>324414</v>
      </c>
      <c r="M49" s="10">
        <v>21482</v>
      </c>
      <c r="N49" s="10">
        <v>302932</v>
      </c>
      <c r="O49" s="10">
        <v>3467403</v>
      </c>
      <c r="P49" s="10">
        <v>34811</v>
      </c>
      <c r="Q49" s="10">
        <v>3432592</v>
      </c>
      <c r="R49" s="10">
        <v>487965</v>
      </c>
      <c r="S49" s="10">
        <v>0</v>
      </c>
      <c r="T49" s="10">
        <v>487965</v>
      </c>
      <c r="U49" s="10">
        <v>13290276</v>
      </c>
      <c r="V49" s="10">
        <v>1006148</v>
      </c>
      <c r="W49" s="10">
        <v>12284128</v>
      </c>
      <c r="X49" s="10">
        <v>1038503</v>
      </c>
      <c r="Y49" s="10">
        <v>0</v>
      </c>
      <c r="Z49" s="10">
        <v>1038503</v>
      </c>
      <c r="AA49" s="10">
        <v>378097</v>
      </c>
      <c r="AB49" s="10">
        <v>0</v>
      </c>
      <c r="AC49" s="10">
        <v>378097</v>
      </c>
      <c r="AD49" s="10">
        <v>361646</v>
      </c>
      <c r="AE49" s="10">
        <v>0</v>
      </c>
      <c r="AF49" s="10">
        <v>361646</v>
      </c>
      <c r="AG49" s="10">
        <v>0</v>
      </c>
      <c r="AH49" s="10">
        <v>0</v>
      </c>
      <c r="AI49" s="10">
        <v>0</v>
      </c>
      <c r="AJ49" s="10">
        <v>4876650</v>
      </c>
      <c r="AK49" s="10">
        <v>0</v>
      </c>
      <c r="AL49" s="10">
        <v>4876650</v>
      </c>
      <c r="AM49" s="10">
        <v>1809963</v>
      </c>
      <c r="AN49" s="10">
        <v>0</v>
      </c>
      <c r="AO49" s="10">
        <v>1809963</v>
      </c>
      <c r="AP49" s="10">
        <v>0</v>
      </c>
      <c r="AQ49" s="10">
        <v>0</v>
      </c>
      <c r="AR49" s="10">
        <v>0</v>
      </c>
      <c r="AS49" s="10">
        <v>82733</v>
      </c>
      <c r="AT49" s="10">
        <v>0</v>
      </c>
      <c r="AU49" s="10">
        <v>82733</v>
      </c>
      <c r="AV49" s="10">
        <v>1198746</v>
      </c>
      <c r="AW49" s="10">
        <v>0</v>
      </c>
      <c r="AX49" s="10">
        <v>1198746</v>
      </c>
      <c r="AY49" s="10">
        <v>1546300</v>
      </c>
      <c r="AZ49" s="10">
        <v>0</v>
      </c>
      <c r="BA49" s="10">
        <v>1546300</v>
      </c>
      <c r="BB49" s="10">
        <v>532883</v>
      </c>
      <c r="BC49" s="10">
        <v>0</v>
      </c>
      <c r="BD49" s="10">
        <v>532883</v>
      </c>
      <c r="BE49" s="10">
        <v>827562</v>
      </c>
      <c r="BF49" s="10">
        <v>0</v>
      </c>
      <c r="BG49" s="10">
        <v>827562</v>
      </c>
      <c r="BH49" s="10">
        <v>735071</v>
      </c>
      <c r="BI49" s="10">
        <v>0</v>
      </c>
      <c r="BJ49" s="10">
        <v>735071</v>
      </c>
      <c r="BK49" s="10">
        <v>585829</v>
      </c>
      <c r="BL49" s="10">
        <v>5056</v>
      </c>
      <c r="BM49" s="10">
        <v>580773</v>
      </c>
      <c r="BN49" s="10">
        <v>13443</v>
      </c>
      <c r="BO49" s="10">
        <v>0</v>
      </c>
      <c r="BP49" s="10">
        <v>13443</v>
      </c>
      <c r="BQ49" s="10">
        <v>93464</v>
      </c>
      <c r="BR49" s="10">
        <v>0</v>
      </c>
      <c r="BS49" s="10">
        <v>93464</v>
      </c>
      <c r="BT49" s="10">
        <v>1522994</v>
      </c>
      <c r="BU49" s="10">
        <v>19126</v>
      </c>
      <c r="BV49" s="10">
        <v>1503868</v>
      </c>
      <c r="BW49" s="10">
        <v>1427048</v>
      </c>
      <c r="BX49" s="10">
        <v>0</v>
      </c>
      <c r="BY49" s="10">
        <v>1427048</v>
      </c>
      <c r="BZ49" s="10">
        <v>1694942</v>
      </c>
      <c r="CA49" s="10">
        <v>0</v>
      </c>
      <c r="CB49" s="10">
        <v>1694942</v>
      </c>
      <c r="CC49" s="10">
        <v>429516</v>
      </c>
      <c r="CD49" s="10">
        <v>0</v>
      </c>
      <c r="CE49" s="10">
        <v>429516</v>
      </c>
      <c r="CF49" s="10">
        <v>1553768</v>
      </c>
      <c r="CG49" s="10">
        <v>0</v>
      </c>
      <c r="CH49" s="10">
        <v>1553768</v>
      </c>
      <c r="CI49" s="10">
        <v>0</v>
      </c>
      <c r="CJ49" s="10">
        <v>0</v>
      </c>
      <c r="CK49" s="10">
        <v>0</v>
      </c>
      <c r="CL49" s="10">
        <v>2633503</v>
      </c>
      <c r="CM49" s="10">
        <v>0</v>
      </c>
      <c r="CN49" s="10">
        <v>2633503</v>
      </c>
      <c r="CO49" s="10">
        <v>116446</v>
      </c>
      <c r="CP49" s="10">
        <v>43738</v>
      </c>
      <c r="CQ49" s="10">
        <v>72708</v>
      </c>
      <c r="CR49" s="10">
        <v>12720</v>
      </c>
      <c r="CS49" s="10">
        <v>0</v>
      </c>
      <c r="CT49" s="10">
        <v>12720</v>
      </c>
      <c r="CU49" s="10">
        <v>165215</v>
      </c>
      <c r="CV49" s="10">
        <v>0</v>
      </c>
      <c r="CW49" s="10">
        <v>165215</v>
      </c>
      <c r="CX49" s="10">
        <v>190830</v>
      </c>
      <c r="CY49" s="10">
        <v>0</v>
      </c>
      <c r="CZ49" s="10">
        <v>190830</v>
      </c>
      <c r="DA49" s="10">
        <v>6356681</v>
      </c>
      <c r="DB49" s="10">
        <v>6054613</v>
      </c>
      <c r="DC49" s="10">
        <v>302068</v>
      </c>
      <c r="DD49" s="10">
        <v>2618166</v>
      </c>
      <c r="DE49" s="10">
        <v>0</v>
      </c>
      <c r="DF49" s="10">
        <v>2618166</v>
      </c>
      <c r="DG49" s="10">
        <v>23982</v>
      </c>
      <c r="DH49" s="10">
        <v>0</v>
      </c>
      <c r="DI49" s="10">
        <v>23982</v>
      </c>
      <c r="DJ49" s="10">
        <v>1109264</v>
      </c>
      <c r="DK49" s="10">
        <v>0</v>
      </c>
      <c r="DL49" s="10">
        <v>1109264</v>
      </c>
      <c r="DM49" s="10">
        <v>1133146</v>
      </c>
      <c r="DN49" s="10">
        <v>623615</v>
      </c>
      <c r="DO49" s="10">
        <v>509531</v>
      </c>
      <c r="DP49" s="10">
        <v>752384</v>
      </c>
      <c r="DQ49" s="10">
        <v>0</v>
      </c>
      <c r="DR49" s="10">
        <v>752384</v>
      </c>
      <c r="DS49" s="10">
        <v>185854</v>
      </c>
      <c r="DT49" s="10">
        <v>0</v>
      </c>
      <c r="DU49" s="10">
        <v>185854</v>
      </c>
      <c r="DV49" s="10">
        <v>8231</v>
      </c>
      <c r="DW49" s="10">
        <v>0</v>
      </c>
      <c r="DX49" s="10">
        <v>8231</v>
      </c>
      <c r="DY49" s="10">
        <v>2598344</v>
      </c>
      <c r="DZ49" s="10">
        <v>1732292</v>
      </c>
      <c r="EA49" s="10">
        <v>866052</v>
      </c>
      <c r="EB49" s="10">
        <v>198059</v>
      </c>
      <c r="EC49" s="10">
        <v>0</v>
      </c>
      <c r="ED49" s="10">
        <v>198059</v>
      </c>
      <c r="EE49" s="10">
        <v>6759117</v>
      </c>
      <c r="EF49" s="10">
        <v>0</v>
      </c>
      <c r="EG49" s="10">
        <v>6759117</v>
      </c>
      <c r="EH49" s="10">
        <v>7533921</v>
      </c>
      <c r="EI49" s="10">
        <v>0</v>
      </c>
      <c r="EJ49" s="10">
        <v>7533921</v>
      </c>
      <c r="EK49" s="10">
        <v>1169005</v>
      </c>
      <c r="EL49" s="10">
        <v>0</v>
      </c>
      <c r="EM49" s="10">
        <v>1169005</v>
      </c>
      <c r="EN49" s="10">
        <v>150114</v>
      </c>
      <c r="EO49" s="10">
        <v>0</v>
      </c>
      <c r="EP49" s="10">
        <v>150114</v>
      </c>
      <c r="EQ49" s="10">
        <v>434880</v>
      </c>
      <c r="ER49" s="10">
        <v>0</v>
      </c>
      <c r="ES49" s="10">
        <v>434880</v>
      </c>
      <c r="ET49" s="10">
        <v>5210734</v>
      </c>
      <c r="EU49" s="10">
        <v>0</v>
      </c>
      <c r="EV49" s="10">
        <v>5210734</v>
      </c>
      <c r="EW49" s="10">
        <v>13149</v>
      </c>
      <c r="EX49" s="10">
        <v>0</v>
      </c>
      <c r="EY49" s="10">
        <v>13149</v>
      </c>
      <c r="EZ49" s="10">
        <v>1364040</v>
      </c>
      <c r="FA49" s="10">
        <v>0</v>
      </c>
      <c r="FB49" s="10">
        <v>1364040</v>
      </c>
      <c r="FC49" s="10">
        <v>96270</v>
      </c>
      <c r="FD49" s="10">
        <v>0</v>
      </c>
      <c r="FE49" s="10">
        <v>96270</v>
      </c>
      <c r="FF49" s="320"/>
      <c r="FG49" s="320"/>
      <c r="FH49" s="317"/>
    </row>
    <row r="50" spans="1:164" ht="15" customHeight="1">
      <c r="A50" s="713" t="s">
        <v>503</v>
      </c>
      <c r="B50" s="713"/>
      <c r="C50" s="713"/>
      <c r="D50" s="10">
        <v>6280180</v>
      </c>
      <c r="E50" s="10"/>
      <c r="F50" s="10"/>
      <c r="G50" s="10">
        <v>10742</v>
      </c>
      <c r="H50" s="10">
        <v>6269438</v>
      </c>
      <c r="I50" s="10">
        <v>406095</v>
      </c>
      <c r="J50" s="10">
        <v>0</v>
      </c>
      <c r="K50" s="10">
        <v>406095</v>
      </c>
      <c r="L50" s="10">
        <v>411</v>
      </c>
      <c r="M50" s="10">
        <v>0</v>
      </c>
      <c r="N50" s="10">
        <v>411</v>
      </c>
      <c r="O50" s="10">
        <v>43206</v>
      </c>
      <c r="P50" s="10">
        <v>0</v>
      </c>
      <c r="Q50" s="10">
        <v>43206</v>
      </c>
      <c r="R50" s="10">
        <v>2972</v>
      </c>
      <c r="S50" s="10">
        <v>0</v>
      </c>
      <c r="T50" s="10">
        <v>2972</v>
      </c>
      <c r="U50" s="10">
        <v>314119</v>
      </c>
      <c r="V50" s="10">
        <v>0</v>
      </c>
      <c r="W50" s="10">
        <v>314119</v>
      </c>
      <c r="X50" s="10">
        <v>170490</v>
      </c>
      <c r="Y50" s="10">
        <v>0</v>
      </c>
      <c r="Z50" s="10">
        <v>170490</v>
      </c>
      <c r="AA50" s="10">
        <v>19869</v>
      </c>
      <c r="AB50" s="10">
        <v>0</v>
      </c>
      <c r="AC50" s="10">
        <v>19869</v>
      </c>
      <c r="AD50" s="10">
        <v>0</v>
      </c>
      <c r="AE50" s="10">
        <v>0</v>
      </c>
      <c r="AF50" s="10">
        <v>0</v>
      </c>
      <c r="AG50" s="10">
        <v>0</v>
      </c>
      <c r="AH50" s="10">
        <v>0</v>
      </c>
      <c r="AI50" s="10">
        <v>0</v>
      </c>
      <c r="AJ50" s="10">
        <v>235502</v>
      </c>
      <c r="AK50" s="10">
        <v>0</v>
      </c>
      <c r="AL50" s="10">
        <v>235502</v>
      </c>
      <c r="AM50" s="10">
        <v>715453</v>
      </c>
      <c r="AN50" s="10">
        <v>0</v>
      </c>
      <c r="AO50" s="10">
        <v>715453</v>
      </c>
      <c r="AP50" s="10">
        <v>0</v>
      </c>
      <c r="AQ50" s="10">
        <v>0</v>
      </c>
      <c r="AR50" s="10">
        <v>0</v>
      </c>
      <c r="AS50" s="10">
        <v>0</v>
      </c>
      <c r="AT50" s="10">
        <v>0</v>
      </c>
      <c r="AU50" s="10">
        <v>0</v>
      </c>
      <c r="AV50" s="10">
        <v>63216</v>
      </c>
      <c r="AW50" s="10">
        <v>0</v>
      </c>
      <c r="AX50" s="10">
        <v>63216</v>
      </c>
      <c r="AY50" s="10">
        <v>327635</v>
      </c>
      <c r="AZ50" s="10">
        <v>0</v>
      </c>
      <c r="BA50" s="10">
        <v>327635</v>
      </c>
      <c r="BB50" s="10">
        <v>62663</v>
      </c>
      <c r="BC50" s="10">
        <v>0</v>
      </c>
      <c r="BD50" s="10">
        <v>62663</v>
      </c>
      <c r="BE50" s="10">
        <v>38498</v>
      </c>
      <c r="BF50" s="10">
        <v>0</v>
      </c>
      <c r="BG50" s="10">
        <v>38498</v>
      </c>
      <c r="BH50" s="10">
        <v>327689</v>
      </c>
      <c r="BI50" s="10">
        <v>0</v>
      </c>
      <c r="BJ50" s="10">
        <v>327689</v>
      </c>
      <c r="BK50" s="10">
        <v>84353</v>
      </c>
      <c r="BL50" s="10">
        <v>0</v>
      </c>
      <c r="BM50" s="10">
        <v>84353</v>
      </c>
      <c r="BN50" s="10">
        <v>0</v>
      </c>
      <c r="BO50" s="10">
        <v>0</v>
      </c>
      <c r="BP50" s="10">
        <v>0</v>
      </c>
      <c r="BQ50" s="10">
        <v>0</v>
      </c>
      <c r="BR50" s="10">
        <v>0</v>
      </c>
      <c r="BS50" s="10">
        <v>0</v>
      </c>
      <c r="BT50" s="10">
        <v>51376</v>
      </c>
      <c r="BU50" s="10">
        <v>0</v>
      </c>
      <c r="BV50" s="10">
        <v>51376</v>
      </c>
      <c r="BW50" s="10">
        <v>0</v>
      </c>
      <c r="BX50" s="10">
        <v>0</v>
      </c>
      <c r="BY50" s="10">
        <v>0</v>
      </c>
      <c r="BZ50" s="10">
        <v>110544</v>
      </c>
      <c r="CA50" s="10">
        <v>0</v>
      </c>
      <c r="CB50" s="10">
        <v>110544</v>
      </c>
      <c r="CC50" s="10">
        <v>97919</v>
      </c>
      <c r="CD50" s="10">
        <v>0</v>
      </c>
      <c r="CE50" s="10">
        <v>97919</v>
      </c>
      <c r="CF50" s="10">
        <v>115927</v>
      </c>
      <c r="CG50" s="10">
        <v>0</v>
      </c>
      <c r="CH50" s="10">
        <v>115927</v>
      </c>
      <c r="CI50" s="10">
        <v>0</v>
      </c>
      <c r="CJ50" s="10">
        <v>0</v>
      </c>
      <c r="CK50" s="10">
        <v>0</v>
      </c>
      <c r="CL50" s="10">
        <v>332865</v>
      </c>
      <c r="CM50" s="10">
        <v>0</v>
      </c>
      <c r="CN50" s="10">
        <v>332865</v>
      </c>
      <c r="CO50" s="10">
        <v>0</v>
      </c>
      <c r="CP50" s="10">
        <v>0</v>
      </c>
      <c r="CQ50" s="10">
        <v>0</v>
      </c>
      <c r="CR50" s="10">
        <v>0</v>
      </c>
      <c r="CS50" s="10">
        <v>0</v>
      </c>
      <c r="CT50" s="10">
        <v>0</v>
      </c>
      <c r="CU50" s="10">
        <v>0</v>
      </c>
      <c r="CV50" s="10">
        <v>0</v>
      </c>
      <c r="CW50" s="10">
        <v>0</v>
      </c>
      <c r="CX50" s="10">
        <v>48782</v>
      </c>
      <c r="CY50" s="10">
        <v>0</v>
      </c>
      <c r="CZ50" s="10">
        <v>48782</v>
      </c>
      <c r="DA50" s="10">
        <v>10508</v>
      </c>
      <c r="DB50" s="10">
        <v>0</v>
      </c>
      <c r="DC50" s="10">
        <v>10508</v>
      </c>
      <c r="DD50" s="10">
        <v>171672</v>
      </c>
      <c r="DE50" s="10">
        <v>0</v>
      </c>
      <c r="DF50" s="10">
        <v>171672</v>
      </c>
      <c r="DG50" s="10">
        <v>217</v>
      </c>
      <c r="DH50" s="10">
        <v>0</v>
      </c>
      <c r="DI50" s="10">
        <v>217</v>
      </c>
      <c r="DJ50" s="10">
        <v>38847</v>
      </c>
      <c r="DK50" s="10">
        <v>0</v>
      </c>
      <c r="DL50" s="10">
        <v>38847</v>
      </c>
      <c r="DM50" s="10">
        <v>33583</v>
      </c>
      <c r="DN50" s="10">
        <v>10742</v>
      </c>
      <c r="DO50" s="10">
        <v>22841</v>
      </c>
      <c r="DP50" s="10">
        <v>647</v>
      </c>
      <c r="DQ50" s="10">
        <v>0</v>
      </c>
      <c r="DR50" s="10">
        <v>647</v>
      </c>
      <c r="DS50" s="10">
        <v>613588</v>
      </c>
      <c r="DT50" s="10">
        <v>0</v>
      </c>
      <c r="DU50" s="10">
        <v>613588</v>
      </c>
      <c r="DV50" s="10">
        <v>0</v>
      </c>
      <c r="DW50" s="10">
        <v>0</v>
      </c>
      <c r="DX50" s="10">
        <v>0</v>
      </c>
      <c r="DY50" s="10">
        <v>241120</v>
      </c>
      <c r="DZ50" s="10">
        <v>0</v>
      </c>
      <c r="EA50" s="10">
        <v>241120</v>
      </c>
      <c r="EB50" s="10">
        <v>10031</v>
      </c>
      <c r="EC50" s="10">
        <v>0</v>
      </c>
      <c r="ED50" s="10">
        <v>10031</v>
      </c>
      <c r="EE50" s="10">
        <v>1111259</v>
      </c>
      <c r="EF50" s="10">
        <v>0</v>
      </c>
      <c r="EG50" s="10">
        <v>1111259</v>
      </c>
      <c r="EH50" s="10">
        <v>254449</v>
      </c>
      <c r="EI50" s="10">
        <v>0</v>
      </c>
      <c r="EJ50" s="10">
        <v>254449</v>
      </c>
      <c r="EK50" s="10">
        <v>11360</v>
      </c>
      <c r="EL50" s="10">
        <v>0</v>
      </c>
      <c r="EM50" s="10">
        <v>11360</v>
      </c>
      <c r="EN50" s="10">
        <v>0</v>
      </c>
      <c r="EO50" s="10">
        <v>0</v>
      </c>
      <c r="EP50" s="10">
        <v>0</v>
      </c>
      <c r="EQ50" s="10">
        <v>205921</v>
      </c>
      <c r="ER50" s="10">
        <v>0</v>
      </c>
      <c r="ES50" s="10">
        <v>205921</v>
      </c>
      <c r="ET50" s="10">
        <v>6982</v>
      </c>
      <c r="EU50" s="10">
        <v>0</v>
      </c>
      <c r="EV50" s="10">
        <v>6982</v>
      </c>
      <c r="EW50" s="10">
        <v>409</v>
      </c>
      <c r="EX50" s="10">
        <v>0</v>
      </c>
      <c r="EY50" s="10">
        <v>409</v>
      </c>
      <c r="EZ50" s="10">
        <v>0</v>
      </c>
      <c r="FA50" s="10">
        <v>0</v>
      </c>
      <c r="FB50" s="10">
        <v>0</v>
      </c>
      <c r="FC50" s="10">
        <v>0</v>
      </c>
      <c r="FD50" s="10">
        <v>0</v>
      </c>
      <c r="FE50" s="10">
        <v>0</v>
      </c>
      <c r="FF50" s="320"/>
      <c r="FG50" s="320"/>
      <c r="FH50" s="317"/>
    </row>
    <row r="51" spans="1:164" ht="15" customHeight="1">
      <c r="A51" s="713" t="s">
        <v>504</v>
      </c>
      <c r="B51" s="713"/>
      <c r="C51" s="713"/>
      <c r="D51" s="10">
        <v>17308204</v>
      </c>
      <c r="E51" s="10"/>
      <c r="F51" s="10"/>
      <c r="G51" s="10">
        <v>4140633</v>
      </c>
      <c r="H51" s="10">
        <v>13167571</v>
      </c>
      <c r="I51" s="10">
        <v>4421</v>
      </c>
      <c r="J51" s="10">
        <v>0</v>
      </c>
      <c r="K51" s="10">
        <v>4421</v>
      </c>
      <c r="L51" s="10">
        <v>5939</v>
      </c>
      <c r="M51" s="10">
        <v>0</v>
      </c>
      <c r="N51" s="10">
        <v>5939</v>
      </c>
      <c r="O51" s="10">
        <v>100787</v>
      </c>
      <c r="P51" s="10">
        <v>0</v>
      </c>
      <c r="Q51" s="10">
        <v>100787</v>
      </c>
      <c r="R51" s="10">
        <v>3383</v>
      </c>
      <c r="S51" s="10">
        <v>0</v>
      </c>
      <c r="T51" s="10">
        <v>3383</v>
      </c>
      <c r="U51" s="10">
        <v>2247380</v>
      </c>
      <c r="V51" s="10">
        <v>0</v>
      </c>
      <c r="W51" s="10">
        <v>2247380</v>
      </c>
      <c r="X51" s="10">
        <v>169460</v>
      </c>
      <c r="Y51" s="10">
        <v>0</v>
      </c>
      <c r="Z51" s="10">
        <v>169460</v>
      </c>
      <c r="AA51" s="10">
        <v>57376</v>
      </c>
      <c r="AB51" s="10">
        <v>43872</v>
      </c>
      <c r="AC51" s="10">
        <v>13504</v>
      </c>
      <c r="AD51" s="10">
        <v>20488</v>
      </c>
      <c r="AE51" s="10">
        <v>20430</v>
      </c>
      <c r="AF51" s="10">
        <v>58</v>
      </c>
      <c r="AG51" s="10">
        <v>800523</v>
      </c>
      <c r="AH51" s="10">
        <v>0</v>
      </c>
      <c r="AI51" s="10">
        <v>800523</v>
      </c>
      <c r="AJ51" s="10">
        <v>331903</v>
      </c>
      <c r="AK51" s="10">
        <v>24966</v>
      </c>
      <c r="AL51" s="10">
        <v>306937</v>
      </c>
      <c r="AM51" s="10">
        <v>178015</v>
      </c>
      <c r="AN51" s="10">
        <v>10478</v>
      </c>
      <c r="AO51" s="10">
        <v>167537</v>
      </c>
      <c r="AP51" s="10">
        <v>61115</v>
      </c>
      <c r="AQ51" s="10">
        <v>0</v>
      </c>
      <c r="AR51" s="10">
        <v>61115</v>
      </c>
      <c r="AS51" s="10">
        <v>2991</v>
      </c>
      <c r="AT51" s="10">
        <v>0</v>
      </c>
      <c r="AU51" s="10">
        <v>2991</v>
      </c>
      <c r="AV51" s="10">
        <v>1016610</v>
      </c>
      <c r="AW51" s="10">
        <v>0</v>
      </c>
      <c r="AX51" s="10">
        <v>1016610</v>
      </c>
      <c r="AY51" s="10">
        <v>42567</v>
      </c>
      <c r="AZ51" s="10">
        <v>0</v>
      </c>
      <c r="BA51" s="10">
        <v>42567</v>
      </c>
      <c r="BB51" s="10">
        <v>27238</v>
      </c>
      <c r="BC51" s="10">
        <v>0</v>
      </c>
      <c r="BD51" s="10">
        <v>27238</v>
      </c>
      <c r="BE51" s="10">
        <v>5216</v>
      </c>
      <c r="BF51" s="10">
        <v>0</v>
      </c>
      <c r="BG51" s="10">
        <v>5216</v>
      </c>
      <c r="BH51" s="10">
        <v>23866</v>
      </c>
      <c r="BI51" s="10">
        <v>0</v>
      </c>
      <c r="BJ51" s="10">
        <v>23866</v>
      </c>
      <c r="BK51" s="10">
        <v>31871</v>
      </c>
      <c r="BL51" s="10">
        <v>0</v>
      </c>
      <c r="BM51" s="10">
        <v>31871</v>
      </c>
      <c r="BN51" s="10">
        <v>15568</v>
      </c>
      <c r="BO51" s="10">
        <v>11624</v>
      </c>
      <c r="BP51" s="10">
        <v>3944</v>
      </c>
      <c r="BQ51" s="10">
        <v>183234</v>
      </c>
      <c r="BR51" s="10">
        <v>148014</v>
      </c>
      <c r="BS51" s="10">
        <v>35220</v>
      </c>
      <c r="BT51" s="10">
        <v>898264</v>
      </c>
      <c r="BU51" s="10">
        <v>661055</v>
      </c>
      <c r="BV51" s="10">
        <v>237209</v>
      </c>
      <c r="BW51" s="10">
        <v>91494</v>
      </c>
      <c r="BX51" s="10">
        <v>0</v>
      </c>
      <c r="BY51" s="10">
        <v>91494</v>
      </c>
      <c r="BZ51" s="10">
        <v>127048</v>
      </c>
      <c r="CA51" s="10">
        <v>103017</v>
      </c>
      <c r="CB51" s="10">
        <v>24031</v>
      </c>
      <c r="CC51" s="10">
        <v>1437</v>
      </c>
      <c r="CD51" s="10">
        <v>0</v>
      </c>
      <c r="CE51" s="10">
        <v>1437</v>
      </c>
      <c r="CF51" s="10">
        <v>91824</v>
      </c>
      <c r="CG51" s="10">
        <v>0</v>
      </c>
      <c r="CH51" s="10">
        <v>91824</v>
      </c>
      <c r="CI51" s="10">
        <v>2091</v>
      </c>
      <c r="CJ51" s="10">
        <v>0</v>
      </c>
      <c r="CK51" s="10">
        <v>2091</v>
      </c>
      <c r="CL51" s="10">
        <v>7781</v>
      </c>
      <c r="CM51" s="10">
        <v>0</v>
      </c>
      <c r="CN51" s="10">
        <v>7781</v>
      </c>
      <c r="CO51" s="10">
        <v>88100</v>
      </c>
      <c r="CP51" s="10">
        <v>0</v>
      </c>
      <c r="CQ51" s="10">
        <v>88100</v>
      </c>
      <c r="CR51" s="10">
        <v>5118</v>
      </c>
      <c r="CS51" s="10">
        <v>0</v>
      </c>
      <c r="CT51" s="10">
        <v>5118</v>
      </c>
      <c r="CU51" s="10">
        <v>1085021</v>
      </c>
      <c r="CV51" s="10">
        <v>1056314</v>
      </c>
      <c r="CW51" s="10">
        <v>28707</v>
      </c>
      <c r="CX51" s="10">
        <v>16516</v>
      </c>
      <c r="CY51" s="10">
        <v>0</v>
      </c>
      <c r="CZ51" s="10">
        <v>16516</v>
      </c>
      <c r="DA51" s="10">
        <v>7272610</v>
      </c>
      <c r="DB51" s="10">
        <v>2034883</v>
      </c>
      <c r="DC51" s="10">
        <v>5237727</v>
      </c>
      <c r="DD51" s="10">
        <v>73763</v>
      </c>
      <c r="DE51" s="10">
        <v>45</v>
      </c>
      <c r="DF51" s="10">
        <v>73718</v>
      </c>
      <c r="DG51" s="10">
        <v>3522</v>
      </c>
      <c r="DH51" s="10">
        <v>0</v>
      </c>
      <c r="DI51" s="10">
        <v>3522</v>
      </c>
      <c r="DJ51" s="10">
        <v>136279</v>
      </c>
      <c r="DK51" s="10">
        <v>0</v>
      </c>
      <c r="DL51" s="10">
        <v>136279</v>
      </c>
      <c r="DM51" s="10">
        <v>9540</v>
      </c>
      <c r="DN51" s="10">
        <v>0</v>
      </c>
      <c r="DO51" s="10">
        <v>9540</v>
      </c>
      <c r="DP51" s="10">
        <v>140390</v>
      </c>
      <c r="DQ51" s="10">
        <v>519</v>
      </c>
      <c r="DR51" s="10">
        <v>139871</v>
      </c>
      <c r="DS51" s="10">
        <v>687463</v>
      </c>
      <c r="DT51" s="10">
        <v>0</v>
      </c>
      <c r="DU51" s="10">
        <v>687463</v>
      </c>
      <c r="DV51" s="10">
        <v>23249</v>
      </c>
      <c r="DW51" s="10">
        <v>23249</v>
      </c>
      <c r="DX51" s="10">
        <v>0</v>
      </c>
      <c r="DY51" s="10">
        <v>20048</v>
      </c>
      <c r="DZ51" s="10">
        <v>0</v>
      </c>
      <c r="EA51" s="10">
        <v>20048</v>
      </c>
      <c r="EB51" s="10">
        <v>1048</v>
      </c>
      <c r="EC51" s="10">
        <v>0</v>
      </c>
      <c r="ED51" s="10">
        <v>1048</v>
      </c>
      <c r="EE51" s="10">
        <v>42300</v>
      </c>
      <c r="EF51" s="10">
        <v>0</v>
      </c>
      <c r="EG51" s="10">
        <v>42300</v>
      </c>
      <c r="EH51" s="10">
        <v>270484</v>
      </c>
      <c r="EI51" s="10">
        <v>0</v>
      </c>
      <c r="EJ51" s="10">
        <v>270484</v>
      </c>
      <c r="EK51" s="10">
        <v>61388</v>
      </c>
      <c r="EL51" s="10">
        <v>0</v>
      </c>
      <c r="EM51" s="10">
        <v>61388</v>
      </c>
      <c r="EN51" s="10">
        <v>4677</v>
      </c>
      <c r="EO51" s="10">
        <v>0</v>
      </c>
      <c r="EP51" s="10">
        <v>4677</v>
      </c>
      <c r="EQ51" s="10">
        <v>134516</v>
      </c>
      <c r="ER51" s="10">
        <v>0</v>
      </c>
      <c r="ES51" s="10">
        <v>134516</v>
      </c>
      <c r="ET51" s="10">
        <v>599657</v>
      </c>
      <c r="EU51" s="10">
        <v>0</v>
      </c>
      <c r="EV51" s="10">
        <v>599657</v>
      </c>
      <c r="EW51" s="10">
        <v>12313</v>
      </c>
      <c r="EX51" s="10">
        <v>2167</v>
      </c>
      <c r="EY51" s="10">
        <v>10146</v>
      </c>
      <c r="EZ51" s="10">
        <v>69515</v>
      </c>
      <c r="FA51" s="10">
        <v>0</v>
      </c>
      <c r="FB51" s="10">
        <v>69515</v>
      </c>
      <c r="FC51" s="10">
        <v>795</v>
      </c>
      <c r="FD51" s="10">
        <v>0</v>
      </c>
      <c r="FE51" s="10">
        <v>795</v>
      </c>
      <c r="FF51" s="320"/>
      <c r="FG51" s="320"/>
      <c r="FH51" s="317"/>
    </row>
    <row r="52" spans="1:164" ht="15" customHeight="1">
      <c r="A52" s="713" t="s">
        <v>505</v>
      </c>
      <c r="B52" s="713"/>
      <c r="C52" s="713"/>
      <c r="D52" s="10">
        <v>10052133</v>
      </c>
      <c r="E52" s="10"/>
      <c r="F52" s="10"/>
      <c r="G52" s="10">
        <v>8498997</v>
      </c>
      <c r="H52" s="10">
        <v>1553136</v>
      </c>
      <c r="I52" s="10">
        <v>350913</v>
      </c>
      <c r="J52" s="10">
        <v>350913</v>
      </c>
      <c r="K52" s="10">
        <v>0</v>
      </c>
      <c r="L52" s="10">
        <v>10211</v>
      </c>
      <c r="M52" s="10">
        <v>0</v>
      </c>
      <c r="N52" s="10">
        <v>10211</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172845</v>
      </c>
      <c r="AT52" s="10">
        <v>172845</v>
      </c>
      <c r="AU52" s="10">
        <v>0</v>
      </c>
      <c r="AV52" s="10">
        <v>0</v>
      </c>
      <c r="AW52" s="10">
        <v>0</v>
      </c>
      <c r="AX52" s="10">
        <v>0</v>
      </c>
      <c r="AY52" s="10">
        <v>1</v>
      </c>
      <c r="AZ52" s="10">
        <v>0</v>
      </c>
      <c r="BA52" s="10">
        <v>1</v>
      </c>
      <c r="BB52" s="10">
        <v>320530</v>
      </c>
      <c r="BC52" s="10">
        <v>320530</v>
      </c>
      <c r="BD52" s="10">
        <v>0</v>
      </c>
      <c r="BE52" s="10">
        <v>0</v>
      </c>
      <c r="BF52" s="10">
        <v>0</v>
      </c>
      <c r="BG52" s="10">
        <v>0</v>
      </c>
      <c r="BH52" s="10">
        <v>0</v>
      </c>
      <c r="BI52" s="10">
        <v>0</v>
      </c>
      <c r="BJ52" s="10">
        <v>0</v>
      </c>
      <c r="BK52" s="10">
        <v>0</v>
      </c>
      <c r="BL52" s="10">
        <v>0</v>
      </c>
      <c r="BM52" s="10">
        <v>0</v>
      </c>
      <c r="BN52" s="10">
        <v>33</v>
      </c>
      <c r="BO52" s="10">
        <v>33</v>
      </c>
      <c r="BP52" s="10">
        <v>0</v>
      </c>
      <c r="BQ52" s="10">
        <v>296899</v>
      </c>
      <c r="BR52" s="10">
        <v>0</v>
      </c>
      <c r="BS52" s="10">
        <v>296899</v>
      </c>
      <c r="BT52" s="10">
        <v>0</v>
      </c>
      <c r="BU52" s="10">
        <v>0</v>
      </c>
      <c r="BV52" s="10">
        <v>0</v>
      </c>
      <c r="BW52" s="10">
        <v>1123653</v>
      </c>
      <c r="BX52" s="10">
        <v>1123653</v>
      </c>
      <c r="BY52" s="10">
        <v>0</v>
      </c>
      <c r="BZ52" s="10">
        <v>366936</v>
      </c>
      <c r="CA52" s="10">
        <v>0</v>
      </c>
      <c r="CB52" s="10">
        <v>366936</v>
      </c>
      <c r="CC52" s="10">
        <v>360281</v>
      </c>
      <c r="CD52" s="10">
        <v>360281</v>
      </c>
      <c r="CE52" s="10">
        <v>0</v>
      </c>
      <c r="CF52" s="10">
        <v>0</v>
      </c>
      <c r="CG52" s="10">
        <v>0</v>
      </c>
      <c r="CH52" s="10">
        <v>0</v>
      </c>
      <c r="CI52" s="10">
        <v>99100</v>
      </c>
      <c r="CJ52" s="10">
        <v>99100</v>
      </c>
      <c r="CK52" s="10">
        <v>0</v>
      </c>
      <c r="CL52" s="10">
        <v>0</v>
      </c>
      <c r="CM52" s="10">
        <v>0</v>
      </c>
      <c r="CN52" s="10">
        <v>0</v>
      </c>
      <c r="CO52" s="10">
        <v>0</v>
      </c>
      <c r="CP52" s="10">
        <v>0</v>
      </c>
      <c r="CQ52" s="10">
        <v>0</v>
      </c>
      <c r="CR52" s="10">
        <v>693160</v>
      </c>
      <c r="CS52" s="10">
        <v>693160</v>
      </c>
      <c r="CT52" s="10">
        <v>0</v>
      </c>
      <c r="CU52" s="10">
        <v>0</v>
      </c>
      <c r="CV52" s="10">
        <v>0</v>
      </c>
      <c r="CW52" s="10">
        <v>0</v>
      </c>
      <c r="CX52" s="10">
        <v>0</v>
      </c>
      <c r="CY52" s="10">
        <v>0</v>
      </c>
      <c r="CZ52" s="10">
        <v>0</v>
      </c>
      <c r="DA52" s="10">
        <v>0</v>
      </c>
      <c r="DB52" s="10">
        <v>0</v>
      </c>
      <c r="DC52" s="10">
        <v>0</v>
      </c>
      <c r="DD52" s="10">
        <v>863393</v>
      </c>
      <c r="DE52" s="10">
        <v>0</v>
      </c>
      <c r="DF52" s="10">
        <v>863393</v>
      </c>
      <c r="DG52" s="10">
        <v>0</v>
      </c>
      <c r="DH52" s="10">
        <v>0</v>
      </c>
      <c r="DI52" s="10">
        <v>0</v>
      </c>
      <c r="DJ52" s="10">
        <v>1186823</v>
      </c>
      <c r="DK52" s="10">
        <v>1186823</v>
      </c>
      <c r="DL52" s="10">
        <v>0</v>
      </c>
      <c r="DM52" s="10">
        <v>0</v>
      </c>
      <c r="DN52" s="10">
        <v>0</v>
      </c>
      <c r="DO52" s="10">
        <v>0</v>
      </c>
      <c r="DP52" s="10">
        <v>625794</v>
      </c>
      <c r="DQ52" s="10">
        <v>625794</v>
      </c>
      <c r="DR52" s="10">
        <v>0</v>
      </c>
      <c r="DS52" s="10">
        <v>2066562</v>
      </c>
      <c r="DT52" s="10">
        <v>2066562</v>
      </c>
      <c r="DU52" s="10">
        <v>0</v>
      </c>
      <c r="DV52" s="10">
        <v>0</v>
      </c>
      <c r="DW52" s="10">
        <v>0</v>
      </c>
      <c r="DX52" s="10">
        <v>0</v>
      </c>
      <c r="DY52" s="10">
        <v>0</v>
      </c>
      <c r="DZ52" s="10">
        <v>0</v>
      </c>
      <c r="EA52" s="10">
        <v>0</v>
      </c>
      <c r="EB52" s="10">
        <v>15696</v>
      </c>
      <c r="EC52" s="10">
        <v>0</v>
      </c>
      <c r="ED52" s="10">
        <v>15696</v>
      </c>
      <c r="EE52" s="10">
        <v>0</v>
      </c>
      <c r="EF52" s="10">
        <v>0</v>
      </c>
      <c r="EG52" s="10">
        <v>0</v>
      </c>
      <c r="EH52" s="10">
        <v>0</v>
      </c>
      <c r="EI52" s="10">
        <v>0</v>
      </c>
      <c r="EJ52" s="10">
        <v>0</v>
      </c>
      <c r="EK52" s="10">
        <v>403667</v>
      </c>
      <c r="EL52" s="10">
        <v>403667</v>
      </c>
      <c r="EM52" s="10">
        <v>0</v>
      </c>
      <c r="EN52" s="10">
        <v>67064</v>
      </c>
      <c r="EO52" s="10">
        <v>67064</v>
      </c>
      <c r="EP52" s="10">
        <v>0</v>
      </c>
      <c r="EQ52" s="10">
        <v>812979</v>
      </c>
      <c r="ER52" s="10">
        <v>812979</v>
      </c>
      <c r="ES52" s="10">
        <v>0</v>
      </c>
      <c r="ET52" s="10">
        <v>0</v>
      </c>
      <c r="EU52" s="10">
        <v>0</v>
      </c>
      <c r="EV52" s="10">
        <v>0</v>
      </c>
      <c r="EW52" s="10">
        <v>97399</v>
      </c>
      <c r="EX52" s="10">
        <v>97399</v>
      </c>
      <c r="EY52" s="10">
        <v>0</v>
      </c>
      <c r="EZ52" s="10">
        <v>0</v>
      </c>
      <c r="FA52" s="10">
        <v>0</v>
      </c>
      <c r="FB52" s="10">
        <v>0</v>
      </c>
      <c r="FC52" s="10">
        <v>118194</v>
      </c>
      <c r="FD52" s="10">
        <v>118194</v>
      </c>
      <c r="FE52" s="10">
        <v>0</v>
      </c>
      <c r="FF52" s="320"/>
      <c r="FG52" s="320"/>
      <c r="FH52" s="317"/>
    </row>
    <row r="53" spans="1:164" ht="25.5" customHeight="1">
      <c r="A53" s="713" t="s">
        <v>506</v>
      </c>
      <c r="B53" s="713"/>
      <c r="C53" s="713"/>
      <c r="D53" s="10">
        <v>607547135</v>
      </c>
      <c r="E53" s="10"/>
      <c r="F53" s="10"/>
      <c r="G53" s="10">
        <v>509709957</v>
      </c>
      <c r="H53" s="10">
        <v>97837178</v>
      </c>
      <c r="I53" s="10">
        <v>6166460</v>
      </c>
      <c r="J53" s="10">
        <v>5804959</v>
      </c>
      <c r="K53" s="10">
        <v>361501</v>
      </c>
      <c r="L53" s="10">
        <v>1800658</v>
      </c>
      <c r="M53" s="10">
        <v>1745710</v>
      </c>
      <c r="N53" s="10">
        <v>54948</v>
      </c>
      <c r="O53" s="10">
        <v>9434845</v>
      </c>
      <c r="P53" s="10">
        <v>8901030</v>
      </c>
      <c r="Q53" s="10">
        <v>533815</v>
      </c>
      <c r="R53" s="10">
        <v>4102265</v>
      </c>
      <c r="S53" s="10">
        <v>4023404</v>
      </c>
      <c r="T53" s="10">
        <v>78861</v>
      </c>
      <c r="U53" s="10">
        <v>122114000</v>
      </c>
      <c r="V53" s="10">
        <v>91142101</v>
      </c>
      <c r="W53" s="10">
        <v>30971899</v>
      </c>
      <c r="X53" s="10">
        <v>12575691</v>
      </c>
      <c r="Y53" s="10">
        <v>11714377</v>
      </c>
      <c r="Z53" s="10">
        <v>861314</v>
      </c>
      <c r="AA53" s="10">
        <v>5353111</v>
      </c>
      <c r="AB53" s="10">
        <v>3931811</v>
      </c>
      <c r="AC53" s="10">
        <v>1421300</v>
      </c>
      <c r="AD53" s="10">
        <v>1321196</v>
      </c>
      <c r="AE53" s="10">
        <v>1188768</v>
      </c>
      <c r="AF53" s="10">
        <v>132428</v>
      </c>
      <c r="AG53" s="10">
        <v>1487660</v>
      </c>
      <c r="AH53" s="10">
        <v>0</v>
      </c>
      <c r="AI53" s="10">
        <v>1487660</v>
      </c>
      <c r="AJ53" s="10">
        <v>24322433</v>
      </c>
      <c r="AK53" s="10">
        <v>18427248</v>
      </c>
      <c r="AL53" s="10">
        <v>5895185</v>
      </c>
      <c r="AM53" s="10">
        <v>13743527</v>
      </c>
      <c r="AN53" s="10">
        <v>11636565</v>
      </c>
      <c r="AO53" s="10">
        <v>2106962</v>
      </c>
      <c r="AP53" s="10">
        <v>2072505</v>
      </c>
      <c r="AQ53" s="10">
        <v>2072505</v>
      </c>
      <c r="AR53" s="10">
        <v>0</v>
      </c>
      <c r="AS53" s="10">
        <v>2632017</v>
      </c>
      <c r="AT53" s="10">
        <v>2630041</v>
      </c>
      <c r="AU53" s="10">
        <v>1976</v>
      </c>
      <c r="AV53" s="10">
        <v>26797564</v>
      </c>
      <c r="AW53" s="10">
        <v>19769871</v>
      </c>
      <c r="AX53" s="10">
        <v>7027693</v>
      </c>
      <c r="AY53" s="10">
        <v>4754328</v>
      </c>
      <c r="AZ53" s="10">
        <v>4523708</v>
      </c>
      <c r="BA53" s="10">
        <v>230620</v>
      </c>
      <c r="BB53" s="10">
        <v>4485239</v>
      </c>
      <c r="BC53" s="10">
        <v>4475228</v>
      </c>
      <c r="BD53" s="10">
        <v>10011</v>
      </c>
      <c r="BE53" s="10">
        <v>3116959</v>
      </c>
      <c r="BF53" s="10">
        <v>2799420</v>
      </c>
      <c r="BG53" s="10">
        <v>317539</v>
      </c>
      <c r="BH53" s="10">
        <v>5308816</v>
      </c>
      <c r="BI53" s="10">
        <v>5210794</v>
      </c>
      <c r="BJ53" s="10">
        <v>98022</v>
      </c>
      <c r="BK53" s="10">
        <v>7274159</v>
      </c>
      <c r="BL53" s="10">
        <v>6803329</v>
      </c>
      <c r="BM53" s="10">
        <v>470830</v>
      </c>
      <c r="BN53" s="10">
        <v>1831493</v>
      </c>
      <c r="BO53" s="10">
        <v>1831493</v>
      </c>
      <c r="BP53" s="10">
        <v>0</v>
      </c>
      <c r="BQ53" s="10">
        <v>8369527</v>
      </c>
      <c r="BR53" s="10">
        <v>5795053</v>
      </c>
      <c r="BS53" s="10">
        <v>2574474</v>
      </c>
      <c r="BT53" s="10">
        <v>14476675</v>
      </c>
      <c r="BU53" s="10">
        <v>10344621</v>
      </c>
      <c r="BV53" s="10">
        <v>4132054</v>
      </c>
      <c r="BW53" s="10">
        <v>16351311</v>
      </c>
      <c r="BX53" s="10">
        <v>13782250</v>
      </c>
      <c r="BY53" s="10">
        <v>2569061</v>
      </c>
      <c r="BZ53" s="10">
        <v>13840867</v>
      </c>
      <c r="CA53" s="10">
        <v>13607211</v>
      </c>
      <c r="CB53" s="10">
        <v>233656</v>
      </c>
      <c r="CC53" s="10">
        <v>3923890</v>
      </c>
      <c r="CD53" s="10">
        <v>3923890</v>
      </c>
      <c r="CE53" s="10">
        <v>0</v>
      </c>
      <c r="CF53" s="10">
        <v>10243519</v>
      </c>
      <c r="CG53" s="10">
        <v>8884336</v>
      </c>
      <c r="CH53" s="10">
        <v>1359183</v>
      </c>
      <c r="CI53" s="10">
        <v>3867808</v>
      </c>
      <c r="CJ53" s="10">
        <v>3860735</v>
      </c>
      <c r="CK53" s="10">
        <v>7073</v>
      </c>
      <c r="CL53" s="10">
        <v>2411546</v>
      </c>
      <c r="CM53" s="10">
        <v>1876969</v>
      </c>
      <c r="CN53" s="10">
        <v>534577</v>
      </c>
      <c r="CO53" s="10">
        <v>5638916</v>
      </c>
      <c r="CP53" s="10">
        <v>5638916</v>
      </c>
      <c r="CQ53" s="10">
        <v>0</v>
      </c>
      <c r="CR53" s="10">
        <v>1515254</v>
      </c>
      <c r="CS53" s="10">
        <v>1474967</v>
      </c>
      <c r="CT53" s="10">
        <v>40287</v>
      </c>
      <c r="CU53" s="10">
        <v>13417071</v>
      </c>
      <c r="CV53" s="10">
        <v>13400261</v>
      </c>
      <c r="CW53" s="10">
        <v>16810</v>
      </c>
      <c r="CX53" s="10">
        <v>3345675</v>
      </c>
      <c r="CY53" s="10">
        <v>3345675</v>
      </c>
      <c r="CZ53" s="10">
        <v>0</v>
      </c>
      <c r="DA53" s="10">
        <v>58730089</v>
      </c>
      <c r="DB53" s="10">
        <v>39736018</v>
      </c>
      <c r="DC53" s="10">
        <v>18994071</v>
      </c>
      <c r="DD53" s="10">
        <v>11045715</v>
      </c>
      <c r="DE53" s="10">
        <v>10958653</v>
      </c>
      <c r="DF53" s="10">
        <v>87062</v>
      </c>
      <c r="DG53" s="10">
        <v>1213050</v>
      </c>
      <c r="DH53" s="10">
        <v>1133513</v>
      </c>
      <c r="DI53" s="10">
        <v>79537</v>
      </c>
      <c r="DJ53" s="10">
        <v>31369499</v>
      </c>
      <c r="DK53" s="10">
        <v>31034994</v>
      </c>
      <c r="DL53" s="10">
        <v>334505</v>
      </c>
      <c r="DM53" s="10">
        <v>4451286</v>
      </c>
      <c r="DN53" s="10">
        <v>4269669</v>
      </c>
      <c r="DO53" s="10">
        <v>181617</v>
      </c>
      <c r="DP53" s="10">
        <v>11248045</v>
      </c>
      <c r="DQ53" s="10">
        <v>11110816</v>
      </c>
      <c r="DR53" s="10">
        <v>137229</v>
      </c>
      <c r="DS53" s="10">
        <v>22619546</v>
      </c>
      <c r="DT53" s="10">
        <v>18823352</v>
      </c>
      <c r="DU53" s="10">
        <v>3796194</v>
      </c>
      <c r="DV53" s="10">
        <v>1669946</v>
      </c>
      <c r="DW53" s="10">
        <v>1421578</v>
      </c>
      <c r="DX53" s="10">
        <v>248368</v>
      </c>
      <c r="DY53" s="10">
        <v>5596643</v>
      </c>
      <c r="DZ53" s="10">
        <v>5586072</v>
      </c>
      <c r="EA53" s="10">
        <v>10571</v>
      </c>
      <c r="EB53" s="10">
        <v>1306140</v>
      </c>
      <c r="EC53" s="10">
        <v>1200840</v>
      </c>
      <c r="ED53" s="10">
        <v>105300</v>
      </c>
      <c r="EE53" s="10">
        <v>7224028</v>
      </c>
      <c r="EF53" s="10">
        <v>5616471</v>
      </c>
      <c r="EG53" s="10">
        <v>1607557</v>
      </c>
      <c r="EH53" s="10">
        <v>38898330</v>
      </c>
      <c r="EI53" s="10">
        <v>34133479</v>
      </c>
      <c r="EJ53" s="10">
        <v>4764851</v>
      </c>
      <c r="EK53" s="10">
        <v>5264301</v>
      </c>
      <c r="EL53" s="10">
        <v>5230874</v>
      </c>
      <c r="EM53" s="10">
        <v>33427</v>
      </c>
      <c r="EN53" s="10">
        <v>608246</v>
      </c>
      <c r="EO53" s="10">
        <v>562817</v>
      </c>
      <c r="EP53" s="10">
        <v>45429</v>
      </c>
      <c r="EQ53" s="10">
        <v>6722945</v>
      </c>
      <c r="ER53" s="10">
        <v>4945206</v>
      </c>
      <c r="ES53" s="10">
        <v>1777739</v>
      </c>
      <c r="ET53" s="10">
        <v>18053562</v>
      </c>
      <c r="EU53" s="10">
        <v>17280418</v>
      </c>
      <c r="EV53" s="10">
        <v>773144</v>
      </c>
      <c r="EW53" s="10">
        <v>2165302</v>
      </c>
      <c r="EX53" s="10">
        <v>2093309</v>
      </c>
      <c r="EY53" s="10">
        <v>71993</v>
      </c>
      <c r="EZ53" s="10">
        <v>19507074</v>
      </c>
      <c r="FA53" s="10">
        <v>18248227</v>
      </c>
      <c r="FB53" s="10">
        <v>1258847</v>
      </c>
      <c r="FC53" s="10">
        <v>1756405</v>
      </c>
      <c r="FD53" s="10">
        <v>1756405</v>
      </c>
      <c r="FE53" s="10">
        <v>0</v>
      </c>
      <c r="FF53" s="320"/>
      <c r="FG53" s="320"/>
      <c r="FH53" s="317"/>
    </row>
    <row r="54" spans="1:164" ht="15" customHeight="1">
      <c r="A54" s="713" t="s">
        <v>507</v>
      </c>
      <c r="B54" s="713"/>
      <c r="C54" s="713"/>
      <c r="D54" s="10">
        <v>38812752</v>
      </c>
      <c r="E54" s="10"/>
      <c r="F54" s="10"/>
      <c r="G54" s="10">
        <v>38641501</v>
      </c>
      <c r="H54" s="10">
        <v>171251</v>
      </c>
      <c r="I54" s="10">
        <v>241274</v>
      </c>
      <c r="J54" s="10">
        <v>241274</v>
      </c>
      <c r="K54" s="10">
        <v>0</v>
      </c>
      <c r="L54" s="10">
        <v>150471</v>
      </c>
      <c r="M54" s="10">
        <v>150471</v>
      </c>
      <c r="N54" s="10">
        <v>0</v>
      </c>
      <c r="O54" s="10">
        <v>526490</v>
      </c>
      <c r="P54" s="10">
        <v>526490</v>
      </c>
      <c r="Q54" s="10">
        <v>0</v>
      </c>
      <c r="R54" s="10">
        <v>222536</v>
      </c>
      <c r="S54" s="10">
        <v>222536</v>
      </c>
      <c r="T54" s="10">
        <v>0</v>
      </c>
      <c r="U54" s="10">
        <v>6011447</v>
      </c>
      <c r="V54" s="10">
        <v>6011447</v>
      </c>
      <c r="W54" s="10">
        <v>0</v>
      </c>
      <c r="X54" s="10">
        <v>629222</v>
      </c>
      <c r="Y54" s="10">
        <v>629222</v>
      </c>
      <c r="Z54" s="10">
        <v>0</v>
      </c>
      <c r="AA54" s="10">
        <v>763731</v>
      </c>
      <c r="AB54" s="10">
        <v>763731</v>
      </c>
      <c r="AC54" s="10">
        <v>0</v>
      </c>
      <c r="AD54" s="10">
        <v>103698</v>
      </c>
      <c r="AE54" s="10">
        <v>103698</v>
      </c>
      <c r="AF54" s="10">
        <v>0</v>
      </c>
      <c r="AG54" s="10">
        <v>171251</v>
      </c>
      <c r="AH54" s="10">
        <v>0</v>
      </c>
      <c r="AI54" s="10">
        <v>171251</v>
      </c>
      <c r="AJ54" s="10">
        <v>661942</v>
      </c>
      <c r="AK54" s="10">
        <v>661942</v>
      </c>
      <c r="AL54" s="10">
        <v>0</v>
      </c>
      <c r="AM54" s="10">
        <v>689234</v>
      </c>
      <c r="AN54" s="10">
        <v>689234</v>
      </c>
      <c r="AO54" s="10">
        <v>0</v>
      </c>
      <c r="AP54" s="10">
        <v>187428</v>
      </c>
      <c r="AQ54" s="10">
        <v>187428</v>
      </c>
      <c r="AR54" s="10">
        <v>0</v>
      </c>
      <c r="AS54" s="10">
        <v>171138</v>
      </c>
      <c r="AT54" s="10">
        <v>171138</v>
      </c>
      <c r="AU54" s="10">
        <v>0</v>
      </c>
      <c r="AV54" s="10">
        <v>2028957</v>
      </c>
      <c r="AW54" s="10">
        <v>2028957</v>
      </c>
      <c r="AX54" s="10">
        <v>0</v>
      </c>
      <c r="AY54" s="10">
        <v>533764</v>
      </c>
      <c r="AZ54" s="10">
        <v>533764</v>
      </c>
      <c r="BA54" s="10">
        <v>0</v>
      </c>
      <c r="BB54" s="10">
        <v>475845</v>
      </c>
      <c r="BC54" s="10">
        <v>475845</v>
      </c>
      <c r="BD54" s="10">
        <v>0</v>
      </c>
      <c r="BE54" s="10">
        <v>295319</v>
      </c>
      <c r="BF54" s="10">
        <v>295319</v>
      </c>
      <c r="BG54" s="10">
        <v>0</v>
      </c>
      <c r="BH54" s="10">
        <v>438014</v>
      </c>
      <c r="BI54" s="10">
        <v>438014</v>
      </c>
      <c r="BJ54" s="10">
        <v>0</v>
      </c>
      <c r="BK54" s="10">
        <v>235035</v>
      </c>
      <c r="BL54" s="10">
        <v>235035</v>
      </c>
      <c r="BM54" s="10">
        <v>0</v>
      </c>
      <c r="BN54" s="10">
        <v>124085</v>
      </c>
      <c r="BO54" s="10">
        <v>124085</v>
      </c>
      <c r="BP54" s="10">
        <v>0</v>
      </c>
      <c r="BQ54" s="10">
        <v>554516</v>
      </c>
      <c r="BR54" s="10">
        <v>554516</v>
      </c>
      <c r="BS54" s="10">
        <v>0</v>
      </c>
      <c r="BT54" s="10">
        <v>1631280</v>
      </c>
      <c r="BU54" s="10">
        <v>1631280</v>
      </c>
      <c r="BV54" s="10">
        <v>0</v>
      </c>
      <c r="BW54" s="10">
        <v>1348882</v>
      </c>
      <c r="BX54" s="10">
        <v>1348882</v>
      </c>
      <c r="BY54" s="10">
        <v>0</v>
      </c>
      <c r="BZ54" s="10">
        <v>800715</v>
      </c>
      <c r="CA54" s="10">
        <v>800715</v>
      </c>
      <c r="CB54" s="10">
        <v>0</v>
      </c>
      <c r="CC54" s="10">
        <v>124619</v>
      </c>
      <c r="CD54" s="10">
        <v>124619</v>
      </c>
      <c r="CE54" s="10">
        <v>0</v>
      </c>
      <c r="CF54" s="10">
        <v>422373</v>
      </c>
      <c r="CG54" s="10">
        <v>422373</v>
      </c>
      <c r="CH54" s="10">
        <v>0</v>
      </c>
      <c r="CI54" s="10">
        <v>116810</v>
      </c>
      <c r="CJ54" s="10">
        <v>116810</v>
      </c>
      <c r="CK54" s="10">
        <v>0</v>
      </c>
      <c r="CL54" s="10">
        <v>90200</v>
      </c>
      <c r="CM54" s="10">
        <v>90200</v>
      </c>
      <c r="CN54" s="10">
        <v>0</v>
      </c>
      <c r="CO54" s="10">
        <v>683970</v>
      </c>
      <c r="CP54" s="10">
        <v>683970</v>
      </c>
      <c r="CQ54" s="10">
        <v>0</v>
      </c>
      <c r="CR54" s="10">
        <v>79678</v>
      </c>
      <c r="CS54" s="10">
        <v>79678</v>
      </c>
      <c r="CT54" s="10">
        <v>0</v>
      </c>
      <c r="CU54" s="10">
        <v>2329888</v>
      </c>
      <c r="CV54" s="10">
        <v>2329888</v>
      </c>
      <c r="CW54" s="10">
        <v>0</v>
      </c>
      <c r="CX54" s="10">
        <v>164338</v>
      </c>
      <c r="CY54" s="10">
        <v>164338</v>
      </c>
      <c r="CZ54" s="10">
        <v>0</v>
      </c>
      <c r="DA54" s="10">
        <v>2655391</v>
      </c>
      <c r="DB54" s="10">
        <v>2655391</v>
      </c>
      <c r="DC54" s="10">
        <v>0</v>
      </c>
      <c r="DD54" s="10">
        <v>734714</v>
      </c>
      <c r="DE54" s="10">
        <v>734714</v>
      </c>
      <c r="DF54" s="10">
        <v>0</v>
      </c>
      <c r="DG54" s="10">
        <v>173501</v>
      </c>
      <c r="DH54" s="10">
        <v>173501</v>
      </c>
      <c r="DI54" s="10">
        <v>0</v>
      </c>
      <c r="DJ54" s="10">
        <v>1213196</v>
      </c>
      <c r="DK54" s="10">
        <v>1213196</v>
      </c>
      <c r="DL54" s="10">
        <v>0</v>
      </c>
      <c r="DM54" s="10">
        <v>271436</v>
      </c>
      <c r="DN54" s="10">
        <v>271436</v>
      </c>
      <c r="DO54" s="10">
        <v>0</v>
      </c>
      <c r="DP54" s="10">
        <v>1084033</v>
      </c>
      <c r="DQ54" s="10">
        <v>1084033</v>
      </c>
      <c r="DR54" s="10">
        <v>0</v>
      </c>
      <c r="DS54" s="10">
        <v>3047910</v>
      </c>
      <c r="DT54" s="10">
        <v>3047910</v>
      </c>
      <c r="DU54" s="10">
        <v>0</v>
      </c>
      <c r="DV54" s="10">
        <v>237504</v>
      </c>
      <c r="DW54" s="10">
        <v>237504</v>
      </c>
      <c r="DX54" s="10">
        <v>0</v>
      </c>
      <c r="DY54" s="10">
        <v>374309</v>
      </c>
      <c r="DZ54" s="10">
        <v>374309</v>
      </c>
      <c r="EA54" s="10">
        <v>0</v>
      </c>
      <c r="EB54" s="10">
        <v>35761</v>
      </c>
      <c r="EC54" s="10">
        <v>35761</v>
      </c>
      <c r="ED54" s="10">
        <v>0</v>
      </c>
      <c r="EE54" s="10">
        <v>300517</v>
      </c>
      <c r="EF54" s="10">
        <v>300517</v>
      </c>
      <c r="EG54" s="10">
        <v>0</v>
      </c>
      <c r="EH54" s="10">
        <v>2663503</v>
      </c>
      <c r="EI54" s="10">
        <v>2663503</v>
      </c>
      <c r="EJ54" s="10">
        <v>0</v>
      </c>
      <c r="EK54" s="10">
        <v>206945</v>
      </c>
      <c r="EL54" s="10">
        <v>206945</v>
      </c>
      <c r="EM54" s="10">
        <v>0</v>
      </c>
      <c r="EN54" s="10">
        <v>144145</v>
      </c>
      <c r="EO54" s="10">
        <v>144145</v>
      </c>
      <c r="EP54" s="10">
        <v>0</v>
      </c>
      <c r="EQ54" s="10">
        <v>479807</v>
      </c>
      <c r="ER54" s="10">
        <v>479807</v>
      </c>
      <c r="ES54" s="10">
        <v>0</v>
      </c>
      <c r="ET54" s="10">
        <v>1212860</v>
      </c>
      <c r="EU54" s="10">
        <v>1212860</v>
      </c>
      <c r="EV54" s="10">
        <v>0</v>
      </c>
      <c r="EW54" s="10">
        <v>207539</v>
      </c>
      <c r="EX54" s="10">
        <v>207539</v>
      </c>
      <c r="EY54" s="10">
        <v>0</v>
      </c>
      <c r="EZ54" s="10">
        <v>683618</v>
      </c>
      <c r="FA54" s="10">
        <v>683618</v>
      </c>
      <c r="FB54" s="10">
        <v>0</v>
      </c>
      <c r="FC54" s="10">
        <v>77913</v>
      </c>
      <c r="FD54" s="10">
        <v>77913</v>
      </c>
      <c r="FE54" s="10">
        <v>0</v>
      </c>
      <c r="FF54" s="320"/>
      <c r="FG54" s="320"/>
      <c r="FH54" s="317"/>
    </row>
    <row r="55" spans="1:164" ht="25.5" customHeight="1">
      <c r="A55" s="713" t="s">
        <v>508</v>
      </c>
      <c r="B55" s="713"/>
      <c r="C55" s="713"/>
      <c r="D55" s="10">
        <v>544810249</v>
      </c>
      <c r="E55" s="10"/>
      <c r="F55" s="10"/>
      <c r="G55" s="10">
        <v>447144322</v>
      </c>
      <c r="H55" s="10">
        <v>97665927</v>
      </c>
      <c r="I55" s="10">
        <v>5925186</v>
      </c>
      <c r="J55" s="10">
        <v>5563685</v>
      </c>
      <c r="K55" s="10">
        <v>361501</v>
      </c>
      <c r="L55" s="10">
        <v>1645533</v>
      </c>
      <c r="M55" s="10">
        <v>1590585</v>
      </c>
      <c r="N55" s="10">
        <v>54948</v>
      </c>
      <c r="O55" s="10">
        <v>8908355</v>
      </c>
      <c r="P55" s="10">
        <v>8374540</v>
      </c>
      <c r="Q55" s="10">
        <v>533815</v>
      </c>
      <c r="R55" s="10">
        <v>3860213</v>
      </c>
      <c r="S55" s="10">
        <v>3781352</v>
      </c>
      <c r="T55" s="10">
        <v>78861</v>
      </c>
      <c r="U55" s="10">
        <v>106504340</v>
      </c>
      <c r="V55" s="10">
        <v>75532441</v>
      </c>
      <c r="W55" s="10">
        <v>30971899</v>
      </c>
      <c r="X55" s="10">
        <v>11271149</v>
      </c>
      <c r="Y55" s="10">
        <v>10409835</v>
      </c>
      <c r="Z55" s="10">
        <v>861314</v>
      </c>
      <c r="AA55" s="10">
        <v>4553134</v>
      </c>
      <c r="AB55" s="10">
        <v>3131834</v>
      </c>
      <c r="AC55" s="10">
        <v>1421300</v>
      </c>
      <c r="AD55" s="10">
        <v>1208584</v>
      </c>
      <c r="AE55" s="10">
        <v>1076156</v>
      </c>
      <c r="AF55" s="10">
        <v>132428</v>
      </c>
      <c r="AG55" s="10">
        <v>1316409</v>
      </c>
      <c r="AH55" s="10">
        <v>0</v>
      </c>
      <c r="AI55" s="10">
        <v>1316409</v>
      </c>
      <c r="AJ55" s="10">
        <v>23424570</v>
      </c>
      <c r="AK55" s="10">
        <v>17529385</v>
      </c>
      <c r="AL55" s="10">
        <v>5895185</v>
      </c>
      <c r="AM55" s="10">
        <v>12948352</v>
      </c>
      <c r="AN55" s="10">
        <v>10841390</v>
      </c>
      <c r="AO55" s="10">
        <v>2106962</v>
      </c>
      <c r="AP55" s="10">
        <v>1885077</v>
      </c>
      <c r="AQ55" s="10">
        <v>1885077</v>
      </c>
      <c r="AR55" s="10">
        <v>0</v>
      </c>
      <c r="AS55" s="10">
        <v>2226325</v>
      </c>
      <c r="AT55" s="10">
        <v>2224349</v>
      </c>
      <c r="AU55" s="10">
        <v>1976</v>
      </c>
      <c r="AV55" s="10">
        <v>24719859</v>
      </c>
      <c r="AW55" s="10">
        <v>17692166</v>
      </c>
      <c r="AX55" s="10">
        <v>7027693</v>
      </c>
      <c r="AY55" s="10">
        <v>4214526</v>
      </c>
      <c r="AZ55" s="10">
        <v>3983906</v>
      </c>
      <c r="BA55" s="10">
        <v>230620</v>
      </c>
      <c r="BB55" s="10">
        <v>4009394</v>
      </c>
      <c r="BC55" s="10">
        <v>3999383</v>
      </c>
      <c r="BD55" s="10">
        <v>10011</v>
      </c>
      <c r="BE55" s="10">
        <v>2818987</v>
      </c>
      <c r="BF55" s="10">
        <v>2501448</v>
      </c>
      <c r="BG55" s="10">
        <v>317539</v>
      </c>
      <c r="BH55" s="10">
        <v>4606835</v>
      </c>
      <c r="BI55" s="10">
        <v>4508813</v>
      </c>
      <c r="BJ55" s="10">
        <v>98022</v>
      </c>
      <c r="BK55" s="10">
        <v>6811954</v>
      </c>
      <c r="BL55" s="10">
        <v>6341124</v>
      </c>
      <c r="BM55" s="10">
        <v>470830</v>
      </c>
      <c r="BN55" s="10">
        <v>1696447</v>
      </c>
      <c r="BO55" s="10">
        <v>1696447</v>
      </c>
      <c r="BP55" s="10">
        <v>0</v>
      </c>
      <c r="BQ55" s="10">
        <v>7691183</v>
      </c>
      <c r="BR55" s="10">
        <v>5116709</v>
      </c>
      <c r="BS55" s="10">
        <v>2574474</v>
      </c>
      <c r="BT55" s="10">
        <v>12312670</v>
      </c>
      <c r="BU55" s="10">
        <v>8180616</v>
      </c>
      <c r="BV55" s="10">
        <v>4132054</v>
      </c>
      <c r="BW55" s="10">
        <v>14987125</v>
      </c>
      <c r="BX55" s="10">
        <v>12418064</v>
      </c>
      <c r="BY55" s="10">
        <v>2569061</v>
      </c>
      <c r="BZ55" s="10">
        <v>12965721</v>
      </c>
      <c r="CA55" s="10">
        <v>12732065</v>
      </c>
      <c r="CB55" s="10">
        <v>233656</v>
      </c>
      <c r="CC55" s="10">
        <v>3794152</v>
      </c>
      <c r="CD55" s="10">
        <v>3794152</v>
      </c>
      <c r="CE55" s="10">
        <v>0</v>
      </c>
      <c r="CF55" s="10">
        <v>9718326</v>
      </c>
      <c r="CG55" s="10">
        <v>8359143</v>
      </c>
      <c r="CH55" s="10">
        <v>1359183</v>
      </c>
      <c r="CI55" s="10">
        <v>3531262</v>
      </c>
      <c r="CJ55" s="10">
        <v>3524189</v>
      </c>
      <c r="CK55" s="10">
        <v>7073</v>
      </c>
      <c r="CL55" s="10">
        <v>2321294</v>
      </c>
      <c r="CM55" s="10">
        <v>1786717</v>
      </c>
      <c r="CN55" s="10">
        <v>534577</v>
      </c>
      <c r="CO55" s="10">
        <v>4954946</v>
      </c>
      <c r="CP55" s="10">
        <v>4954946</v>
      </c>
      <c r="CQ55" s="10">
        <v>0</v>
      </c>
      <c r="CR55" s="10">
        <v>1435576</v>
      </c>
      <c r="CS55" s="10">
        <v>1395289</v>
      </c>
      <c r="CT55" s="10">
        <v>40287</v>
      </c>
      <c r="CU55" s="10">
        <v>10332217</v>
      </c>
      <c r="CV55" s="10">
        <v>10315407</v>
      </c>
      <c r="CW55" s="10">
        <v>16810</v>
      </c>
      <c r="CX55" s="10">
        <v>3150924</v>
      </c>
      <c r="CY55" s="10">
        <v>3150924</v>
      </c>
      <c r="CZ55" s="10">
        <v>0</v>
      </c>
      <c r="DA55" s="10">
        <v>55053863</v>
      </c>
      <c r="DB55" s="10">
        <v>36059792</v>
      </c>
      <c r="DC55" s="10">
        <v>18994071</v>
      </c>
      <c r="DD55" s="10">
        <v>10311001</v>
      </c>
      <c r="DE55" s="10">
        <v>10223939</v>
      </c>
      <c r="DF55" s="10">
        <v>87062</v>
      </c>
      <c r="DG55" s="10">
        <v>828757</v>
      </c>
      <c r="DH55" s="10">
        <v>749220</v>
      </c>
      <c r="DI55" s="10">
        <v>79537</v>
      </c>
      <c r="DJ55" s="10">
        <v>28220661</v>
      </c>
      <c r="DK55" s="10">
        <v>27886156</v>
      </c>
      <c r="DL55" s="10">
        <v>334505</v>
      </c>
      <c r="DM55" s="10">
        <v>4179850</v>
      </c>
      <c r="DN55" s="10">
        <v>3998233</v>
      </c>
      <c r="DO55" s="10">
        <v>181617</v>
      </c>
      <c r="DP55" s="10">
        <v>9447736</v>
      </c>
      <c r="DQ55" s="10">
        <v>9310507</v>
      </c>
      <c r="DR55" s="10">
        <v>137229</v>
      </c>
      <c r="DS55" s="10">
        <v>19325712</v>
      </c>
      <c r="DT55" s="10">
        <v>15529518</v>
      </c>
      <c r="DU55" s="10">
        <v>3796194</v>
      </c>
      <c r="DV55" s="10">
        <v>1220919</v>
      </c>
      <c r="DW55" s="10">
        <v>972551</v>
      </c>
      <c r="DX55" s="10">
        <v>248368</v>
      </c>
      <c r="DY55" s="10">
        <v>5146214</v>
      </c>
      <c r="DZ55" s="10">
        <v>5135643</v>
      </c>
      <c r="EA55" s="10">
        <v>10571</v>
      </c>
      <c r="EB55" s="10">
        <v>1270373</v>
      </c>
      <c r="EC55" s="10">
        <v>1165073</v>
      </c>
      <c r="ED55" s="10">
        <v>105300</v>
      </c>
      <c r="EE55" s="10">
        <v>6923511</v>
      </c>
      <c r="EF55" s="10">
        <v>5315954</v>
      </c>
      <c r="EG55" s="10">
        <v>1607557</v>
      </c>
      <c r="EH55" s="10">
        <v>34945065</v>
      </c>
      <c r="EI55" s="10">
        <v>30180214</v>
      </c>
      <c r="EJ55" s="10">
        <v>4764851</v>
      </c>
      <c r="EK55" s="10">
        <v>4714064</v>
      </c>
      <c r="EL55" s="10">
        <v>4680637</v>
      </c>
      <c r="EM55" s="10">
        <v>33427</v>
      </c>
      <c r="EN55" s="10">
        <v>464101</v>
      </c>
      <c r="EO55" s="10">
        <v>418672</v>
      </c>
      <c r="EP55" s="10">
        <v>45429</v>
      </c>
      <c r="EQ55" s="10">
        <v>6240008</v>
      </c>
      <c r="ER55" s="10">
        <v>4462269</v>
      </c>
      <c r="ES55" s="10">
        <v>1777739</v>
      </c>
      <c r="ET55" s="10">
        <v>12701395</v>
      </c>
      <c r="EU55" s="10">
        <v>11928251</v>
      </c>
      <c r="EV55" s="10">
        <v>773144</v>
      </c>
      <c r="EW55" s="10">
        <v>1844920</v>
      </c>
      <c r="EX55" s="10">
        <v>1772927</v>
      </c>
      <c r="EY55" s="10">
        <v>71993</v>
      </c>
      <c r="EZ55" s="10">
        <v>18814416</v>
      </c>
      <c r="FA55" s="10">
        <v>17555569</v>
      </c>
      <c r="FB55" s="10">
        <v>1258847</v>
      </c>
      <c r="FC55" s="10">
        <v>1407060</v>
      </c>
      <c r="FD55" s="10">
        <v>1407060</v>
      </c>
      <c r="FE55" s="10">
        <v>0</v>
      </c>
      <c r="FF55" s="320"/>
      <c r="FG55" s="320"/>
      <c r="FH55" s="317"/>
    </row>
    <row r="56" spans="1:164" ht="15" customHeight="1">
      <c r="A56" s="713" t="s">
        <v>509</v>
      </c>
      <c r="B56" s="713"/>
      <c r="C56" s="713"/>
      <c r="D56" s="10">
        <v>14956426</v>
      </c>
      <c r="E56" s="10"/>
      <c r="F56" s="10"/>
      <c r="G56" s="10">
        <v>14956426</v>
      </c>
      <c r="H56" s="10">
        <v>0</v>
      </c>
      <c r="I56" s="10">
        <v>0</v>
      </c>
      <c r="J56" s="10">
        <v>0</v>
      </c>
      <c r="K56" s="10">
        <v>0</v>
      </c>
      <c r="L56" s="10">
        <v>4654</v>
      </c>
      <c r="M56" s="10">
        <v>4654</v>
      </c>
      <c r="N56" s="10">
        <v>0</v>
      </c>
      <c r="O56" s="10">
        <v>0</v>
      </c>
      <c r="P56" s="10">
        <v>0</v>
      </c>
      <c r="Q56" s="10">
        <v>0</v>
      </c>
      <c r="R56" s="10">
        <v>19516</v>
      </c>
      <c r="S56" s="10">
        <v>19516</v>
      </c>
      <c r="T56" s="10">
        <v>0</v>
      </c>
      <c r="U56" s="10">
        <v>2140394</v>
      </c>
      <c r="V56" s="10">
        <v>2140394</v>
      </c>
      <c r="W56" s="10">
        <v>0</v>
      </c>
      <c r="X56" s="10">
        <v>673635</v>
      </c>
      <c r="Y56" s="10">
        <v>673635</v>
      </c>
      <c r="Z56" s="10">
        <v>0</v>
      </c>
      <c r="AA56" s="10">
        <v>36246</v>
      </c>
      <c r="AB56" s="10">
        <v>36246</v>
      </c>
      <c r="AC56" s="10">
        <v>0</v>
      </c>
      <c r="AD56" s="10">
        <v>8914</v>
      </c>
      <c r="AE56" s="10">
        <v>8914</v>
      </c>
      <c r="AF56" s="10">
        <v>0</v>
      </c>
      <c r="AG56" s="10">
        <v>0</v>
      </c>
      <c r="AH56" s="10">
        <v>0</v>
      </c>
      <c r="AI56" s="10">
        <v>0</v>
      </c>
      <c r="AJ56" s="10">
        <v>235921</v>
      </c>
      <c r="AK56" s="10">
        <v>235921</v>
      </c>
      <c r="AL56" s="10">
        <v>0</v>
      </c>
      <c r="AM56" s="10">
        <v>0</v>
      </c>
      <c r="AN56" s="10">
        <v>0</v>
      </c>
      <c r="AO56" s="10">
        <v>0</v>
      </c>
      <c r="AP56" s="10">
        <v>0</v>
      </c>
      <c r="AQ56" s="10">
        <v>0</v>
      </c>
      <c r="AR56" s="10">
        <v>0</v>
      </c>
      <c r="AS56" s="10">
        <v>234554</v>
      </c>
      <c r="AT56" s="10">
        <v>234554</v>
      </c>
      <c r="AU56" s="10">
        <v>0</v>
      </c>
      <c r="AV56" s="10">
        <v>48699</v>
      </c>
      <c r="AW56" s="10">
        <v>48699</v>
      </c>
      <c r="AX56" s="10">
        <v>0</v>
      </c>
      <c r="AY56" s="10">
        <v>6038</v>
      </c>
      <c r="AZ56" s="10">
        <v>6038</v>
      </c>
      <c r="BA56" s="10">
        <v>0</v>
      </c>
      <c r="BB56" s="10">
        <v>0</v>
      </c>
      <c r="BC56" s="10">
        <v>0</v>
      </c>
      <c r="BD56" s="10">
        <v>0</v>
      </c>
      <c r="BE56" s="10">
        <v>2653</v>
      </c>
      <c r="BF56" s="10">
        <v>2653</v>
      </c>
      <c r="BG56" s="10">
        <v>0</v>
      </c>
      <c r="BH56" s="10">
        <v>263967</v>
      </c>
      <c r="BI56" s="10">
        <v>263967</v>
      </c>
      <c r="BJ56" s="10">
        <v>0</v>
      </c>
      <c r="BK56" s="10">
        <v>71952</v>
      </c>
      <c r="BL56" s="10">
        <v>71952</v>
      </c>
      <c r="BM56" s="10">
        <v>0</v>
      </c>
      <c r="BN56" s="10">
        <v>10961</v>
      </c>
      <c r="BO56" s="10">
        <v>10961</v>
      </c>
      <c r="BP56" s="10">
        <v>0</v>
      </c>
      <c r="BQ56" s="10">
        <v>27609</v>
      </c>
      <c r="BR56" s="10">
        <v>27609</v>
      </c>
      <c r="BS56" s="10">
        <v>0</v>
      </c>
      <c r="BT56" s="10">
        <v>92323</v>
      </c>
      <c r="BU56" s="10">
        <v>92323</v>
      </c>
      <c r="BV56" s="10">
        <v>0</v>
      </c>
      <c r="BW56" s="10">
        <v>15304</v>
      </c>
      <c r="BX56" s="10">
        <v>15304</v>
      </c>
      <c r="BY56" s="10">
        <v>0</v>
      </c>
      <c r="BZ56" s="10">
        <v>74431</v>
      </c>
      <c r="CA56" s="10">
        <v>74431</v>
      </c>
      <c r="CB56" s="10">
        <v>0</v>
      </c>
      <c r="CC56" s="10">
        <v>5119</v>
      </c>
      <c r="CD56" s="10">
        <v>5119</v>
      </c>
      <c r="CE56" s="10">
        <v>0</v>
      </c>
      <c r="CF56" s="10">
        <v>102820</v>
      </c>
      <c r="CG56" s="10">
        <v>102820</v>
      </c>
      <c r="CH56" s="10">
        <v>0</v>
      </c>
      <c r="CI56" s="10">
        <v>219736</v>
      </c>
      <c r="CJ56" s="10">
        <v>219736</v>
      </c>
      <c r="CK56" s="10">
        <v>0</v>
      </c>
      <c r="CL56" s="10">
        <v>52</v>
      </c>
      <c r="CM56" s="10">
        <v>52</v>
      </c>
      <c r="CN56" s="10">
        <v>0</v>
      </c>
      <c r="CO56" s="10">
        <v>0</v>
      </c>
      <c r="CP56" s="10">
        <v>0</v>
      </c>
      <c r="CQ56" s="10">
        <v>0</v>
      </c>
      <c r="CR56" s="10">
        <v>0</v>
      </c>
      <c r="CS56" s="10">
        <v>0</v>
      </c>
      <c r="CT56" s="10">
        <v>0</v>
      </c>
      <c r="CU56" s="10">
        <v>236871</v>
      </c>
      <c r="CV56" s="10">
        <v>236871</v>
      </c>
      <c r="CW56" s="10">
        <v>0</v>
      </c>
      <c r="CX56" s="10">
        <v>30413</v>
      </c>
      <c r="CY56" s="10">
        <v>30413</v>
      </c>
      <c r="CZ56" s="10">
        <v>0</v>
      </c>
      <c r="DA56" s="10">
        <v>1020835</v>
      </c>
      <c r="DB56" s="10">
        <v>1020835</v>
      </c>
      <c r="DC56" s="10">
        <v>0</v>
      </c>
      <c r="DD56" s="10">
        <v>0</v>
      </c>
      <c r="DE56" s="10">
        <v>0</v>
      </c>
      <c r="DF56" s="10">
        <v>0</v>
      </c>
      <c r="DG56" s="10">
        <v>210792</v>
      </c>
      <c r="DH56" s="10">
        <v>210792</v>
      </c>
      <c r="DI56" s="10">
        <v>0</v>
      </c>
      <c r="DJ56" s="10">
        <v>1935642</v>
      </c>
      <c r="DK56" s="10">
        <v>1935642</v>
      </c>
      <c r="DL56" s="10">
        <v>0</v>
      </c>
      <c r="DM56" s="10">
        <v>0</v>
      </c>
      <c r="DN56" s="10">
        <v>0</v>
      </c>
      <c r="DO56" s="10">
        <v>0</v>
      </c>
      <c r="DP56" s="10">
        <v>716276</v>
      </c>
      <c r="DQ56" s="10">
        <v>716276</v>
      </c>
      <c r="DR56" s="10">
        <v>0</v>
      </c>
      <c r="DS56" s="10">
        <v>245924</v>
      </c>
      <c r="DT56" s="10">
        <v>245924</v>
      </c>
      <c r="DU56" s="10">
        <v>0</v>
      </c>
      <c r="DV56" s="10">
        <v>19243</v>
      </c>
      <c r="DW56" s="10">
        <v>19243</v>
      </c>
      <c r="DX56" s="10">
        <v>0</v>
      </c>
      <c r="DY56" s="10">
        <v>76120</v>
      </c>
      <c r="DZ56" s="10">
        <v>76120</v>
      </c>
      <c r="EA56" s="10">
        <v>0</v>
      </c>
      <c r="EB56" s="10">
        <v>6</v>
      </c>
      <c r="EC56" s="10">
        <v>6</v>
      </c>
      <c r="ED56" s="10">
        <v>0</v>
      </c>
      <c r="EE56" s="10">
        <v>0</v>
      </c>
      <c r="EF56" s="10">
        <v>0</v>
      </c>
      <c r="EG56" s="10">
        <v>0</v>
      </c>
      <c r="EH56" s="10">
        <v>1289762</v>
      </c>
      <c r="EI56" s="10">
        <v>1289762</v>
      </c>
      <c r="EJ56" s="10">
        <v>0</v>
      </c>
      <c r="EK56" s="10">
        <v>343292</v>
      </c>
      <c r="EL56" s="10">
        <v>343292</v>
      </c>
      <c r="EM56" s="10">
        <v>0</v>
      </c>
      <c r="EN56" s="10">
        <v>0</v>
      </c>
      <c r="EO56" s="10">
        <v>0</v>
      </c>
      <c r="EP56" s="10">
        <v>0</v>
      </c>
      <c r="EQ56" s="10">
        <v>3130</v>
      </c>
      <c r="ER56" s="10">
        <v>3130</v>
      </c>
      <c r="ES56" s="10">
        <v>0</v>
      </c>
      <c r="ET56" s="10">
        <v>4139307</v>
      </c>
      <c r="EU56" s="10">
        <v>4139307</v>
      </c>
      <c r="EV56" s="10">
        <v>0</v>
      </c>
      <c r="EW56" s="10">
        <v>112843</v>
      </c>
      <c r="EX56" s="10">
        <v>112843</v>
      </c>
      <c r="EY56" s="10">
        <v>0</v>
      </c>
      <c r="EZ56" s="10">
        <v>9040</v>
      </c>
      <c r="FA56" s="10">
        <v>9040</v>
      </c>
      <c r="FB56" s="10">
        <v>0</v>
      </c>
      <c r="FC56" s="10">
        <v>271432</v>
      </c>
      <c r="FD56" s="10">
        <v>271432</v>
      </c>
      <c r="FE56" s="10">
        <v>0</v>
      </c>
      <c r="FF56" s="320"/>
      <c r="FG56" s="320"/>
      <c r="FH56" s="317"/>
    </row>
    <row r="57" spans="1:164" ht="15" customHeight="1">
      <c r="A57" s="713" t="s">
        <v>510</v>
      </c>
      <c r="B57" s="713"/>
      <c r="C57" s="713"/>
      <c r="D57" s="10">
        <v>8967708</v>
      </c>
      <c r="E57" s="10"/>
      <c r="F57" s="10"/>
      <c r="G57" s="10">
        <v>8967708</v>
      </c>
      <c r="H57" s="10">
        <v>0</v>
      </c>
      <c r="I57" s="10">
        <v>0</v>
      </c>
      <c r="J57" s="10">
        <v>0</v>
      </c>
      <c r="K57" s="10">
        <v>0</v>
      </c>
      <c r="L57" s="10">
        <v>0</v>
      </c>
      <c r="M57" s="10">
        <v>0</v>
      </c>
      <c r="N57" s="10">
        <v>0</v>
      </c>
      <c r="O57" s="10">
        <v>0</v>
      </c>
      <c r="P57" s="10">
        <v>0</v>
      </c>
      <c r="Q57" s="10">
        <v>0</v>
      </c>
      <c r="R57" s="10">
        <v>0</v>
      </c>
      <c r="S57" s="10">
        <v>0</v>
      </c>
      <c r="T57" s="10">
        <v>0</v>
      </c>
      <c r="U57" s="10">
        <v>7457819</v>
      </c>
      <c r="V57" s="10">
        <v>7457819</v>
      </c>
      <c r="W57" s="10">
        <v>0</v>
      </c>
      <c r="X57" s="10">
        <v>1685</v>
      </c>
      <c r="Y57" s="10">
        <v>1685</v>
      </c>
      <c r="Z57" s="10">
        <v>0</v>
      </c>
      <c r="AA57" s="10">
        <v>0</v>
      </c>
      <c r="AB57" s="10">
        <v>0</v>
      </c>
      <c r="AC57" s="10">
        <v>0</v>
      </c>
      <c r="AD57" s="10">
        <v>0</v>
      </c>
      <c r="AE57" s="10">
        <v>0</v>
      </c>
      <c r="AF57" s="10">
        <v>0</v>
      </c>
      <c r="AG57" s="10">
        <v>0</v>
      </c>
      <c r="AH57" s="10">
        <v>0</v>
      </c>
      <c r="AI57" s="10">
        <v>0</v>
      </c>
      <c r="AJ57" s="10">
        <v>0</v>
      </c>
      <c r="AK57" s="10">
        <v>0</v>
      </c>
      <c r="AL57" s="10">
        <v>0</v>
      </c>
      <c r="AM57" s="10">
        <v>105941</v>
      </c>
      <c r="AN57" s="10">
        <v>105941</v>
      </c>
      <c r="AO57" s="10">
        <v>0</v>
      </c>
      <c r="AP57" s="10">
        <v>0</v>
      </c>
      <c r="AQ57" s="10">
        <v>0</v>
      </c>
      <c r="AR57" s="10">
        <v>0</v>
      </c>
      <c r="AS57" s="10">
        <v>0</v>
      </c>
      <c r="AT57" s="10">
        <v>0</v>
      </c>
      <c r="AU57" s="10">
        <v>0</v>
      </c>
      <c r="AV57" s="10">
        <v>49</v>
      </c>
      <c r="AW57" s="10">
        <v>49</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440402</v>
      </c>
      <c r="BU57" s="10">
        <v>440402</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518095</v>
      </c>
      <c r="CV57" s="10">
        <v>518095</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192280</v>
      </c>
      <c r="DW57" s="10">
        <v>192280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20"/>
      <c r="FG57" s="320"/>
      <c r="FH57" s="317"/>
    </row>
    <row r="58" spans="1:164" ht="15" customHeight="1">
      <c r="A58" s="713" t="s">
        <v>511</v>
      </c>
      <c r="B58" s="713"/>
      <c r="C58" s="713"/>
      <c r="D58" s="10">
        <v>3813912992</v>
      </c>
      <c r="E58" s="10"/>
      <c r="F58" s="10"/>
      <c r="G58" s="10">
        <v>2412046683</v>
      </c>
      <c r="H58" s="10">
        <v>1977786460</v>
      </c>
      <c r="I58" s="10">
        <v>49954775</v>
      </c>
      <c r="J58" s="10">
        <v>33900004</v>
      </c>
      <c r="K58" s="10">
        <v>23082311</v>
      </c>
      <c r="L58" s="10">
        <v>16613180</v>
      </c>
      <c r="M58" s="10">
        <v>11979183</v>
      </c>
      <c r="N58" s="10">
        <v>5282927</v>
      </c>
      <c r="O58" s="10">
        <v>61207789</v>
      </c>
      <c r="P58" s="10">
        <v>41145291</v>
      </c>
      <c r="Q58" s="10">
        <v>30752349</v>
      </c>
      <c r="R58" s="10">
        <v>27671599</v>
      </c>
      <c r="S58" s="10">
        <v>22520283</v>
      </c>
      <c r="T58" s="10">
        <v>10659617</v>
      </c>
      <c r="U58" s="10">
        <v>608370376</v>
      </c>
      <c r="V58" s="10">
        <v>375094401</v>
      </c>
      <c r="W58" s="10">
        <v>339244627</v>
      </c>
      <c r="X58" s="10">
        <v>64497302</v>
      </c>
      <c r="Y58" s="10">
        <v>37475530</v>
      </c>
      <c r="Z58" s="10">
        <v>34571908</v>
      </c>
      <c r="AA58" s="10">
        <v>41729831</v>
      </c>
      <c r="AB58" s="10">
        <v>28070663</v>
      </c>
      <c r="AC58" s="10">
        <v>19571819</v>
      </c>
      <c r="AD58" s="10">
        <v>12159425</v>
      </c>
      <c r="AE58" s="10">
        <v>9991686</v>
      </c>
      <c r="AF58" s="10">
        <v>3779024</v>
      </c>
      <c r="AG58" s="10">
        <v>18960184</v>
      </c>
      <c r="AH58" s="10">
        <v>0</v>
      </c>
      <c r="AI58" s="10">
        <v>18960184</v>
      </c>
      <c r="AJ58" s="10">
        <v>187972612</v>
      </c>
      <c r="AK58" s="10">
        <v>97346982</v>
      </c>
      <c r="AL58" s="10">
        <v>109877839</v>
      </c>
      <c r="AM58" s="10">
        <v>89126748</v>
      </c>
      <c r="AN58" s="10">
        <v>51558182</v>
      </c>
      <c r="AO58" s="10">
        <v>50468622</v>
      </c>
      <c r="AP58" s="10">
        <v>17698235</v>
      </c>
      <c r="AQ58" s="10">
        <v>13654476</v>
      </c>
      <c r="AR58" s="10">
        <v>4399116</v>
      </c>
      <c r="AS58" s="10">
        <v>14129082</v>
      </c>
      <c r="AT58" s="10">
        <v>10431121</v>
      </c>
      <c r="AU58" s="10">
        <v>6271204</v>
      </c>
      <c r="AV58" s="10">
        <v>152765851</v>
      </c>
      <c r="AW58" s="10">
        <v>92468100</v>
      </c>
      <c r="AX58" s="10">
        <v>81392745</v>
      </c>
      <c r="AY58" s="10">
        <v>60285284</v>
      </c>
      <c r="AZ58" s="10">
        <v>41618912</v>
      </c>
      <c r="BA58" s="10">
        <v>29016319</v>
      </c>
      <c r="BB58" s="10">
        <v>36498882</v>
      </c>
      <c r="BC58" s="10">
        <v>23878406</v>
      </c>
      <c r="BD58" s="10">
        <v>18016895</v>
      </c>
      <c r="BE58" s="10">
        <v>30602370</v>
      </c>
      <c r="BF58" s="10">
        <v>19572429</v>
      </c>
      <c r="BG58" s="10">
        <v>16064398</v>
      </c>
      <c r="BH58" s="10">
        <v>46927677</v>
      </c>
      <c r="BI58" s="10">
        <v>36017765</v>
      </c>
      <c r="BJ58" s="10">
        <v>15810377</v>
      </c>
      <c r="BK58" s="10">
        <v>49661057</v>
      </c>
      <c r="BL58" s="10">
        <v>35118217</v>
      </c>
      <c r="BM58" s="10">
        <v>20955434</v>
      </c>
      <c r="BN58" s="10">
        <v>13222120</v>
      </c>
      <c r="BO58" s="10">
        <v>9236942</v>
      </c>
      <c r="BP58" s="10">
        <v>5335478</v>
      </c>
      <c r="BQ58" s="10">
        <v>71466161</v>
      </c>
      <c r="BR58" s="10">
        <v>46183945</v>
      </c>
      <c r="BS58" s="10">
        <v>35157259</v>
      </c>
      <c r="BT58" s="10">
        <v>95979169</v>
      </c>
      <c r="BU58" s="10">
        <v>67400106</v>
      </c>
      <c r="BV58" s="10">
        <v>38525498</v>
      </c>
      <c r="BW58" s="10">
        <v>102717819</v>
      </c>
      <c r="BX58" s="10">
        <v>76226868</v>
      </c>
      <c r="BY58" s="10">
        <v>49542721</v>
      </c>
      <c r="BZ58" s="10">
        <v>72072547</v>
      </c>
      <c r="CA58" s="10">
        <v>49584828</v>
      </c>
      <c r="CB58" s="10">
        <v>36752605</v>
      </c>
      <c r="CC58" s="10">
        <v>30138684</v>
      </c>
      <c r="CD58" s="10">
        <v>21832564</v>
      </c>
      <c r="CE58" s="10">
        <v>13168306</v>
      </c>
      <c r="CF58" s="10">
        <v>57065439</v>
      </c>
      <c r="CG58" s="10">
        <v>35012351</v>
      </c>
      <c r="CH58" s="10">
        <v>28373419</v>
      </c>
      <c r="CI58" s="10">
        <v>11079751</v>
      </c>
      <c r="CJ58" s="10">
        <v>7806473</v>
      </c>
      <c r="CK58" s="10">
        <v>4386751</v>
      </c>
      <c r="CL58" s="10">
        <v>23529548</v>
      </c>
      <c r="CM58" s="10">
        <v>11123879</v>
      </c>
      <c r="CN58" s="10">
        <v>15025766</v>
      </c>
      <c r="CO58" s="10">
        <v>27669069</v>
      </c>
      <c r="CP58" s="10">
        <v>17414692</v>
      </c>
      <c r="CQ58" s="10">
        <v>15446848</v>
      </c>
      <c r="CR58" s="10">
        <v>12871370</v>
      </c>
      <c r="CS58" s="10">
        <v>8907923</v>
      </c>
      <c r="CT58" s="10">
        <v>5780384</v>
      </c>
      <c r="CU58" s="10">
        <v>111161487</v>
      </c>
      <c r="CV58" s="10">
        <v>78906800</v>
      </c>
      <c r="CW58" s="10">
        <v>47855734</v>
      </c>
      <c r="CX58" s="10">
        <v>25227221</v>
      </c>
      <c r="CY58" s="10">
        <v>21468456</v>
      </c>
      <c r="CZ58" s="10">
        <v>8948940</v>
      </c>
      <c r="DA58" s="10">
        <v>367207089</v>
      </c>
      <c r="DB58" s="10">
        <v>213163460</v>
      </c>
      <c r="DC58" s="10">
        <v>228254085</v>
      </c>
      <c r="DD58" s="10">
        <v>96654784</v>
      </c>
      <c r="DE58" s="10">
        <v>61072505</v>
      </c>
      <c r="DF58" s="10">
        <v>50419149</v>
      </c>
      <c r="DG58" s="10">
        <v>10203428</v>
      </c>
      <c r="DH58" s="10">
        <v>7216315</v>
      </c>
      <c r="DI58" s="10">
        <v>4995988</v>
      </c>
      <c r="DJ58" s="10">
        <v>131974343</v>
      </c>
      <c r="DK58" s="10">
        <v>89038593</v>
      </c>
      <c r="DL58" s="10">
        <v>62414531</v>
      </c>
      <c r="DM58" s="10">
        <v>35145862</v>
      </c>
      <c r="DN58" s="10">
        <v>25314965</v>
      </c>
      <c r="DO58" s="10">
        <v>14257233</v>
      </c>
      <c r="DP58" s="10">
        <v>56523536</v>
      </c>
      <c r="DQ58" s="10">
        <v>39369778</v>
      </c>
      <c r="DR58" s="10">
        <v>23479663</v>
      </c>
      <c r="DS58" s="10">
        <v>151539179</v>
      </c>
      <c r="DT58" s="10">
        <v>102651514</v>
      </c>
      <c r="DU58" s="10">
        <v>71106258</v>
      </c>
      <c r="DV58" s="10">
        <v>13189377</v>
      </c>
      <c r="DW58" s="10">
        <v>9471981</v>
      </c>
      <c r="DX58" s="10">
        <v>5005199</v>
      </c>
      <c r="DY58" s="10">
        <v>52131041</v>
      </c>
      <c r="DZ58" s="10">
        <v>35002566</v>
      </c>
      <c r="EA58" s="10">
        <v>23974329</v>
      </c>
      <c r="EB58" s="10">
        <v>8186486</v>
      </c>
      <c r="EC58" s="10">
        <v>5243258</v>
      </c>
      <c r="ED58" s="10">
        <v>3815640</v>
      </c>
      <c r="EE58" s="10">
        <v>62393225</v>
      </c>
      <c r="EF58" s="10">
        <v>33544455</v>
      </c>
      <c r="EG58" s="10">
        <v>36277460</v>
      </c>
      <c r="EH58" s="10">
        <v>271367074</v>
      </c>
      <c r="EI58" s="10">
        <v>150890073</v>
      </c>
      <c r="EJ58" s="10">
        <v>154175237</v>
      </c>
      <c r="EK58" s="10">
        <v>32636684</v>
      </c>
      <c r="EL58" s="10">
        <v>21887604</v>
      </c>
      <c r="EM58" s="10">
        <v>14926258</v>
      </c>
      <c r="EN58" s="10">
        <v>8451253</v>
      </c>
      <c r="EO58" s="10">
        <v>7109436</v>
      </c>
      <c r="EP58" s="10">
        <v>3181509</v>
      </c>
      <c r="EQ58" s="10">
        <v>86630682</v>
      </c>
      <c r="ER58" s="10">
        <v>56366947</v>
      </c>
      <c r="ES58" s="10">
        <v>42565325</v>
      </c>
      <c r="ET58" s="10">
        <v>96531086</v>
      </c>
      <c r="EU58" s="10">
        <v>57994626</v>
      </c>
      <c r="EV58" s="10">
        <v>52962034</v>
      </c>
      <c r="EW58" s="10">
        <v>18636646</v>
      </c>
      <c r="EX58" s="10">
        <v>15359180</v>
      </c>
      <c r="EY58" s="10">
        <v>5975741</v>
      </c>
      <c r="EZ58" s="10">
        <v>63516051</v>
      </c>
      <c r="FA58" s="10">
        <v>42177837</v>
      </c>
      <c r="FB58" s="10">
        <v>32464338</v>
      </c>
      <c r="FC58" s="10">
        <v>9962523</v>
      </c>
      <c r="FD58" s="10">
        <v>6224132</v>
      </c>
      <c r="FE58" s="10">
        <v>5059057</v>
      </c>
      <c r="FF58" s="320"/>
      <c r="FG58" s="320"/>
      <c r="FH58" s="317"/>
    </row>
    <row r="59" spans="1:164" ht="15" customHeight="1">
      <c r="A59" s="713" t="s">
        <v>512</v>
      </c>
      <c r="B59" s="713"/>
      <c r="C59" s="713"/>
      <c r="D59" s="628"/>
      <c r="E59" s="628"/>
      <c r="F59" s="628"/>
      <c r="G59" s="628"/>
      <c r="H59" s="628"/>
      <c r="I59" s="628"/>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36"/>
      <c r="CG59" s="636"/>
      <c r="CH59" s="636"/>
      <c r="CI59" s="636"/>
      <c r="CJ59" s="636"/>
      <c r="CK59" s="636"/>
      <c r="CL59" s="636"/>
      <c r="CM59" s="636"/>
      <c r="CN59" s="636"/>
      <c r="CO59" s="636"/>
      <c r="CP59" s="636"/>
      <c r="CQ59" s="636"/>
      <c r="CR59" s="636"/>
      <c r="CS59" s="636"/>
      <c r="CT59" s="636"/>
      <c r="CU59" s="636"/>
      <c r="CV59" s="636"/>
      <c r="CW59" s="636"/>
      <c r="CX59" s="636"/>
      <c r="CY59" s="636"/>
      <c r="CZ59" s="636"/>
      <c r="DA59" s="636"/>
      <c r="DB59" s="636"/>
      <c r="DC59" s="636"/>
      <c r="DD59" s="636"/>
      <c r="DE59" s="636"/>
      <c r="DF59" s="636"/>
      <c r="DG59" s="636"/>
      <c r="DH59" s="636"/>
      <c r="DI59" s="636"/>
      <c r="DJ59" s="636"/>
      <c r="DK59" s="636"/>
      <c r="DL59" s="636"/>
      <c r="DM59" s="636"/>
      <c r="DN59" s="636"/>
      <c r="DO59" s="636"/>
      <c r="DP59" s="636"/>
      <c r="DQ59" s="636"/>
      <c r="DR59" s="636"/>
      <c r="DS59" s="636"/>
      <c r="DT59" s="636"/>
      <c r="DU59" s="636"/>
      <c r="DV59" s="636"/>
      <c r="DW59" s="636"/>
      <c r="DX59" s="636"/>
      <c r="DY59" s="636"/>
      <c r="DZ59" s="636"/>
      <c r="EA59" s="636"/>
      <c r="EB59" s="636"/>
      <c r="EC59" s="636"/>
      <c r="ED59" s="636"/>
      <c r="EE59" s="636"/>
      <c r="EF59" s="636"/>
      <c r="EG59" s="636"/>
      <c r="EH59" s="636"/>
      <c r="EI59" s="636"/>
      <c r="EJ59" s="636"/>
      <c r="EK59" s="636"/>
      <c r="EL59" s="636"/>
      <c r="EM59" s="636"/>
      <c r="EN59" s="636"/>
      <c r="EO59" s="636"/>
      <c r="EP59" s="636"/>
      <c r="EQ59" s="636"/>
      <c r="ER59" s="636"/>
      <c r="ES59" s="636"/>
      <c r="ET59" s="636"/>
      <c r="EU59" s="636"/>
      <c r="EV59" s="636"/>
      <c r="EW59" s="636"/>
      <c r="EX59" s="636"/>
      <c r="EY59" s="636"/>
      <c r="EZ59" s="636"/>
      <c r="FA59" s="636"/>
      <c r="FB59" s="636"/>
      <c r="FC59" s="636"/>
      <c r="FD59" s="636"/>
      <c r="FE59" s="636"/>
      <c r="FF59" s="320"/>
      <c r="FG59" s="320"/>
      <c r="FH59" s="317"/>
    </row>
    <row r="60" spans="1:164" ht="25.5" customHeight="1">
      <c r="A60" s="713" t="s">
        <v>513</v>
      </c>
      <c r="B60" s="713"/>
      <c r="C60" s="713"/>
      <c r="D60" s="10">
        <v>3280506</v>
      </c>
      <c r="E60" s="10"/>
      <c r="F60" s="10"/>
      <c r="G60" s="10">
        <v>562398270</v>
      </c>
      <c r="H60" s="10">
        <v>16802386</v>
      </c>
      <c r="I60" s="10">
        <v>0</v>
      </c>
      <c r="J60" s="10">
        <v>7006778</v>
      </c>
      <c r="K60" s="10">
        <v>20762</v>
      </c>
      <c r="L60" s="10">
        <v>0</v>
      </c>
      <c r="M60" s="10">
        <v>648930</v>
      </c>
      <c r="N60" s="10">
        <v>0</v>
      </c>
      <c r="O60" s="10">
        <v>0</v>
      </c>
      <c r="P60" s="10">
        <v>10268171</v>
      </c>
      <c r="Q60" s="10">
        <v>421680</v>
      </c>
      <c r="R60" s="10">
        <v>189</v>
      </c>
      <c r="S60" s="10">
        <v>5489804</v>
      </c>
      <c r="T60" s="10">
        <v>18686</v>
      </c>
      <c r="U60" s="10">
        <v>2931228</v>
      </c>
      <c r="V60" s="10">
        <v>108218508</v>
      </c>
      <c r="W60" s="10">
        <v>681372</v>
      </c>
      <c r="X60" s="10">
        <v>1987</v>
      </c>
      <c r="Y60" s="10">
        <v>7518654</v>
      </c>
      <c r="Z60" s="10">
        <v>33470</v>
      </c>
      <c r="AA60" s="10">
        <v>0</v>
      </c>
      <c r="AB60" s="10">
        <v>5908441</v>
      </c>
      <c r="AC60" s="10">
        <v>4210</v>
      </c>
      <c r="AD60" s="10">
        <v>1406</v>
      </c>
      <c r="AE60" s="10">
        <v>1611413</v>
      </c>
      <c r="AF60" s="10">
        <v>1278</v>
      </c>
      <c r="AG60" s="10">
        <v>0</v>
      </c>
      <c r="AH60" s="10">
        <v>0</v>
      </c>
      <c r="AI60" s="10">
        <v>0</v>
      </c>
      <c r="AJ60" s="10">
        <v>0</v>
      </c>
      <c r="AK60" s="10">
        <v>18958978</v>
      </c>
      <c r="AL60" s="10">
        <v>293231</v>
      </c>
      <c r="AM60" s="10">
        <v>0</v>
      </c>
      <c r="AN60" s="10">
        <v>12889900</v>
      </c>
      <c r="AO60" s="10">
        <v>10156</v>
      </c>
      <c r="AP60" s="10">
        <v>382</v>
      </c>
      <c r="AQ60" s="10">
        <v>355739</v>
      </c>
      <c r="AR60" s="10">
        <v>0</v>
      </c>
      <c r="AS60" s="10">
        <v>0</v>
      </c>
      <c r="AT60" s="10">
        <v>2570844</v>
      </c>
      <c r="AU60" s="10">
        <v>2400</v>
      </c>
      <c r="AV60" s="10">
        <v>15375</v>
      </c>
      <c r="AW60" s="10">
        <v>21109911</v>
      </c>
      <c r="AX60" s="10">
        <v>458</v>
      </c>
      <c r="AY60" s="10">
        <v>1155</v>
      </c>
      <c r="AZ60" s="10">
        <v>10328805</v>
      </c>
      <c r="BA60" s="10">
        <v>22298</v>
      </c>
      <c r="BB60" s="10">
        <v>0</v>
      </c>
      <c r="BC60" s="10">
        <v>5373071</v>
      </c>
      <c r="BD60" s="10">
        <v>23349</v>
      </c>
      <c r="BE60" s="10">
        <v>42</v>
      </c>
      <c r="BF60" s="10">
        <v>5030280</v>
      </c>
      <c r="BG60" s="10">
        <v>4219</v>
      </c>
      <c r="BH60" s="10">
        <v>0</v>
      </c>
      <c r="BI60" s="10">
        <v>4893992</v>
      </c>
      <c r="BJ60" s="10">
        <v>6473</v>
      </c>
      <c r="BK60" s="10">
        <v>0</v>
      </c>
      <c r="BL60" s="10">
        <v>6380598</v>
      </c>
      <c r="BM60" s="10">
        <v>31996</v>
      </c>
      <c r="BN60" s="10">
        <v>0</v>
      </c>
      <c r="BO60" s="10">
        <v>1347094</v>
      </c>
      <c r="BP60" s="10">
        <v>3207</v>
      </c>
      <c r="BQ60" s="10">
        <v>0</v>
      </c>
      <c r="BR60" s="10">
        <v>9874995</v>
      </c>
      <c r="BS60" s="10">
        <v>48</v>
      </c>
      <c r="BT60" s="10">
        <v>0</v>
      </c>
      <c r="BU60" s="10">
        <v>9434585</v>
      </c>
      <c r="BV60" s="10">
        <v>511851</v>
      </c>
      <c r="BW60" s="10">
        <v>1615</v>
      </c>
      <c r="BX60" s="10">
        <v>22754958</v>
      </c>
      <c r="BY60" s="10">
        <v>298427</v>
      </c>
      <c r="BZ60" s="10">
        <v>1766</v>
      </c>
      <c r="CA60" s="10">
        <v>14174246</v>
      </c>
      <c r="CB60" s="10">
        <v>92406</v>
      </c>
      <c r="CC60" s="10">
        <v>0</v>
      </c>
      <c r="CD60" s="10">
        <v>4861117</v>
      </c>
      <c r="CE60" s="10">
        <v>1069</v>
      </c>
      <c r="CF60" s="10">
        <v>16788</v>
      </c>
      <c r="CG60" s="10">
        <v>6336401</v>
      </c>
      <c r="CH60" s="10">
        <v>718</v>
      </c>
      <c r="CI60" s="10">
        <v>0</v>
      </c>
      <c r="CJ60" s="10">
        <v>1113197</v>
      </c>
      <c r="CK60" s="10">
        <v>276</v>
      </c>
      <c r="CL60" s="10">
        <v>54212</v>
      </c>
      <c r="CM60" s="10">
        <v>2668741</v>
      </c>
      <c r="CN60" s="10">
        <v>5568</v>
      </c>
      <c r="CO60" s="10">
        <v>3790</v>
      </c>
      <c r="CP60" s="10">
        <v>5180050</v>
      </c>
      <c r="CQ60" s="10">
        <v>16211</v>
      </c>
      <c r="CR60" s="10">
        <v>0</v>
      </c>
      <c r="CS60" s="10">
        <v>1764616</v>
      </c>
      <c r="CT60" s="10">
        <v>52321</v>
      </c>
      <c r="CU60" s="10">
        <v>12500</v>
      </c>
      <c r="CV60" s="10">
        <v>15250952</v>
      </c>
      <c r="CW60" s="10">
        <v>362595</v>
      </c>
      <c r="CX60" s="10">
        <v>0</v>
      </c>
      <c r="CY60" s="10">
        <v>5176572</v>
      </c>
      <c r="CZ60" s="10">
        <v>13603</v>
      </c>
      <c r="DA60" s="10">
        <v>0</v>
      </c>
      <c r="DB60" s="10">
        <v>63492253</v>
      </c>
      <c r="DC60" s="10">
        <v>10718202</v>
      </c>
      <c r="DD60" s="10">
        <v>0</v>
      </c>
      <c r="DE60" s="10">
        <v>14706189</v>
      </c>
      <c r="DF60" s="10">
        <v>130681</v>
      </c>
      <c r="DG60" s="10">
        <v>0</v>
      </c>
      <c r="DH60" s="10">
        <v>1995041</v>
      </c>
      <c r="DI60" s="10">
        <v>13833</v>
      </c>
      <c r="DJ60" s="10">
        <v>16451</v>
      </c>
      <c r="DK60" s="10">
        <v>18933185</v>
      </c>
      <c r="DL60" s="10">
        <v>562047</v>
      </c>
      <c r="DM60" s="10">
        <v>44907</v>
      </c>
      <c r="DN60" s="10">
        <v>4470670</v>
      </c>
      <c r="DO60" s="10">
        <v>573</v>
      </c>
      <c r="DP60" s="10">
        <v>0</v>
      </c>
      <c r="DQ60" s="10">
        <v>6320421</v>
      </c>
      <c r="DR60" s="10">
        <v>5484</v>
      </c>
      <c r="DS60" s="10">
        <v>123051</v>
      </c>
      <c r="DT60" s="10">
        <v>22327616</v>
      </c>
      <c r="DU60" s="10">
        <v>14028</v>
      </c>
      <c r="DV60" s="10">
        <v>19907</v>
      </c>
      <c r="DW60" s="10">
        <v>1307710</v>
      </c>
      <c r="DX60" s="10">
        <v>0</v>
      </c>
      <c r="DY60" s="10">
        <v>0</v>
      </c>
      <c r="DZ60" s="10">
        <v>6768154</v>
      </c>
      <c r="EA60" s="10">
        <v>77700</v>
      </c>
      <c r="EB60" s="10">
        <v>0</v>
      </c>
      <c r="EC60" s="10">
        <v>871682</v>
      </c>
      <c r="ED60" s="10">
        <v>730</v>
      </c>
      <c r="EE60" s="10">
        <v>0</v>
      </c>
      <c r="EF60" s="10">
        <v>7426304</v>
      </c>
      <c r="EG60" s="10">
        <v>2386</v>
      </c>
      <c r="EH60" s="10">
        <v>0</v>
      </c>
      <c r="EI60" s="10">
        <v>31520535</v>
      </c>
      <c r="EJ60" s="10">
        <v>2177701</v>
      </c>
      <c r="EK60" s="10">
        <v>0</v>
      </c>
      <c r="EL60" s="10">
        <v>4166842</v>
      </c>
      <c r="EM60" s="10">
        <v>10336</v>
      </c>
      <c r="EN60" s="10">
        <v>0</v>
      </c>
      <c r="EO60" s="10">
        <v>1839084</v>
      </c>
      <c r="EP60" s="10">
        <v>608</v>
      </c>
      <c r="EQ60" s="10">
        <v>135</v>
      </c>
      <c r="ER60" s="10">
        <v>12257922</v>
      </c>
      <c r="ES60" s="10">
        <v>43803</v>
      </c>
      <c r="ET60" s="10">
        <v>0</v>
      </c>
      <c r="EU60" s="10">
        <v>14338188</v>
      </c>
      <c r="EV60" s="10">
        <v>87385</v>
      </c>
      <c r="EW60" s="10">
        <v>0</v>
      </c>
      <c r="EX60" s="10">
        <v>2693408</v>
      </c>
      <c r="EY60" s="10">
        <v>4867</v>
      </c>
      <c r="EZ60" s="10">
        <v>0</v>
      </c>
      <c r="FA60" s="10">
        <v>11108614</v>
      </c>
      <c r="FB60" s="10">
        <v>17511</v>
      </c>
      <c r="FC60" s="10">
        <v>33620</v>
      </c>
      <c r="FD60" s="10">
        <v>1354111</v>
      </c>
      <c r="FE60" s="10">
        <v>175</v>
      </c>
      <c r="FF60" s="320"/>
      <c r="FG60" s="320"/>
      <c r="FH60" s="317"/>
    </row>
    <row r="61" spans="1:164" ht="25.5" customHeight="1">
      <c r="A61" s="713" t="s">
        <v>514</v>
      </c>
      <c r="B61" s="713"/>
      <c r="C61" s="713"/>
      <c r="D61" s="10">
        <v>3810632486</v>
      </c>
      <c r="E61" s="10"/>
      <c r="F61" s="10"/>
      <c r="G61" s="10">
        <v>1849648413</v>
      </c>
      <c r="H61" s="10">
        <v>1960984073</v>
      </c>
      <c r="I61" s="10">
        <v>49954775</v>
      </c>
      <c r="J61" s="10">
        <v>26893226</v>
      </c>
      <c r="K61" s="10">
        <v>23061549</v>
      </c>
      <c r="L61" s="10">
        <v>16613180</v>
      </c>
      <c r="M61" s="10">
        <v>11330253</v>
      </c>
      <c r="N61" s="10">
        <v>5282927</v>
      </c>
      <c r="O61" s="10">
        <v>61207789</v>
      </c>
      <c r="P61" s="10">
        <v>30877120</v>
      </c>
      <c r="Q61" s="10">
        <v>30330669</v>
      </c>
      <c r="R61" s="10">
        <v>27671410</v>
      </c>
      <c r="S61" s="10">
        <v>17030479</v>
      </c>
      <c r="T61" s="10">
        <v>10640931</v>
      </c>
      <c r="U61" s="10">
        <v>605439148</v>
      </c>
      <c r="V61" s="10">
        <v>266875893</v>
      </c>
      <c r="W61" s="10">
        <v>338563255</v>
      </c>
      <c r="X61" s="10">
        <v>64495315</v>
      </c>
      <c r="Y61" s="10">
        <v>29956876</v>
      </c>
      <c r="Z61" s="10">
        <v>34538439</v>
      </c>
      <c r="AA61" s="10">
        <v>41729831</v>
      </c>
      <c r="AB61" s="10">
        <v>22162222</v>
      </c>
      <c r="AC61" s="10">
        <v>19567609</v>
      </c>
      <c r="AD61" s="10">
        <v>12158019</v>
      </c>
      <c r="AE61" s="10">
        <v>8380273</v>
      </c>
      <c r="AF61" s="10">
        <v>3777746</v>
      </c>
      <c r="AG61" s="10">
        <v>18960184</v>
      </c>
      <c r="AH61" s="10">
        <v>0</v>
      </c>
      <c r="AI61" s="10">
        <v>18960184</v>
      </c>
      <c r="AJ61" s="10">
        <v>187972612</v>
      </c>
      <c r="AK61" s="10">
        <v>78388004</v>
      </c>
      <c r="AL61" s="10">
        <v>109584608</v>
      </c>
      <c r="AM61" s="10">
        <v>89126748</v>
      </c>
      <c r="AN61" s="10">
        <v>38668282</v>
      </c>
      <c r="AO61" s="10">
        <v>50458466</v>
      </c>
      <c r="AP61" s="10">
        <v>17697853</v>
      </c>
      <c r="AQ61" s="10">
        <v>13298737</v>
      </c>
      <c r="AR61" s="10">
        <v>4399116</v>
      </c>
      <c r="AS61" s="10">
        <v>14129082</v>
      </c>
      <c r="AT61" s="10">
        <v>7860277</v>
      </c>
      <c r="AU61" s="10">
        <v>6268805</v>
      </c>
      <c r="AV61" s="10">
        <v>152750476</v>
      </c>
      <c r="AW61" s="10">
        <v>71358189</v>
      </c>
      <c r="AX61" s="10">
        <v>81392287</v>
      </c>
      <c r="AY61" s="10">
        <v>60284129</v>
      </c>
      <c r="AZ61" s="10">
        <v>31290107</v>
      </c>
      <c r="BA61" s="10">
        <v>28994022</v>
      </c>
      <c r="BB61" s="10">
        <v>36498882</v>
      </c>
      <c r="BC61" s="10">
        <v>18505335</v>
      </c>
      <c r="BD61" s="10">
        <v>17993547</v>
      </c>
      <c r="BE61" s="10">
        <v>30602328</v>
      </c>
      <c r="BF61" s="10">
        <v>14542149</v>
      </c>
      <c r="BG61" s="10">
        <v>16060179</v>
      </c>
      <c r="BH61" s="10">
        <v>46927677</v>
      </c>
      <c r="BI61" s="10">
        <v>31123773</v>
      </c>
      <c r="BJ61" s="10">
        <v>15803904</v>
      </c>
      <c r="BK61" s="10">
        <v>49661057</v>
      </c>
      <c r="BL61" s="10">
        <v>28737619</v>
      </c>
      <c r="BM61" s="10">
        <v>20923438</v>
      </c>
      <c r="BN61" s="10">
        <v>13222120</v>
      </c>
      <c r="BO61" s="10">
        <v>7889848</v>
      </c>
      <c r="BP61" s="10">
        <v>5332272</v>
      </c>
      <c r="BQ61" s="10">
        <v>71466161</v>
      </c>
      <c r="BR61" s="10">
        <v>36308950</v>
      </c>
      <c r="BS61" s="10">
        <v>35157211</v>
      </c>
      <c r="BT61" s="10">
        <v>95979169</v>
      </c>
      <c r="BU61" s="10">
        <v>57965521</v>
      </c>
      <c r="BV61" s="10">
        <v>38013648</v>
      </c>
      <c r="BW61" s="10">
        <v>102716204</v>
      </c>
      <c r="BX61" s="10">
        <v>53471910</v>
      </c>
      <c r="BY61" s="10">
        <v>49244294</v>
      </c>
      <c r="BZ61" s="10">
        <v>72070781</v>
      </c>
      <c r="CA61" s="10">
        <v>35410582</v>
      </c>
      <c r="CB61" s="10">
        <v>36660199</v>
      </c>
      <c r="CC61" s="10">
        <v>30138684</v>
      </c>
      <c r="CD61" s="10">
        <v>16971447</v>
      </c>
      <c r="CE61" s="10">
        <v>13167237</v>
      </c>
      <c r="CF61" s="10">
        <v>57048651</v>
      </c>
      <c r="CG61" s="10">
        <v>28675950</v>
      </c>
      <c r="CH61" s="10">
        <v>28372701</v>
      </c>
      <c r="CI61" s="10">
        <v>11079751</v>
      </c>
      <c r="CJ61" s="10">
        <v>6693276</v>
      </c>
      <c r="CK61" s="10">
        <v>4386475</v>
      </c>
      <c r="CL61" s="10">
        <v>23475336</v>
      </c>
      <c r="CM61" s="10">
        <v>8455138</v>
      </c>
      <c r="CN61" s="10">
        <v>15020198</v>
      </c>
      <c r="CO61" s="10">
        <v>27665279</v>
      </c>
      <c r="CP61" s="10">
        <v>12234642</v>
      </c>
      <c r="CQ61" s="10">
        <v>15430637</v>
      </c>
      <c r="CR61" s="10">
        <v>12871370</v>
      </c>
      <c r="CS61" s="10">
        <v>7143307</v>
      </c>
      <c r="CT61" s="10">
        <v>5728063</v>
      </c>
      <c r="CU61" s="10">
        <v>111148987</v>
      </c>
      <c r="CV61" s="10">
        <v>63655848</v>
      </c>
      <c r="CW61" s="10">
        <v>47493139</v>
      </c>
      <c r="CX61" s="10">
        <v>25227221</v>
      </c>
      <c r="CY61" s="10">
        <v>16291884</v>
      </c>
      <c r="CZ61" s="10">
        <v>8935337</v>
      </c>
      <c r="DA61" s="10">
        <v>367207089</v>
      </c>
      <c r="DB61" s="10">
        <v>149671207</v>
      </c>
      <c r="DC61" s="10">
        <v>217535882</v>
      </c>
      <c r="DD61" s="10">
        <v>96654784</v>
      </c>
      <c r="DE61" s="10">
        <v>46366316</v>
      </c>
      <c r="DF61" s="10">
        <v>50288468</v>
      </c>
      <c r="DG61" s="10">
        <v>10203428</v>
      </c>
      <c r="DH61" s="10">
        <v>5221274</v>
      </c>
      <c r="DI61" s="10">
        <v>4982154</v>
      </c>
      <c r="DJ61" s="10">
        <v>131957892</v>
      </c>
      <c r="DK61" s="10">
        <v>70105408</v>
      </c>
      <c r="DL61" s="10">
        <v>61852484</v>
      </c>
      <c r="DM61" s="10">
        <v>35100955</v>
      </c>
      <c r="DN61" s="10">
        <v>20844295</v>
      </c>
      <c r="DO61" s="10">
        <v>14256660</v>
      </c>
      <c r="DP61" s="10">
        <v>56523536</v>
      </c>
      <c r="DQ61" s="10">
        <v>33049357</v>
      </c>
      <c r="DR61" s="10">
        <v>23474179</v>
      </c>
      <c r="DS61" s="10">
        <v>151416128</v>
      </c>
      <c r="DT61" s="10">
        <v>80323898</v>
      </c>
      <c r="DU61" s="10">
        <v>71092230</v>
      </c>
      <c r="DV61" s="10">
        <v>13169470</v>
      </c>
      <c r="DW61" s="10">
        <v>8164271</v>
      </c>
      <c r="DX61" s="10">
        <v>5005199</v>
      </c>
      <c r="DY61" s="10">
        <v>52131041</v>
      </c>
      <c r="DZ61" s="10">
        <v>28234412</v>
      </c>
      <c r="EA61" s="10">
        <v>23896629</v>
      </c>
      <c r="EB61" s="10">
        <v>8186486</v>
      </c>
      <c r="EC61" s="10">
        <v>4371576</v>
      </c>
      <c r="ED61" s="10">
        <v>3814910</v>
      </c>
      <c r="EE61" s="10">
        <v>62393225</v>
      </c>
      <c r="EF61" s="10">
        <v>26118151</v>
      </c>
      <c r="EG61" s="10">
        <v>36275074</v>
      </c>
      <c r="EH61" s="10">
        <v>271367074</v>
      </c>
      <c r="EI61" s="10">
        <v>119369538</v>
      </c>
      <c r="EJ61" s="10">
        <v>151997536</v>
      </c>
      <c r="EK61" s="10">
        <v>32636684</v>
      </c>
      <c r="EL61" s="10">
        <v>17720762</v>
      </c>
      <c r="EM61" s="10">
        <v>14915922</v>
      </c>
      <c r="EN61" s="10">
        <v>8451253</v>
      </c>
      <c r="EO61" s="10">
        <v>5270352</v>
      </c>
      <c r="EP61" s="10">
        <v>3180901</v>
      </c>
      <c r="EQ61" s="10">
        <v>86630547</v>
      </c>
      <c r="ER61" s="10">
        <v>44109025</v>
      </c>
      <c r="ES61" s="10">
        <v>42521522</v>
      </c>
      <c r="ET61" s="10">
        <v>96531086</v>
      </c>
      <c r="EU61" s="10">
        <v>43656438</v>
      </c>
      <c r="EV61" s="10">
        <v>52874648</v>
      </c>
      <c r="EW61" s="10">
        <v>18636646</v>
      </c>
      <c r="EX61" s="10">
        <v>12665772</v>
      </c>
      <c r="EY61" s="10">
        <v>5970874</v>
      </c>
      <c r="EZ61" s="10">
        <v>63516051</v>
      </c>
      <c r="FA61" s="10">
        <v>31069223</v>
      </c>
      <c r="FB61" s="10">
        <v>32446828</v>
      </c>
      <c r="FC61" s="10">
        <v>9928903</v>
      </c>
      <c r="FD61" s="10">
        <v>4870021</v>
      </c>
      <c r="FE61" s="10">
        <v>5058882</v>
      </c>
      <c r="FF61" s="320"/>
      <c r="FG61" s="320"/>
      <c r="FH61" s="317"/>
    </row>
    <row r="62" spans="1:164" ht="25.5" customHeight="1">
      <c r="A62" s="713" t="s">
        <v>515</v>
      </c>
      <c r="B62" s="713"/>
      <c r="C62" s="713"/>
      <c r="D62" s="10">
        <v>2880148285</v>
      </c>
      <c r="E62" s="10"/>
      <c r="F62" s="10"/>
      <c r="G62" s="10">
        <v>1308717569</v>
      </c>
      <c r="H62" s="10">
        <v>1571430716</v>
      </c>
      <c r="I62" s="10">
        <v>38059757</v>
      </c>
      <c r="J62" s="10">
        <v>18465571</v>
      </c>
      <c r="K62" s="10">
        <v>19594186</v>
      </c>
      <c r="L62" s="10">
        <v>12632955</v>
      </c>
      <c r="M62" s="10">
        <v>8414113</v>
      </c>
      <c r="N62" s="10">
        <v>4218842</v>
      </c>
      <c r="O62" s="10">
        <v>47223266</v>
      </c>
      <c r="P62" s="10">
        <v>23083588</v>
      </c>
      <c r="Q62" s="10">
        <v>24139678</v>
      </c>
      <c r="R62" s="10">
        <v>21678375</v>
      </c>
      <c r="S62" s="10">
        <v>12951596</v>
      </c>
      <c r="T62" s="10">
        <v>8726779</v>
      </c>
      <c r="U62" s="10">
        <v>456711584</v>
      </c>
      <c r="V62" s="10">
        <v>190565162</v>
      </c>
      <c r="W62" s="10">
        <v>266146422</v>
      </c>
      <c r="X62" s="10">
        <v>46811822</v>
      </c>
      <c r="Y62" s="10">
        <v>20829453</v>
      </c>
      <c r="Z62" s="10">
        <v>25982369</v>
      </c>
      <c r="AA62" s="10">
        <v>29597251</v>
      </c>
      <c r="AB62" s="10">
        <v>13306482</v>
      </c>
      <c r="AC62" s="10">
        <v>16290769</v>
      </c>
      <c r="AD62" s="10">
        <v>9563790</v>
      </c>
      <c r="AE62" s="10">
        <v>6373474</v>
      </c>
      <c r="AF62" s="10">
        <v>3190316</v>
      </c>
      <c r="AG62" s="10">
        <v>12935856</v>
      </c>
      <c r="AH62" s="10">
        <v>0</v>
      </c>
      <c r="AI62" s="10">
        <v>12935856</v>
      </c>
      <c r="AJ62" s="10">
        <v>147640218</v>
      </c>
      <c r="AK62" s="10">
        <v>57473878</v>
      </c>
      <c r="AL62" s="10">
        <v>90166340</v>
      </c>
      <c r="AM62" s="10">
        <v>67760899</v>
      </c>
      <c r="AN62" s="10">
        <v>26566012</v>
      </c>
      <c r="AO62" s="10">
        <v>41194887</v>
      </c>
      <c r="AP62" s="10">
        <v>13005786</v>
      </c>
      <c r="AQ62" s="10">
        <v>10136706</v>
      </c>
      <c r="AR62" s="10">
        <v>2869080</v>
      </c>
      <c r="AS62" s="10">
        <v>11051164</v>
      </c>
      <c r="AT62" s="10">
        <v>5628078</v>
      </c>
      <c r="AU62" s="10">
        <v>5423086</v>
      </c>
      <c r="AV62" s="10">
        <v>107944127</v>
      </c>
      <c r="AW62" s="10">
        <v>45757167</v>
      </c>
      <c r="AX62" s="10">
        <v>62186960</v>
      </c>
      <c r="AY62" s="10">
        <v>48082697</v>
      </c>
      <c r="AZ62" s="10">
        <v>23687675</v>
      </c>
      <c r="BA62" s="10">
        <v>24395022</v>
      </c>
      <c r="BB62" s="10">
        <v>28132853</v>
      </c>
      <c r="BC62" s="10">
        <v>13134266</v>
      </c>
      <c r="BD62" s="10">
        <v>14998587</v>
      </c>
      <c r="BE62" s="10">
        <v>24139384</v>
      </c>
      <c r="BF62" s="10">
        <v>11206738</v>
      </c>
      <c r="BG62" s="10">
        <v>12932646</v>
      </c>
      <c r="BH62" s="10">
        <v>35411258</v>
      </c>
      <c r="BI62" s="10">
        <v>22617698</v>
      </c>
      <c r="BJ62" s="10">
        <v>12793560</v>
      </c>
      <c r="BK62" s="10">
        <v>38084003</v>
      </c>
      <c r="BL62" s="10">
        <v>20478025</v>
      </c>
      <c r="BM62" s="10">
        <v>17605978</v>
      </c>
      <c r="BN62" s="10">
        <v>10783238</v>
      </c>
      <c r="BO62" s="10">
        <v>6157472</v>
      </c>
      <c r="BP62" s="10">
        <v>4625766</v>
      </c>
      <c r="BQ62" s="10">
        <v>54985310</v>
      </c>
      <c r="BR62" s="10">
        <v>25516499</v>
      </c>
      <c r="BS62" s="10">
        <v>29468811</v>
      </c>
      <c r="BT62" s="10">
        <v>73903652</v>
      </c>
      <c r="BU62" s="10">
        <v>42170593</v>
      </c>
      <c r="BV62" s="10">
        <v>31733059</v>
      </c>
      <c r="BW62" s="10">
        <v>80794518</v>
      </c>
      <c r="BX62" s="10">
        <v>39346253</v>
      </c>
      <c r="BY62" s="10">
        <v>41448265</v>
      </c>
      <c r="BZ62" s="10">
        <v>54650617</v>
      </c>
      <c r="CA62" s="10">
        <v>26273079</v>
      </c>
      <c r="CB62" s="10">
        <v>28377538</v>
      </c>
      <c r="CC62" s="10">
        <v>23998712</v>
      </c>
      <c r="CD62" s="10">
        <v>12346712</v>
      </c>
      <c r="CE62" s="10">
        <v>11652000</v>
      </c>
      <c r="CF62" s="10">
        <v>44188692</v>
      </c>
      <c r="CG62" s="10">
        <v>21010758</v>
      </c>
      <c r="CH62" s="10">
        <v>23177934</v>
      </c>
      <c r="CI62" s="10">
        <v>8560425</v>
      </c>
      <c r="CJ62" s="10">
        <v>4982167</v>
      </c>
      <c r="CK62" s="10">
        <v>3578258</v>
      </c>
      <c r="CL62" s="10">
        <v>18320608</v>
      </c>
      <c r="CM62" s="10">
        <v>6628165</v>
      </c>
      <c r="CN62" s="10">
        <v>11692443</v>
      </c>
      <c r="CO62" s="10">
        <v>19999881</v>
      </c>
      <c r="CP62" s="10">
        <v>7802811</v>
      </c>
      <c r="CQ62" s="10">
        <v>12197070</v>
      </c>
      <c r="CR62" s="10">
        <v>10541690</v>
      </c>
      <c r="CS62" s="10">
        <v>5363400</v>
      </c>
      <c r="CT62" s="10">
        <v>5178290</v>
      </c>
      <c r="CU62" s="10">
        <v>84348486</v>
      </c>
      <c r="CV62" s="10">
        <v>41022722</v>
      </c>
      <c r="CW62" s="10">
        <v>43325764</v>
      </c>
      <c r="CX62" s="10">
        <v>20063687</v>
      </c>
      <c r="CY62" s="10">
        <v>12750523</v>
      </c>
      <c r="CZ62" s="10">
        <v>7313164</v>
      </c>
      <c r="DA62" s="10">
        <v>269698089</v>
      </c>
      <c r="DB62" s="10">
        <v>105263964</v>
      </c>
      <c r="DC62" s="10">
        <v>164434125</v>
      </c>
      <c r="DD62" s="10">
        <v>76113899</v>
      </c>
      <c r="DE62" s="10">
        <v>32886216</v>
      </c>
      <c r="DF62" s="10">
        <v>43227683</v>
      </c>
      <c r="DG62" s="10">
        <v>7330072</v>
      </c>
      <c r="DH62" s="10">
        <v>3853916</v>
      </c>
      <c r="DI62" s="10">
        <v>3476156</v>
      </c>
      <c r="DJ62" s="10">
        <v>97938565</v>
      </c>
      <c r="DK62" s="10">
        <v>45118929</v>
      </c>
      <c r="DL62" s="10">
        <v>52819636</v>
      </c>
      <c r="DM62" s="10">
        <v>26169922</v>
      </c>
      <c r="DN62" s="10">
        <v>14292023</v>
      </c>
      <c r="DO62" s="10">
        <v>11877899</v>
      </c>
      <c r="DP62" s="10">
        <v>43368273</v>
      </c>
      <c r="DQ62" s="10">
        <v>24709888</v>
      </c>
      <c r="DR62" s="10">
        <v>18658385</v>
      </c>
      <c r="DS62" s="10">
        <v>114343261</v>
      </c>
      <c r="DT62" s="10">
        <v>53989427</v>
      </c>
      <c r="DU62" s="10">
        <v>60353834</v>
      </c>
      <c r="DV62" s="10">
        <v>10094161</v>
      </c>
      <c r="DW62" s="10">
        <v>5815655</v>
      </c>
      <c r="DX62" s="10">
        <v>4278506</v>
      </c>
      <c r="DY62" s="10">
        <v>39919937</v>
      </c>
      <c r="DZ62" s="10">
        <v>19841367</v>
      </c>
      <c r="EA62" s="10">
        <v>20078570</v>
      </c>
      <c r="EB62" s="10">
        <v>6042813</v>
      </c>
      <c r="EC62" s="10">
        <v>2898694</v>
      </c>
      <c r="ED62" s="10">
        <v>3144119</v>
      </c>
      <c r="EE62" s="10">
        <v>49742138</v>
      </c>
      <c r="EF62" s="10">
        <v>19873507</v>
      </c>
      <c r="EG62" s="10">
        <v>29868631</v>
      </c>
      <c r="EH62" s="10">
        <v>198524536</v>
      </c>
      <c r="EI62" s="10">
        <v>83871515</v>
      </c>
      <c r="EJ62" s="10">
        <v>114653021</v>
      </c>
      <c r="EK62" s="10">
        <v>24303687</v>
      </c>
      <c r="EL62" s="10">
        <v>12732903</v>
      </c>
      <c r="EM62" s="10">
        <v>11570784</v>
      </c>
      <c r="EN62" s="10">
        <v>7061173</v>
      </c>
      <c r="EO62" s="10">
        <v>4236238</v>
      </c>
      <c r="EP62" s="10">
        <v>2824935</v>
      </c>
      <c r="EQ62" s="10">
        <v>67106346</v>
      </c>
      <c r="ER62" s="10">
        <v>32667604</v>
      </c>
      <c r="ES62" s="10">
        <v>34438742</v>
      </c>
      <c r="ET62" s="10">
        <v>70348234</v>
      </c>
      <c r="EU62" s="10">
        <v>30352601</v>
      </c>
      <c r="EV62" s="10">
        <v>39995633</v>
      </c>
      <c r="EW62" s="10">
        <v>14277354</v>
      </c>
      <c r="EX62" s="10">
        <v>9070100</v>
      </c>
      <c r="EY62" s="10">
        <v>5207254</v>
      </c>
      <c r="EZ62" s="10">
        <v>48423085</v>
      </c>
      <c r="FA62" s="10">
        <v>21740427</v>
      </c>
      <c r="FB62" s="10">
        <v>26682658</v>
      </c>
      <c r="FC62" s="10">
        <v>7736179</v>
      </c>
      <c r="FD62" s="10">
        <v>3455759</v>
      </c>
      <c r="FE62" s="10">
        <v>4280420</v>
      </c>
      <c r="FF62" s="320"/>
      <c r="FG62" s="320"/>
      <c r="FH62" s="317"/>
    </row>
    <row r="63" spans="1:164" ht="25.5" customHeight="1">
      <c r="A63" s="713" t="s">
        <v>288</v>
      </c>
      <c r="B63" s="713"/>
      <c r="C63" s="713"/>
      <c r="D63" s="10">
        <v>378522646</v>
      </c>
      <c r="E63" s="10"/>
      <c r="F63" s="10"/>
      <c r="G63" s="10">
        <v>135313220</v>
      </c>
      <c r="H63" s="10">
        <v>243209426</v>
      </c>
      <c r="I63" s="10">
        <v>4838314</v>
      </c>
      <c r="J63" s="10">
        <v>2397764</v>
      </c>
      <c r="K63" s="10">
        <v>2440550</v>
      </c>
      <c r="L63" s="10">
        <v>2039426</v>
      </c>
      <c r="M63" s="10">
        <v>1142969</v>
      </c>
      <c r="N63" s="10">
        <v>896457</v>
      </c>
      <c r="O63" s="10">
        <v>6120742</v>
      </c>
      <c r="P63" s="10">
        <v>1747664</v>
      </c>
      <c r="Q63" s="10">
        <v>4373078</v>
      </c>
      <c r="R63" s="10">
        <v>2792795</v>
      </c>
      <c r="S63" s="10">
        <v>1364490</v>
      </c>
      <c r="T63" s="10">
        <v>1428305</v>
      </c>
      <c r="U63" s="10">
        <v>46954424</v>
      </c>
      <c r="V63" s="10">
        <v>9438084</v>
      </c>
      <c r="W63" s="10">
        <v>37516340</v>
      </c>
      <c r="X63" s="10">
        <v>7979997</v>
      </c>
      <c r="Y63" s="10">
        <v>1711872</v>
      </c>
      <c r="Z63" s="10">
        <v>6268125</v>
      </c>
      <c r="AA63" s="10">
        <v>3704770</v>
      </c>
      <c r="AB63" s="10">
        <v>1841642</v>
      </c>
      <c r="AC63" s="10">
        <v>1863128</v>
      </c>
      <c r="AD63" s="10">
        <v>1132437</v>
      </c>
      <c r="AE63" s="10">
        <v>713138</v>
      </c>
      <c r="AF63" s="10">
        <v>419299</v>
      </c>
      <c r="AG63" s="10">
        <v>3903722</v>
      </c>
      <c r="AH63" s="10">
        <v>0</v>
      </c>
      <c r="AI63" s="10">
        <v>3903722</v>
      </c>
      <c r="AJ63" s="10">
        <v>20295896</v>
      </c>
      <c r="AK63" s="10">
        <v>7427393</v>
      </c>
      <c r="AL63" s="10">
        <v>12868503</v>
      </c>
      <c r="AM63" s="10">
        <v>9447577</v>
      </c>
      <c r="AN63" s="10">
        <v>3231415</v>
      </c>
      <c r="AO63" s="10">
        <v>6216162</v>
      </c>
      <c r="AP63" s="10">
        <v>2588103</v>
      </c>
      <c r="AQ63" s="10">
        <v>1358477</v>
      </c>
      <c r="AR63" s="10">
        <v>1229626</v>
      </c>
      <c r="AS63" s="10">
        <v>1480490</v>
      </c>
      <c r="AT63" s="10">
        <v>735909</v>
      </c>
      <c r="AU63" s="10">
        <v>744581</v>
      </c>
      <c r="AV63" s="10">
        <v>13231607</v>
      </c>
      <c r="AW63" s="10">
        <v>4005783</v>
      </c>
      <c r="AX63" s="10">
        <v>9225824</v>
      </c>
      <c r="AY63" s="10">
        <v>5739478</v>
      </c>
      <c r="AZ63" s="10">
        <v>2355800</v>
      </c>
      <c r="BA63" s="10">
        <v>3383678</v>
      </c>
      <c r="BB63" s="10">
        <v>4398770</v>
      </c>
      <c r="BC63" s="10">
        <v>1830005</v>
      </c>
      <c r="BD63" s="10">
        <v>2568765</v>
      </c>
      <c r="BE63" s="10">
        <v>3322829</v>
      </c>
      <c r="BF63" s="10">
        <v>1016388</v>
      </c>
      <c r="BG63" s="10">
        <v>2306441</v>
      </c>
      <c r="BH63" s="10">
        <v>4154559</v>
      </c>
      <c r="BI63" s="10">
        <v>2038511</v>
      </c>
      <c r="BJ63" s="10">
        <v>2116048</v>
      </c>
      <c r="BK63" s="10">
        <v>4534087</v>
      </c>
      <c r="BL63" s="10">
        <v>2031489</v>
      </c>
      <c r="BM63" s="10">
        <v>2502598</v>
      </c>
      <c r="BN63" s="10">
        <v>929898</v>
      </c>
      <c r="BO63" s="10">
        <v>350777</v>
      </c>
      <c r="BP63" s="10">
        <v>579121</v>
      </c>
      <c r="BQ63" s="10">
        <v>6616571</v>
      </c>
      <c r="BR63" s="10">
        <v>3503748</v>
      </c>
      <c r="BS63" s="10">
        <v>3112823</v>
      </c>
      <c r="BT63" s="10">
        <v>8514354</v>
      </c>
      <c r="BU63" s="10">
        <v>4856630</v>
      </c>
      <c r="BV63" s="10">
        <v>3657724</v>
      </c>
      <c r="BW63" s="10">
        <v>7269574</v>
      </c>
      <c r="BX63" s="10">
        <v>2715123</v>
      </c>
      <c r="BY63" s="10">
        <v>4554451</v>
      </c>
      <c r="BZ63" s="10">
        <v>8202783</v>
      </c>
      <c r="CA63" s="10">
        <v>1642656</v>
      </c>
      <c r="CB63" s="10">
        <v>6560127</v>
      </c>
      <c r="CC63" s="10">
        <v>2297671</v>
      </c>
      <c r="CD63" s="10">
        <v>1049450</v>
      </c>
      <c r="CE63" s="10">
        <v>1248221</v>
      </c>
      <c r="CF63" s="10">
        <v>4660634</v>
      </c>
      <c r="CG63" s="10">
        <v>1346219</v>
      </c>
      <c r="CH63" s="10">
        <v>3314415</v>
      </c>
      <c r="CI63" s="10">
        <v>1116344</v>
      </c>
      <c r="CJ63" s="10">
        <v>404754</v>
      </c>
      <c r="CK63" s="10">
        <v>711590</v>
      </c>
      <c r="CL63" s="10">
        <v>3175742</v>
      </c>
      <c r="CM63" s="10">
        <v>737197</v>
      </c>
      <c r="CN63" s="10">
        <v>2438545</v>
      </c>
      <c r="CO63" s="10">
        <v>3300061</v>
      </c>
      <c r="CP63" s="10">
        <v>962791</v>
      </c>
      <c r="CQ63" s="10">
        <v>2337270</v>
      </c>
      <c r="CR63" s="10">
        <v>805642</v>
      </c>
      <c r="CS63" s="10">
        <v>403614</v>
      </c>
      <c r="CT63" s="10">
        <v>402028</v>
      </c>
      <c r="CU63" s="10">
        <v>7679683</v>
      </c>
      <c r="CV63" s="10">
        <v>4881770</v>
      </c>
      <c r="CW63" s="10">
        <v>2797913</v>
      </c>
      <c r="CX63" s="10">
        <v>1737992</v>
      </c>
      <c r="CY63" s="10">
        <v>389427</v>
      </c>
      <c r="CZ63" s="10">
        <v>1348565</v>
      </c>
      <c r="DA63" s="10">
        <v>38471748</v>
      </c>
      <c r="DB63" s="10">
        <v>12931334</v>
      </c>
      <c r="DC63" s="10">
        <v>25540414</v>
      </c>
      <c r="DD63" s="10">
        <v>10202981</v>
      </c>
      <c r="DE63" s="10">
        <v>5062722</v>
      </c>
      <c r="DF63" s="10">
        <v>5140259</v>
      </c>
      <c r="DG63" s="10">
        <v>1833598</v>
      </c>
      <c r="DH63" s="10">
        <v>534189</v>
      </c>
      <c r="DI63" s="10">
        <v>1299409</v>
      </c>
      <c r="DJ63" s="10">
        <v>11519641</v>
      </c>
      <c r="DK63" s="10">
        <v>4621346</v>
      </c>
      <c r="DL63" s="10">
        <v>6898295</v>
      </c>
      <c r="DM63" s="10">
        <v>4819849</v>
      </c>
      <c r="DN63" s="10">
        <v>2840809</v>
      </c>
      <c r="DO63" s="10">
        <v>1979040</v>
      </c>
      <c r="DP63" s="10">
        <v>5058061</v>
      </c>
      <c r="DQ63" s="10">
        <v>1471019</v>
      </c>
      <c r="DR63" s="10">
        <v>3587042</v>
      </c>
      <c r="DS63" s="10">
        <v>14867468</v>
      </c>
      <c r="DT63" s="10">
        <v>8870696</v>
      </c>
      <c r="DU63" s="10">
        <v>5996772</v>
      </c>
      <c r="DV63" s="10">
        <v>781477</v>
      </c>
      <c r="DW63" s="10">
        <v>444220</v>
      </c>
      <c r="DX63" s="10">
        <v>337257</v>
      </c>
      <c r="DY63" s="10">
        <v>5404070</v>
      </c>
      <c r="DZ63" s="10">
        <v>2322633</v>
      </c>
      <c r="EA63" s="10">
        <v>3081437</v>
      </c>
      <c r="EB63" s="10">
        <v>1169114</v>
      </c>
      <c r="EC63" s="10">
        <v>613501</v>
      </c>
      <c r="ED63" s="10">
        <v>555613</v>
      </c>
      <c r="EE63" s="10">
        <v>5762410</v>
      </c>
      <c r="EF63" s="10">
        <v>1767907</v>
      </c>
      <c r="EG63" s="10">
        <v>3994503</v>
      </c>
      <c r="EH63" s="10">
        <v>36740855</v>
      </c>
      <c r="EI63" s="10">
        <v>11764854</v>
      </c>
      <c r="EJ63" s="10">
        <v>24976001</v>
      </c>
      <c r="EK63" s="10">
        <v>4792670</v>
      </c>
      <c r="EL63" s="10">
        <v>2015974</v>
      </c>
      <c r="EM63" s="10">
        <v>2776696</v>
      </c>
      <c r="EN63" s="10">
        <v>614110</v>
      </c>
      <c r="EO63" s="10">
        <v>330332</v>
      </c>
      <c r="EP63" s="10">
        <v>283778</v>
      </c>
      <c r="EQ63" s="10">
        <v>9308432</v>
      </c>
      <c r="ER63" s="10">
        <v>3848602</v>
      </c>
      <c r="ES63" s="10">
        <v>5459830</v>
      </c>
      <c r="ET63" s="10">
        <v>12948207</v>
      </c>
      <c r="EU63" s="10">
        <v>2597102</v>
      </c>
      <c r="EV63" s="10">
        <v>10351105</v>
      </c>
      <c r="EW63" s="10">
        <v>1349418</v>
      </c>
      <c r="EX63" s="10">
        <v>779625</v>
      </c>
      <c r="EY63" s="10">
        <v>569793</v>
      </c>
      <c r="EZ63" s="10">
        <v>6660232</v>
      </c>
      <c r="FA63" s="10">
        <v>2350081</v>
      </c>
      <c r="FB63" s="10">
        <v>4310151</v>
      </c>
      <c r="FC63" s="10">
        <v>1251328</v>
      </c>
      <c r="FD63" s="10">
        <v>513325</v>
      </c>
      <c r="FE63" s="10">
        <v>738003</v>
      </c>
      <c r="FF63" s="320"/>
      <c r="FG63" s="320"/>
      <c r="FH63" s="317"/>
    </row>
    <row r="64" spans="1:164" ht="25.5" customHeight="1">
      <c r="A64" s="713" t="s">
        <v>516</v>
      </c>
      <c r="B64" s="713"/>
      <c r="C64" s="713"/>
      <c r="D64" s="10">
        <v>301683484</v>
      </c>
      <c r="E64" s="10"/>
      <c r="F64" s="10"/>
      <c r="G64" s="10">
        <v>114419655</v>
      </c>
      <c r="H64" s="10">
        <v>187263829</v>
      </c>
      <c r="I64" s="10">
        <v>3722857</v>
      </c>
      <c r="J64" s="10">
        <v>1866960</v>
      </c>
      <c r="K64" s="10">
        <v>1855897</v>
      </c>
      <c r="L64" s="10">
        <v>1704349</v>
      </c>
      <c r="M64" s="10">
        <v>925567</v>
      </c>
      <c r="N64" s="10">
        <v>778782</v>
      </c>
      <c r="O64" s="10">
        <v>5019003</v>
      </c>
      <c r="P64" s="10">
        <v>1411687</v>
      </c>
      <c r="Q64" s="10">
        <v>3607316</v>
      </c>
      <c r="R64" s="10">
        <v>2314841</v>
      </c>
      <c r="S64" s="10">
        <v>1248030</v>
      </c>
      <c r="T64" s="10">
        <v>1066811</v>
      </c>
      <c r="U64" s="10">
        <v>37352611</v>
      </c>
      <c r="V64" s="10">
        <v>8298926</v>
      </c>
      <c r="W64" s="10">
        <v>29053685</v>
      </c>
      <c r="X64" s="10">
        <v>6320795</v>
      </c>
      <c r="Y64" s="10">
        <v>1254278</v>
      </c>
      <c r="Z64" s="10">
        <v>5066517</v>
      </c>
      <c r="AA64" s="10">
        <v>3198256</v>
      </c>
      <c r="AB64" s="10">
        <v>1500411</v>
      </c>
      <c r="AC64" s="10">
        <v>1697845</v>
      </c>
      <c r="AD64" s="10">
        <v>989243</v>
      </c>
      <c r="AE64" s="10">
        <v>591920</v>
      </c>
      <c r="AF64" s="10">
        <v>397323</v>
      </c>
      <c r="AG64" s="10">
        <v>2882393</v>
      </c>
      <c r="AH64" s="10">
        <v>0</v>
      </c>
      <c r="AI64" s="10">
        <v>2882393</v>
      </c>
      <c r="AJ64" s="10">
        <v>15633024</v>
      </c>
      <c r="AK64" s="10">
        <v>6921210</v>
      </c>
      <c r="AL64" s="10">
        <v>8711814</v>
      </c>
      <c r="AM64" s="10">
        <v>7723624</v>
      </c>
      <c r="AN64" s="10">
        <v>2717120</v>
      </c>
      <c r="AO64" s="10">
        <v>5006504</v>
      </c>
      <c r="AP64" s="10">
        <v>1438213</v>
      </c>
      <c r="AQ64" s="10">
        <v>302474</v>
      </c>
      <c r="AR64" s="10">
        <v>1135739</v>
      </c>
      <c r="AS64" s="10">
        <v>1133178</v>
      </c>
      <c r="AT64" s="10">
        <v>613879</v>
      </c>
      <c r="AU64" s="10">
        <v>519299</v>
      </c>
      <c r="AV64" s="10">
        <v>9996718</v>
      </c>
      <c r="AW64" s="10">
        <v>3619535</v>
      </c>
      <c r="AX64" s="10">
        <v>6377183</v>
      </c>
      <c r="AY64" s="10">
        <v>4128340</v>
      </c>
      <c r="AZ64" s="10">
        <v>1910900</v>
      </c>
      <c r="BA64" s="10">
        <v>2217440</v>
      </c>
      <c r="BB64" s="10">
        <v>3748457</v>
      </c>
      <c r="BC64" s="10">
        <v>1661633</v>
      </c>
      <c r="BD64" s="10">
        <v>2086824</v>
      </c>
      <c r="BE64" s="10">
        <v>2655112</v>
      </c>
      <c r="BF64" s="10">
        <v>862730</v>
      </c>
      <c r="BG64" s="10">
        <v>1792382</v>
      </c>
      <c r="BH64" s="10">
        <v>3296719</v>
      </c>
      <c r="BI64" s="10">
        <v>1807481</v>
      </c>
      <c r="BJ64" s="10">
        <v>1489238</v>
      </c>
      <c r="BK64" s="10">
        <v>3681450</v>
      </c>
      <c r="BL64" s="10">
        <v>1595354</v>
      </c>
      <c r="BM64" s="10">
        <v>2086096</v>
      </c>
      <c r="BN64" s="10">
        <v>781169</v>
      </c>
      <c r="BO64" s="10">
        <v>313933</v>
      </c>
      <c r="BP64" s="10">
        <v>467236</v>
      </c>
      <c r="BQ64" s="10">
        <v>5625428</v>
      </c>
      <c r="BR64" s="10">
        <v>2745694</v>
      </c>
      <c r="BS64" s="10">
        <v>2879734</v>
      </c>
      <c r="BT64" s="10">
        <v>6246609</v>
      </c>
      <c r="BU64" s="10">
        <v>4254933</v>
      </c>
      <c r="BV64" s="10">
        <v>1991676</v>
      </c>
      <c r="BW64" s="10">
        <v>4846362</v>
      </c>
      <c r="BX64" s="10">
        <v>2250543</v>
      </c>
      <c r="BY64" s="10">
        <v>2595819</v>
      </c>
      <c r="BZ64" s="10">
        <v>5604408</v>
      </c>
      <c r="CA64" s="10">
        <v>1226159</v>
      </c>
      <c r="CB64" s="10">
        <v>4378249</v>
      </c>
      <c r="CC64" s="10">
        <v>1741721</v>
      </c>
      <c r="CD64" s="10">
        <v>910957</v>
      </c>
      <c r="CE64" s="10">
        <v>830764</v>
      </c>
      <c r="CF64" s="10">
        <v>3667423</v>
      </c>
      <c r="CG64" s="10">
        <v>1133341</v>
      </c>
      <c r="CH64" s="10">
        <v>2534082</v>
      </c>
      <c r="CI64" s="10">
        <v>914258</v>
      </c>
      <c r="CJ64" s="10">
        <v>364693</v>
      </c>
      <c r="CK64" s="10">
        <v>549565</v>
      </c>
      <c r="CL64" s="10">
        <v>2529462</v>
      </c>
      <c r="CM64" s="10">
        <v>640356</v>
      </c>
      <c r="CN64" s="10">
        <v>1889106</v>
      </c>
      <c r="CO64" s="10">
        <v>2758657</v>
      </c>
      <c r="CP64" s="10">
        <v>865103</v>
      </c>
      <c r="CQ64" s="10">
        <v>1893554</v>
      </c>
      <c r="CR64" s="10">
        <v>635350</v>
      </c>
      <c r="CS64" s="10">
        <v>323612</v>
      </c>
      <c r="CT64" s="10">
        <v>311738</v>
      </c>
      <c r="CU64" s="10">
        <v>5767087</v>
      </c>
      <c r="CV64" s="10">
        <v>3533380</v>
      </c>
      <c r="CW64" s="10">
        <v>2233707</v>
      </c>
      <c r="CX64" s="10">
        <v>1350506</v>
      </c>
      <c r="CY64" s="10">
        <v>335975</v>
      </c>
      <c r="CZ64" s="10">
        <v>1014531</v>
      </c>
      <c r="DA64" s="10">
        <v>32660701</v>
      </c>
      <c r="DB64" s="10">
        <v>11420074</v>
      </c>
      <c r="DC64" s="10">
        <v>21240627</v>
      </c>
      <c r="DD64" s="10">
        <v>8084002</v>
      </c>
      <c r="DE64" s="10">
        <v>4263287</v>
      </c>
      <c r="DF64" s="10">
        <v>3820715</v>
      </c>
      <c r="DG64" s="10">
        <v>1581346</v>
      </c>
      <c r="DH64" s="10">
        <v>489237</v>
      </c>
      <c r="DI64" s="10">
        <v>1092109</v>
      </c>
      <c r="DJ64" s="10">
        <v>9667427</v>
      </c>
      <c r="DK64" s="10">
        <v>4200064</v>
      </c>
      <c r="DL64" s="10">
        <v>5467363</v>
      </c>
      <c r="DM64" s="10">
        <v>3743203</v>
      </c>
      <c r="DN64" s="10">
        <v>2533550</v>
      </c>
      <c r="DO64" s="10">
        <v>1209653</v>
      </c>
      <c r="DP64" s="10">
        <v>4422146</v>
      </c>
      <c r="DQ64" s="10">
        <v>1271619</v>
      </c>
      <c r="DR64" s="10">
        <v>3150527</v>
      </c>
      <c r="DS64" s="10">
        <v>12269676</v>
      </c>
      <c r="DT64" s="10">
        <v>7803287</v>
      </c>
      <c r="DU64" s="10">
        <v>4466389</v>
      </c>
      <c r="DV64" s="10">
        <v>630009</v>
      </c>
      <c r="DW64" s="10">
        <v>398445</v>
      </c>
      <c r="DX64" s="10">
        <v>231564</v>
      </c>
      <c r="DY64" s="10">
        <v>4410238</v>
      </c>
      <c r="DZ64" s="10">
        <v>2037907</v>
      </c>
      <c r="EA64" s="10">
        <v>2372331</v>
      </c>
      <c r="EB64" s="10">
        <v>1025010</v>
      </c>
      <c r="EC64" s="10">
        <v>562079</v>
      </c>
      <c r="ED64" s="10">
        <v>462931</v>
      </c>
      <c r="EE64" s="10">
        <v>4123662</v>
      </c>
      <c r="EF64" s="10">
        <v>1393083</v>
      </c>
      <c r="EG64" s="10">
        <v>2730579</v>
      </c>
      <c r="EH64" s="10">
        <v>30437551</v>
      </c>
      <c r="EI64" s="10">
        <v>9664505</v>
      </c>
      <c r="EJ64" s="10">
        <v>20773046</v>
      </c>
      <c r="EK64" s="10">
        <v>3686276</v>
      </c>
      <c r="EL64" s="10">
        <v>1594419</v>
      </c>
      <c r="EM64" s="10">
        <v>2091857</v>
      </c>
      <c r="EN64" s="10">
        <v>495092</v>
      </c>
      <c r="EO64" s="10">
        <v>283540</v>
      </c>
      <c r="EP64" s="10">
        <v>211552</v>
      </c>
      <c r="EQ64" s="10">
        <v>7601098</v>
      </c>
      <c r="ER64" s="10">
        <v>3168759</v>
      </c>
      <c r="ES64" s="10">
        <v>4432339</v>
      </c>
      <c r="ET64" s="10">
        <v>9739609</v>
      </c>
      <c r="EU64" s="10">
        <v>2079920</v>
      </c>
      <c r="EV64" s="10">
        <v>7659689</v>
      </c>
      <c r="EW64" s="10">
        <v>1094210</v>
      </c>
      <c r="EX64" s="10">
        <v>676453</v>
      </c>
      <c r="EY64" s="10">
        <v>417757</v>
      </c>
      <c r="EZ64" s="10">
        <v>5540531</v>
      </c>
      <c r="FA64" s="10">
        <v>2078415</v>
      </c>
      <c r="FB64" s="10">
        <v>3462116</v>
      </c>
      <c r="FC64" s="10">
        <v>1064073</v>
      </c>
      <c r="FD64" s="10">
        <v>492238</v>
      </c>
      <c r="FE64" s="10">
        <v>571835</v>
      </c>
      <c r="FF64" s="320"/>
      <c r="FG64" s="320"/>
      <c r="FH64" s="317"/>
    </row>
    <row r="65" spans="1:164" ht="15" customHeight="1">
      <c r="A65" s="713" t="s">
        <v>517</v>
      </c>
      <c r="B65" s="713"/>
      <c r="C65" s="713"/>
      <c r="D65" s="10">
        <v>76839162</v>
      </c>
      <c r="E65" s="10"/>
      <c r="F65" s="10"/>
      <c r="G65" s="10">
        <v>20893565</v>
      </c>
      <c r="H65" s="10">
        <v>55945597</v>
      </c>
      <c r="I65" s="10">
        <v>1115457</v>
      </c>
      <c r="J65" s="10">
        <v>530804</v>
      </c>
      <c r="K65" s="10">
        <v>584653</v>
      </c>
      <c r="L65" s="10">
        <v>335077</v>
      </c>
      <c r="M65" s="10">
        <v>217402</v>
      </c>
      <c r="N65" s="10">
        <v>117675</v>
      </c>
      <c r="O65" s="10">
        <v>1101739</v>
      </c>
      <c r="P65" s="10">
        <v>335977</v>
      </c>
      <c r="Q65" s="10">
        <v>765762</v>
      </c>
      <c r="R65" s="10">
        <v>477954</v>
      </c>
      <c r="S65" s="10">
        <v>116460</v>
      </c>
      <c r="T65" s="10">
        <v>361494</v>
      </c>
      <c r="U65" s="10">
        <v>9601814</v>
      </c>
      <c r="V65" s="10">
        <v>1139158</v>
      </c>
      <c r="W65" s="10">
        <v>8462656</v>
      </c>
      <c r="X65" s="10">
        <v>1659202</v>
      </c>
      <c r="Y65" s="10">
        <v>457594</v>
      </c>
      <c r="Z65" s="10">
        <v>1201608</v>
      </c>
      <c r="AA65" s="10">
        <v>506515</v>
      </c>
      <c r="AB65" s="10">
        <v>341231</v>
      </c>
      <c r="AC65" s="10">
        <v>165284</v>
      </c>
      <c r="AD65" s="10">
        <v>143194</v>
      </c>
      <c r="AE65" s="10">
        <v>121218</v>
      </c>
      <c r="AF65" s="10">
        <v>21976</v>
      </c>
      <c r="AG65" s="10">
        <v>1021329</v>
      </c>
      <c r="AH65" s="10">
        <v>0</v>
      </c>
      <c r="AI65" s="10">
        <v>1021329</v>
      </c>
      <c r="AJ65" s="10">
        <v>4662872</v>
      </c>
      <c r="AK65" s="10">
        <v>506183</v>
      </c>
      <c r="AL65" s="10">
        <v>4156689</v>
      </c>
      <c r="AM65" s="10">
        <v>1723953</v>
      </c>
      <c r="AN65" s="10">
        <v>514295</v>
      </c>
      <c r="AO65" s="10">
        <v>1209658</v>
      </c>
      <c r="AP65" s="10">
        <v>1149890</v>
      </c>
      <c r="AQ65" s="10">
        <v>1056003</v>
      </c>
      <c r="AR65" s="10">
        <v>93887</v>
      </c>
      <c r="AS65" s="10">
        <v>347312</v>
      </c>
      <c r="AT65" s="10">
        <v>122030</v>
      </c>
      <c r="AU65" s="10">
        <v>225282</v>
      </c>
      <c r="AV65" s="10">
        <v>3234889</v>
      </c>
      <c r="AW65" s="10">
        <v>386248</v>
      </c>
      <c r="AX65" s="10">
        <v>2848641</v>
      </c>
      <c r="AY65" s="10">
        <v>1611138</v>
      </c>
      <c r="AZ65" s="10">
        <v>444900</v>
      </c>
      <c r="BA65" s="10">
        <v>1166238</v>
      </c>
      <c r="BB65" s="10">
        <v>650313</v>
      </c>
      <c r="BC65" s="10">
        <v>168372</v>
      </c>
      <c r="BD65" s="10">
        <v>481941</v>
      </c>
      <c r="BE65" s="10">
        <v>667717</v>
      </c>
      <c r="BF65" s="10">
        <v>153658</v>
      </c>
      <c r="BG65" s="10">
        <v>514059</v>
      </c>
      <c r="BH65" s="10">
        <v>857840</v>
      </c>
      <c r="BI65" s="10">
        <v>231030</v>
      </c>
      <c r="BJ65" s="10">
        <v>626810</v>
      </c>
      <c r="BK65" s="10">
        <v>852637</v>
      </c>
      <c r="BL65" s="10">
        <v>436135</v>
      </c>
      <c r="BM65" s="10">
        <v>416502</v>
      </c>
      <c r="BN65" s="10">
        <v>148729</v>
      </c>
      <c r="BO65" s="10">
        <v>36844</v>
      </c>
      <c r="BP65" s="10">
        <v>111885</v>
      </c>
      <c r="BQ65" s="10">
        <v>991144</v>
      </c>
      <c r="BR65" s="10">
        <v>758054</v>
      </c>
      <c r="BS65" s="10">
        <v>233090</v>
      </c>
      <c r="BT65" s="10">
        <v>2267745</v>
      </c>
      <c r="BU65" s="10">
        <v>601697</v>
      </c>
      <c r="BV65" s="10">
        <v>1666048</v>
      </c>
      <c r="BW65" s="10">
        <v>2423212</v>
      </c>
      <c r="BX65" s="10">
        <v>464580</v>
      </c>
      <c r="BY65" s="10">
        <v>1958632</v>
      </c>
      <c r="BZ65" s="10">
        <v>2598375</v>
      </c>
      <c r="CA65" s="10">
        <v>416497</v>
      </c>
      <c r="CB65" s="10">
        <v>2181878</v>
      </c>
      <c r="CC65" s="10">
        <v>555950</v>
      </c>
      <c r="CD65" s="10">
        <v>138493</v>
      </c>
      <c r="CE65" s="10">
        <v>417457</v>
      </c>
      <c r="CF65" s="10">
        <v>993212</v>
      </c>
      <c r="CG65" s="10">
        <v>212878</v>
      </c>
      <c r="CH65" s="10">
        <v>780334</v>
      </c>
      <c r="CI65" s="10">
        <v>202086</v>
      </c>
      <c r="CJ65" s="10">
        <v>40061</v>
      </c>
      <c r="CK65" s="10">
        <v>162025</v>
      </c>
      <c r="CL65" s="10">
        <v>646280</v>
      </c>
      <c r="CM65" s="10">
        <v>96841</v>
      </c>
      <c r="CN65" s="10">
        <v>549439</v>
      </c>
      <c r="CO65" s="10">
        <v>541404</v>
      </c>
      <c r="CP65" s="10">
        <v>97688</v>
      </c>
      <c r="CQ65" s="10">
        <v>443716</v>
      </c>
      <c r="CR65" s="10">
        <v>170292</v>
      </c>
      <c r="CS65" s="10">
        <v>80002</v>
      </c>
      <c r="CT65" s="10">
        <v>90290</v>
      </c>
      <c r="CU65" s="10">
        <v>1912596</v>
      </c>
      <c r="CV65" s="10">
        <v>1348390</v>
      </c>
      <c r="CW65" s="10">
        <v>564206</v>
      </c>
      <c r="CX65" s="10">
        <v>387486</v>
      </c>
      <c r="CY65" s="10">
        <v>53452</v>
      </c>
      <c r="CZ65" s="10">
        <v>334034</v>
      </c>
      <c r="DA65" s="10">
        <v>5811047</v>
      </c>
      <c r="DB65" s="10">
        <v>1511260</v>
      </c>
      <c r="DC65" s="10">
        <v>4299787</v>
      </c>
      <c r="DD65" s="10">
        <v>2118979</v>
      </c>
      <c r="DE65" s="10">
        <v>799435</v>
      </c>
      <c r="DF65" s="10">
        <v>1319544</v>
      </c>
      <c r="DG65" s="10">
        <v>252251</v>
      </c>
      <c r="DH65" s="10">
        <v>44952</v>
      </c>
      <c r="DI65" s="10">
        <v>207299</v>
      </c>
      <c r="DJ65" s="10">
        <v>1852214</v>
      </c>
      <c r="DK65" s="10">
        <v>421282</v>
      </c>
      <c r="DL65" s="10">
        <v>1430932</v>
      </c>
      <c r="DM65" s="10">
        <v>1076646</v>
      </c>
      <c r="DN65" s="10">
        <v>307259</v>
      </c>
      <c r="DO65" s="10">
        <v>769387</v>
      </c>
      <c r="DP65" s="10">
        <v>635916</v>
      </c>
      <c r="DQ65" s="10">
        <v>199400</v>
      </c>
      <c r="DR65" s="10">
        <v>436516</v>
      </c>
      <c r="DS65" s="10">
        <v>2597792</v>
      </c>
      <c r="DT65" s="10">
        <v>1067409</v>
      </c>
      <c r="DU65" s="10">
        <v>1530383</v>
      </c>
      <c r="DV65" s="10">
        <v>151468</v>
      </c>
      <c r="DW65" s="10">
        <v>45775</v>
      </c>
      <c r="DX65" s="10">
        <v>105693</v>
      </c>
      <c r="DY65" s="10">
        <v>993833</v>
      </c>
      <c r="DZ65" s="10">
        <v>284726</v>
      </c>
      <c r="EA65" s="10">
        <v>709107</v>
      </c>
      <c r="EB65" s="10">
        <v>144105</v>
      </c>
      <c r="EC65" s="10">
        <v>51422</v>
      </c>
      <c r="ED65" s="10">
        <v>92683</v>
      </c>
      <c r="EE65" s="10">
        <v>1638748</v>
      </c>
      <c r="EF65" s="10">
        <v>374824</v>
      </c>
      <c r="EG65" s="10">
        <v>1263924</v>
      </c>
      <c r="EH65" s="10">
        <v>6303304</v>
      </c>
      <c r="EI65" s="10">
        <v>2100349</v>
      </c>
      <c r="EJ65" s="10">
        <v>4202955</v>
      </c>
      <c r="EK65" s="10">
        <v>1106394</v>
      </c>
      <c r="EL65" s="10">
        <v>421555</v>
      </c>
      <c r="EM65" s="10">
        <v>684839</v>
      </c>
      <c r="EN65" s="10">
        <v>119018</v>
      </c>
      <c r="EO65" s="10">
        <v>46792</v>
      </c>
      <c r="EP65" s="10">
        <v>72226</v>
      </c>
      <c r="EQ65" s="10">
        <v>1707335</v>
      </c>
      <c r="ER65" s="10">
        <v>679843</v>
      </c>
      <c r="ES65" s="10">
        <v>1027492</v>
      </c>
      <c r="ET65" s="10">
        <v>3208598</v>
      </c>
      <c r="EU65" s="10">
        <v>517182</v>
      </c>
      <c r="EV65" s="10">
        <v>2691416</v>
      </c>
      <c r="EW65" s="10">
        <v>255208</v>
      </c>
      <c r="EX65" s="10">
        <v>103172</v>
      </c>
      <c r="EY65" s="10">
        <v>152036</v>
      </c>
      <c r="EZ65" s="10">
        <v>1119701</v>
      </c>
      <c r="FA65" s="10">
        <v>271666</v>
      </c>
      <c r="FB65" s="10">
        <v>848035</v>
      </c>
      <c r="FC65" s="10">
        <v>187254</v>
      </c>
      <c r="FD65" s="10">
        <v>21087</v>
      </c>
      <c r="FE65" s="10">
        <v>166167</v>
      </c>
      <c r="FF65" s="320"/>
      <c r="FG65" s="320"/>
      <c r="FH65" s="317"/>
    </row>
    <row r="66" spans="1:164" ht="15" customHeight="1">
      <c r="A66" s="713" t="s">
        <v>518</v>
      </c>
      <c r="B66" s="713"/>
      <c r="C66" s="713"/>
      <c r="D66" s="10">
        <v>63662867</v>
      </c>
      <c r="E66" s="10"/>
      <c r="F66" s="10"/>
      <c r="G66" s="10">
        <v>52023585</v>
      </c>
      <c r="H66" s="10">
        <v>11639282</v>
      </c>
      <c r="I66" s="10">
        <v>2026561</v>
      </c>
      <c r="J66" s="10">
        <v>2026561</v>
      </c>
      <c r="K66" s="10">
        <v>0</v>
      </c>
      <c r="L66" s="10">
        <v>156646</v>
      </c>
      <c r="M66" s="10">
        <v>156646</v>
      </c>
      <c r="N66" s="10">
        <v>0</v>
      </c>
      <c r="O66" s="10">
        <v>1045514</v>
      </c>
      <c r="P66" s="10">
        <v>1044970</v>
      </c>
      <c r="Q66" s="10">
        <v>544</v>
      </c>
      <c r="R66" s="10">
        <v>479449</v>
      </c>
      <c r="S66" s="10">
        <v>479449</v>
      </c>
      <c r="T66" s="10">
        <v>0</v>
      </c>
      <c r="U66" s="10">
        <v>12557215</v>
      </c>
      <c r="V66" s="10">
        <v>5768639</v>
      </c>
      <c r="W66" s="10">
        <v>6788576</v>
      </c>
      <c r="X66" s="10">
        <v>926732</v>
      </c>
      <c r="Y66" s="10">
        <v>863014</v>
      </c>
      <c r="Z66" s="10">
        <v>63718</v>
      </c>
      <c r="AA66" s="10">
        <v>506546</v>
      </c>
      <c r="AB66" s="10">
        <v>506209</v>
      </c>
      <c r="AC66" s="10">
        <v>337</v>
      </c>
      <c r="AD66" s="10">
        <v>351317</v>
      </c>
      <c r="AE66" s="10">
        <v>351317</v>
      </c>
      <c r="AF66" s="10">
        <v>0</v>
      </c>
      <c r="AG66" s="10">
        <v>879178</v>
      </c>
      <c r="AH66" s="10">
        <v>0</v>
      </c>
      <c r="AI66" s="10">
        <v>879178</v>
      </c>
      <c r="AJ66" s="10">
        <v>2361592</v>
      </c>
      <c r="AK66" s="10">
        <v>2348488</v>
      </c>
      <c r="AL66" s="10">
        <v>13104</v>
      </c>
      <c r="AM66" s="10">
        <v>1349426</v>
      </c>
      <c r="AN66" s="10">
        <v>1349426</v>
      </c>
      <c r="AO66" s="10">
        <v>0</v>
      </c>
      <c r="AP66" s="10">
        <v>157867</v>
      </c>
      <c r="AQ66" s="10">
        <v>117347</v>
      </c>
      <c r="AR66" s="10">
        <v>40520</v>
      </c>
      <c r="AS66" s="10">
        <v>171204</v>
      </c>
      <c r="AT66" s="10">
        <v>170912</v>
      </c>
      <c r="AU66" s="10">
        <v>292</v>
      </c>
      <c r="AV66" s="10">
        <v>1619236</v>
      </c>
      <c r="AW66" s="10">
        <v>1619236</v>
      </c>
      <c r="AX66" s="10">
        <v>0</v>
      </c>
      <c r="AY66" s="10">
        <v>1420605</v>
      </c>
      <c r="AZ66" s="10">
        <v>1420605</v>
      </c>
      <c r="BA66" s="10">
        <v>0</v>
      </c>
      <c r="BB66" s="10">
        <v>623230</v>
      </c>
      <c r="BC66" s="10">
        <v>623092</v>
      </c>
      <c r="BD66" s="10">
        <v>138</v>
      </c>
      <c r="BE66" s="10">
        <v>213204</v>
      </c>
      <c r="BF66" s="10">
        <v>213140</v>
      </c>
      <c r="BG66" s="10">
        <v>64</v>
      </c>
      <c r="BH66" s="10">
        <v>1153330</v>
      </c>
      <c r="BI66" s="10">
        <v>1153330</v>
      </c>
      <c r="BJ66" s="10">
        <v>0</v>
      </c>
      <c r="BK66" s="10">
        <v>709848</v>
      </c>
      <c r="BL66" s="10">
        <v>709562</v>
      </c>
      <c r="BM66" s="10">
        <v>286</v>
      </c>
      <c r="BN66" s="10">
        <v>175602</v>
      </c>
      <c r="BO66" s="10">
        <v>169069</v>
      </c>
      <c r="BP66" s="10">
        <v>6533</v>
      </c>
      <c r="BQ66" s="10">
        <v>1552242</v>
      </c>
      <c r="BR66" s="10">
        <v>1552242</v>
      </c>
      <c r="BS66" s="10">
        <v>0</v>
      </c>
      <c r="BT66" s="10">
        <v>1040193</v>
      </c>
      <c r="BU66" s="10">
        <v>1040193</v>
      </c>
      <c r="BV66" s="10">
        <v>0</v>
      </c>
      <c r="BW66" s="10">
        <v>1571332</v>
      </c>
      <c r="BX66" s="10">
        <v>1570238</v>
      </c>
      <c r="BY66" s="10">
        <v>1094</v>
      </c>
      <c r="BZ66" s="10">
        <v>1510399</v>
      </c>
      <c r="CA66" s="10">
        <v>1243256</v>
      </c>
      <c r="CB66" s="10">
        <v>267143</v>
      </c>
      <c r="CC66" s="10">
        <v>403888</v>
      </c>
      <c r="CD66" s="10">
        <v>403554</v>
      </c>
      <c r="CE66" s="10">
        <v>334</v>
      </c>
      <c r="CF66" s="10">
        <v>621873</v>
      </c>
      <c r="CG66" s="10">
        <v>621873</v>
      </c>
      <c r="CH66" s="10">
        <v>0</v>
      </c>
      <c r="CI66" s="10">
        <v>87500</v>
      </c>
      <c r="CJ66" s="10">
        <v>87500</v>
      </c>
      <c r="CK66" s="10">
        <v>0</v>
      </c>
      <c r="CL66" s="10">
        <v>224730</v>
      </c>
      <c r="CM66" s="10">
        <v>224730</v>
      </c>
      <c r="CN66" s="10">
        <v>0</v>
      </c>
      <c r="CO66" s="10">
        <v>574921</v>
      </c>
      <c r="CP66" s="10">
        <v>574416</v>
      </c>
      <c r="CQ66" s="10">
        <v>505</v>
      </c>
      <c r="CR66" s="10">
        <v>239785</v>
      </c>
      <c r="CS66" s="10">
        <v>237485</v>
      </c>
      <c r="CT66" s="10">
        <v>2300</v>
      </c>
      <c r="CU66" s="10">
        <v>1917338</v>
      </c>
      <c r="CV66" s="10">
        <v>1674419</v>
      </c>
      <c r="CW66" s="10">
        <v>242919</v>
      </c>
      <c r="CX66" s="10">
        <v>240051</v>
      </c>
      <c r="CY66" s="10">
        <v>240051</v>
      </c>
      <c r="CZ66" s="10">
        <v>0</v>
      </c>
      <c r="DA66" s="10">
        <v>4780849</v>
      </c>
      <c r="DB66" s="10">
        <v>2026985</v>
      </c>
      <c r="DC66" s="10">
        <v>2753864</v>
      </c>
      <c r="DD66" s="10">
        <v>1865958</v>
      </c>
      <c r="DE66" s="10">
        <v>1429827</v>
      </c>
      <c r="DF66" s="10">
        <v>436131</v>
      </c>
      <c r="DG66" s="10">
        <v>130120</v>
      </c>
      <c r="DH66" s="10">
        <v>129454</v>
      </c>
      <c r="DI66" s="10">
        <v>666</v>
      </c>
      <c r="DJ66" s="10">
        <v>1805548</v>
      </c>
      <c r="DK66" s="10">
        <v>1797777</v>
      </c>
      <c r="DL66" s="10">
        <v>7771</v>
      </c>
      <c r="DM66" s="10">
        <v>622361</v>
      </c>
      <c r="DN66" s="10">
        <v>622361</v>
      </c>
      <c r="DO66" s="10">
        <v>0</v>
      </c>
      <c r="DP66" s="10">
        <v>524840</v>
      </c>
      <c r="DQ66" s="10">
        <v>524840</v>
      </c>
      <c r="DR66" s="10">
        <v>0</v>
      </c>
      <c r="DS66" s="10">
        <v>3111069</v>
      </c>
      <c r="DT66" s="10">
        <v>3065350</v>
      </c>
      <c r="DU66" s="10">
        <v>45719</v>
      </c>
      <c r="DV66" s="10">
        <v>175387</v>
      </c>
      <c r="DW66" s="10">
        <v>175387</v>
      </c>
      <c r="DX66" s="10">
        <v>0</v>
      </c>
      <c r="DY66" s="10">
        <v>1288726</v>
      </c>
      <c r="DZ66" s="10">
        <v>1288726</v>
      </c>
      <c r="EA66" s="10">
        <v>0</v>
      </c>
      <c r="EB66" s="10">
        <v>138329</v>
      </c>
      <c r="EC66" s="10">
        <v>138315</v>
      </c>
      <c r="ED66" s="10">
        <v>14</v>
      </c>
      <c r="EE66" s="10">
        <v>1392102</v>
      </c>
      <c r="EF66" s="10">
        <v>1391419</v>
      </c>
      <c r="EG66" s="10">
        <v>683</v>
      </c>
      <c r="EH66" s="10">
        <v>3589847</v>
      </c>
      <c r="EI66" s="10">
        <v>3588207</v>
      </c>
      <c r="EJ66" s="10">
        <v>1640</v>
      </c>
      <c r="EK66" s="10">
        <v>811121</v>
      </c>
      <c r="EL66" s="10">
        <v>811121</v>
      </c>
      <c r="EM66" s="10">
        <v>0</v>
      </c>
      <c r="EN66" s="10">
        <v>189818</v>
      </c>
      <c r="EO66" s="10">
        <v>189785</v>
      </c>
      <c r="EP66" s="10">
        <v>33</v>
      </c>
      <c r="EQ66" s="10">
        <v>1303314</v>
      </c>
      <c r="ER66" s="10">
        <v>1226394</v>
      </c>
      <c r="ES66" s="10">
        <v>76920</v>
      </c>
      <c r="ET66" s="10">
        <v>1621721</v>
      </c>
      <c r="EU66" s="10">
        <v>1621721</v>
      </c>
      <c r="EV66" s="10">
        <v>0</v>
      </c>
      <c r="EW66" s="10">
        <v>658436</v>
      </c>
      <c r="EX66" s="10">
        <v>658436</v>
      </c>
      <c r="EY66" s="10">
        <v>0</v>
      </c>
      <c r="EZ66" s="10">
        <v>744817</v>
      </c>
      <c r="FA66" s="10">
        <v>736561</v>
      </c>
      <c r="FB66" s="10">
        <v>8256</v>
      </c>
      <c r="FC66" s="10">
        <v>39950</v>
      </c>
      <c r="FD66" s="10">
        <v>39950</v>
      </c>
      <c r="FE66" s="10">
        <v>0</v>
      </c>
      <c r="FF66" s="320"/>
      <c r="FG66" s="320"/>
      <c r="FH66" s="317"/>
    </row>
    <row r="67" spans="1:164" ht="25.5" customHeight="1">
      <c r="A67" s="713" t="s">
        <v>519</v>
      </c>
      <c r="B67" s="713"/>
      <c r="C67" s="713"/>
      <c r="D67" s="10">
        <v>127286969</v>
      </c>
      <c r="E67" s="10"/>
      <c r="F67" s="10"/>
      <c r="G67" s="10">
        <v>48517907</v>
      </c>
      <c r="H67" s="10">
        <v>78769062</v>
      </c>
      <c r="I67" s="10">
        <v>1173873</v>
      </c>
      <c r="J67" s="10">
        <v>395811</v>
      </c>
      <c r="K67" s="10">
        <v>778062</v>
      </c>
      <c r="L67" s="10">
        <v>342403</v>
      </c>
      <c r="M67" s="10">
        <v>208821</v>
      </c>
      <c r="N67" s="10">
        <v>133582</v>
      </c>
      <c r="O67" s="10">
        <v>1895486</v>
      </c>
      <c r="P67" s="10">
        <v>540207</v>
      </c>
      <c r="Q67" s="10">
        <v>1355279</v>
      </c>
      <c r="R67" s="10">
        <v>562909</v>
      </c>
      <c r="S67" s="10">
        <v>152956</v>
      </c>
      <c r="T67" s="10">
        <v>409953</v>
      </c>
      <c r="U67" s="10">
        <v>21220860</v>
      </c>
      <c r="V67" s="10">
        <v>7171873</v>
      </c>
      <c r="W67" s="10">
        <v>14048987</v>
      </c>
      <c r="X67" s="10">
        <v>2555311</v>
      </c>
      <c r="Y67" s="10">
        <v>786681</v>
      </c>
      <c r="Z67" s="10">
        <v>1768630</v>
      </c>
      <c r="AA67" s="10">
        <v>2064505</v>
      </c>
      <c r="AB67" s="10">
        <v>1607284</v>
      </c>
      <c r="AC67" s="10">
        <v>457221</v>
      </c>
      <c r="AD67" s="10">
        <v>294145</v>
      </c>
      <c r="AE67" s="10">
        <v>211914</v>
      </c>
      <c r="AF67" s="10">
        <v>82231</v>
      </c>
      <c r="AG67" s="10">
        <v>682136</v>
      </c>
      <c r="AH67" s="10">
        <v>0</v>
      </c>
      <c r="AI67" s="10">
        <v>682136</v>
      </c>
      <c r="AJ67" s="10">
        <v>4645492</v>
      </c>
      <c r="AK67" s="10">
        <v>864979</v>
      </c>
      <c r="AL67" s="10">
        <v>3780513</v>
      </c>
      <c r="AM67" s="10">
        <v>2427147</v>
      </c>
      <c r="AN67" s="10">
        <v>594551</v>
      </c>
      <c r="AO67" s="10">
        <v>1832596</v>
      </c>
      <c r="AP67" s="10">
        <v>360136</v>
      </c>
      <c r="AQ67" s="10">
        <v>100246</v>
      </c>
      <c r="AR67" s="10">
        <v>259890</v>
      </c>
      <c r="AS67" s="10">
        <v>241572</v>
      </c>
      <c r="AT67" s="10">
        <v>142614</v>
      </c>
      <c r="AU67" s="10">
        <v>98958</v>
      </c>
      <c r="AV67" s="10">
        <v>8451995</v>
      </c>
      <c r="AW67" s="10">
        <v>4391547</v>
      </c>
      <c r="AX67" s="10">
        <v>4060448</v>
      </c>
      <c r="AY67" s="10">
        <v>2029121</v>
      </c>
      <c r="AZ67" s="10">
        <v>978441</v>
      </c>
      <c r="BA67" s="10">
        <v>1050680</v>
      </c>
      <c r="BB67" s="10">
        <v>635944</v>
      </c>
      <c r="BC67" s="10">
        <v>215360</v>
      </c>
      <c r="BD67" s="10">
        <v>420584</v>
      </c>
      <c r="BE67" s="10">
        <v>868081</v>
      </c>
      <c r="BF67" s="10">
        <v>165644</v>
      </c>
      <c r="BG67" s="10">
        <v>702437</v>
      </c>
      <c r="BH67" s="10">
        <v>1477991</v>
      </c>
      <c r="BI67" s="10">
        <v>664904</v>
      </c>
      <c r="BJ67" s="10">
        <v>813087</v>
      </c>
      <c r="BK67" s="10">
        <v>1401542</v>
      </c>
      <c r="BL67" s="10">
        <v>810683</v>
      </c>
      <c r="BM67" s="10">
        <v>590859</v>
      </c>
      <c r="BN67" s="10">
        <v>279465</v>
      </c>
      <c r="BO67" s="10">
        <v>158613</v>
      </c>
      <c r="BP67" s="10">
        <v>120852</v>
      </c>
      <c r="BQ67" s="10">
        <v>2187901</v>
      </c>
      <c r="BR67" s="10">
        <v>1239474</v>
      </c>
      <c r="BS67" s="10">
        <v>948427</v>
      </c>
      <c r="BT67" s="10">
        <v>3522584</v>
      </c>
      <c r="BU67" s="10">
        <v>2896976</v>
      </c>
      <c r="BV67" s="10">
        <v>625608</v>
      </c>
      <c r="BW67" s="10">
        <v>3161270</v>
      </c>
      <c r="BX67" s="10">
        <v>1705749</v>
      </c>
      <c r="BY67" s="10">
        <v>1455521</v>
      </c>
      <c r="BZ67" s="10">
        <v>1800429</v>
      </c>
      <c r="CA67" s="10">
        <v>572530</v>
      </c>
      <c r="CB67" s="10">
        <v>1227899</v>
      </c>
      <c r="CC67" s="10">
        <v>562389</v>
      </c>
      <c r="CD67" s="10">
        <v>295707</v>
      </c>
      <c r="CE67" s="10">
        <v>266682</v>
      </c>
      <c r="CF67" s="10">
        <v>1775131</v>
      </c>
      <c r="CG67" s="10">
        <v>769954</v>
      </c>
      <c r="CH67" s="10">
        <v>1005177</v>
      </c>
      <c r="CI67" s="10">
        <v>203688</v>
      </c>
      <c r="CJ67" s="10">
        <v>108990</v>
      </c>
      <c r="CK67" s="10">
        <v>94698</v>
      </c>
      <c r="CL67" s="10">
        <v>561241</v>
      </c>
      <c r="CM67" s="10">
        <v>58856</v>
      </c>
      <c r="CN67" s="10">
        <v>502385</v>
      </c>
      <c r="CO67" s="10">
        <v>1035208</v>
      </c>
      <c r="CP67" s="10">
        <v>139415</v>
      </c>
      <c r="CQ67" s="10">
        <v>895793</v>
      </c>
      <c r="CR67" s="10">
        <v>439368</v>
      </c>
      <c r="CS67" s="10">
        <v>315144</v>
      </c>
      <c r="CT67" s="10">
        <v>124224</v>
      </c>
      <c r="CU67" s="10">
        <v>3342563</v>
      </c>
      <c r="CV67" s="10">
        <v>2227970</v>
      </c>
      <c r="CW67" s="10">
        <v>1114593</v>
      </c>
      <c r="CX67" s="10">
        <v>691422</v>
      </c>
      <c r="CY67" s="10">
        <v>417814</v>
      </c>
      <c r="CZ67" s="10">
        <v>273608</v>
      </c>
      <c r="DA67" s="10">
        <v>17419868</v>
      </c>
      <c r="DB67" s="10">
        <v>5990288</v>
      </c>
      <c r="DC67" s="10">
        <v>11429580</v>
      </c>
      <c r="DD67" s="10">
        <v>2076277</v>
      </c>
      <c r="DE67" s="10">
        <v>643100</v>
      </c>
      <c r="DF67" s="10">
        <v>1433177</v>
      </c>
      <c r="DG67" s="10">
        <v>242515</v>
      </c>
      <c r="DH67" s="10">
        <v>72639</v>
      </c>
      <c r="DI67" s="10">
        <v>169876</v>
      </c>
      <c r="DJ67" s="10">
        <v>3149333</v>
      </c>
      <c r="DK67" s="10">
        <v>1187462</v>
      </c>
      <c r="DL67" s="10">
        <v>1961871</v>
      </c>
      <c r="DM67" s="10">
        <v>691222</v>
      </c>
      <c r="DN67" s="10">
        <v>406260</v>
      </c>
      <c r="DO67" s="10">
        <v>284962</v>
      </c>
      <c r="DP67" s="10">
        <v>1432185</v>
      </c>
      <c r="DQ67" s="10">
        <v>414808</v>
      </c>
      <c r="DR67" s="10">
        <v>1017377</v>
      </c>
      <c r="DS67" s="10">
        <v>4543598</v>
      </c>
      <c r="DT67" s="10">
        <v>1586991</v>
      </c>
      <c r="DU67" s="10">
        <v>2956607</v>
      </c>
      <c r="DV67" s="10">
        <v>556300</v>
      </c>
      <c r="DW67" s="10">
        <v>444399</v>
      </c>
      <c r="DX67" s="10">
        <v>111901</v>
      </c>
      <c r="DY67" s="10">
        <v>1273379</v>
      </c>
      <c r="DZ67" s="10">
        <v>544672</v>
      </c>
      <c r="EA67" s="10">
        <v>728707</v>
      </c>
      <c r="EB67" s="10">
        <v>207746</v>
      </c>
      <c r="EC67" s="10">
        <v>123352</v>
      </c>
      <c r="ED67" s="10">
        <v>84394</v>
      </c>
      <c r="EE67" s="10">
        <v>1899095</v>
      </c>
      <c r="EF67" s="10">
        <v>310926</v>
      </c>
      <c r="EG67" s="10">
        <v>1588169</v>
      </c>
      <c r="EH67" s="10">
        <v>11554570</v>
      </c>
      <c r="EI67" s="10">
        <v>1681348</v>
      </c>
      <c r="EJ67" s="10">
        <v>9873222</v>
      </c>
      <c r="EK67" s="10">
        <v>777224</v>
      </c>
      <c r="EL67" s="10">
        <v>223770</v>
      </c>
      <c r="EM67" s="10">
        <v>553454</v>
      </c>
      <c r="EN67" s="10">
        <v>149643</v>
      </c>
      <c r="EO67" s="10">
        <v>102914</v>
      </c>
      <c r="EP67" s="10">
        <v>46729</v>
      </c>
      <c r="EQ67" s="10">
        <v>2499861</v>
      </c>
      <c r="ER67" s="10">
        <v>1162211</v>
      </c>
      <c r="ES67" s="10">
        <v>1337650</v>
      </c>
      <c r="ET67" s="10">
        <v>3733523</v>
      </c>
      <c r="EU67" s="10">
        <v>1521343</v>
      </c>
      <c r="EV67" s="10">
        <v>2212180</v>
      </c>
      <c r="EW67" s="10">
        <v>719318</v>
      </c>
      <c r="EX67" s="10">
        <v>588911</v>
      </c>
      <c r="EY67" s="10">
        <v>130407</v>
      </c>
      <c r="EZ67" s="10">
        <v>1403854</v>
      </c>
      <c r="FA67" s="10">
        <v>577112</v>
      </c>
      <c r="FB67" s="10">
        <v>826742</v>
      </c>
      <c r="FC67" s="10">
        <v>64152</v>
      </c>
      <c r="FD67" s="10">
        <v>23693</v>
      </c>
      <c r="FE67" s="10">
        <v>40459</v>
      </c>
      <c r="FF67" s="320"/>
      <c r="FG67" s="320"/>
      <c r="FH67" s="317"/>
    </row>
    <row r="68" spans="1:164" ht="25.5" customHeight="1">
      <c r="A68" s="713" t="s">
        <v>520</v>
      </c>
      <c r="B68" s="713"/>
      <c r="C68" s="713"/>
      <c r="D68" s="10">
        <v>361011718</v>
      </c>
      <c r="E68" s="10"/>
      <c r="F68" s="10"/>
      <c r="G68" s="10">
        <v>305076132</v>
      </c>
      <c r="H68" s="10">
        <v>55935586</v>
      </c>
      <c r="I68" s="10">
        <v>3856270</v>
      </c>
      <c r="J68" s="10">
        <v>3607519</v>
      </c>
      <c r="K68" s="10">
        <v>248751</v>
      </c>
      <c r="L68" s="10">
        <v>1441749</v>
      </c>
      <c r="M68" s="10">
        <v>1407704</v>
      </c>
      <c r="N68" s="10">
        <v>34045</v>
      </c>
      <c r="O68" s="10">
        <v>4922782</v>
      </c>
      <c r="P68" s="10">
        <v>4460691</v>
      </c>
      <c r="Q68" s="10">
        <v>462091</v>
      </c>
      <c r="R68" s="10">
        <v>2157882</v>
      </c>
      <c r="S68" s="10">
        <v>2081988</v>
      </c>
      <c r="T68" s="10">
        <v>75894</v>
      </c>
      <c r="U68" s="10">
        <v>67995065</v>
      </c>
      <c r="V68" s="10">
        <v>53932135</v>
      </c>
      <c r="W68" s="10">
        <v>14062930</v>
      </c>
      <c r="X68" s="10">
        <v>6221452</v>
      </c>
      <c r="Y68" s="10">
        <v>5765856</v>
      </c>
      <c r="Z68" s="10">
        <v>455596</v>
      </c>
      <c r="AA68" s="10">
        <v>5856759</v>
      </c>
      <c r="AB68" s="10">
        <v>4900605</v>
      </c>
      <c r="AC68" s="10">
        <v>956154</v>
      </c>
      <c r="AD68" s="10">
        <v>816331</v>
      </c>
      <c r="AE68" s="10">
        <v>730430</v>
      </c>
      <c r="AF68" s="10">
        <v>85901</v>
      </c>
      <c r="AG68" s="10">
        <v>559292</v>
      </c>
      <c r="AH68" s="10">
        <v>0</v>
      </c>
      <c r="AI68" s="10">
        <v>559292</v>
      </c>
      <c r="AJ68" s="10">
        <v>13029414</v>
      </c>
      <c r="AK68" s="10">
        <v>10273266</v>
      </c>
      <c r="AL68" s="10">
        <v>2756148</v>
      </c>
      <c r="AM68" s="10">
        <v>8141700</v>
      </c>
      <c r="AN68" s="10">
        <v>6926878</v>
      </c>
      <c r="AO68" s="10">
        <v>1214822</v>
      </c>
      <c r="AP68" s="10">
        <v>1585961</v>
      </c>
      <c r="AQ68" s="10">
        <v>1585961</v>
      </c>
      <c r="AR68" s="10">
        <v>0</v>
      </c>
      <c r="AS68" s="10">
        <v>1184651</v>
      </c>
      <c r="AT68" s="10">
        <v>1182764</v>
      </c>
      <c r="AU68" s="10">
        <v>1887</v>
      </c>
      <c r="AV68" s="10">
        <v>21503511</v>
      </c>
      <c r="AW68" s="10">
        <v>15584456</v>
      </c>
      <c r="AX68" s="10">
        <v>5919055</v>
      </c>
      <c r="AY68" s="10">
        <v>3012227</v>
      </c>
      <c r="AZ68" s="10">
        <v>2847586</v>
      </c>
      <c r="BA68" s="10">
        <v>164641</v>
      </c>
      <c r="BB68" s="10">
        <v>2708085</v>
      </c>
      <c r="BC68" s="10">
        <v>2702612</v>
      </c>
      <c r="BD68" s="10">
        <v>5473</v>
      </c>
      <c r="BE68" s="10">
        <v>2058830</v>
      </c>
      <c r="BF68" s="10">
        <v>1940239</v>
      </c>
      <c r="BG68" s="10">
        <v>118591</v>
      </c>
      <c r="BH68" s="10">
        <v>4730539</v>
      </c>
      <c r="BI68" s="10">
        <v>4649330</v>
      </c>
      <c r="BJ68" s="10">
        <v>81209</v>
      </c>
      <c r="BK68" s="10">
        <v>4931577</v>
      </c>
      <c r="BL68" s="10">
        <v>4707860</v>
      </c>
      <c r="BM68" s="10">
        <v>223717</v>
      </c>
      <c r="BN68" s="10">
        <v>1053917</v>
      </c>
      <c r="BO68" s="10">
        <v>1053917</v>
      </c>
      <c r="BP68" s="10">
        <v>0</v>
      </c>
      <c r="BQ68" s="10">
        <v>6124136</v>
      </c>
      <c r="BR68" s="10">
        <v>4496987</v>
      </c>
      <c r="BS68" s="10">
        <v>1627149</v>
      </c>
      <c r="BT68" s="10">
        <v>8998385</v>
      </c>
      <c r="BU68" s="10">
        <v>7001129</v>
      </c>
      <c r="BV68" s="10">
        <v>1997256</v>
      </c>
      <c r="BW68" s="10">
        <v>9919510</v>
      </c>
      <c r="BX68" s="10">
        <v>8134547</v>
      </c>
      <c r="BY68" s="10">
        <v>1784963</v>
      </c>
      <c r="BZ68" s="10">
        <v>5906553</v>
      </c>
      <c r="CA68" s="10">
        <v>5679061</v>
      </c>
      <c r="CB68" s="10">
        <v>227492</v>
      </c>
      <c r="CC68" s="10">
        <v>2876024</v>
      </c>
      <c r="CD68" s="10">
        <v>2876024</v>
      </c>
      <c r="CE68" s="10">
        <v>0</v>
      </c>
      <c r="CF68" s="10">
        <v>5802320</v>
      </c>
      <c r="CG68" s="10">
        <v>4927146</v>
      </c>
      <c r="CH68" s="10">
        <v>875174</v>
      </c>
      <c r="CI68" s="10">
        <v>1111794</v>
      </c>
      <c r="CJ68" s="10">
        <v>1109865</v>
      </c>
      <c r="CK68" s="10">
        <v>1929</v>
      </c>
      <c r="CL68" s="10">
        <v>1193015</v>
      </c>
      <c r="CM68" s="10">
        <v>806190</v>
      </c>
      <c r="CN68" s="10">
        <v>386825</v>
      </c>
      <c r="CO68" s="10">
        <v>2755209</v>
      </c>
      <c r="CP68" s="10">
        <v>2755209</v>
      </c>
      <c r="CQ68" s="10">
        <v>0</v>
      </c>
      <c r="CR68" s="10">
        <v>844885</v>
      </c>
      <c r="CS68" s="10">
        <v>823664</v>
      </c>
      <c r="CT68" s="10">
        <v>21221</v>
      </c>
      <c r="CU68" s="10">
        <v>13860917</v>
      </c>
      <c r="CV68" s="10">
        <v>13848967</v>
      </c>
      <c r="CW68" s="10">
        <v>11950</v>
      </c>
      <c r="CX68" s="10">
        <v>2494069</v>
      </c>
      <c r="CY68" s="10">
        <v>2494069</v>
      </c>
      <c r="CZ68" s="10">
        <v>0</v>
      </c>
      <c r="DA68" s="10">
        <v>36836534</v>
      </c>
      <c r="DB68" s="10">
        <v>23458636</v>
      </c>
      <c r="DC68" s="10">
        <v>13377898</v>
      </c>
      <c r="DD68" s="10">
        <v>6395668</v>
      </c>
      <c r="DE68" s="10">
        <v>6344451</v>
      </c>
      <c r="DF68" s="10">
        <v>51217</v>
      </c>
      <c r="DG68" s="10">
        <v>667124</v>
      </c>
      <c r="DH68" s="10">
        <v>631076</v>
      </c>
      <c r="DI68" s="10">
        <v>36048</v>
      </c>
      <c r="DJ68" s="10">
        <v>17544805</v>
      </c>
      <c r="DK68" s="10">
        <v>17379894</v>
      </c>
      <c r="DL68" s="10">
        <v>164911</v>
      </c>
      <c r="DM68" s="10">
        <v>2797601</v>
      </c>
      <c r="DN68" s="10">
        <v>2682842</v>
      </c>
      <c r="DO68" s="10">
        <v>114759</v>
      </c>
      <c r="DP68" s="10">
        <v>6140177</v>
      </c>
      <c r="DQ68" s="10">
        <v>5928802</v>
      </c>
      <c r="DR68" s="10">
        <v>211375</v>
      </c>
      <c r="DS68" s="10">
        <v>14550732</v>
      </c>
      <c r="DT68" s="10">
        <v>12811434</v>
      </c>
      <c r="DU68" s="10">
        <v>1739298</v>
      </c>
      <c r="DV68" s="10">
        <v>1562145</v>
      </c>
      <c r="DW68" s="10">
        <v>1284610</v>
      </c>
      <c r="DX68" s="10">
        <v>277535</v>
      </c>
      <c r="DY68" s="10">
        <v>4244929</v>
      </c>
      <c r="DZ68" s="10">
        <v>4237014</v>
      </c>
      <c r="EA68" s="10">
        <v>7915</v>
      </c>
      <c r="EB68" s="10">
        <v>628484</v>
      </c>
      <c r="EC68" s="10">
        <v>597714</v>
      </c>
      <c r="ED68" s="10">
        <v>30770</v>
      </c>
      <c r="EE68" s="10">
        <v>3597480</v>
      </c>
      <c r="EF68" s="10">
        <v>2774392</v>
      </c>
      <c r="EG68" s="10">
        <v>823088</v>
      </c>
      <c r="EH68" s="10">
        <v>20957266</v>
      </c>
      <c r="EI68" s="10">
        <v>18463614</v>
      </c>
      <c r="EJ68" s="10">
        <v>2493652</v>
      </c>
      <c r="EK68" s="10">
        <v>1951982</v>
      </c>
      <c r="EL68" s="10">
        <v>1936994</v>
      </c>
      <c r="EM68" s="10">
        <v>14988</v>
      </c>
      <c r="EN68" s="10">
        <v>436509</v>
      </c>
      <c r="EO68" s="10">
        <v>411083</v>
      </c>
      <c r="EP68" s="10">
        <v>25426</v>
      </c>
      <c r="EQ68" s="10">
        <v>6412595</v>
      </c>
      <c r="ER68" s="10">
        <v>5204214</v>
      </c>
      <c r="ES68" s="10">
        <v>1208381</v>
      </c>
      <c r="ET68" s="10">
        <v>7879401</v>
      </c>
      <c r="EU68" s="10">
        <v>7563671</v>
      </c>
      <c r="EV68" s="10">
        <v>315730</v>
      </c>
      <c r="EW68" s="10">
        <v>1632120</v>
      </c>
      <c r="EX68" s="10">
        <v>1568700</v>
      </c>
      <c r="EY68" s="10">
        <v>63420</v>
      </c>
      <c r="EZ68" s="10">
        <v>6284063</v>
      </c>
      <c r="FA68" s="10">
        <v>5665042</v>
      </c>
      <c r="FB68" s="10">
        <v>619021</v>
      </c>
      <c r="FC68" s="10">
        <v>837294</v>
      </c>
      <c r="FD68" s="10">
        <v>837294</v>
      </c>
      <c r="FE68" s="10">
        <v>0</v>
      </c>
      <c r="FF68" s="320"/>
      <c r="FG68" s="320"/>
      <c r="FH68" s="317"/>
    </row>
    <row r="69" spans="1:164" ht="25.5" customHeight="1">
      <c r="A69" s="713" t="s">
        <v>521</v>
      </c>
      <c r="B69" s="713"/>
      <c r="C69" s="713"/>
      <c r="D69" s="10">
        <v>992135969</v>
      </c>
      <c r="E69" s="10"/>
      <c r="F69" s="10"/>
      <c r="G69" s="10">
        <v>284412716</v>
      </c>
      <c r="H69" s="10">
        <v>707723253</v>
      </c>
      <c r="I69" s="10">
        <v>13820757</v>
      </c>
      <c r="J69" s="10">
        <v>5102413</v>
      </c>
      <c r="K69" s="10">
        <v>8718344</v>
      </c>
      <c r="L69" s="10">
        <v>3548851</v>
      </c>
      <c r="M69" s="10">
        <v>1726266</v>
      </c>
      <c r="N69" s="10">
        <v>1822585</v>
      </c>
      <c r="O69" s="10">
        <v>15566519</v>
      </c>
      <c r="P69" s="10">
        <v>4210307</v>
      </c>
      <c r="Q69" s="10">
        <v>11356212</v>
      </c>
      <c r="R69" s="10">
        <v>7359475</v>
      </c>
      <c r="S69" s="10">
        <v>3103543</v>
      </c>
      <c r="T69" s="10">
        <v>4255932</v>
      </c>
      <c r="U69" s="10">
        <v>148429282</v>
      </c>
      <c r="V69" s="10">
        <v>37568633</v>
      </c>
      <c r="W69" s="10">
        <v>110860650</v>
      </c>
      <c r="X69" s="10">
        <v>17965744</v>
      </c>
      <c r="Y69" s="10">
        <v>5803862</v>
      </c>
      <c r="Z69" s="10">
        <v>12161883</v>
      </c>
      <c r="AA69" s="10">
        <v>13030462</v>
      </c>
      <c r="AB69" s="10">
        <v>4622814</v>
      </c>
      <c r="AC69" s="10">
        <v>8407648</v>
      </c>
      <c r="AD69" s="10">
        <v>2843606</v>
      </c>
      <c r="AE69" s="10">
        <v>1454920</v>
      </c>
      <c r="AF69" s="10">
        <v>1388686</v>
      </c>
      <c r="AG69" s="10">
        <v>4413111</v>
      </c>
      <c r="AH69" s="10">
        <v>0</v>
      </c>
      <c r="AI69" s="10">
        <v>4413111</v>
      </c>
      <c r="AJ69" s="10">
        <v>46608056</v>
      </c>
      <c r="AK69" s="10">
        <v>9777152</v>
      </c>
      <c r="AL69" s="10">
        <v>36830904</v>
      </c>
      <c r="AM69" s="10">
        <v>25772336</v>
      </c>
      <c r="AN69" s="10">
        <v>6993579</v>
      </c>
      <c r="AO69" s="10">
        <v>18778757</v>
      </c>
      <c r="AP69" s="10">
        <v>4446764</v>
      </c>
      <c r="AQ69" s="10">
        <v>3313054</v>
      </c>
      <c r="AR69" s="10">
        <v>1133710</v>
      </c>
      <c r="AS69" s="10">
        <v>4249230</v>
      </c>
      <c r="AT69" s="10">
        <v>1562991</v>
      </c>
      <c r="AU69" s="10">
        <v>2686239</v>
      </c>
      <c r="AV69" s="10">
        <v>38732711</v>
      </c>
      <c r="AW69" s="10">
        <v>8198829</v>
      </c>
      <c r="AX69" s="10">
        <v>30533882</v>
      </c>
      <c r="AY69" s="10">
        <v>15709647</v>
      </c>
      <c r="AZ69" s="10">
        <v>4884144</v>
      </c>
      <c r="BA69" s="10">
        <v>10825503</v>
      </c>
      <c r="BB69" s="10">
        <v>10654406</v>
      </c>
      <c r="BC69" s="10">
        <v>3595278</v>
      </c>
      <c r="BD69" s="10">
        <v>7059128</v>
      </c>
      <c r="BE69" s="10">
        <v>9725141</v>
      </c>
      <c r="BF69" s="10">
        <v>3016452</v>
      </c>
      <c r="BG69" s="10">
        <v>6708689</v>
      </c>
      <c r="BH69" s="10">
        <v>11425874</v>
      </c>
      <c r="BI69" s="10">
        <v>4509889</v>
      </c>
      <c r="BJ69" s="10">
        <v>6915985</v>
      </c>
      <c r="BK69" s="10">
        <v>12114070</v>
      </c>
      <c r="BL69" s="10">
        <v>4206174</v>
      </c>
      <c r="BM69" s="10">
        <v>7907896</v>
      </c>
      <c r="BN69" s="10">
        <v>3473755</v>
      </c>
      <c r="BO69" s="10">
        <v>1111004</v>
      </c>
      <c r="BP69" s="10">
        <v>2362751</v>
      </c>
      <c r="BQ69" s="10">
        <v>20169182</v>
      </c>
      <c r="BR69" s="10">
        <v>5476457</v>
      </c>
      <c r="BS69" s="10">
        <v>14692724</v>
      </c>
      <c r="BT69" s="10">
        <v>23242310</v>
      </c>
      <c r="BU69" s="10">
        <v>7735556</v>
      </c>
      <c r="BV69" s="10">
        <v>15506753</v>
      </c>
      <c r="BW69" s="10">
        <v>25816222</v>
      </c>
      <c r="BX69" s="10">
        <v>10429853</v>
      </c>
      <c r="BY69" s="10">
        <v>15386369</v>
      </c>
      <c r="BZ69" s="10">
        <v>18603280</v>
      </c>
      <c r="CA69" s="10">
        <v>5878405</v>
      </c>
      <c r="CB69" s="10">
        <v>12724875</v>
      </c>
      <c r="CC69" s="10">
        <v>7893867</v>
      </c>
      <c r="CD69" s="10">
        <v>2594994</v>
      </c>
      <c r="CE69" s="10">
        <v>5298874</v>
      </c>
      <c r="CF69" s="10">
        <v>14635600</v>
      </c>
      <c r="CG69" s="10">
        <v>4030580</v>
      </c>
      <c r="CH69" s="10">
        <v>10605020</v>
      </c>
      <c r="CI69" s="10">
        <v>2892470</v>
      </c>
      <c r="CJ69" s="10">
        <v>1115022</v>
      </c>
      <c r="CK69" s="10">
        <v>1777448</v>
      </c>
      <c r="CL69" s="10">
        <v>6495455</v>
      </c>
      <c r="CM69" s="10">
        <v>1655185</v>
      </c>
      <c r="CN69" s="10">
        <v>4840271</v>
      </c>
      <c r="CO69" s="10">
        <v>7273231</v>
      </c>
      <c r="CP69" s="10">
        <v>1873892</v>
      </c>
      <c r="CQ69" s="10">
        <v>5399339</v>
      </c>
      <c r="CR69" s="10">
        <v>3810751</v>
      </c>
      <c r="CS69" s="10">
        <v>1184335</v>
      </c>
      <c r="CT69" s="10">
        <v>2626415</v>
      </c>
      <c r="CU69" s="10">
        <v>34582527</v>
      </c>
      <c r="CV69" s="10">
        <v>10592222</v>
      </c>
      <c r="CW69" s="10">
        <v>23990305</v>
      </c>
      <c r="CX69" s="10">
        <v>6124492</v>
      </c>
      <c r="CY69" s="10">
        <v>2549731</v>
      </c>
      <c r="CZ69" s="10">
        <v>3574762</v>
      </c>
      <c r="DA69" s="10">
        <v>88718825</v>
      </c>
      <c r="DB69" s="10">
        <v>19132876</v>
      </c>
      <c r="DC69" s="10">
        <v>69585949</v>
      </c>
      <c r="DD69" s="10">
        <v>30145661</v>
      </c>
      <c r="DE69" s="10">
        <v>8508580</v>
      </c>
      <c r="DF69" s="10">
        <v>21637081</v>
      </c>
      <c r="DG69" s="10">
        <v>2575344</v>
      </c>
      <c r="DH69" s="10">
        <v>1069347</v>
      </c>
      <c r="DI69" s="10">
        <v>1505997</v>
      </c>
      <c r="DJ69" s="10">
        <v>32439768</v>
      </c>
      <c r="DK69" s="10">
        <v>8539077</v>
      </c>
      <c r="DL69" s="10">
        <v>23900692</v>
      </c>
      <c r="DM69" s="10">
        <v>9570225</v>
      </c>
      <c r="DN69" s="10">
        <v>3428661</v>
      </c>
      <c r="DO69" s="10">
        <v>6141564</v>
      </c>
      <c r="DP69" s="10">
        <v>13261111</v>
      </c>
      <c r="DQ69" s="10">
        <v>5080578</v>
      </c>
      <c r="DR69" s="10">
        <v>8180533</v>
      </c>
      <c r="DS69" s="10">
        <v>34312250</v>
      </c>
      <c r="DT69" s="10">
        <v>10764045</v>
      </c>
      <c r="DU69" s="10">
        <v>23548205</v>
      </c>
      <c r="DV69" s="10">
        <v>3331384</v>
      </c>
      <c r="DW69" s="10">
        <v>1370460</v>
      </c>
      <c r="DX69" s="10">
        <v>1960924</v>
      </c>
      <c r="DY69" s="10">
        <v>12986172</v>
      </c>
      <c r="DZ69" s="10">
        <v>4102976</v>
      </c>
      <c r="EA69" s="10">
        <v>8883195</v>
      </c>
      <c r="EB69" s="10">
        <v>2249145</v>
      </c>
      <c r="EC69" s="10">
        <v>779648</v>
      </c>
      <c r="ED69" s="10">
        <v>1469497</v>
      </c>
      <c r="EE69" s="10">
        <v>15892284</v>
      </c>
      <c r="EF69" s="10">
        <v>4302553</v>
      </c>
      <c r="EG69" s="10">
        <v>11589731</v>
      </c>
      <c r="EH69" s="10">
        <v>79054224</v>
      </c>
      <c r="EI69" s="10">
        <v>19129018</v>
      </c>
      <c r="EJ69" s="10">
        <v>59925206</v>
      </c>
      <c r="EK69" s="10">
        <v>8433293</v>
      </c>
      <c r="EL69" s="10">
        <v>3790488</v>
      </c>
      <c r="EM69" s="10">
        <v>4642805</v>
      </c>
      <c r="EN69" s="10">
        <v>2295854</v>
      </c>
      <c r="EO69" s="10">
        <v>987836</v>
      </c>
      <c r="EP69" s="10">
        <v>1308018</v>
      </c>
      <c r="EQ69" s="10">
        <v>24987534</v>
      </c>
      <c r="ER69" s="10">
        <v>7855974</v>
      </c>
      <c r="ES69" s="10">
        <v>17131559</v>
      </c>
      <c r="ET69" s="10">
        <v>27368657</v>
      </c>
      <c r="EU69" s="10">
        <v>8731634</v>
      </c>
      <c r="EV69" s="10">
        <v>18637023</v>
      </c>
      <c r="EW69" s="10">
        <v>4448908</v>
      </c>
      <c r="EX69" s="10">
        <v>1910216</v>
      </c>
      <c r="EY69" s="10">
        <v>2538691</v>
      </c>
      <c r="EZ69" s="10">
        <v>15920183</v>
      </c>
      <c r="FA69" s="10">
        <v>4380080</v>
      </c>
      <c r="FB69" s="10">
        <v>11540103</v>
      </c>
      <c r="FC69" s="10">
        <v>2715963</v>
      </c>
      <c r="FD69" s="10">
        <v>671131</v>
      </c>
      <c r="FE69" s="10">
        <v>2044832</v>
      </c>
      <c r="FF69" s="320"/>
      <c r="FG69" s="320"/>
      <c r="FH69" s="317"/>
    </row>
    <row r="70" spans="1:164" ht="25.5" customHeight="1">
      <c r="A70" s="713" t="s">
        <v>522</v>
      </c>
      <c r="B70" s="713"/>
      <c r="C70" s="713"/>
      <c r="D70" s="10">
        <v>3810632486</v>
      </c>
      <c r="E70" s="10"/>
      <c r="F70" s="10"/>
      <c r="G70" s="10">
        <v>1849648413</v>
      </c>
      <c r="H70" s="10">
        <v>1960984073</v>
      </c>
      <c r="I70" s="10">
        <v>49954775</v>
      </c>
      <c r="J70" s="10">
        <v>26893226</v>
      </c>
      <c r="K70" s="10">
        <v>23061549</v>
      </c>
      <c r="L70" s="10">
        <v>16613180</v>
      </c>
      <c r="M70" s="10">
        <v>11330253</v>
      </c>
      <c r="N70" s="10">
        <v>5282927</v>
      </c>
      <c r="O70" s="10">
        <v>61207789</v>
      </c>
      <c r="P70" s="10">
        <v>30877120</v>
      </c>
      <c r="Q70" s="10">
        <v>30330669</v>
      </c>
      <c r="R70" s="10">
        <v>27671410</v>
      </c>
      <c r="S70" s="10">
        <v>17030479</v>
      </c>
      <c r="T70" s="10">
        <v>10640931</v>
      </c>
      <c r="U70" s="10">
        <v>605439148</v>
      </c>
      <c r="V70" s="10">
        <v>266875893</v>
      </c>
      <c r="W70" s="10">
        <v>338563255</v>
      </c>
      <c r="X70" s="10">
        <v>64495315</v>
      </c>
      <c r="Y70" s="10">
        <v>29956876</v>
      </c>
      <c r="Z70" s="10">
        <v>34538439</v>
      </c>
      <c r="AA70" s="10">
        <v>41729831</v>
      </c>
      <c r="AB70" s="10">
        <v>22162222</v>
      </c>
      <c r="AC70" s="10">
        <v>19567609</v>
      </c>
      <c r="AD70" s="10">
        <v>12158019</v>
      </c>
      <c r="AE70" s="10">
        <v>8380273</v>
      </c>
      <c r="AF70" s="10">
        <v>3777746</v>
      </c>
      <c r="AG70" s="10">
        <v>18960184</v>
      </c>
      <c r="AH70" s="10">
        <v>0</v>
      </c>
      <c r="AI70" s="10">
        <v>18960184</v>
      </c>
      <c r="AJ70" s="10">
        <v>187972612</v>
      </c>
      <c r="AK70" s="10">
        <v>78388004</v>
      </c>
      <c r="AL70" s="10">
        <v>109584608</v>
      </c>
      <c r="AM70" s="10">
        <v>89126748</v>
      </c>
      <c r="AN70" s="10">
        <v>38668282</v>
      </c>
      <c r="AO70" s="10">
        <v>50458466</v>
      </c>
      <c r="AP70" s="10">
        <v>17697853</v>
      </c>
      <c r="AQ70" s="10">
        <v>13298737</v>
      </c>
      <c r="AR70" s="10">
        <v>4399116</v>
      </c>
      <c r="AS70" s="10">
        <v>14129082</v>
      </c>
      <c r="AT70" s="10">
        <v>7860277</v>
      </c>
      <c r="AU70" s="10">
        <v>6268805</v>
      </c>
      <c r="AV70" s="10">
        <v>152750476</v>
      </c>
      <c r="AW70" s="10">
        <v>71358189</v>
      </c>
      <c r="AX70" s="10">
        <v>81392287</v>
      </c>
      <c r="AY70" s="10">
        <v>60284129</v>
      </c>
      <c r="AZ70" s="10">
        <v>31290107</v>
      </c>
      <c r="BA70" s="10">
        <v>28994022</v>
      </c>
      <c r="BB70" s="10">
        <v>36498882</v>
      </c>
      <c r="BC70" s="10">
        <v>18505335</v>
      </c>
      <c r="BD70" s="10">
        <v>17993547</v>
      </c>
      <c r="BE70" s="10">
        <v>30602328</v>
      </c>
      <c r="BF70" s="10">
        <v>14542149</v>
      </c>
      <c r="BG70" s="10">
        <v>16060179</v>
      </c>
      <c r="BH70" s="10">
        <v>46927677</v>
      </c>
      <c r="BI70" s="10">
        <v>31123773</v>
      </c>
      <c r="BJ70" s="10">
        <v>15803904</v>
      </c>
      <c r="BK70" s="10">
        <v>49661057</v>
      </c>
      <c r="BL70" s="10">
        <v>28737619</v>
      </c>
      <c r="BM70" s="10">
        <v>20923438</v>
      </c>
      <c r="BN70" s="10">
        <v>13222120</v>
      </c>
      <c r="BO70" s="10">
        <v>7889848</v>
      </c>
      <c r="BP70" s="10">
        <v>5332272</v>
      </c>
      <c r="BQ70" s="10">
        <v>71466161</v>
      </c>
      <c r="BR70" s="10">
        <v>36308950</v>
      </c>
      <c r="BS70" s="10">
        <v>35157211</v>
      </c>
      <c r="BT70" s="10">
        <v>95979169</v>
      </c>
      <c r="BU70" s="10">
        <v>57965521</v>
      </c>
      <c r="BV70" s="10">
        <v>38013648</v>
      </c>
      <c r="BW70" s="10">
        <v>102716204</v>
      </c>
      <c r="BX70" s="10">
        <v>53471910</v>
      </c>
      <c r="BY70" s="10">
        <v>49244294</v>
      </c>
      <c r="BZ70" s="10">
        <v>72070781</v>
      </c>
      <c r="CA70" s="10">
        <v>35410582</v>
      </c>
      <c r="CB70" s="10">
        <v>36660199</v>
      </c>
      <c r="CC70" s="10">
        <v>30138684</v>
      </c>
      <c r="CD70" s="10">
        <v>16971447</v>
      </c>
      <c r="CE70" s="10">
        <v>13167237</v>
      </c>
      <c r="CF70" s="10">
        <v>57048651</v>
      </c>
      <c r="CG70" s="10">
        <v>28675950</v>
      </c>
      <c r="CH70" s="10">
        <v>28372701</v>
      </c>
      <c r="CI70" s="10">
        <v>11079751</v>
      </c>
      <c r="CJ70" s="10">
        <v>6693276</v>
      </c>
      <c r="CK70" s="10">
        <v>4386475</v>
      </c>
      <c r="CL70" s="10">
        <v>23475336</v>
      </c>
      <c r="CM70" s="10">
        <v>8455138</v>
      </c>
      <c r="CN70" s="10">
        <v>15020198</v>
      </c>
      <c r="CO70" s="10">
        <v>27665279</v>
      </c>
      <c r="CP70" s="10">
        <v>12234642</v>
      </c>
      <c r="CQ70" s="10">
        <v>15430637</v>
      </c>
      <c r="CR70" s="10">
        <v>12871370</v>
      </c>
      <c r="CS70" s="10">
        <v>7143307</v>
      </c>
      <c r="CT70" s="10">
        <v>5728063</v>
      </c>
      <c r="CU70" s="10">
        <v>111148987</v>
      </c>
      <c r="CV70" s="10">
        <v>63655848</v>
      </c>
      <c r="CW70" s="10">
        <v>47493139</v>
      </c>
      <c r="CX70" s="10">
        <v>25227221</v>
      </c>
      <c r="CY70" s="10">
        <v>16291884</v>
      </c>
      <c r="CZ70" s="10">
        <v>8935337</v>
      </c>
      <c r="DA70" s="10">
        <v>367207089</v>
      </c>
      <c r="DB70" s="10">
        <v>149671207</v>
      </c>
      <c r="DC70" s="10">
        <v>217535882</v>
      </c>
      <c r="DD70" s="10">
        <v>96654784</v>
      </c>
      <c r="DE70" s="10">
        <v>46366316</v>
      </c>
      <c r="DF70" s="10">
        <v>50288468</v>
      </c>
      <c r="DG70" s="10">
        <v>10203428</v>
      </c>
      <c r="DH70" s="10">
        <v>5221274</v>
      </c>
      <c r="DI70" s="10">
        <v>4982154</v>
      </c>
      <c r="DJ70" s="10">
        <v>131957892</v>
      </c>
      <c r="DK70" s="10">
        <v>70105408</v>
      </c>
      <c r="DL70" s="10">
        <v>61852484</v>
      </c>
      <c r="DM70" s="10">
        <v>35100955</v>
      </c>
      <c r="DN70" s="10">
        <v>20844295</v>
      </c>
      <c r="DO70" s="10">
        <v>14256660</v>
      </c>
      <c r="DP70" s="10">
        <v>56523536</v>
      </c>
      <c r="DQ70" s="10">
        <v>33049357</v>
      </c>
      <c r="DR70" s="10">
        <v>23474179</v>
      </c>
      <c r="DS70" s="10">
        <v>151416128</v>
      </c>
      <c r="DT70" s="10">
        <v>80323898</v>
      </c>
      <c r="DU70" s="10">
        <v>71092230</v>
      </c>
      <c r="DV70" s="10">
        <v>13169470</v>
      </c>
      <c r="DW70" s="10">
        <v>8164271</v>
      </c>
      <c r="DX70" s="10">
        <v>5005199</v>
      </c>
      <c r="DY70" s="10">
        <v>52131041</v>
      </c>
      <c r="DZ70" s="10">
        <v>28234412</v>
      </c>
      <c r="EA70" s="10">
        <v>23896629</v>
      </c>
      <c r="EB70" s="10">
        <v>8186486</v>
      </c>
      <c r="EC70" s="10">
        <v>4371576</v>
      </c>
      <c r="ED70" s="10">
        <v>3814910</v>
      </c>
      <c r="EE70" s="10">
        <v>62393225</v>
      </c>
      <c r="EF70" s="10">
        <v>26118151</v>
      </c>
      <c r="EG70" s="10">
        <v>36275074</v>
      </c>
      <c r="EH70" s="10">
        <v>271367074</v>
      </c>
      <c r="EI70" s="10">
        <v>119369538</v>
      </c>
      <c r="EJ70" s="10">
        <v>151997536</v>
      </c>
      <c r="EK70" s="10">
        <v>32636684</v>
      </c>
      <c r="EL70" s="10">
        <v>17720762</v>
      </c>
      <c r="EM70" s="10">
        <v>14915922</v>
      </c>
      <c r="EN70" s="10">
        <v>8451253</v>
      </c>
      <c r="EO70" s="10">
        <v>5270352</v>
      </c>
      <c r="EP70" s="10">
        <v>3180901</v>
      </c>
      <c r="EQ70" s="10">
        <v>86630547</v>
      </c>
      <c r="ER70" s="10">
        <v>44109025</v>
      </c>
      <c r="ES70" s="10">
        <v>42521522</v>
      </c>
      <c r="ET70" s="10">
        <v>96531086</v>
      </c>
      <c r="EU70" s="10">
        <v>43656438</v>
      </c>
      <c r="EV70" s="10">
        <v>52874648</v>
      </c>
      <c r="EW70" s="10">
        <v>18636646</v>
      </c>
      <c r="EX70" s="10">
        <v>12665772</v>
      </c>
      <c r="EY70" s="10">
        <v>5970874</v>
      </c>
      <c r="EZ70" s="10">
        <v>63516051</v>
      </c>
      <c r="FA70" s="10">
        <v>31069223</v>
      </c>
      <c r="FB70" s="10">
        <v>32446828</v>
      </c>
      <c r="FC70" s="10">
        <v>9928903</v>
      </c>
      <c r="FD70" s="10">
        <v>4870021</v>
      </c>
      <c r="FE70" s="10">
        <v>5058882</v>
      </c>
      <c r="FF70" s="320"/>
      <c r="FG70" s="320"/>
      <c r="FH70" s="317"/>
    </row>
    <row r="71" spans="1:164" ht="25.5" customHeight="1">
      <c r="A71" s="713" t="s">
        <v>523</v>
      </c>
      <c r="B71" s="713"/>
      <c r="C71" s="713"/>
      <c r="D71" s="10">
        <v>3201956454</v>
      </c>
      <c r="E71" s="10"/>
      <c r="F71" s="10"/>
      <c r="G71" s="10">
        <v>1506353385</v>
      </c>
      <c r="H71" s="10">
        <v>1695603069</v>
      </c>
      <c r="I71" s="10">
        <v>42612830</v>
      </c>
      <c r="J71" s="10">
        <v>22945006</v>
      </c>
      <c r="K71" s="10">
        <v>19667824</v>
      </c>
      <c r="L71" s="10">
        <v>14481543</v>
      </c>
      <c r="M71" s="10">
        <v>9797175</v>
      </c>
      <c r="N71" s="10">
        <v>4684368</v>
      </c>
      <c r="O71" s="10">
        <v>49982177</v>
      </c>
      <c r="P71" s="10">
        <v>26382070</v>
      </c>
      <c r="Q71" s="10">
        <v>23600107</v>
      </c>
      <c r="R71" s="10">
        <v>24518108</v>
      </c>
      <c r="S71" s="10">
        <v>14948491</v>
      </c>
      <c r="T71" s="10">
        <v>9569617</v>
      </c>
      <c r="U71" s="10">
        <v>492633874</v>
      </c>
      <c r="V71" s="10">
        <v>211330752</v>
      </c>
      <c r="W71" s="10">
        <v>281303122</v>
      </c>
      <c r="X71" s="10">
        <v>53868353</v>
      </c>
      <c r="Y71" s="10">
        <v>24177773</v>
      </c>
      <c r="Z71" s="10">
        <v>29690580</v>
      </c>
      <c r="AA71" s="10">
        <v>34417981</v>
      </c>
      <c r="AB71" s="10">
        <v>16674849</v>
      </c>
      <c r="AC71" s="10">
        <v>17743132</v>
      </c>
      <c r="AD71" s="10">
        <v>10787325</v>
      </c>
      <c r="AE71" s="10">
        <v>7493143</v>
      </c>
      <c r="AF71" s="10">
        <v>3294182</v>
      </c>
      <c r="AG71" s="10">
        <v>14324345</v>
      </c>
      <c r="AH71" s="10">
        <v>0</v>
      </c>
      <c r="AI71" s="10">
        <v>14324345</v>
      </c>
      <c r="AJ71" s="10">
        <v>163420741</v>
      </c>
      <c r="AK71" s="10">
        <v>67823814</v>
      </c>
      <c r="AL71" s="10">
        <v>95596927</v>
      </c>
      <c r="AM71" s="10">
        <v>74660256</v>
      </c>
      <c r="AN71" s="10">
        <v>31703320</v>
      </c>
      <c r="AO71" s="10">
        <v>42956936</v>
      </c>
      <c r="AP71" s="10">
        <v>14927767</v>
      </c>
      <c r="AQ71" s="10">
        <v>11712776</v>
      </c>
      <c r="AR71" s="10">
        <v>3214991</v>
      </c>
      <c r="AS71" s="10">
        <v>12559480</v>
      </c>
      <c r="AT71" s="10">
        <v>6542616</v>
      </c>
      <c r="AU71" s="10">
        <v>6016864</v>
      </c>
      <c r="AV71" s="10">
        <v>122996546</v>
      </c>
      <c r="AW71" s="10">
        <v>55765496</v>
      </c>
      <c r="AX71" s="10">
        <v>67231050</v>
      </c>
      <c r="AY71" s="10">
        <v>54639881</v>
      </c>
      <c r="AZ71" s="10">
        <v>28442521</v>
      </c>
      <c r="BA71" s="10">
        <v>26197360</v>
      </c>
      <c r="BB71" s="10">
        <v>32237734</v>
      </c>
      <c r="BC71" s="10">
        <v>15579883</v>
      </c>
      <c r="BD71" s="10">
        <v>16657851</v>
      </c>
      <c r="BE71" s="10">
        <v>26923311</v>
      </c>
      <c r="BF71" s="10">
        <v>12601910</v>
      </c>
      <c r="BG71" s="10">
        <v>14321401</v>
      </c>
      <c r="BH71" s="10">
        <v>40065496</v>
      </c>
      <c r="BI71" s="10">
        <v>26445030</v>
      </c>
      <c r="BJ71" s="10">
        <v>13620466</v>
      </c>
      <c r="BK71" s="10">
        <v>43423781</v>
      </c>
      <c r="BL71" s="10">
        <v>24023228</v>
      </c>
      <c r="BM71" s="10">
        <v>19400553</v>
      </c>
      <c r="BN71" s="10">
        <v>11975966</v>
      </c>
      <c r="BO71" s="10">
        <v>6807445</v>
      </c>
      <c r="BP71" s="10">
        <v>5168521</v>
      </c>
      <c r="BQ71" s="10">
        <v>61932412</v>
      </c>
      <c r="BR71" s="10">
        <v>30560646</v>
      </c>
      <c r="BS71" s="10">
        <v>31371766</v>
      </c>
      <c r="BT71" s="10">
        <v>80078646</v>
      </c>
      <c r="BU71" s="10">
        <v>47266264</v>
      </c>
      <c r="BV71" s="10">
        <v>32812382</v>
      </c>
      <c r="BW71" s="10">
        <v>88329649</v>
      </c>
      <c r="BX71" s="10">
        <v>44434333</v>
      </c>
      <c r="BY71" s="10">
        <v>43895316</v>
      </c>
      <c r="BZ71" s="10">
        <v>62192094</v>
      </c>
      <c r="CA71" s="10">
        <v>29162900</v>
      </c>
      <c r="CB71" s="10">
        <v>33029194</v>
      </c>
      <c r="CC71" s="10">
        <v>26137967</v>
      </c>
      <c r="CD71" s="10">
        <v>13799000</v>
      </c>
      <c r="CE71" s="10">
        <v>12338967</v>
      </c>
      <c r="CF71" s="10">
        <v>48471185</v>
      </c>
      <c r="CG71" s="10">
        <v>23742640</v>
      </c>
      <c r="CH71" s="10">
        <v>24728545</v>
      </c>
      <c r="CI71" s="10">
        <v>9648928</v>
      </c>
      <c r="CJ71" s="10">
        <v>5481996</v>
      </c>
      <c r="CK71" s="10">
        <v>4166932</v>
      </c>
      <c r="CL71" s="10">
        <v>17906196</v>
      </c>
      <c r="CM71" s="10">
        <v>7648948</v>
      </c>
      <c r="CN71" s="10">
        <v>10257248</v>
      </c>
      <c r="CO71" s="10">
        <v>23355641</v>
      </c>
      <c r="CP71" s="10">
        <v>9430763</v>
      </c>
      <c r="CQ71" s="10">
        <v>13924878</v>
      </c>
      <c r="CR71" s="10">
        <v>11313442</v>
      </c>
      <c r="CS71" s="10">
        <v>5756916</v>
      </c>
      <c r="CT71" s="10">
        <v>5556526</v>
      </c>
      <c r="CU71" s="10">
        <v>93414508</v>
      </c>
      <c r="CV71" s="10">
        <v>46936438</v>
      </c>
      <c r="CW71" s="10">
        <v>46478070</v>
      </c>
      <c r="CX71" s="10">
        <v>21826207</v>
      </c>
      <c r="CY71" s="10">
        <v>13796725</v>
      </c>
      <c r="CZ71" s="10">
        <v>8029482</v>
      </c>
      <c r="DA71" s="10">
        <v>297193860</v>
      </c>
      <c r="DB71" s="10">
        <v>110274712</v>
      </c>
      <c r="DC71" s="10">
        <v>186919148</v>
      </c>
      <c r="DD71" s="10">
        <v>84597874</v>
      </c>
      <c r="DE71" s="10">
        <v>39943151</v>
      </c>
      <c r="DF71" s="10">
        <v>44654723</v>
      </c>
      <c r="DG71" s="10">
        <v>9196277</v>
      </c>
      <c r="DH71" s="10">
        <v>4543997</v>
      </c>
      <c r="DI71" s="10">
        <v>4652280</v>
      </c>
      <c r="DJ71" s="10">
        <v>109407776</v>
      </c>
      <c r="DK71" s="10">
        <v>51787815</v>
      </c>
      <c r="DL71" s="10">
        <v>57619961</v>
      </c>
      <c r="DM71" s="10">
        <v>29398422</v>
      </c>
      <c r="DN71" s="10">
        <v>16677128</v>
      </c>
      <c r="DO71" s="10">
        <v>12721294</v>
      </c>
      <c r="DP71" s="10">
        <v>47408066</v>
      </c>
      <c r="DQ71" s="10">
        <v>26626578</v>
      </c>
      <c r="DR71" s="10">
        <v>20781488</v>
      </c>
      <c r="DS71" s="10">
        <v>129803458</v>
      </c>
      <c r="DT71" s="10">
        <v>65575082</v>
      </c>
      <c r="DU71" s="10">
        <v>64228376</v>
      </c>
      <c r="DV71" s="10">
        <v>11261460</v>
      </c>
      <c r="DW71" s="10">
        <v>6762686</v>
      </c>
      <c r="DX71" s="10">
        <v>4498774</v>
      </c>
      <c r="DY71" s="10">
        <v>44315287</v>
      </c>
      <c r="DZ71" s="10">
        <v>22216707</v>
      </c>
      <c r="EA71" s="10">
        <v>22098580</v>
      </c>
      <c r="EB71" s="10">
        <v>7195741</v>
      </c>
      <c r="EC71" s="10">
        <v>3773862</v>
      </c>
      <c r="ED71" s="10">
        <v>3421879</v>
      </c>
      <c r="EE71" s="10">
        <v>48940756</v>
      </c>
      <c r="EF71" s="10">
        <v>23343580</v>
      </c>
      <c r="EG71" s="10">
        <v>25597176</v>
      </c>
      <c r="EH71" s="10">
        <v>232800805</v>
      </c>
      <c r="EI71" s="10">
        <v>100847921</v>
      </c>
      <c r="EJ71" s="10">
        <v>131952884</v>
      </c>
      <c r="EK71" s="10">
        <v>27978752</v>
      </c>
      <c r="EL71" s="10">
        <v>15496944</v>
      </c>
      <c r="EM71" s="10">
        <v>12481808</v>
      </c>
      <c r="EN71" s="10">
        <v>7675748</v>
      </c>
      <c r="EO71" s="10">
        <v>4795082</v>
      </c>
      <c r="EP71" s="10">
        <v>2880666</v>
      </c>
      <c r="EQ71" s="10">
        <v>76129404</v>
      </c>
      <c r="ER71" s="10">
        <v>38137937</v>
      </c>
      <c r="ES71" s="10">
        <v>37991467</v>
      </c>
      <c r="ET71" s="10">
        <v>78577963</v>
      </c>
      <c r="EU71" s="10">
        <v>36019757</v>
      </c>
      <c r="EV71" s="10">
        <v>42558206</v>
      </c>
      <c r="EW71" s="10">
        <v>16527211</v>
      </c>
      <c r="EX71" s="10">
        <v>11009676</v>
      </c>
      <c r="EY71" s="10">
        <v>5517535</v>
      </c>
      <c r="EZ71" s="10">
        <v>54787306</v>
      </c>
      <c r="FA71" s="10">
        <v>25375207</v>
      </c>
      <c r="FB71" s="10">
        <v>29412099</v>
      </c>
      <c r="FC71" s="10">
        <v>8695918</v>
      </c>
      <c r="FD71" s="10">
        <v>3930696</v>
      </c>
      <c r="FE71" s="10">
        <v>4765222</v>
      </c>
      <c r="FF71" s="320"/>
      <c r="FG71" s="320"/>
      <c r="FH71" s="317"/>
    </row>
    <row r="72" spans="1:164" ht="25.5" customHeight="1">
      <c r="A72" s="713" t="s">
        <v>288</v>
      </c>
      <c r="B72" s="713"/>
      <c r="C72" s="713"/>
      <c r="D72" s="10">
        <v>323532268</v>
      </c>
      <c r="E72" s="10"/>
      <c r="F72" s="10"/>
      <c r="G72" s="10">
        <v>125275198</v>
      </c>
      <c r="H72" s="10">
        <v>198257070</v>
      </c>
      <c r="I72" s="10">
        <v>4409714</v>
      </c>
      <c r="J72" s="10">
        <v>2397764</v>
      </c>
      <c r="K72" s="10">
        <v>2011950</v>
      </c>
      <c r="L72" s="10">
        <v>1864325</v>
      </c>
      <c r="M72" s="10">
        <v>1124577</v>
      </c>
      <c r="N72" s="10">
        <v>739748</v>
      </c>
      <c r="O72" s="10">
        <v>4454943</v>
      </c>
      <c r="P72" s="10">
        <v>1747662</v>
      </c>
      <c r="Q72" s="10">
        <v>2707281</v>
      </c>
      <c r="R72" s="10">
        <v>2609525</v>
      </c>
      <c r="S72" s="10">
        <v>1364490</v>
      </c>
      <c r="T72" s="10">
        <v>1245035</v>
      </c>
      <c r="U72" s="10">
        <v>37200572</v>
      </c>
      <c r="V72" s="10">
        <v>8886177</v>
      </c>
      <c r="W72" s="10">
        <v>28314395</v>
      </c>
      <c r="X72" s="10">
        <v>6731617</v>
      </c>
      <c r="Y72" s="10">
        <v>1711872</v>
      </c>
      <c r="Z72" s="10">
        <v>5019745</v>
      </c>
      <c r="AA72" s="10">
        <v>3432682</v>
      </c>
      <c r="AB72" s="10">
        <v>1683618</v>
      </c>
      <c r="AC72" s="10">
        <v>1749064</v>
      </c>
      <c r="AD72" s="10">
        <v>1077114</v>
      </c>
      <c r="AE72" s="10">
        <v>693959</v>
      </c>
      <c r="AF72" s="10">
        <v>383155</v>
      </c>
      <c r="AG72" s="10">
        <v>1806191</v>
      </c>
      <c r="AH72" s="10">
        <v>0</v>
      </c>
      <c r="AI72" s="10">
        <v>1806191</v>
      </c>
      <c r="AJ72" s="10">
        <v>18316179</v>
      </c>
      <c r="AK72" s="10">
        <v>7319562</v>
      </c>
      <c r="AL72" s="10">
        <v>10996617</v>
      </c>
      <c r="AM72" s="10">
        <v>8259241</v>
      </c>
      <c r="AN72" s="10">
        <v>3231415</v>
      </c>
      <c r="AO72" s="10">
        <v>5027826</v>
      </c>
      <c r="AP72" s="10">
        <v>1984492</v>
      </c>
      <c r="AQ72" s="10">
        <v>1358477</v>
      </c>
      <c r="AR72" s="10">
        <v>626015</v>
      </c>
      <c r="AS72" s="10">
        <v>1429601</v>
      </c>
      <c r="AT72" s="10">
        <v>735909</v>
      </c>
      <c r="AU72" s="10">
        <v>693692</v>
      </c>
      <c r="AV72" s="10">
        <v>11609920</v>
      </c>
      <c r="AW72" s="10">
        <v>4005782</v>
      </c>
      <c r="AX72" s="10">
        <v>7604138</v>
      </c>
      <c r="AY72" s="10">
        <v>5448217</v>
      </c>
      <c r="AZ72" s="10">
        <v>2355800</v>
      </c>
      <c r="BA72" s="10">
        <v>3092417</v>
      </c>
      <c r="BB72" s="10">
        <v>4180027</v>
      </c>
      <c r="BC72" s="10">
        <v>1830005</v>
      </c>
      <c r="BD72" s="10">
        <v>2350022</v>
      </c>
      <c r="BE72" s="10">
        <v>2987990</v>
      </c>
      <c r="BF72" s="10">
        <v>1016388</v>
      </c>
      <c r="BG72" s="10">
        <v>1971602</v>
      </c>
      <c r="BH72" s="10">
        <v>3847574</v>
      </c>
      <c r="BI72" s="10">
        <v>2038249</v>
      </c>
      <c r="BJ72" s="10">
        <v>1809325</v>
      </c>
      <c r="BK72" s="10">
        <v>4384382</v>
      </c>
      <c r="BL72" s="10">
        <v>2031484</v>
      </c>
      <c r="BM72" s="10">
        <v>2352898</v>
      </c>
      <c r="BN72" s="10">
        <v>892393</v>
      </c>
      <c r="BO72" s="10">
        <v>350777</v>
      </c>
      <c r="BP72" s="10">
        <v>541616</v>
      </c>
      <c r="BQ72" s="10">
        <v>5590834</v>
      </c>
      <c r="BR72" s="10">
        <v>2994609</v>
      </c>
      <c r="BS72" s="10">
        <v>2596225</v>
      </c>
      <c r="BT72" s="10">
        <v>6294454</v>
      </c>
      <c r="BU72" s="10">
        <v>3136784</v>
      </c>
      <c r="BV72" s="10">
        <v>3157670</v>
      </c>
      <c r="BW72" s="10">
        <v>6593009</v>
      </c>
      <c r="BX72" s="10">
        <v>2715122</v>
      </c>
      <c r="BY72" s="10">
        <v>3877887</v>
      </c>
      <c r="BZ72" s="10">
        <v>7532950</v>
      </c>
      <c r="CA72" s="10">
        <v>1555161</v>
      </c>
      <c r="CB72" s="10">
        <v>5977789</v>
      </c>
      <c r="CC72" s="10">
        <v>2203939</v>
      </c>
      <c r="CD72" s="10">
        <v>1049450</v>
      </c>
      <c r="CE72" s="10">
        <v>1154489</v>
      </c>
      <c r="CF72" s="10">
        <v>4314115</v>
      </c>
      <c r="CG72" s="10">
        <v>1346190</v>
      </c>
      <c r="CH72" s="10">
        <v>2967925</v>
      </c>
      <c r="CI72" s="10">
        <v>1022179</v>
      </c>
      <c r="CJ72" s="10">
        <v>404662</v>
      </c>
      <c r="CK72" s="10">
        <v>617517</v>
      </c>
      <c r="CL72" s="10">
        <v>2358870</v>
      </c>
      <c r="CM72" s="10">
        <v>737197</v>
      </c>
      <c r="CN72" s="10">
        <v>1621673</v>
      </c>
      <c r="CO72" s="10">
        <v>2976040</v>
      </c>
      <c r="CP72" s="10">
        <v>962757</v>
      </c>
      <c r="CQ72" s="10">
        <v>2013283</v>
      </c>
      <c r="CR72" s="10">
        <v>773197</v>
      </c>
      <c r="CS72" s="10">
        <v>399927</v>
      </c>
      <c r="CT72" s="10">
        <v>373270</v>
      </c>
      <c r="CU72" s="10">
        <v>6972282</v>
      </c>
      <c r="CV72" s="10">
        <v>4364342</v>
      </c>
      <c r="CW72" s="10">
        <v>2607940</v>
      </c>
      <c r="CX72" s="10">
        <v>1535107</v>
      </c>
      <c r="CY72" s="10">
        <v>389427</v>
      </c>
      <c r="CZ72" s="10">
        <v>1145680</v>
      </c>
      <c r="DA72" s="10">
        <v>29473678</v>
      </c>
      <c r="DB72" s="10">
        <v>8027626</v>
      </c>
      <c r="DC72" s="10">
        <v>21446052</v>
      </c>
      <c r="DD72" s="10">
        <v>9272468</v>
      </c>
      <c r="DE72" s="10">
        <v>4996214</v>
      </c>
      <c r="DF72" s="10">
        <v>4276254</v>
      </c>
      <c r="DG72" s="10">
        <v>1745531</v>
      </c>
      <c r="DH72" s="10">
        <v>513437</v>
      </c>
      <c r="DI72" s="10">
        <v>1232094</v>
      </c>
      <c r="DJ72" s="10">
        <v>10827659</v>
      </c>
      <c r="DK72" s="10">
        <v>4621333</v>
      </c>
      <c r="DL72" s="10">
        <v>6206326</v>
      </c>
      <c r="DM72" s="10">
        <v>3580896</v>
      </c>
      <c r="DN72" s="10">
        <v>1901213</v>
      </c>
      <c r="DO72" s="10">
        <v>1679683</v>
      </c>
      <c r="DP72" s="10">
        <v>4443159</v>
      </c>
      <c r="DQ72" s="10">
        <v>1470377</v>
      </c>
      <c r="DR72" s="10">
        <v>2972782</v>
      </c>
      <c r="DS72" s="10">
        <v>13602167</v>
      </c>
      <c r="DT72" s="10">
        <v>8861726</v>
      </c>
      <c r="DU72" s="10">
        <v>4740441</v>
      </c>
      <c r="DV72" s="10">
        <v>703126</v>
      </c>
      <c r="DW72" s="10">
        <v>440549</v>
      </c>
      <c r="DX72" s="10">
        <v>262577</v>
      </c>
      <c r="DY72" s="10">
        <v>4751543</v>
      </c>
      <c r="DZ72" s="10">
        <v>1986458</v>
      </c>
      <c r="EA72" s="10">
        <v>2765085</v>
      </c>
      <c r="EB72" s="10">
        <v>1103433</v>
      </c>
      <c r="EC72" s="10">
        <v>613501</v>
      </c>
      <c r="ED72" s="10">
        <v>489932</v>
      </c>
      <c r="EE72" s="10">
        <v>4796198</v>
      </c>
      <c r="EF72" s="10">
        <v>1767907</v>
      </c>
      <c r="EG72" s="10">
        <v>3028291</v>
      </c>
      <c r="EH72" s="10">
        <v>32489684</v>
      </c>
      <c r="EI72" s="10">
        <v>11764854</v>
      </c>
      <c r="EJ72" s="10">
        <v>20724830</v>
      </c>
      <c r="EK72" s="10">
        <v>4287717</v>
      </c>
      <c r="EL72" s="10">
        <v>2015974</v>
      </c>
      <c r="EM72" s="10">
        <v>2271743</v>
      </c>
      <c r="EN72" s="10">
        <v>578410</v>
      </c>
      <c r="EO72" s="10">
        <v>330309</v>
      </c>
      <c r="EP72" s="10">
        <v>248101</v>
      </c>
      <c r="EQ72" s="10">
        <v>8124029</v>
      </c>
      <c r="ER72" s="10">
        <v>3840714</v>
      </c>
      <c r="ES72" s="10">
        <v>4283315</v>
      </c>
      <c r="ET72" s="10">
        <v>9724011</v>
      </c>
      <c r="EU72" s="10">
        <v>2563291</v>
      </c>
      <c r="EV72" s="10">
        <v>7160720</v>
      </c>
      <c r="EW72" s="10">
        <v>1235513</v>
      </c>
      <c r="EX72" s="10">
        <v>774236</v>
      </c>
      <c r="EY72" s="10">
        <v>461277</v>
      </c>
      <c r="EZ72" s="10">
        <v>6552458</v>
      </c>
      <c r="FA72" s="10">
        <v>2332561</v>
      </c>
      <c r="FB72" s="10">
        <v>4219897</v>
      </c>
      <c r="FC72" s="10">
        <v>1146910</v>
      </c>
      <c r="FD72" s="10">
        <v>513323</v>
      </c>
      <c r="FE72" s="10">
        <v>633587</v>
      </c>
      <c r="FF72" s="320"/>
      <c r="FG72" s="320"/>
      <c r="FH72" s="317"/>
    </row>
    <row r="73" spans="1:164" ht="25.5" customHeight="1">
      <c r="A73" s="713" t="s">
        <v>524</v>
      </c>
      <c r="B73" s="713"/>
      <c r="C73" s="713"/>
      <c r="D73" s="10">
        <v>2878424185</v>
      </c>
      <c r="E73" s="10"/>
      <c r="F73" s="10"/>
      <c r="G73" s="10">
        <v>1381078187</v>
      </c>
      <c r="H73" s="10">
        <v>1497345998</v>
      </c>
      <c r="I73" s="10">
        <v>38203116</v>
      </c>
      <c r="J73" s="10">
        <v>20547242</v>
      </c>
      <c r="K73" s="10">
        <v>17655874</v>
      </c>
      <c r="L73" s="10">
        <v>12617217</v>
      </c>
      <c r="M73" s="10">
        <v>8672598</v>
      </c>
      <c r="N73" s="10">
        <v>3944619</v>
      </c>
      <c r="O73" s="10">
        <v>45527235</v>
      </c>
      <c r="P73" s="10">
        <v>24634408</v>
      </c>
      <c r="Q73" s="10">
        <v>20892827</v>
      </c>
      <c r="R73" s="10">
        <v>21908583</v>
      </c>
      <c r="S73" s="10">
        <v>13584001</v>
      </c>
      <c r="T73" s="10">
        <v>8324582</v>
      </c>
      <c r="U73" s="10">
        <v>455433302</v>
      </c>
      <c r="V73" s="10">
        <v>202444575</v>
      </c>
      <c r="W73" s="10">
        <v>252988727</v>
      </c>
      <c r="X73" s="10">
        <v>47136736</v>
      </c>
      <c r="Y73" s="10">
        <v>22465901</v>
      </c>
      <c r="Z73" s="10">
        <v>24670835</v>
      </c>
      <c r="AA73" s="10">
        <v>30985299</v>
      </c>
      <c r="AB73" s="10">
        <v>14991231</v>
      </c>
      <c r="AC73" s="10">
        <v>15994068</v>
      </c>
      <c r="AD73" s="10">
        <v>9710211</v>
      </c>
      <c r="AE73" s="10">
        <v>6799184</v>
      </c>
      <c r="AF73" s="10">
        <v>2911027</v>
      </c>
      <c r="AG73" s="10">
        <v>12518154</v>
      </c>
      <c r="AH73" s="10">
        <v>0</v>
      </c>
      <c r="AI73" s="10">
        <v>12518154</v>
      </c>
      <c r="AJ73" s="10">
        <v>145104562</v>
      </c>
      <c r="AK73" s="10">
        <v>60504252</v>
      </c>
      <c r="AL73" s="10">
        <v>84600310</v>
      </c>
      <c r="AM73" s="10">
        <v>66401015</v>
      </c>
      <c r="AN73" s="10">
        <v>28471905</v>
      </c>
      <c r="AO73" s="10">
        <v>37929110</v>
      </c>
      <c r="AP73" s="10">
        <v>12943275</v>
      </c>
      <c r="AQ73" s="10">
        <v>10354299</v>
      </c>
      <c r="AR73" s="10">
        <v>2588976</v>
      </c>
      <c r="AS73" s="10">
        <v>11129879</v>
      </c>
      <c r="AT73" s="10">
        <v>5806707</v>
      </c>
      <c r="AU73" s="10">
        <v>5323172</v>
      </c>
      <c r="AV73" s="10">
        <v>111386626</v>
      </c>
      <c r="AW73" s="10">
        <v>51759714</v>
      </c>
      <c r="AX73" s="10">
        <v>59626912</v>
      </c>
      <c r="AY73" s="10">
        <v>49191663</v>
      </c>
      <c r="AZ73" s="10">
        <v>26086721</v>
      </c>
      <c r="BA73" s="10">
        <v>23104942</v>
      </c>
      <c r="BB73" s="10">
        <v>28057708</v>
      </c>
      <c r="BC73" s="10">
        <v>13749878</v>
      </c>
      <c r="BD73" s="10">
        <v>14307830</v>
      </c>
      <c r="BE73" s="10">
        <v>23935321</v>
      </c>
      <c r="BF73" s="10">
        <v>11585522</v>
      </c>
      <c r="BG73" s="10">
        <v>12349799</v>
      </c>
      <c r="BH73" s="10">
        <v>36217922</v>
      </c>
      <c r="BI73" s="10">
        <v>24406781</v>
      </c>
      <c r="BJ73" s="10">
        <v>11811141</v>
      </c>
      <c r="BK73" s="10">
        <v>39039399</v>
      </c>
      <c r="BL73" s="10">
        <v>21991744</v>
      </c>
      <c r="BM73" s="10">
        <v>17047655</v>
      </c>
      <c r="BN73" s="10">
        <v>11083573</v>
      </c>
      <c r="BO73" s="10">
        <v>6456668</v>
      </c>
      <c r="BP73" s="10">
        <v>4626905</v>
      </c>
      <c r="BQ73" s="10">
        <v>56341578</v>
      </c>
      <c r="BR73" s="10">
        <v>27566037</v>
      </c>
      <c r="BS73" s="10">
        <v>28775541</v>
      </c>
      <c r="BT73" s="10">
        <v>73784192</v>
      </c>
      <c r="BU73" s="10">
        <v>44129480</v>
      </c>
      <c r="BV73" s="10">
        <v>29654712</v>
      </c>
      <c r="BW73" s="10">
        <v>81736640</v>
      </c>
      <c r="BX73" s="10">
        <v>41719211</v>
      </c>
      <c r="BY73" s="10">
        <v>40017429</v>
      </c>
      <c r="BZ73" s="10">
        <v>54659144</v>
      </c>
      <c r="CA73" s="10">
        <v>27607739</v>
      </c>
      <c r="CB73" s="10">
        <v>27051405</v>
      </c>
      <c r="CC73" s="10">
        <v>23934028</v>
      </c>
      <c r="CD73" s="10">
        <v>12749550</v>
      </c>
      <c r="CE73" s="10">
        <v>11184478</v>
      </c>
      <c r="CF73" s="10">
        <v>44157070</v>
      </c>
      <c r="CG73" s="10">
        <v>22396450</v>
      </c>
      <c r="CH73" s="10">
        <v>21760620</v>
      </c>
      <c r="CI73" s="10">
        <v>8626750</v>
      </c>
      <c r="CJ73" s="10">
        <v>5077334</v>
      </c>
      <c r="CK73" s="10">
        <v>3549416</v>
      </c>
      <c r="CL73" s="10">
        <v>15547326</v>
      </c>
      <c r="CM73" s="10">
        <v>6911751</v>
      </c>
      <c r="CN73" s="10">
        <v>8635575</v>
      </c>
      <c r="CO73" s="10">
        <v>20379601</v>
      </c>
      <c r="CP73" s="10">
        <v>8468006</v>
      </c>
      <c r="CQ73" s="10">
        <v>11911595</v>
      </c>
      <c r="CR73" s="10">
        <v>10540245</v>
      </c>
      <c r="CS73" s="10">
        <v>5356989</v>
      </c>
      <c r="CT73" s="10">
        <v>5183256</v>
      </c>
      <c r="CU73" s="10">
        <v>86442226</v>
      </c>
      <c r="CV73" s="10">
        <v>42572096</v>
      </c>
      <c r="CW73" s="10">
        <v>43870130</v>
      </c>
      <c r="CX73" s="10">
        <v>20291100</v>
      </c>
      <c r="CY73" s="10">
        <v>13407298</v>
      </c>
      <c r="CZ73" s="10">
        <v>6883802</v>
      </c>
      <c r="DA73" s="10">
        <v>267720182</v>
      </c>
      <c r="DB73" s="10">
        <v>102247086</v>
      </c>
      <c r="DC73" s="10">
        <v>165473096</v>
      </c>
      <c r="DD73" s="10">
        <v>75325406</v>
      </c>
      <c r="DE73" s="10">
        <v>34946937</v>
      </c>
      <c r="DF73" s="10">
        <v>40378469</v>
      </c>
      <c r="DG73" s="10">
        <v>7450746</v>
      </c>
      <c r="DH73" s="10">
        <v>4030560</v>
      </c>
      <c r="DI73" s="10">
        <v>3420186</v>
      </c>
      <c r="DJ73" s="10">
        <v>98580117</v>
      </c>
      <c r="DK73" s="10">
        <v>47166482</v>
      </c>
      <c r="DL73" s="10">
        <v>51413635</v>
      </c>
      <c r="DM73" s="10">
        <v>25817526</v>
      </c>
      <c r="DN73" s="10">
        <v>14775915</v>
      </c>
      <c r="DO73" s="10">
        <v>11041611</v>
      </c>
      <c r="DP73" s="10">
        <v>42964907</v>
      </c>
      <c r="DQ73" s="10">
        <v>25156201</v>
      </c>
      <c r="DR73" s="10">
        <v>17808706</v>
      </c>
      <c r="DS73" s="10">
        <v>116201291</v>
      </c>
      <c r="DT73" s="10">
        <v>56713356</v>
      </c>
      <c r="DU73" s="10">
        <v>59487935</v>
      </c>
      <c r="DV73" s="10">
        <v>10558334</v>
      </c>
      <c r="DW73" s="10">
        <v>6322137</v>
      </c>
      <c r="DX73" s="10">
        <v>4236197</v>
      </c>
      <c r="DY73" s="10">
        <v>39563744</v>
      </c>
      <c r="DZ73" s="10">
        <v>20230249</v>
      </c>
      <c r="EA73" s="10">
        <v>19333495</v>
      </c>
      <c r="EB73" s="10">
        <v>6092307</v>
      </c>
      <c r="EC73" s="10">
        <v>3160361</v>
      </c>
      <c r="ED73" s="10">
        <v>2931946</v>
      </c>
      <c r="EE73" s="10">
        <v>44144558</v>
      </c>
      <c r="EF73" s="10">
        <v>21575673</v>
      </c>
      <c r="EG73" s="10">
        <v>22568885</v>
      </c>
      <c r="EH73" s="10">
        <v>200311120</v>
      </c>
      <c r="EI73" s="10">
        <v>89083067</v>
      </c>
      <c r="EJ73" s="10">
        <v>111228053</v>
      </c>
      <c r="EK73" s="10">
        <v>23691036</v>
      </c>
      <c r="EL73" s="10">
        <v>13480970</v>
      </c>
      <c r="EM73" s="10">
        <v>10210066</v>
      </c>
      <c r="EN73" s="10">
        <v>7097337</v>
      </c>
      <c r="EO73" s="10">
        <v>4464773</v>
      </c>
      <c r="EP73" s="10">
        <v>2632564</v>
      </c>
      <c r="EQ73" s="10">
        <v>68005375</v>
      </c>
      <c r="ER73" s="10">
        <v>34297223</v>
      </c>
      <c r="ES73" s="10">
        <v>33708152</v>
      </c>
      <c r="ET73" s="10">
        <v>68853953</v>
      </c>
      <c r="EU73" s="10">
        <v>33456466</v>
      </c>
      <c r="EV73" s="10">
        <v>35397487</v>
      </c>
      <c r="EW73" s="10">
        <v>15291698</v>
      </c>
      <c r="EX73" s="10">
        <v>10235440</v>
      </c>
      <c r="EY73" s="10">
        <v>5056258</v>
      </c>
      <c r="EZ73" s="10">
        <v>48234847</v>
      </c>
      <c r="FA73" s="10">
        <v>23042646</v>
      </c>
      <c r="FB73" s="10">
        <v>25192201</v>
      </c>
      <c r="FC73" s="10">
        <v>7549008</v>
      </c>
      <c r="FD73" s="10">
        <v>3417373</v>
      </c>
      <c r="FE73" s="10">
        <v>4131635</v>
      </c>
      <c r="FF73" s="320"/>
      <c r="FG73" s="320"/>
      <c r="FH73" s="317"/>
    </row>
    <row r="74" spans="1:164" ht="15" customHeight="1">
      <c r="A74" s="713" t="s">
        <v>525</v>
      </c>
      <c r="B74" s="713"/>
      <c r="C74" s="713"/>
      <c r="D74" s="628"/>
      <c r="E74" s="628"/>
      <c r="F74" s="628"/>
      <c r="G74" s="628"/>
      <c r="H74" s="628"/>
      <c r="I74" s="628"/>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36"/>
      <c r="CG74" s="636"/>
      <c r="CH74" s="636"/>
      <c r="CI74" s="636"/>
      <c r="CJ74" s="636"/>
      <c r="CK74" s="636"/>
      <c r="CL74" s="636"/>
      <c r="CM74" s="636"/>
      <c r="CN74" s="636"/>
      <c r="CO74" s="636"/>
      <c r="CP74" s="636"/>
      <c r="CQ74" s="636"/>
      <c r="CR74" s="636"/>
      <c r="CS74" s="636"/>
      <c r="CT74" s="636"/>
      <c r="CU74" s="636"/>
      <c r="CV74" s="636"/>
      <c r="CW74" s="636"/>
      <c r="CX74" s="636"/>
      <c r="CY74" s="636"/>
      <c r="CZ74" s="636"/>
      <c r="DA74" s="636"/>
      <c r="DB74" s="636"/>
      <c r="DC74" s="636"/>
      <c r="DD74" s="636"/>
      <c r="DE74" s="636"/>
      <c r="DF74" s="636"/>
      <c r="DG74" s="636"/>
      <c r="DH74" s="636"/>
      <c r="DI74" s="636"/>
      <c r="DJ74" s="636"/>
      <c r="DK74" s="636"/>
      <c r="DL74" s="636"/>
      <c r="DM74" s="636"/>
      <c r="DN74" s="636"/>
      <c r="DO74" s="636"/>
      <c r="DP74" s="636"/>
      <c r="DQ74" s="636"/>
      <c r="DR74" s="636"/>
      <c r="DS74" s="636"/>
      <c r="DT74" s="636"/>
      <c r="DU74" s="636"/>
      <c r="DV74" s="636"/>
      <c r="DW74" s="636"/>
      <c r="DX74" s="636"/>
      <c r="DY74" s="636"/>
      <c r="DZ74" s="636"/>
      <c r="EA74" s="636"/>
      <c r="EB74" s="636"/>
      <c r="EC74" s="636"/>
      <c r="ED74" s="636"/>
      <c r="EE74" s="636"/>
      <c r="EF74" s="636"/>
      <c r="EG74" s="636"/>
      <c r="EH74" s="636"/>
      <c r="EI74" s="636"/>
      <c r="EJ74" s="636"/>
      <c r="EK74" s="636"/>
      <c r="EL74" s="636"/>
      <c r="EM74" s="636"/>
      <c r="EN74" s="636"/>
      <c r="EO74" s="636"/>
      <c r="EP74" s="636"/>
      <c r="EQ74" s="636"/>
      <c r="ER74" s="636"/>
      <c r="ES74" s="636"/>
      <c r="ET74" s="636"/>
      <c r="EU74" s="636"/>
      <c r="EV74" s="636"/>
      <c r="EW74" s="636"/>
      <c r="EX74" s="636"/>
      <c r="EY74" s="636"/>
      <c r="EZ74" s="636"/>
      <c r="FA74" s="636"/>
      <c r="FB74" s="636"/>
      <c r="FC74" s="636"/>
      <c r="FD74" s="636"/>
      <c r="FE74" s="636"/>
      <c r="FF74" s="320"/>
      <c r="FG74" s="320"/>
      <c r="FH74" s="317"/>
    </row>
    <row r="75" spans="1:164" ht="25.5" customHeight="1">
      <c r="A75" s="713" t="s">
        <v>481</v>
      </c>
      <c r="B75" s="713"/>
      <c r="C75" s="713"/>
      <c r="D75" s="10">
        <v>1046261863</v>
      </c>
      <c r="E75" s="10"/>
      <c r="F75" s="10"/>
      <c r="G75" s="10">
        <v>322250848</v>
      </c>
      <c r="H75" s="10">
        <v>724011015</v>
      </c>
      <c r="I75" s="10">
        <v>14694678</v>
      </c>
      <c r="J75" s="10">
        <v>6710805</v>
      </c>
      <c r="K75" s="10">
        <v>7983873</v>
      </c>
      <c r="L75" s="10">
        <v>3207323</v>
      </c>
      <c r="M75" s="10">
        <v>1372847</v>
      </c>
      <c r="N75" s="10">
        <v>1834476</v>
      </c>
      <c r="O75" s="10">
        <v>15774333</v>
      </c>
      <c r="P75" s="10">
        <v>6033542</v>
      </c>
      <c r="Q75" s="10">
        <v>9740791</v>
      </c>
      <c r="R75" s="10">
        <v>8679054</v>
      </c>
      <c r="S75" s="10">
        <v>3403285</v>
      </c>
      <c r="T75" s="10">
        <v>5275769</v>
      </c>
      <c r="U75" s="10">
        <v>141028919</v>
      </c>
      <c r="V75" s="10">
        <v>38211572</v>
      </c>
      <c r="W75" s="10">
        <v>102817347</v>
      </c>
      <c r="X75" s="10">
        <v>18705872</v>
      </c>
      <c r="Y75" s="10">
        <v>7460881</v>
      </c>
      <c r="Z75" s="10">
        <v>11244991</v>
      </c>
      <c r="AA75" s="10">
        <v>13582861</v>
      </c>
      <c r="AB75" s="10">
        <v>3837152</v>
      </c>
      <c r="AC75" s="10">
        <v>9745709</v>
      </c>
      <c r="AD75" s="10">
        <v>3900325</v>
      </c>
      <c r="AE75" s="10">
        <v>1820577</v>
      </c>
      <c r="AF75" s="10">
        <v>2079748</v>
      </c>
      <c r="AG75" s="10">
        <v>3041661</v>
      </c>
      <c r="AH75" s="10">
        <v>0</v>
      </c>
      <c r="AI75" s="10">
        <v>3041661</v>
      </c>
      <c r="AJ75" s="10">
        <v>44804346</v>
      </c>
      <c r="AK75" s="10">
        <v>12376058</v>
      </c>
      <c r="AL75" s="10">
        <v>32428288</v>
      </c>
      <c r="AM75" s="10">
        <v>29489842</v>
      </c>
      <c r="AN75" s="10">
        <v>8751865</v>
      </c>
      <c r="AO75" s="10">
        <v>20737977</v>
      </c>
      <c r="AP75" s="10">
        <v>3658257</v>
      </c>
      <c r="AQ75" s="10">
        <v>3658257</v>
      </c>
      <c r="AR75" s="10">
        <v>0</v>
      </c>
      <c r="AS75" s="10">
        <v>3842975</v>
      </c>
      <c r="AT75" s="10">
        <v>1362061</v>
      </c>
      <c r="AU75" s="10">
        <v>2480914</v>
      </c>
      <c r="AV75" s="10">
        <v>38716374</v>
      </c>
      <c r="AW75" s="10">
        <v>8619062</v>
      </c>
      <c r="AX75" s="10">
        <v>30097312</v>
      </c>
      <c r="AY75" s="10">
        <v>18360690</v>
      </c>
      <c r="AZ75" s="10">
        <v>7956737</v>
      </c>
      <c r="BA75" s="10">
        <v>10403953</v>
      </c>
      <c r="BB75" s="10">
        <v>11174324</v>
      </c>
      <c r="BC75" s="10">
        <v>3448662</v>
      </c>
      <c r="BD75" s="10">
        <v>7725662</v>
      </c>
      <c r="BE75" s="10">
        <v>9958914</v>
      </c>
      <c r="BF75" s="10">
        <v>2913589</v>
      </c>
      <c r="BG75" s="10">
        <v>7045325</v>
      </c>
      <c r="BH75" s="10">
        <v>12936223</v>
      </c>
      <c r="BI75" s="10">
        <v>6189804</v>
      </c>
      <c r="BJ75" s="10">
        <v>6746419</v>
      </c>
      <c r="BK75" s="10">
        <v>12201712</v>
      </c>
      <c r="BL75" s="10">
        <v>4221110</v>
      </c>
      <c r="BM75" s="10">
        <v>7980602</v>
      </c>
      <c r="BN75" s="10">
        <v>3697257</v>
      </c>
      <c r="BO75" s="10">
        <v>1023605</v>
      </c>
      <c r="BP75" s="10">
        <v>2673652</v>
      </c>
      <c r="BQ75" s="10">
        <v>21314702</v>
      </c>
      <c r="BR75" s="10">
        <v>5950006</v>
      </c>
      <c r="BS75" s="10">
        <v>15364696</v>
      </c>
      <c r="BT75" s="10">
        <v>23415613</v>
      </c>
      <c r="BU75" s="10">
        <v>7039266</v>
      </c>
      <c r="BV75" s="10">
        <v>16376347</v>
      </c>
      <c r="BW75" s="10">
        <v>32340042</v>
      </c>
      <c r="BX75" s="10">
        <v>12512173</v>
      </c>
      <c r="BY75" s="10">
        <v>19827869</v>
      </c>
      <c r="BZ75" s="10">
        <v>20052646</v>
      </c>
      <c r="CA75" s="10">
        <v>6653432</v>
      </c>
      <c r="CB75" s="10">
        <v>13399214</v>
      </c>
      <c r="CC75" s="10">
        <v>8129828</v>
      </c>
      <c r="CD75" s="10">
        <v>2736241</v>
      </c>
      <c r="CE75" s="10">
        <v>5393587</v>
      </c>
      <c r="CF75" s="10">
        <v>15446519</v>
      </c>
      <c r="CG75" s="10">
        <v>4079142</v>
      </c>
      <c r="CH75" s="10">
        <v>11367377</v>
      </c>
      <c r="CI75" s="10">
        <v>3088644</v>
      </c>
      <c r="CJ75" s="10">
        <v>1036596</v>
      </c>
      <c r="CK75" s="10">
        <v>2052048</v>
      </c>
      <c r="CL75" s="10">
        <v>7295336</v>
      </c>
      <c r="CM75" s="10">
        <v>2160341</v>
      </c>
      <c r="CN75" s="10">
        <v>5134995</v>
      </c>
      <c r="CO75" s="10">
        <v>7061428</v>
      </c>
      <c r="CP75" s="10">
        <v>2264553</v>
      </c>
      <c r="CQ75" s="10">
        <v>4796875</v>
      </c>
      <c r="CR75" s="10">
        <v>4232726</v>
      </c>
      <c r="CS75" s="10">
        <v>1152269</v>
      </c>
      <c r="CT75" s="10">
        <v>3080457</v>
      </c>
      <c r="CU75" s="10">
        <v>37700542</v>
      </c>
      <c r="CV75" s="10">
        <v>11508906</v>
      </c>
      <c r="CW75" s="10">
        <v>26191636</v>
      </c>
      <c r="CX75" s="10">
        <v>6778616</v>
      </c>
      <c r="CY75" s="10">
        <v>2815710</v>
      </c>
      <c r="CZ75" s="10">
        <v>3962906</v>
      </c>
      <c r="DA75" s="10">
        <v>88197671</v>
      </c>
      <c r="DB75" s="10">
        <v>12890439</v>
      </c>
      <c r="DC75" s="10">
        <v>75307232</v>
      </c>
      <c r="DD75" s="10">
        <v>28131995</v>
      </c>
      <c r="DE75" s="10">
        <v>10962930</v>
      </c>
      <c r="DF75" s="10">
        <v>17169065</v>
      </c>
      <c r="DG75" s="10">
        <v>2972818</v>
      </c>
      <c r="DH75" s="10">
        <v>1169656</v>
      </c>
      <c r="DI75" s="10">
        <v>1803162</v>
      </c>
      <c r="DJ75" s="10">
        <v>36531503</v>
      </c>
      <c r="DK75" s="10">
        <v>10910473</v>
      </c>
      <c r="DL75" s="10">
        <v>25621030</v>
      </c>
      <c r="DM75" s="10">
        <v>10494342</v>
      </c>
      <c r="DN75" s="10">
        <v>4516993</v>
      </c>
      <c r="DO75" s="10">
        <v>5977349</v>
      </c>
      <c r="DP75" s="10">
        <v>14491750</v>
      </c>
      <c r="DQ75" s="10">
        <v>5232111</v>
      </c>
      <c r="DR75" s="10">
        <v>9259639</v>
      </c>
      <c r="DS75" s="10">
        <v>44118284</v>
      </c>
      <c r="DT75" s="10">
        <v>12303431</v>
      </c>
      <c r="DU75" s="10">
        <v>31814853</v>
      </c>
      <c r="DV75" s="10">
        <v>3541946</v>
      </c>
      <c r="DW75" s="10">
        <v>1049928</v>
      </c>
      <c r="DX75" s="10">
        <v>2492018</v>
      </c>
      <c r="DY75" s="10">
        <v>15521625</v>
      </c>
      <c r="DZ75" s="10">
        <v>6066999</v>
      </c>
      <c r="EA75" s="10">
        <v>9454626</v>
      </c>
      <c r="EB75" s="10">
        <v>2567107</v>
      </c>
      <c r="EC75" s="10">
        <v>883369</v>
      </c>
      <c r="ED75" s="10">
        <v>1683738</v>
      </c>
      <c r="EE75" s="10">
        <v>14909503</v>
      </c>
      <c r="EF75" s="10">
        <v>4945447</v>
      </c>
      <c r="EG75" s="10">
        <v>9964056</v>
      </c>
      <c r="EH75" s="10">
        <v>91631584</v>
      </c>
      <c r="EI75" s="10">
        <v>28387212</v>
      </c>
      <c r="EJ75" s="10">
        <v>63244372</v>
      </c>
      <c r="EK75" s="10">
        <v>10501878</v>
      </c>
      <c r="EL75" s="10">
        <v>5068160</v>
      </c>
      <c r="EM75" s="10">
        <v>5433718</v>
      </c>
      <c r="EN75" s="10">
        <v>3058821</v>
      </c>
      <c r="EO75" s="10">
        <v>1191459</v>
      </c>
      <c r="EP75" s="10">
        <v>1867362</v>
      </c>
      <c r="EQ75" s="10">
        <v>27346039</v>
      </c>
      <c r="ER75" s="10">
        <v>9693128</v>
      </c>
      <c r="ES75" s="10">
        <v>17652911</v>
      </c>
      <c r="ET75" s="10">
        <v>26811181</v>
      </c>
      <c r="EU75" s="10">
        <v>9178297</v>
      </c>
      <c r="EV75" s="10">
        <v>17632884</v>
      </c>
      <c r="EW75" s="10">
        <v>5154856</v>
      </c>
      <c r="EX75" s="10">
        <v>2129119</v>
      </c>
      <c r="EY75" s="10">
        <v>3025737</v>
      </c>
      <c r="EZ75" s="10">
        <v>19213816</v>
      </c>
      <c r="FA75" s="10">
        <v>5640768</v>
      </c>
      <c r="FB75" s="10">
        <v>13573048</v>
      </c>
      <c r="FC75" s="10">
        <v>2752561</v>
      </c>
      <c r="FD75" s="10">
        <v>750823</v>
      </c>
      <c r="FE75" s="10">
        <v>2001738</v>
      </c>
      <c r="FF75" s="320"/>
      <c r="FG75" s="320"/>
      <c r="FH75" s="317"/>
    </row>
    <row r="76" spans="1:164" ht="15" customHeight="1">
      <c r="A76" s="713" t="s">
        <v>526</v>
      </c>
      <c r="B76" s="713"/>
      <c r="C76" s="713"/>
      <c r="D76" s="10">
        <v>103469707</v>
      </c>
      <c r="E76" s="10"/>
      <c r="F76" s="10"/>
      <c r="G76" s="10">
        <v>30447749</v>
      </c>
      <c r="H76" s="10">
        <v>73021958</v>
      </c>
      <c r="I76" s="10">
        <v>1454022</v>
      </c>
      <c r="J76" s="10">
        <v>803075</v>
      </c>
      <c r="K76" s="10">
        <v>650947</v>
      </c>
      <c r="L76" s="10">
        <v>272469</v>
      </c>
      <c r="M76" s="10">
        <v>205661</v>
      </c>
      <c r="N76" s="10">
        <v>66808</v>
      </c>
      <c r="O76" s="10">
        <v>1436425</v>
      </c>
      <c r="P76" s="10">
        <v>614484</v>
      </c>
      <c r="Q76" s="10">
        <v>821941</v>
      </c>
      <c r="R76" s="10">
        <v>905674</v>
      </c>
      <c r="S76" s="10">
        <v>329953</v>
      </c>
      <c r="T76" s="10">
        <v>575721</v>
      </c>
      <c r="U76" s="10">
        <v>13228662</v>
      </c>
      <c r="V76" s="10">
        <v>2827150</v>
      </c>
      <c r="W76" s="10">
        <v>10401512</v>
      </c>
      <c r="X76" s="10">
        <v>2523000</v>
      </c>
      <c r="Y76" s="10">
        <v>668360</v>
      </c>
      <c r="Z76" s="10">
        <v>1854640</v>
      </c>
      <c r="AA76" s="10">
        <v>906779</v>
      </c>
      <c r="AB76" s="10">
        <v>403207</v>
      </c>
      <c r="AC76" s="10">
        <v>503572</v>
      </c>
      <c r="AD76" s="10">
        <v>290856</v>
      </c>
      <c r="AE76" s="10">
        <v>165684</v>
      </c>
      <c r="AF76" s="10">
        <v>125172</v>
      </c>
      <c r="AG76" s="10">
        <v>375581</v>
      </c>
      <c r="AH76" s="10">
        <v>0</v>
      </c>
      <c r="AI76" s="10">
        <v>375581</v>
      </c>
      <c r="AJ76" s="10">
        <v>3156838</v>
      </c>
      <c r="AK76" s="10">
        <v>630160</v>
      </c>
      <c r="AL76" s="10">
        <v>2526678</v>
      </c>
      <c r="AM76" s="10">
        <v>3023531</v>
      </c>
      <c r="AN76" s="10">
        <v>1036884</v>
      </c>
      <c r="AO76" s="10">
        <v>1986647</v>
      </c>
      <c r="AP76" s="10">
        <v>494699</v>
      </c>
      <c r="AQ76" s="10">
        <v>494699</v>
      </c>
      <c r="AR76" s="10">
        <v>0</v>
      </c>
      <c r="AS76" s="10">
        <v>264758</v>
      </c>
      <c r="AT76" s="10">
        <v>109745</v>
      </c>
      <c r="AU76" s="10">
        <v>155013</v>
      </c>
      <c r="AV76" s="10">
        <v>2703752</v>
      </c>
      <c r="AW76" s="10">
        <v>323690</v>
      </c>
      <c r="AX76" s="10">
        <v>2380062</v>
      </c>
      <c r="AY76" s="10">
        <v>1947381</v>
      </c>
      <c r="AZ76" s="10">
        <v>840103</v>
      </c>
      <c r="BA76" s="10">
        <v>1107278</v>
      </c>
      <c r="BB76" s="10">
        <v>1195340</v>
      </c>
      <c r="BC76" s="10">
        <v>354548</v>
      </c>
      <c r="BD76" s="10">
        <v>840792</v>
      </c>
      <c r="BE76" s="10">
        <v>1192871</v>
      </c>
      <c r="BF76" s="10">
        <v>308563</v>
      </c>
      <c r="BG76" s="10">
        <v>884308</v>
      </c>
      <c r="BH76" s="10">
        <v>1384071</v>
      </c>
      <c r="BI76" s="10">
        <v>624298</v>
      </c>
      <c r="BJ76" s="10">
        <v>759773</v>
      </c>
      <c r="BK76" s="10">
        <v>836333</v>
      </c>
      <c r="BL76" s="10">
        <v>263974</v>
      </c>
      <c r="BM76" s="10">
        <v>572359</v>
      </c>
      <c r="BN76" s="10">
        <v>242564</v>
      </c>
      <c r="BO76" s="10">
        <v>54564</v>
      </c>
      <c r="BP76" s="10">
        <v>188000</v>
      </c>
      <c r="BQ76" s="10">
        <v>2218646</v>
      </c>
      <c r="BR76" s="10">
        <v>494797</v>
      </c>
      <c r="BS76" s="10">
        <v>1723849</v>
      </c>
      <c r="BT76" s="10">
        <v>1700294</v>
      </c>
      <c r="BU76" s="10">
        <v>742256</v>
      </c>
      <c r="BV76" s="10">
        <v>958038</v>
      </c>
      <c r="BW76" s="10">
        <v>3319259</v>
      </c>
      <c r="BX76" s="10">
        <v>1582725</v>
      </c>
      <c r="BY76" s="10">
        <v>1736534</v>
      </c>
      <c r="BZ76" s="10">
        <v>2532610</v>
      </c>
      <c r="CA76" s="10">
        <v>333514</v>
      </c>
      <c r="CB76" s="10">
        <v>2199096</v>
      </c>
      <c r="CC76" s="10">
        <v>670019</v>
      </c>
      <c r="CD76" s="10">
        <v>217910</v>
      </c>
      <c r="CE76" s="10">
        <v>452109</v>
      </c>
      <c r="CF76" s="10">
        <v>1115466</v>
      </c>
      <c r="CG76" s="10">
        <v>252137</v>
      </c>
      <c r="CH76" s="10">
        <v>863329</v>
      </c>
      <c r="CI76" s="10">
        <v>362615</v>
      </c>
      <c r="CJ76" s="10">
        <v>74293</v>
      </c>
      <c r="CK76" s="10">
        <v>288322</v>
      </c>
      <c r="CL76" s="10">
        <v>729280</v>
      </c>
      <c r="CM76" s="10">
        <v>123830</v>
      </c>
      <c r="CN76" s="10">
        <v>605450</v>
      </c>
      <c r="CO76" s="10">
        <v>754790</v>
      </c>
      <c r="CP76" s="10">
        <v>138666</v>
      </c>
      <c r="CQ76" s="10">
        <v>616124</v>
      </c>
      <c r="CR76" s="10">
        <v>218969</v>
      </c>
      <c r="CS76" s="10">
        <v>53868</v>
      </c>
      <c r="CT76" s="10">
        <v>165101</v>
      </c>
      <c r="CU76" s="10">
        <v>2498053</v>
      </c>
      <c r="CV76" s="10">
        <v>1147900</v>
      </c>
      <c r="CW76" s="10">
        <v>1350153</v>
      </c>
      <c r="CX76" s="10">
        <v>822674</v>
      </c>
      <c r="CY76" s="10">
        <v>263365</v>
      </c>
      <c r="CZ76" s="10">
        <v>559309</v>
      </c>
      <c r="DA76" s="10">
        <v>7256179</v>
      </c>
      <c r="DB76" s="10">
        <v>1395651</v>
      </c>
      <c r="DC76" s="10">
        <v>5860528</v>
      </c>
      <c r="DD76" s="10">
        <v>2343626</v>
      </c>
      <c r="DE76" s="10">
        <v>812204</v>
      </c>
      <c r="DF76" s="10">
        <v>1531422</v>
      </c>
      <c r="DG76" s="10">
        <v>322634</v>
      </c>
      <c r="DH76" s="10">
        <v>70893</v>
      </c>
      <c r="DI76" s="10">
        <v>251741</v>
      </c>
      <c r="DJ76" s="10">
        <v>3724998</v>
      </c>
      <c r="DK76" s="10">
        <v>1606367</v>
      </c>
      <c r="DL76" s="10">
        <v>2118631</v>
      </c>
      <c r="DM76" s="10">
        <v>1070464</v>
      </c>
      <c r="DN76" s="10">
        <v>360609</v>
      </c>
      <c r="DO76" s="10">
        <v>709855</v>
      </c>
      <c r="DP76" s="10">
        <v>1784742</v>
      </c>
      <c r="DQ76" s="10">
        <v>588093</v>
      </c>
      <c r="DR76" s="10">
        <v>1196649</v>
      </c>
      <c r="DS76" s="10">
        <v>3397561</v>
      </c>
      <c r="DT76" s="10">
        <v>1305587</v>
      </c>
      <c r="DU76" s="10">
        <v>2091974</v>
      </c>
      <c r="DV76" s="10">
        <v>90626</v>
      </c>
      <c r="DW76" s="10">
        <v>18410</v>
      </c>
      <c r="DX76" s="10">
        <v>72216</v>
      </c>
      <c r="DY76" s="10">
        <v>1717899</v>
      </c>
      <c r="DZ76" s="10">
        <v>397183</v>
      </c>
      <c r="EA76" s="10">
        <v>1320716</v>
      </c>
      <c r="EB76" s="10">
        <v>357135</v>
      </c>
      <c r="EC76" s="10">
        <v>137455</v>
      </c>
      <c r="ED76" s="10">
        <v>219680</v>
      </c>
      <c r="EE76" s="10">
        <v>1225600</v>
      </c>
      <c r="EF76" s="10">
        <v>394280</v>
      </c>
      <c r="EG76" s="10">
        <v>831320</v>
      </c>
      <c r="EH76" s="10">
        <v>14650431</v>
      </c>
      <c r="EI76" s="10">
        <v>3669948</v>
      </c>
      <c r="EJ76" s="10">
        <v>10980483</v>
      </c>
      <c r="EK76" s="10">
        <v>1374263</v>
      </c>
      <c r="EL76" s="10">
        <v>543441</v>
      </c>
      <c r="EM76" s="10">
        <v>830822</v>
      </c>
      <c r="EN76" s="10">
        <v>149560</v>
      </c>
      <c r="EO76" s="10">
        <v>72141</v>
      </c>
      <c r="EP76" s="10">
        <v>77419</v>
      </c>
      <c r="EQ76" s="10">
        <v>2460576</v>
      </c>
      <c r="ER76" s="10">
        <v>1014935</v>
      </c>
      <c r="ES76" s="10">
        <v>1445641</v>
      </c>
      <c r="ET76" s="10">
        <v>4062166</v>
      </c>
      <c r="EU76" s="10">
        <v>1040909</v>
      </c>
      <c r="EV76" s="10">
        <v>3021257</v>
      </c>
      <c r="EW76" s="10">
        <v>289975</v>
      </c>
      <c r="EX76" s="10">
        <v>87374</v>
      </c>
      <c r="EY76" s="10">
        <v>202601</v>
      </c>
      <c r="EZ76" s="10">
        <v>2065810</v>
      </c>
      <c r="FA76" s="10">
        <v>352293</v>
      </c>
      <c r="FB76" s="10">
        <v>1713517</v>
      </c>
      <c r="FC76" s="10">
        <v>347178</v>
      </c>
      <c r="FD76" s="10">
        <v>95913</v>
      </c>
      <c r="FE76" s="10">
        <v>251265</v>
      </c>
      <c r="FF76" s="320"/>
      <c r="FG76" s="320"/>
      <c r="FH76" s="317"/>
    </row>
    <row r="77" spans="1:164" ht="25.5" customHeight="1">
      <c r="A77" s="713" t="s">
        <v>527</v>
      </c>
      <c r="B77" s="713"/>
      <c r="C77" s="713"/>
      <c r="D77" s="10">
        <v>301849447</v>
      </c>
      <c r="E77" s="10"/>
      <c r="F77" s="10"/>
      <c r="G77" s="10">
        <v>258430143</v>
      </c>
      <c r="H77" s="10">
        <v>43419304</v>
      </c>
      <c r="I77" s="10">
        <v>5515678</v>
      </c>
      <c r="J77" s="10">
        <v>5515678</v>
      </c>
      <c r="K77" s="10">
        <v>0</v>
      </c>
      <c r="L77" s="10">
        <v>800812</v>
      </c>
      <c r="M77" s="10">
        <v>782491</v>
      </c>
      <c r="N77" s="10">
        <v>18321</v>
      </c>
      <c r="O77" s="10">
        <v>6369940</v>
      </c>
      <c r="P77" s="10">
        <v>5156509</v>
      </c>
      <c r="Q77" s="10">
        <v>1213431</v>
      </c>
      <c r="R77" s="10">
        <v>2840381</v>
      </c>
      <c r="S77" s="10">
        <v>2840381</v>
      </c>
      <c r="T77" s="10">
        <v>0</v>
      </c>
      <c r="U77" s="10">
        <v>43517089</v>
      </c>
      <c r="V77" s="10">
        <v>31359382</v>
      </c>
      <c r="W77" s="10">
        <v>12157707</v>
      </c>
      <c r="X77" s="10">
        <v>6620085</v>
      </c>
      <c r="Y77" s="10">
        <v>6380649</v>
      </c>
      <c r="Z77" s="10">
        <v>239436</v>
      </c>
      <c r="AA77" s="10">
        <v>3183496</v>
      </c>
      <c r="AB77" s="10">
        <v>3183496</v>
      </c>
      <c r="AC77" s="10">
        <v>0</v>
      </c>
      <c r="AD77" s="10">
        <v>1327495</v>
      </c>
      <c r="AE77" s="10">
        <v>1327495</v>
      </c>
      <c r="AF77" s="10">
        <v>0</v>
      </c>
      <c r="AG77" s="10">
        <v>135726</v>
      </c>
      <c r="AH77" s="10">
        <v>0</v>
      </c>
      <c r="AI77" s="10">
        <v>135726</v>
      </c>
      <c r="AJ77" s="10">
        <v>11497336</v>
      </c>
      <c r="AK77" s="10">
        <v>8316326</v>
      </c>
      <c r="AL77" s="10">
        <v>3181010</v>
      </c>
      <c r="AM77" s="10">
        <v>6329100</v>
      </c>
      <c r="AN77" s="10">
        <v>6329100</v>
      </c>
      <c r="AO77" s="10">
        <v>0</v>
      </c>
      <c r="AP77" s="10">
        <v>1263577</v>
      </c>
      <c r="AQ77" s="10">
        <v>1263577</v>
      </c>
      <c r="AR77" s="10">
        <v>0</v>
      </c>
      <c r="AS77" s="10">
        <v>1242554</v>
      </c>
      <c r="AT77" s="10">
        <v>1113124</v>
      </c>
      <c r="AU77" s="10">
        <v>129430</v>
      </c>
      <c r="AV77" s="10">
        <v>9460851</v>
      </c>
      <c r="AW77" s="10">
        <v>6668266</v>
      </c>
      <c r="AX77" s="10">
        <v>2792585</v>
      </c>
      <c r="AY77" s="10">
        <v>6703872</v>
      </c>
      <c r="AZ77" s="10">
        <v>6703872</v>
      </c>
      <c r="BA77" s="10">
        <v>0</v>
      </c>
      <c r="BB77" s="10">
        <v>3809636</v>
      </c>
      <c r="BC77" s="10">
        <v>2927323</v>
      </c>
      <c r="BD77" s="10">
        <v>882313</v>
      </c>
      <c r="BE77" s="10">
        <v>3387345</v>
      </c>
      <c r="BF77" s="10">
        <v>2618017</v>
      </c>
      <c r="BG77" s="10">
        <v>769328</v>
      </c>
      <c r="BH77" s="10">
        <v>4365418</v>
      </c>
      <c r="BI77" s="10">
        <v>4365418</v>
      </c>
      <c r="BJ77" s="10">
        <v>0</v>
      </c>
      <c r="BK77" s="10">
        <v>3337940</v>
      </c>
      <c r="BL77" s="10">
        <v>3337940</v>
      </c>
      <c r="BM77" s="10">
        <v>0</v>
      </c>
      <c r="BN77" s="10">
        <v>802726</v>
      </c>
      <c r="BO77" s="10">
        <v>802726</v>
      </c>
      <c r="BP77" s="10">
        <v>0</v>
      </c>
      <c r="BQ77" s="10">
        <v>6393096</v>
      </c>
      <c r="BR77" s="10">
        <v>5102872</v>
      </c>
      <c r="BS77" s="10">
        <v>1290224</v>
      </c>
      <c r="BT77" s="10">
        <v>5422596</v>
      </c>
      <c r="BU77" s="10">
        <v>5380243</v>
      </c>
      <c r="BV77" s="10">
        <v>42353</v>
      </c>
      <c r="BW77" s="10">
        <v>12462149</v>
      </c>
      <c r="BX77" s="10">
        <v>10850570</v>
      </c>
      <c r="BY77" s="10">
        <v>1611579</v>
      </c>
      <c r="BZ77" s="10">
        <v>5595415</v>
      </c>
      <c r="CA77" s="10">
        <v>5595415</v>
      </c>
      <c r="CB77" s="10">
        <v>0</v>
      </c>
      <c r="CC77" s="10">
        <v>2972195</v>
      </c>
      <c r="CD77" s="10">
        <v>2195798</v>
      </c>
      <c r="CE77" s="10">
        <v>776397</v>
      </c>
      <c r="CF77" s="10">
        <v>3826223</v>
      </c>
      <c r="CG77" s="10">
        <v>3167320</v>
      </c>
      <c r="CH77" s="10">
        <v>658903</v>
      </c>
      <c r="CI77" s="10">
        <v>977775</v>
      </c>
      <c r="CJ77" s="10">
        <v>933884</v>
      </c>
      <c r="CK77" s="10">
        <v>43891</v>
      </c>
      <c r="CL77" s="10">
        <v>2337391</v>
      </c>
      <c r="CM77" s="10">
        <v>1891957</v>
      </c>
      <c r="CN77" s="10">
        <v>445434</v>
      </c>
      <c r="CO77" s="10">
        <v>1614249</v>
      </c>
      <c r="CP77" s="10">
        <v>1614249</v>
      </c>
      <c r="CQ77" s="10">
        <v>0</v>
      </c>
      <c r="CR77" s="10">
        <v>891916</v>
      </c>
      <c r="CS77" s="10">
        <v>891916</v>
      </c>
      <c r="CT77" s="10">
        <v>0</v>
      </c>
      <c r="CU77" s="10">
        <v>7584124</v>
      </c>
      <c r="CV77" s="10">
        <v>6339173</v>
      </c>
      <c r="CW77" s="10">
        <v>1244951</v>
      </c>
      <c r="CX77" s="10">
        <v>2824209</v>
      </c>
      <c r="CY77" s="10">
        <v>2425872</v>
      </c>
      <c r="CZ77" s="10">
        <v>398337</v>
      </c>
      <c r="DA77" s="10">
        <v>14172670</v>
      </c>
      <c r="DB77" s="10">
        <v>10764349</v>
      </c>
      <c r="DC77" s="10">
        <v>3408321</v>
      </c>
      <c r="DD77" s="10">
        <v>10638288</v>
      </c>
      <c r="DE77" s="10">
        <v>8477165</v>
      </c>
      <c r="DF77" s="10">
        <v>2161123</v>
      </c>
      <c r="DG77" s="10">
        <v>1043811</v>
      </c>
      <c r="DH77" s="10">
        <v>1043811</v>
      </c>
      <c r="DI77" s="10">
        <v>0</v>
      </c>
      <c r="DJ77" s="10">
        <v>10080790</v>
      </c>
      <c r="DK77" s="10">
        <v>9356713</v>
      </c>
      <c r="DL77" s="10">
        <v>724077</v>
      </c>
      <c r="DM77" s="10">
        <v>3887979</v>
      </c>
      <c r="DN77" s="10">
        <v>3887979</v>
      </c>
      <c r="DO77" s="10">
        <v>0</v>
      </c>
      <c r="DP77" s="10">
        <v>4924914</v>
      </c>
      <c r="DQ77" s="10">
        <v>3900898</v>
      </c>
      <c r="DR77" s="10">
        <v>1024016</v>
      </c>
      <c r="DS77" s="10">
        <v>10535865</v>
      </c>
      <c r="DT77" s="10">
        <v>9412123</v>
      </c>
      <c r="DU77" s="10">
        <v>1123742</v>
      </c>
      <c r="DV77" s="10">
        <v>726465</v>
      </c>
      <c r="DW77" s="10">
        <v>726465</v>
      </c>
      <c r="DX77" s="10">
        <v>0</v>
      </c>
      <c r="DY77" s="10">
        <v>4511429</v>
      </c>
      <c r="DZ77" s="10">
        <v>4509982</v>
      </c>
      <c r="EA77" s="10">
        <v>1447</v>
      </c>
      <c r="EB77" s="10">
        <v>796715</v>
      </c>
      <c r="EC77" s="10">
        <v>722930</v>
      </c>
      <c r="ED77" s="10">
        <v>73785</v>
      </c>
      <c r="EE77" s="10">
        <v>3758740</v>
      </c>
      <c r="EF77" s="10">
        <v>3758740</v>
      </c>
      <c r="EG77" s="10">
        <v>0</v>
      </c>
      <c r="EH77" s="10">
        <v>30922621</v>
      </c>
      <c r="EI77" s="10">
        <v>25733511</v>
      </c>
      <c r="EJ77" s="10">
        <v>5189110</v>
      </c>
      <c r="EK77" s="10">
        <v>4817643</v>
      </c>
      <c r="EL77" s="10">
        <v>4817425</v>
      </c>
      <c r="EM77" s="10">
        <v>218</v>
      </c>
      <c r="EN77" s="10">
        <v>864705</v>
      </c>
      <c r="EO77" s="10">
        <v>864705</v>
      </c>
      <c r="EP77" s="10">
        <v>0</v>
      </c>
      <c r="EQ77" s="10">
        <v>8502330</v>
      </c>
      <c r="ER77" s="10">
        <v>8500580</v>
      </c>
      <c r="ES77" s="10">
        <v>1750</v>
      </c>
      <c r="ET77" s="10">
        <v>7725286</v>
      </c>
      <c r="EU77" s="10">
        <v>7725286</v>
      </c>
      <c r="EV77" s="10">
        <v>0</v>
      </c>
      <c r="EW77" s="10">
        <v>1644261</v>
      </c>
      <c r="EX77" s="10">
        <v>1621543</v>
      </c>
      <c r="EY77" s="10">
        <v>22718</v>
      </c>
      <c r="EZ77" s="10">
        <v>6060497</v>
      </c>
      <c r="FA77" s="10">
        <v>4679152</v>
      </c>
      <c r="FB77" s="10">
        <v>1381345</v>
      </c>
      <c r="FC77" s="10">
        <v>822043</v>
      </c>
      <c r="FD77" s="10">
        <v>545747</v>
      </c>
      <c r="FE77" s="10">
        <v>276296</v>
      </c>
      <c r="FF77" s="320"/>
      <c r="FG77" s="320"/>
      <c r="FH77" s="317"/>
    </row>
    <row r="78" spans="1:164" ht="15" customHeight="1">
      <c r="A78" s="713" t="s">
        <v>526</v>
      </c>
      <c r="B78" s="713"/>
      <c r="C78" s="713"/>
      <c r="D78" s="10">
        <v>33395335</v>
      </c>
      <c r="E78" s="10"/>
      <c r="F78" s="10"/>
      <c r="G78" s="10">
        <v>29024211</v>
      </c>
      <c r="H78" s="10">
        <v>4371124</v>
      </c>
      <c r="I78" s="10">
        <v>790996</v>
      </c>
      <c r="J78" s="10">
        <v>790996</v>
      </c>
      <c r="K78" s="10">
        <v>0</v>
      </c>
      <c r="L78" s="10">
        <v>142968</v>
      </c>
      <c r="M78" s="10">
        <v>142595</v>
      </c>
      <c r="N78" s="10">
        <v>373</v>
      </c>
      <c r="O78" s="10">
        <v>686968</v>
      </c>
      <c r="P78" s="10">
        <v>613022</v>
      </c>
      <c r="Q78" s="10">
        <v>73946</v>
      </c>
      <c r="R78" s="10">
        <v>329953</v>
      </c>
      <c r="S78" s="10">
        <v>329953</v>
      </c>
      <c r="T78" s="10">
        <v>0</v>
      </c>
      <c r="U78" s="10">
        <v>4177147</v>
      </c>
      <c r="V78" s="10">
        <v>2825471</v>
      </c>
      <c r="W78" s="10">
        <v>1351676</v>
      </c>
      <c r="X78" s="10">
        <v>665581</v>
      </c>
      <c r="Y78" s="10">
        <v>642705</v>
      </c>
      <c r="Z78" s="10">
        <v>22876</v>
      </c>
      <c r="AA78" s="10">
        <v>372491</v>
      </c>
      <c r="AB78" s="10">
        <v>372491</v>
      </c>
      <c r="AC78" s="10">
        <v>0</v>
      </c>
      <c r="AD78" s="10">
        <v>160574</v>
      </c>
      <c r="AE78" s="10">
        <v>160574</v>
      </c>
      <c r="AF78" s="10">
        <v>0</v>
      </c>
      <c r="AG78" s="10">
        <v>0</v>
      </c>
      <c r="AH78" s="10">
        <v>0</v>
      </c>
      <c r="AI78" s="10">
        <v>0</v>
      </c>
      <c r="AJ78" s="10">
        <v>814789</v>
      </c>
      <c r="AK78" s="10">
        <v>619786</v>
      </c>
      <c r="AL78" s="10">
        <v>195003</v>
      </c>
      <c r="AM78" s="10">
        <v>869270</v>
      </c>
      <c r="AN78" s="10">
        <v>869270</v>
      </c>
      <c r="AO78" s="10">
        <v>0</v>
      </c>
      <c r="AP78" s="10">
        <v>176523</v>
      </c>
      <c r="AQ78" s="10">
        <v>176523</v>
      </c>
      <c r="AR78" s="10">
        <v>0</v>
      </c>
      <c r="AS78" s="10">
        <v>112272</v>
      </c>
      <c r="AT78" s="10">
        <v>107893</v>
      </c>
      <c r="AU78" s="10">
        <v>4379</v>
      </c>
      <c r="AV78" s="10">
        <v>487213</v>
      </c>
      <c r="AW78" s="10">
        <v>318393</v>
      </c>
      <c r="AX78" s="10">
        <v>168820</v>
      </c>
      <c r="AY78" s="10">
        <v>837890</v>
      </c>
      <c r="AZ78" s="10">
        <v>837890</v>
      </c>
      <c r="BA78" s="10">
        <v>0</v>
      </c>
      <c r="BB78" s="10">
        <v>391385</v>
      </c>
      <c r="BC78" s="10">
        <v>354109</v>
      </c>
      <c r="BD78" s="10">
        <v>37276</v>
      </c>
      <c r="BE78" s="10">
        <v>327988</v>
      </c>
      <c r="BF78" s="10">
        <v>307146</v>
      </c>
      <c r="BG78" s="10">
        <v>20842</v>
      </c>
      <c r="BH78" s="10">
        <v>622901</v>
      </c>
      <c r="BI78" s="10">
        <v>622901</v>
      </c>
      <c r="BJ78" s="10">
        <v>0</v>
      </c>
      <c r="BK78" s="10">
        <v>256715</v>
      </c>
      <c r="BL78" s="10">
        <v>256715</v>
      </c>
      <c r="BM78" s="10">
        <v>0</v>
      </c>
      <c r="BN78" s="10">
        <v>53920</v>
      </c>
      <c r="BO78" s="10">
        <v>53920</v>
      </c>
      <c r="BP78" s="10">
        <v>0</v>
      </c>
      <c r="BQ78" s="10">
        <v>621646</v>
      </c>
      <c r="BR78" s="10">
        <v>492265</v>
      </c>
      <c r="BS78" s="10">
        <v>129381</v>
      </c>
      <c r="BT78" s="10">
        <v>728543</v>
      </c>
      <c r="BU78" s="10">
        <v>728392</v>
      </c>
      <c r="BV78" s="10">
        <v>151</v>
      </c>
      <c r="BW78" s="10">
        <v>1756673</v>
      </c>
      <c r="BX78" s="10">
        <v>1580406</v>
      </c>
      <c r="BY78" s="10">
        <v>176267</v>
      </c>
      <c r="BZ78" s="10">
        <v>333020</v>
      </c>
      <c r="CA78" s="10">
        <v>333020</v>
      </c>
      <c r="CB78" s="10">
        <v>0</v>
      </c>
      <c r="CC78" s="10">
        <v>326244</v>
      </c>
      <c r="CD78" s="10">
        <v>216586</v>
      </c>
      <c r="CE78" s="10">
        <v>109658</v>
      </c>
      <c r="CF78" s="10">
        <v>281778</v>
      </c>
      <c r="CG78" s="10">
        <v>250340</v>
      </c>
      <c r="CH78" s="10">
        <v>31438</v>
      </c>
      <c r="CI78" s="10">
        <v>77309</v>
      </c>
      <c r="CJ78" s="10">
        <v>74133</v>
      </c>
      <c r="CK78" s="10">
        <v>3176</v>
      </c>
      <c r="CL78" s="10">
        <v>192443</v>
      </c>
      <c r="CM78" s="10">
        <v>123759</v>
      </c>
      <c r="CN78" s="10">
        <v>68684</v>
      </c>
      <c r="CO78" s="10">
        <v>138266</v>
      </c>
      <c r="CP78" s="10">
        <v>138266</v>
      </c>
      <c r="CQ78" s="10">
        <v>0</v>
      </c>
      <c r="CR78" s="10">
        <v>41692</v>
      </c>
      <c r="CS78" s="10">
        <v>41692</v>
      </c>
      <c r="CT78" s="10">
        <v>0</v>
      </c>
      <c r="CU78" s="10">
        <v>847948</v>
      </c>
      <c r="CV78" s="10">
        <v>754050</v>
      </c>
      <c r="CW78" s="10">
        <v>93898</v>
      </c>
      <c r="CX78" s="10">
        <v>281931</v>
      </c>
      <c r="CY78" s="10">
        <v>237452</v>
      </c>
      <c r="CZ78" s="10">
        <v>44479</v>
      </c>
      <c r="DA78" s="10">
        <v>1549878</v>
      </c>
      <c r="DB78" s="10">
        <v>1394231</v>
      </c>
      <c r="DC78" s="10">
        <v>155647</v>
      </c>
      <c r="DD78" s="10">
        <v>996047</v>
      </c>
      <c r="DE78" s="10">
        <v>738797</v>
      </c>
      <c r="DF78" s="10">
        <v>257250</v>
      </c>
      <c r="DG78" s="10">
        <v>70424</v>
      </c>
      <c r="DH78" s="10">
        <v>70424</v>
      </c>
      <c r="DI78" s="10">
        <v>0</v>
      </c>
      <c r="DJ78" s="10">
        <v>1726632</v>
      </c>
      <c r="DK78" s="10">
        <v>1599204</v>
      </c>
      <c r="DL78" s="10">
        <v>127428</v>
      </c>
      <c r="DM78" s="10">
        <v>358338</v>
      </c>
      <c r="DN78" s="10">
        <v>358338</v>
      </c>
      <c r="DO78" s="10">
        <v>0</v>
      </c>
      <c r="DP78" s="10">
        <v>723758</v>
      </c>
      <c r="DQ78" s="10">
        <v>587821</v>
      </c>
      <c r="DR78" s="10">
        <v>135937</v>
      </c>
      <c r="DS78" s="10">
        <v>1219443</v>
      </c>
      <c r="DT78" s="10">
        <v>1139712</v>
      </c>
      <c r="DU78" s="10">
        <v>79731</v>
      </c>
      <c r="DV78" s="10">
        <v>9557</v>
      </c>
      <c r="DW78" s="10">
        <v>9557</v>
      </c>
      <c r="DX78" s="10">
        <v>0</v>
      </c>
      <c r="DY78" s="10">
        <v>393749</v>
      </c>
      <c r="DZ78" s="10">
        <v>393749</v>
      </c>
      <c r="EA78" s="10">
        <v>0</v>
      </c>
      <c r="EB78" s="10">
        <v>129583</v>
      </c>
      <c r="EC78" s="10">
        <v>123813</v>
      </c>
      <c r="ED78" s="10">
        <v>5770</v>
      </c>
      <c r="EE78" s="10">
        <v>373003</v>
      </c>
      <c r="EF78" s="10">
        <v>373003</v>
      </c>
      <c r="EG78" s="10">
        <v>0</v>
      </c>
      <c r="EH78" s="10">
        <v>4497696</v>
      </c>
      <c r="EI78" s="10">
        <v>3669580</v>
      </c>
      <c r="EJ78" s="10">
        <v>828116</v>
      </c>
      <c r="EK78" s="10">
        <v>543441</v>
      </c>
      <c r="EL78" s="10">
        <v>543441</v>
      </c>
      <c r="EM78" s="10">
        <v>0</v>
      </c>
      <c r="EN78" s="10">
        <v>71347</v>
      </c>
      <c r="EO78" s="10">
        <v>71347</v>
      </c>
      <c r="EP78" s="10">
        <v>0</v>
      </c>
      <c r="EQ78" s="10">
        <v>1013560</v>
      </c>
      <c r="ER78" s="10">
        <v>1013560</v>
      </c>
      <c r="ES78" s="10">
        <v>0</v>
      </c>
      <c r="ET78" s="10">
        <v>1037708</v>
      </c>
      <c r="EU78" s="10">
        <v>1037708</v>
      </c>
      <c r="EV78" s="10">
        <v>0</v>
      </c>
      <c r="EW78" s="10">
        <v>85254</v>
      </c>
      <c r="EX78" s="10">
        <v>84636</v>
      </c>
      <c r="EY78" s="10">
        <v>618</v>
      </c>
      <c r="EZ78" s="10">
        <v>547235</v>
      </c>
      <c r="FA78" s="10">
        <v>349197</v>
      </c>
      <c r="FB78" s="10">
        <v>198038</v>
      </c>
      <c r="FC78" s="10">
        <v>143644</v>
      </c>
      <c r="FD78" s="10">
        <v>93379</v>
      </c>
      <c r="FE78" s="10">
        <v>50265</v>
      </c>
      <c r="FF78" s="320"/>
      <c r="FG78" s="320"/>
      <c r="FH78" s="317"/>
    </row>
    <row r="79" spans="1:164" ht="25.5" customHeight="1">
      <c r="A79" s="713" t="s">
        <v>528</v>
      </c>
      <c r="B79" s="713"/>
      <c r="C79" s="713"/>
      <c r="D79" s="10">
        <v>687847646</v>
      </c>
      <c r="E79" s="10"/>
      <c r="F79" s="10"/>
      <c r="G79" s="10">
        <v>7255935</v>
      </c>
      <c r="H79" s="10">
        <v>680591711</v>
      </c>
      <c r="I79" s="10">
        <v>7983873</v>
      </c>
      <c r="J79" s="10">
        <v>0</v>
      </c>
      <c r="K79" s="10">
        <v>7983873</v>
      </c>
      <c r="L79" s="10">
        <v>2293980</v>
      </c>
      <c r="M79" s="10">
        <v>477825</v>
      </c>
      <c r="N79" s="10">
        <v>1816155</v>
      </c>
      <c r="O79" s="10">
        <v>8527454</v>
      </c>
      <c r="P79" s="10">
        <v>94</v>
      </c>
      <c r="Q79" s="10">
        <v>8527360</v>
      </c>
      <c r="R79" s="10">
        <v>5275769</v>
      </c>
      <c r="S79" s="10">
        <v>0</v>
      </c>
      <c r="T79" s="10">
        <v>5275769</v>
      </c>
      <c r="U79" s="10">
        <v>90659640</v>
      </c>
      <c r="V79" s="10">
        <v>0</v>
      </c>
      <c r="W79" s="10">
        <v>90659640</v>
      </c>
      <c r="X79" s="10">
        <v>11005555</v>
      </c>
      <c r="Y79" s="10">
        <v>0</v>
      </c>
      <c r="Z79" s="10">
        <v>11005555</v>
      </c>
      <c r="AA79" s="10">
        <v>9745987</v>
      </c>
      <c r="AB79" s="10">
        <v>278</v>
      </c>
      <c r="AC79" s="10">
        <v>9745709</v>
      </c>
      <c r="AD79" s="10">
        <v>2079748</v>
      </c>
      <c r="AE79" s="10">
        <v>0</v>
      </c>
      <c r="AF79" s="10">
        <v>2079748</v>
      </c>
      <c r="AG79" s="10">
        <v>2905935</v>
      </c>
      <c r="AH79" s="10">
        <v>0</v>
      </c>
      <c r="AI79" s="10">
        <v>2905935</v>
      </c>
      <c r="AJ79" s="10">
        <v>29247278</v>
      </c>
      <c r="AK79" s="10">
        <v>0</v>
      </c>
      <c r="AL79" s="10">
        <v>29247278</v>
      </c>
      <c r="AM79" s="10">
        <v>20737977</v>
      </c>
      <c r="AN79" s="10">
        <v>0</v>
      </c>
      <c r="AO79" s="10">
        <v>20737977</v>
      </c>
      <c r="AP79" s="10">
        <v>2264229</v>
      </c>
      <c r="AQ79" s="10">
        <v>2264229</v>
      </c>
      <c r="AR79" s="10">
        <v>0</v>
      </c>
      <c r="AS79" s="10">
        <v>2351484</v>
      </c>
      <c r="AT79" s="10">
        <v>0</v>
      </c>
      <c r="AU79" s="10">
        <v>2351484</v>
      </c>
      <c r="AV79" s="10">
        <v>27304727</v>
      </c>
      <c r="AW79" s="10">
        <v>0</v>
      </c>
      <c r="AX79" s="10">
        <v>27304727</v>
      </c>
      <c r="AY79" s="10">
        <v>10403953</v>
      </c>
      <c r="AZ79" s="10">
        <v>0</v>
      </c>
      <c r="BA79" s="10">
        <v>10403953</v>
      </c>
      <c r="BB79" s="10">
        <v>6843349</v>
      </c>
      <c r="BC79" s="10">
        <v>0</v>
      </c>
      <c r="BD79" s="10">
        <v>6843349</v>
      </c>
      <c r="BE79" s="10">
        <v>6275997</v>
      </c>
      <c r="BF79" s="10">
        <v>0</v>
      </c>
      <c r="BG79" s="10">
        <v>6275997</v>
      </c>
      <c r="BH79" s="10">
        <v>7447256</v>
      </c>
      <c r="BI79" s="10">
        <v>700837</v>
      </c>
      <c r="BJ79" s="10">
        <v>6746419</v>
      </c>
      <c r="BK79" s="10">
        <v>7986797</v>
      </c>
      <c r="BL79" s="10">
        <v>6195</v>
      </c>
      <c r="BM79" s="10">
        <v>7980602</v>
      </c>
      <c r="BN79" s="10">
        <v>2688446</v>
      </c>
      <c r="BO79" s="10">
        <v>14794</v>
      </c>
      <c r="BP79" s="10">
        <v>2673652</v>
      </c>
      <c r="BQ79" s="10">
        <v>14074502</v>
      </c>
      <c r="BR79" s="10">
        <v>30</v>
      </c>
      <c r="BS79" s="10">
        <v>14074472</v>
      </c>
      <c r="BT79" s="10">
        <v>16588119</v>
      </c>
      <c r="BU79" s="10">
        <v>254125</v>
      </c>
      <c r="BV79" s="10">
        <v>16333994</v>
      </c>
      <c r="BW79" s="10">
        <v>18216290</v>
      </c>
      <c r="BX79" s="10">
        <v>0</v>
      </c>
      <c r="BY79" s="10">
        <v>18216290</v>
      </c>
      <c r="BZ79" s="10">
        <v>13399214</v>
      </c>
      <c r="CA79" s="10">
        <v>0</v>
      </c>
      <c r="CB79" s="10">
        <v>13399214</v>
      </c>
      <c r="CC79" s="10">
        <v>4617190</v>
      </c>
      <c r="CD79" s="10">
        <v>0</v>
      </c>
      <c r="CE79" s="10">
        <v>4617190</v>
      </c>
      <c r="CF79" s="10">
        <v>10708474</v>
      </c>
      <c r="CG79" s="10">
        <v>0</v>
      </c>
      <c r="CH79" s="10">
        <v>10708474</v>
      </c>
      <c r="CI79" s="10">
        <v>2008157</v>
      </c>
      <c r="CJ79" s="10">
        <v>0</v>
      </c>
      <c r="CK79" s="10">
        <v>2008157</v>
      </c>
      <c r="CL79" s="10">
        <v>4689561</v>
      </c>
      <c r="CM79" s="10">
        <v>0</v>
      </c>
      <c r="CN79" s="10">
        <v>4689561</v>
      </c>
      <c r="CO79" s="10">
        <v>4813981</v>
      </c>
      <c r="CP79" s="10">
        <v>17106</v>
      </c>
      <c r="CQ79" s="10">
        <v>4796875</v>
      </c>
      <c r="CR79" s="10">
        <v>3080457</v>
      </c>
      <c r="CS79" s="10">
        <v>0</v>
      </c>
      <c r="CT79" s="10">
        <v>3080457</v>
      </c>
      <c r="CU79" s="10">
        <v>27668985</v>
      </c>
      <c r="CV79" s="10">
        <v>2722300</v>
      </c>
      <c r="CW79" s="10">
        <v>24946685</v>
      </c>
      <c r="CX79" s="10">
        <v>3569198</v>
      </c>
      <c r="CY79" s="10">
        <v>4629</v>
      </c>
      <c r="CZ79" s="10">
        <v>3564569</v>
      </c>
      <c r="DA79" s="10">
        <v>71900115</v>
      </c>
      <c r="DB79" s="10">
        <v>1203</v>
      </c>
      <c r="DC79" s="10">
        <v>71898912</v>
      </c>
      <c r="DD79" s="10">
        <v>15524570</v>
      </c>
      <c r="DE79" s="10">
        <v>516628</v>
      </c>
      <c r="DF79" s="10">
        <v>15007942</v>
      </c>
      <c r="DG79" s="10">
        <v>1803162</v>
      </c>
      <c r="DH79" s="10">
        <v>0</v>
      </c>
      <c r="DI79" s="10">
        <v>1803162</v>
      </c>
      <c r="DJ79" s="10">
        <v>24896953</v>
      </c>
      <c r="DK79" s="10">
        <v>0</v>
      </c>
      <c r="DL79" s="10">
        <v>24896953</v>
      </c>
      <c r="DM79" s="10">
        <v>5977349</v>
      </c>
      <c r="DN79" s="10">
        <v>0</v>
      </c>
      <c r="DO79" s="10">
        <v>5977349</v>
      </c>
      <c r="DP79" s="10">
        <v>8235623</v>
      </c>
      <c r="DQ79" s="10">
        <v>0</v>
      </c>
      <c r="DR79" s="10">
        <v>8235623</v>
      </c>
      <c r="DS79" s="10">
        <v>30691111</v>
      </c>
      <c r="DT79" s="10">
        <v>0</v>
      </c>
      <c r="DU79" s="10">
        <v>30691111</v>
      </c>
      <c r="DV79" s="10">
        <v>2543503</v>
      </c>
      <c r="DW79" s="10">
        <v>51485</v>
      </c>
      <c r="DX79" s="10">
        <v>2492018</v>
      </c>
      <c r="DY79" s="10">
        <v>9453179</v>
      </c>
      <c r="DZ79" s="10">
        <v>0</v>
      </c>
      <c r="EA79" s="10">
        <v>9453179</v>
      </c>
      <c r="EB79" s="10">
        <v>1609953</v>
      </c>
      <c r="EC79" s="10">
        <v>0</v>
      </c>
      <c r="ED79" s="10">
        <v>1609953</v>
      </c>
      <c r="EE79" s="10">
        <v>10102142</v>
      </c>
      <c r="EF79" s="10">
        <v>138086</v>
      </c>
      <c r="EG79" s="10">
        <v>9964056</v>
      </c>
      <c r="EH79" s="10">
        <v>58141353</v>
      </c>
      <c r="EI79" s="10">
        <v>86091</v>
      </c>
      <c r="EJ79" s="10">
        <v>58055262</v>
      </c>
      <c r="EK79" s="10">
        <v>5433500</v>
      </c>
      <c r="EL79" s="10">
        <v>0</v>
      </c>
      <c r="EM79" s="10">
        <v>5433500</v>
      </c>
      <c r="EN79" s="10">
        <v>1867362</v>
      </c>
      <c r="EO79" s="10">
        <v>0</v>
      </c>
      <c r="EP79" s="10">
        <v>1867362</v>
      </c>
      <c r="EQ79" s="10">
        <v>17651161</v>
      </c>
      <c r="ER79" s="10">
        <v>0</v>
      </c>
      <c r="ES79" s="10">
        <v>17651161</v>
      </c>
      <c r="ET79" s="10">
        <v>17632884</v>
      </c>
      <c r="EU79" s="10">
        <v>0</v>
      </c>
      <c r="EV79" s="10">
        <v>17632884</v>
      </c>
      <c r="EW79" s="10">
        <v>3003019</v>
      </c>
      <c r="EX79" s="10">
        <v>0</v>
      </c>
      <c r="EY79" s="10">
        <v>3003019</v>
      </c>
      <c r="EZ79" s="10">
        <v>12191703</v>
      </c>
      <c r="FA79" s="10">
        <v>0</v>
      </c>
      <c r="FB79" s="10">
        <v>12191703</v>
      </c>
      <c r="FC79" s="10">
        <v>1725442</v>
      </c>
      <c r="FD79" s="10">
        <v>0</v>
      </c>
      <c r="FE79" s="10">
        <v>1725442</v>
      </c>
      <c r="FF79" s="320"/>
      <c r="FG79" s="320"/>
      <c r="FH79" s="317"/>
    </row>
    <row r="80" spans="1:164" ht="15" customHeight="1">
      <c r="A80" s="713" t="s">
        <v>526</v>
      </c>
      <c r="B80" s="713"/>
      <c r="C80" s="713"/>
      <c r="D80" s="10">
        <v>69498100</v>
      </c>
      <c r="E80" s="10"/>
      <c r="F80" s="10"/>
      <c r="G80" s="10">
        <v>847266</v>
      </c>
      <c r="H80" s="10">
        <v>68650834</v>
      </c>
      <c r="I80" s="10">
        <v>650947</v>
      </c>
      <c r="J80" s="10">
        <v>0</v>
      </c>
      <c r="K80" s="10">
        <v>650947</v>
      </c>
      <c r="L80" s="10">
        <v>129383</v>
      </c>
      <c r="M80" s="10">
        <v>62948</v>
      </c>
      <c r="N80" s="10">
        <v>66435</v>
      </c>
      <c r="O80" s="10">
        <v>748089</v>
      </c>
      <c r="P80" s="10">
        <v>94</v>
      </c>
      <c r="Q80" s="10">
        <v>747995</v>
      </c>
      <c r="R80" s="10">
        <v>575721</v>
      </c>
      <c r="S80" s="10">
        <v>0</v>
      </c>
      <c r="T80" s="10">
        <v>575721</v>
      </c>
      <c r="U80" s="10">
        <v>9049836</v>
      </c>
      <c r="V80" s="10">
        <v>0</v>
      </c>
      <c r="W80" s="10">
        <v>9049836</v>
      </c>
      <c r="X80" s="10">
        <v>1831764</v>
      </c>
      <c r="Y80" s="10">
        <v>0</v>
      </c>
      <c r="Z80" s="10">
        <v>1831764</v>
      </c>
      <c r="AA80" s="10">
        <v>503850</v>
      </c>
      <c r="AB80" s="10">
        <v>278</v>
      </c>
      <c r="AC80" s="10">
        <v>503572</v>
      </c>
      <c r="AD80" s="10">
        <v>125172</v>
      </c>
      <c r="AE80" s="10">
        <v>0</v>
      </c>
      <c r="AF80" s="10">
        <v>125172</v>
      </c>
      <c r="AG80" s="10">
        <v>375581</v>
      </c>
      <c r="AH80" s="10">
        <v>0</v>
      </c>
      <c r="AI80" s="10">
        <v>375581</v>
      </c>
      <c r="AJ80" s="10">
        <v>2331675</v>
      </c>
      <c r="AK80" s="10">
        <v>0</v>
      </c>
      <c r="AL80" s="10">
        <v>2331675</v>
      </c>
      <c r="AM80" s="10">
        <v>1986647</v>
      </c>
      <c r="AN80" s="10">
        <v>0</v>
      </c>
      <c r="AO80" s="10">
        <v>1986647</v>
      </c>
      <c r="AP80" s="10">
        <v>318018</v>
      </c>
      <c r="AQ80" s="10">
        <v>318018</v>
      </c>
      <c r="AR80" s="10">
        <v>0</v>
      </c>
      <c r="AS80" s="10">
        <v>150634</v>
      </c>
      <c r="AT80" s="10">
        <v>0</v>
      </c>
      <c r="AU80" s="10">
        <v>150634</v>
      </c>
      <c r="AV80" s="10">
        <v>2211242</v>
      </c>
      <c r="AW80" s="10">
        <v>0</v>
      </c>
      <c r="AX80" s="10">
        <v>2211242</v>
      </c>
      <c r="AY80" s="10">
        <v>1107278</v>
      </c>
      <c r="AZ80" s="10">
        <v>0</v>
      </c>
      <c r="BA80" s="10">
        <v>1107278</v>
      </c>
      <c r="BB80" s="10">
        <v>803516</v>
      </c>
      <c r="BC80" s="10">
        <v>0</v>
      </c>
      <c r="BD80" s="10">
        <v>803516</v>
      </c>
      <c r="BE80" s="10">
        <v>863466</v>
      </c>
      <c r="BF80" s="10">
        <v>0</v>
      </c>
      <c r="BG80" s="10">
        <v>863466</v>
      </c>
      <c r="BH80" s="10">
        <v>759773</v>
      </c>
      <c r="BI80" s="10">
        <v>0</v>
      </c>
      <c r="BJ80" s="10">
        <v>759773</v>
      </c>
      <c r="BK80" s="10">
        <v>572461</v>
      </c>
      <c r="BL80" s="10">
        <v>102</v>
      </c>
      <c r="BM80" s="10">
        <v>572359</v>
      </c>
      <c r="BN80" s="10">
        <v>188379</v>
      </c>
      <c r="BO80" s="10">
        <v>379</v>
      </c>
      <c r="BP80" s="10">
        <v>188000</v>
      </c>
      <c r="BQ80" s="10">
        <v>1594498</v>
      </c>
      <c r="BR80" s="10">
        <v>30</v>
      </c>
      <c r="BS80" s="10">
        <v>1594468</v>
      </c>
      <c r="BT80" s="10">
        <v>959882</v>
      </c>
      <c r="BU80" s="10">
        <v>1995</v>
      </c>
      <c r="BV80" s="10">
        <v>957887</v>
      </c>
      <c r="BW80" s="10">
        <v>1560267</v>
      </c>
      <c r="BX80" s="10">
        <v>0</v>
      </c>
      <c r="BY80" s="10">
        <v>1560267</v>
      </c>
      <c r="BZ80" s="10">
        <v>2199096</v>
      </c>
      <c r="CA80" s="10">
        <v>0</v>
      </c>
      <c r="CB80" s="10">
        <v>2199096</v>
      </c>
      <c r="CC80" s="10">
        <v>342451</v>
      </c>
      <c r="CD80" s="10">
        <v>0</v>
      </c>
      <c r="CE80" s="10">
        <v>342451</v>
      </c>
      <c r="CF80" s="10">
        <v>831891</v>
      </c>
      <c r="CG80" s="10">
        <v>0</v>
      </c>
      <c r="CH80" s="10">
        <v>831891</v>
      </c>
      <c r="CI80" s="10">
        <v>285146</v>
      </c>
      <c r="CJ80" s="10">
        <v>0</v>
      </c>
      <c r="CK80" s="10">
        <v>285146</v>
      </c>
      <c r="CL80" s="10">
        <v>536766</v>
      </c>
      <c r="CM80" s="10">
        <v>0</v>
      </c>
      <c r="CN80" s="10">
        <v>536766</v>
      </c>
      <c r="CO80" s="10">
        <v>616129</v>
      </c>
      <c r="CP80" s="10">
        <v>5</v>
      </c>
      <c r="CQ80" s="10">
        <v>616124</v>
      </c>
      <c r="CR80" s="10">
        <v>165101</v>
      </c>
      <c r="CS80" s="10">
        <v>0</v>
      </c>
      <c r="CT80" s="10">
        <v>165101</v>
      </c>
      <c r="CU80" s="10">
        <v>1648998</v>
      </c>
      <c r="CV80" s="10">
        <v>392743</v>
      </c>
      <c r="CW80" s="10">
        <v>1256255</v>
      </c>
      <c r="CX80" s="10">
        <v>514830</v>
      </c>
      <c r="CY80" s="10">
        <v>0</v>
      </c>
      <c r="CZ80" s="10">
        <v>514830</v>
      </c>
      <c r="DA80" s="10">
        <v>5706083</v>
      </c>
      <c r="DB80" s="10">
        <v>1203</v>
      </c>
      <c r="DC80" s="10">
        <v>5704880</v>
      </c>
      <c r="DD80" s="10">
        <v>1336000</v>
      </c>
      <c r="DE80" s="10">
        <v>61829</v>
      </c>
      <c r="DF80" s="10">
        <v>1274171</v>
      </c>
      <c r="DG80" s="10">
        <v>251741</v>
      </c>
      <c r="DH80" s="10">
        <v>0</v>
      </c>
      <c r="DI80" s="10">
        <v>251741</v>
      </c>
      <c r="DJ80" s="10">
        <v>1991203</v>
      </c>
      <c r="DK80" s="10">
        <v>0</v>
      </c>
      <c r="DL80" s="10">
        <v>1991203</v>
      </c>
      <c r="DM80" s="10">
        <v>709855</v>
      </c>
      <c r="DN80" s="10">
        <v>0</v>
      </c>
      <c r="DO80" s="10">
        <v>709855</v>
      </c>
      <c r="DP80" s="10">
        <v>1060712</v>
      </c>
      <c r="DQ80" s="10">
        <v>0</v>
      </c>
      <c r="DR80" s="10">
        <v>1060712</v>
      </c>
      <c r="DS80" s="10">
        <v>2012243</v>
      </c>
      <c r="DT80" s="10">
        <v>0</v>
      </c>
      <c r="DU80" s="10">
        <v>2012243</v>
      </c>
      <c r="DV80" s="10">
        <v>75036</v>
      </c>
      <c r="DW80" s="10">
        <v>2820</v>
      </c>
      <c r="DX80" s="10">
        <v>72216</v>
      </c>
      <c r="DY80" s="10">
        <v>1320716</v>
      </c>
      <c r="DZ80" s="10">
        <v>0</v>
      </c>
      <c r="EA80" s="10">
        <v>1320716</v>
      </c>
      <c r="EB80" s="10">
        <v>213910</v>
      </c>
      <c r="EC80" s="10">
        <v>0</v>
      </c>
      <c r="ED80" s="10">
        <v>213910</v>
      </c>
      <c r="EE80" s="10">
        <v>836142</v>
      </c>
      <c r="EF80" s="10">
        <v>4822</v>
      </c>
      <c r="EG80" s="10">
        <v>831320</v>
      </c>
      <c r="EH80" s="10">
        <v>10152367</v>
      </c>
      <c r="EI80" s="10">
        <v>0</v>
      </c>
      <c r="EJ80" s="10">
        <v>10152367</v>
      </c>
      <c r="EK80" s="10">
        <v>830822</v>
      </c>
      <c r="EL80" s="10">
        <v>0</v>
      </c>
      <c r="EM80" s="10">
        <v>830822</v>
      </c>
      <c r="EN80" s="10">
        <v>77419</v>
      </c>
      <c r="EO80" s="10">
        <v>0</v>
      </c>
      <c r="EP80" s="10">
        <v>77419</v>
      </c>
      <c r="EQ80" s="10">
        <v>1445641</v>
      </c>
      <c r="ER80" s="10">
        <v>0</v>
      </c>
      <c r="ES80" s="10">
        <v>1445641</v>
      </c>
      <c r="ET80" s="10">
        <v>3021257</v>
      </c>
      <c r="EU80" s="10">
        <v>0</v>
      </c>
      <c r="EV80" s="10">
        <v>3021257</v>
      </c>
      <c r="EW80" s="10">
        <v>201983</v>
      </c>
      <c r="EX80" s="10">
        <v>0</v>
      </c>
      <c r="EY80" s="10">
        <v>201983</v>
      </c>
      <c r="EZ80" s="10">
        <v>1515479</v>
      </c>
      <c r="FA80" s="10">
        <v>0</v>
      </c>
      <c r="FB80" s="10">
        <v>1515479</v>
      </c>
      <c r="FC80" s="10">
        <v>201000</v>
      </c>
      <c r="FD80" s="10">
        <v>0</v>
      </c>
      <c r="FE80" s="10">
        <v>201000</v>
      </c>
      <c r="FF80" s="320"/>
      <c r="FG80" s="320"/>
      <c r="FH80" s="317"/>
    </row>
    <row r="81" spans="1:164" ht="15" customHeight="1">
      <c r="A81" s="713" t="s">
        <v>529</v>
      </c>
      <c r="B81" s="713"/>
      <c r="C81" s="713"/>
      <c r="D81" s="10">
        <v>56564770</v>
      </c>
      <c r="E81" s="10"/>
      <c r="F81" s="10"/>
      <c r="G81" s="10">
        <v>56564770</v>
      </c>
      <c r="H81" s="10">
        <v>0</v>
      </c>
      <c r="I81" s="10">
        <v>1195127</v>
      </c>
      <c r="J81" s="10">
        <v>1195127</v>
      </c>
      <c r="K81" s="10">
        <v>0</v>
      </c>
      <c r="L81" s="10">
        <v>112531</v>
      </c>
      <c r="M81" s="10">
        <v>112531</v>
      </c>
      <c r="N81" s="10">
        <v>0</v>
      </c>
      <c r="O81" s="10">
        <v>876939</v>
      </c>
      <c r="P81" s="10">
        <v>876939</v>
      </c>
      <c r="Q81" s="10">
        <v>0</v>
      </c>
      <c r="R81" s="10">
        <v>562904</v>
      </c>
      <c r="S81" s="10">
        <v>562904</v>
      </c>
      <c r="T81" s="10">
        <v>0</v>
      </c>
      <c r="U81" s="10">
        <v>6852190</v>
      </c>
      <c r="V81" s="10">
        <v>6852190</v>
      </c>
      <c r="W81" s="10">
        <v>0</v>
      </c>
      <c r="X81" s="10">
        <v>1080232</v>
      </c>
      <c r="Y81" s="10">
        <v>1080232</v>
      </c>
      <c r="Z81" s="10">
        <v>0</v>
      </c>
      <c r="AA81" s="10">
        <v>653378</v>
      </c>
      <c r="AB81" s="10">
        <v>653378</v>
      </c>
      <c r="AC81" s="10">
        <v>0</v>
      </c>
      <c r="AD81" s="10">
        <v>493082</v>
      </c>
      <c r="AE81" s="10">
        <v>493082</v>
      </c>
      <c r="AF81" s="10">
        <v>0</v>
      </c>
      <c r="AG81" s="10">
        <v>0</v>
      </c>
      <c r="AH81" s="10">
        <v>0</v>
      </c>
      <c r="AI81" s="10">
        <v>0</v>
      </c>
      <c r="AJ81" s="10">
        <v>4059732</v>
      </c>
      <c r="AK81" s="10">
        <v>4059732</v>
      </c>
      <c r="AL81" s="10">
        <v>0</v>
      </c>
      <c r="AM81" s="10">
        <v>2422765</v>
      </c>
      <c r="AN81" s="10">
        <v>2422765</v>
      </c>
      <c r="AO81" s="10">
        <v>0</v>
      </c>
      <c r="AP81" s="10">
        <v>130451</v>
      </c>
      <c r="AQ81" s="10">
        <v>130451</v>
      </c>
      <c r="AR81" s="10">
        <v>0</v>
      </c>
      <c r="AS81" s="10">
        <v>248937</v>
      </c>
      <c r="AT81" s="10">
        <v>248937</v>
      </c>
      <c r="AU81" s="10">
        <v>0</v>
      </c>
      <c r="AV81" s="10">
        <v>1950796</v>
      </c>
      <c r="AW81" s="10">
        <v>1950796</v>
      </c>
      <c r="AX81" s="10">
        <v>0</v>
      </c>
      <c r="AY81" s="10">
        <v>1252865</v>
      </c>
      <c r="AZ81" s="10">
        <v>1252865</v>
      </c>
      <c r="BA81" s="10">
        <v>0</v>
      </c>
      <c r="BB81" s="10">
        <v>521339</v>
      </c>
      <c r="BC81" s="10">
        <v>521339</v>
      </c>
      <c r="BD81" s="10">
        <v>0</v>
      </c>
      <c r="BE81" s="10">
        <v>295572</v>
      </c>
      <c r="BF81" s="10">
        <v>295572</v>
      </c>
      <c r="BG81" s="10">
        <v>0</v>
      </c>
      <c r="BH81" s="10">
        <v>1123549</v>
      </c>
      <c r="BI81" s="10">
        <v>1123549</v>
      </c>
      <c r="BJ81" s="10">
        <v>0</v>
      </c>
      <c r="BK81" s="10">
        <v>876975</v>
      </c>
      <c r="BL81" s="10">
        <v>876975</v>
      </c>
      <c r="BM81" s="10">
        <v>0</v>
      </c>
      <c r="BN81" s="10">
        <v>206085</v>
      </c>
      <c r="BO81" s="10">
        <v>206085</v>
      </c>
      <c r="BP81" s="10">
        <v>0</v>
      </c>
      <c r="BQ81" s="10">
        <v>847104</v>
      </c>
      <c r="BR81" s="10">
        <v>847104</v>
      </c>
      <c r="BS81" s="10">
        <v>0</v>
      </c>
      <c r="BT81" s="10">
        <v>1404898</v>
      </c>
      <c r="BU81" s="10">
        <v>1404898</v>
      </c>
      <c r="BV81" s="10">
        <v>0</v>
      </c>
      <c r="BW81" s="10">
        <v>1661603</v>
      </c>
      <c r="BX81" s="10">
        <v>1661603</v>
      </c>
      <c r="BY81" s="10">
        <v>0</v>
      </c>
      <c r="BZ81" s="10">
        <v>1058017</v>
      </c>
      <c r="CA81" s="10">
        <v>1058017</v>
      </c>
      <c r="CB81" s="10">
        <v>0</v>
      </c>
      <c r="CC81" s="10">
        <v>540443</v>
      </c>
      <c r="CD81" s="10">
        <v>540443</v>
      </c>
      <c r="CE81" s="10">
        <v>0</v>
      </c>
      <c r="CF81" s="10">
        <v>911822</v>
      </c>
      <c r="CG81" s="10">
        <v>911822</v>
      </c>
      <c r="CH81" s="10">
        <v>0</v>
      </c>
      <c r="CI81" s="10">
        <v>102712</v>
      </c>
      <c r="CJ81" s="10">
        <v>102712</v>
      </c>
      <c r="CK81" s="10">
        <v>0</v>
      </c>
      <c r="CL81" s="10">
        <v>268384</v>
      </c>
      <c r="CM81" s="10">
        <v>268384</v>
      </c>
      <c r="CN81" s="10">
        <v>0</v>
      </c>
      <c r="CO81" s="10">
        <v>633198</v>
      </c>
      <c r="CP81" s="10">
        <v>633198</v>
      </c>
      <c r="CQ81" s="10">
        <v>0</v>
      </c>
      <c r="CR81" s="10">
        <v>260353</v>
      </c>
      <c r="CS81" s="10">
        <v>260353</v>
      </c>
      <c r="CT81" s="10">
        <v>0</v>
      </c>
      <c r="CU81" s="10">
        <v>2447433</v>
      </c>
      <c r="CV81" s="10">
        <v>2447433</v>
      </c>
      <c r="CW81" s="10">
        <v>0</v>
      </c>
      <c r="CX81" s="10">
        <v>385209</v>
      </c>
      <c r="CY81" s="10">
        <v>385209</v>
      </c>
      <c r="CZ81" s="10">
        <v>0</v>
      </c>
      <c r="DA81" s="10">
        <v>2124887</v>
      </c>
      <c r="DB81" s="10">
        <v>2124887</v>
      </c>
      <c r="DC81" s="10">
        <v>0</v>
      </c>
      <c r="DD81" s="10">
        <v>1969137</v>
      </c>
      <c r="DE81" s="10">
        <v>1969137</v>
      </c>
      <c r="DF81" s="10">
        <v>0</v>
      </c>
      <c r="DG81" s="10">
        <v>125845</v>
      </c>
      <c r="DH81" s="10">
        <v>125845</v>
      </c>
      <c r="DI81" s="10">
        <v>0</v>
      </c>
      <c r="DJ81" s="10">
        <v>1553760</v>
      </c>
      <c r="DK81" s="10">
        <v>1553760</v>
      </c>
      <c r="DL81" s="10">
        <v>0</v>
      </c>
      <c r="DM81" s="10">
        <v>629014</v>
      </c>
      <c r="DN81" s="10">
        <v>629014</v>
      </c>
      <c r="DO81" s="10">
        <v>0</v>
      </c>
      <c r="DP81" s="10">
        <v>1331213</v>
      </c>
      <c r="DQ81" s="10">
        <v>1331213</v>
      </c>
      <c r="DR81" s="10">
        <v>0</v>
      </c>
      <c r="DS81" s="10">
        <v>2891308</v>
      </c>
      <c r="DT81" s="10">
        <v>2891308</v>
      </c>
      <c r="DU81" s="10">
        <v>0</v>
      </c>
      <c r="DV81" s="10">
        <v>271978</v>
      </c>
      <c r="DW81" s="10">
        <v>271978</v>
      </c>
      <c r="DX81" s="10">
        <v>0</v>
      </c>
      <c r="DY81" s="10">
        <v>1557017</v>
      </c>
      <c r="DZ81" s="10">
        <v>1557017</v>
      </c>
      <c r="EA81" s="10">
        <v>0</v>
      </c>
      <c r="EB81" s="10">
        <v>160439</v>
      </c>
      <c r="EC81" s="10">
        <v>160439</v>
      </c>
      <c r="ED81" s="10">
        <v>0</v>
      </c>
      <c r="EE81" s="10">
        <v>1048621</v>
      </c>
      <c r="EF81" s="10">
        <v>1048621</v>
      </c>
      <c r="EG81" s="10">
        <v>0</v>
      </c>
      <c r="EH81" s="10">
        <v>2567610</v>
      </c>
      <c r="EI81" s="10">
        <v>2567610</v>
      </c>
      <c r="EJ81" s="10">
        <v>0</v>
      </c>
      <c r="EK81" s="10">
        <v>250735</v>
      </c>
      <c r="EL81" s="10">
        <v>250735</v>
      </c>
      <c r="EM81" s="10">
        <v>0</v>
      </c>
      <c r="EN81" s="10">
        <v>326754</v>
      </c>
      <c r="EO81" s="10">
        <v>326754</v>
      </c>
      <c r="EP81" s="10">
        <v>0</v>
      </c>
      <c r="EQ81" s="10">
        <v>1192548</v>
      </c>
      <c r="ER81" s="10">
        <v>1192548</v>
      </c>
      <c r="ES81" s="10">
        <v>0</v>
      </c>
      <c r="ET81" s="10">
        <v>1453011</v>
      </c>
      <c r="EU81" s="10">
        <v>1453011</v>
      </c>
      <c r="EV81" s="10">
        <v>0</v>
      </c>
      <c r="EW81" s="10">
        <v>507576</v>
      </c>
      <c r="EX81" s="10">
        <v>507576</v>
      </c>
      <c r="EY81" s="10">
        <v>0</v>
      </c>
      <c r="EZ81" s="10">
        <v>961616</v>
      </c>
      <c r="FA81" s="10">
        <v>961616</v>
      </c>
      <c r="FB81" s="10">
        <v>0</v>
      </c>
      <c r="FC81" s="10">
        <v>205076</v>
      </c>
      <c r="FD81" s="10">
        <v>205076</v>
      </c>
      <c r="FE81" s="10">
        <v>0</v>
      </c>
      <c r="FF81" s="320"/>
      <c r="FG81" s="320"/>
      <c r="FH81" s="317"/>
    </row>
    <row r="82" spans="1:164" ht="15" customHeight="1">
      <c r="A82" s="713" t="s">
        <v>530</v>
      </c>
      <c r="B82" s="713"/>
      <c r="C82" s="713"/>
      <c r="D82" s="10">
        <v>12690509</v>
      </c>
      <c r="E82" s="10"/>
      <c r="F82" s="10"/>
      <c r="G82" s="10">
        <v>420764</v>
      </c>
      <c r="H82" s="10">
        <v>12269745</v>
      </c>
      <c r="I82" s="10">
        <v>100838</v>
      </c>
      <c r="J82" s="10">
        <v>4065</v>
      </c>
      <c r="K82" s="10">
        <v>96773</v>
      </c>
      <c r="L82" s="10">
        <v>43633</v>
      </c>
      <c r="M82" s="10">
        <v>11741</v>
      </c>
      <c r="N82" s="10">
        <v>31892</v>
      </c>
      <c r="O82" s="10">
        <v>194944</v>
      </c>
      <c r="P82" s="10">
        <v>1886</v>
      </c>
      <c r="Q82" s="10">
        <v>193058</v>
      </c>
      <c r="R82" s="10">
        <v>105697</v>
      </c>
      <c r="S82" s="10">
        <v>2689</v>
      </c>
      <c r="T82" s="10">
        <v>103008</v>
      </c>
      <c r="U82" s="10">
        <v>1680568</v>
      </c>
      <c r="V82" s="10">
        <v>23425</v>
      </c>
      <c r="W82" s="10">
        <v>1657143</v>
      </c>
      <c r="X82" s="10">
        <v>303841</v>
      </c>
      <c r="Y82" s="10">
        <v>6332</v>
      </c>
      <c r="Z82" s="10">
        <v>297509</v>
      </c>
      <c r="AA82" s="10">
        <v>175674</v>
      </c>
      <c r="AB82" s="10">
        <v>10277</v>
      </c>
      <c r="AC82" s="10">
        <v>165397</v>
      </c>
      <c r="AD82" s="10">
        <v>46148</v>
      </c>
      <c r="AE82" s="10">
        <v>8107</v>
      </c>
      <c r="AF82" s="10">
        <v>38041</v>
      </c>
      <c r="AG82" s="10">
        <v>128721</v>
      </c>
      <c r="AH82" s="10">
        <v>0</v>
      </c>
      <c r="AI82" s="10">
        <v>128721</v>
      </c>
      <c r="AJ82" s="10">
        <v>603898</v>
      </c>
      <c r="AK82" s="10">
        <v>11138</v>
      </c>
      <c r="AL82" s="10">
        <v>592760</v>
      </c>
      <c r="AM82" s="10">
        <v>170709</v>
      </c>
      <c r="AN82" s="10">
        <v>9008</v>
      </c>
      <c r="AO82" s="10">
        <v>161701</v>
      </c>
      <c r="AP82" s="10">
        <v>38124</v>
      </c>
      <c r="AQ82" s="10">
        <v>38124</v>
      </c>
      <c r="AR82" s="10">
        <v>0</v>
      </c>
      <c r="AS82" s="10">
        <v>67311</v>
      </c>
      <c r="AT82" s="10">
        <v>5077</v>
      </c>
      <c r="AU82" s="10">
        <v>62234</v>
      </c>
      <c r="AV82" s="10">
        <v>804933</v>
      </c>
      <c r="AW82" s="10">
        <v>5738</v>
      </c>
      <c r="AX82" s="10">
        <v>799195</v>
      </c>
      <c r="AY82" s="10">
        <v>406397</v>
      </c>
      <c r="AZ82" s="10">
        <v>8509</v>
      </c>
      <c r="BA82" s="10">
        <v>397888</v>
      </c>
      <c r="BB82" s="10">
        <v>150323</v>
      </c>
      <c r="BC82" s="10">
        <v>2930</v>
      </c>
      <c r="BD82" s="10">
        <v>147393</v>
      </c>
      <c r="BE82" s="10">
        <v>137177</v>
      </c>
      <c r="BF82" s="10">
        <v>3916</v>
      </c>
      <c r="BG82" s="10">
        <v>133261</v>
      </c>
      <c r="BH82" s="10">
        <v>182471</v>
      </c>
      <c r="BI82" s="10">
        <v>8107</v>
      </c>
      <c r="BJ82" s="10">
        <v>174364</v>
      </c>
      <c r="BK82" s="10">
        <v>199273</v>
      </c>
      <c r="BL82" s="10">
        <v>4566</v>
      </c>
      <c r="BM82" s="10">
        <v>194707</v>
      </c>
      <c r="BN82" s="10">
        <v>42443</v>
      </c>
      <c r="BO82" s="10">
        <v>4303</v>
      </c>
      <c r="BP82" s="10">
        <v>38140</v>
      </c>
      <c r="BQ82" s="10">
        <v>180329</v>
      </c>
      <c r="BR82" s="10">
        <v>22584</v>
      </c>
      <c r="BS82" s="10">
        <v>157745</v>
      </c>
      <c r="BT82" s="10">
        <v>322316</v>
      </c>
      <c r="BU82" s="10">
        <v>16601</v>
      </c>
      <c r="BV82" s="10">
        <v>305715</v>
      </c>
      <c r="BW82" s="10">
        <v>407219</v>
      </c>
      <c r="BX82" s="10">
        <v>11164</v>
      </c>
      <c r="BY82" s="10">
        <v>396055</v>
      </c>
      <c r="BZ82" s="10">
        <v>257427</v>
      </c>
      <c r="CA82" s="10">
        <v>1160</v>
      </c>
      <c r="CB82" s="10">
        <v>256267</v>
      </c>
      <c r="CC82" s="10">
        <v>58359</v>
      </c>
      <c r="CD82" s="10">
        <v>4119</v>
      </c>
      <c r="CE82" s="10">
        <v>54240</v>
      </c>
      <c r="CF82" s="10">
        <v>282190</v>
      </c>
      <c r="CG82" s="10">
        <v>7355</v>
      </c>
      <c r="CH82" s="10">
        <v>274835</v>
      </c>
      <c r="CI82" s="10">
        <v>28337</v>
      </c>
      <c r="CJ82" s="10">
        <v>4107</v>
      </c>
      <c r="CK82" s="10">
        <v>24230</v>
      </c>
      <c r="CL82" s="10">
        <v>77370</v>
      </c>
      <c r="CM82" s="10">
        <v>3461</v>
      </c>
      <c r="CN82" s="10">
        <v>73909</v>
      </c>
      <c r="CO82" s="10">
        <v>146928</v>
      </c>
      <c r="CP82" s="10">
        <v>9676</v>
      </c>
      <c r="CQ82" s="10">
        <v>137252</v>
      </c>
      <c r="CR82" s="10">
        <v>58778</v>
      </c>
      <c r="CS82" s="10">
        <v>2064</v>
      </c>
      <c r="CT82" s="10">
        <v>56714</v>
      </c>
      <c r="CU82" s="10">
        <v>373633</v>
      </c>
      <c r="CV82" s="10">
        <v>4299</v>
      </c>
      <c r="CW82" s="10">
        <v>369334</v>
      </c>
      <c r="CX82" s="10">
        <v>43381</v>
      </c>
      <c r="CY82" s="10">
        <v>0</v>
      </c>
      <c r="CZ82" s="10">
        <v>43381</v>
      </c>
      <c r="DA82" s="10">
        <v>1064700</v>
      </c>
      <c r="DB82" s="10">
        <v>4050</v>
      </c>
      <c r="DC82" s="10">
        <v>1060650</v>
      </c>
      <c r="DD82" s="10">
        <v>263861</v>
      </c>
      <c r="DE82" s="10">
        <v>7951</v>
      </c>
      <c r="DF82" s="10">
        <v>255910</v>
      </c>
      <c r="DG82" s="10">
        <v>20595</v>
      </c>
      <c r="DH82" s="10">
        <v>2539</v>
      </c>
      <c r="DI82" s="10">
        <v>18056</v>
      </c>
      <c r="DJ82" s="10">
        <v>553541</v>
      </c>
      <c r="DK82" s="10">
        <v>13793</v>
      </c>
      <c r="DL82" s="10">
        <v>539748</v>
      </c>
      <c r="DM82" s="10">
        <v>152598</v>
      </c>
      <c r="DN82" s="10">
        <v>4562</v>
      </c>
      <c r="DO82" s="10">
        <v>148036</v>
      </c>
      <c r="DP82" s="10">
        <v>246932</v>
      </c>
      <c r="DQ82" s="10">
        <v>5464</v>
      </c>
      <c r="DR82" s="10">
        <v>241468</v>
      </c>
      <c r="DS82" s="10">
        <v>209951</v>
      </c>
      <c r="DT82" s="10">
        <v>13638</v>
      </c>
      <c r="DU82" s="10">
        <v>196313</v>
      </c>
      <c r="DV82" s="10">
        <v>41204</v>
      </c>
      <c r="DW82" s="10">
        <v>2554</v>
      </c>
      <c r="DX82" s="10">
        <v>38650</v>
      </c>
      <c r="DY82" s="10">
        <v>177403</v>
      </c>
      <c r="DZ82" s="10">
        <v>10127</v>
      </c>
      <c r="EA82" s="10">
        <v>167276</v>
      </c>
      <c r="EB82" s="10">
        <v>29562</v>
      </c>
      <c r="EC82" s="10">
        <v>2683</v>
      </c>
      <c r="ED82" s="10">
        <v>26879</v>
      </c>
      <c r="EE82" s="10">
        <v>148398</v>
      </c>
      <c r="EF82" s="10">
        <v>10536</v>
      </c>
      <c r="EG82" s="10">
        <v>137862</v>
      </c>
      <c r="EH82" s="10">
        <v>628288</v>
      </c>
      <c r="EI82" s="10">
        <v>28675</v>
      </c>
      <c r="EJ82" s="10">
        <v>599613</v>
      </c>
      <c r="EK82" s="10">
        <v>119815</v>
      </c>
      <c r="EL82" s="10">
        <v>7162</v>
      </c>
      <c r="EM82" s="10">
        <v>112653</v>
      </c>
      <c r="EN82" s="10">
        <v>24401</v>
      </c>
      <c r="EO82" s="10">
        <v>4030</v>
      </c>
      <c r="EP82" s="10">
        <v>20371</v>
      </c>
      <c r="EQ82" s="10">
        <v>328258</v>
      </c>
      <c r="ER82" s="10">
        <v>20433</v>
      </c>
      <c r="ES82" s="10">
        <v>307825</v>
      </c>
      <c r="ET82" s="10">
        <v>460011</v>
      </c>
      <c r="EU82" s="10">
        <v>7755</v>
      </c>
      <c r="EV82" s="10">
        <v>452256</v>
      </c>
      <c r="EW82" s="10">
        <v>52684</v>
      </c>
      <c r="EX82" s="10">
        <v>13316</v>
      </c>
      <c r="EY82" s="10">
        <v>39368</v>
      </c>
      <c r="EZ82" s="10">
        <v>322807</v>
      </c>
      <c r="FA82" s="10">
        <v>0</v>
      </c>
      <c r="FB82" s="10">
        <v>322807</v>
      </c>
      <c r="FC82" s="10">
        <v>26109</v>
      </c>
      <c r="FD82" s="10">
        <v>4968</v>
      </c>
      <c r="FE82" s="10">
        <v>21141</v>
      </c>
      <c r="FF82" s="320"/>
      <c r="FG82" s="320"/>
      <c r="FH82" s="317"/>
    </row>
    <row r="83" spans="1:164" ht="15" customHeight="1">
      <c r="A83" s="713" t="s">
        <v>531</v>
      </c>
      <c r="B83" s="713"/>
      <c r="C83" s="713"/>
      <c r="D83" s="628"/>
      <c r="E83" s="628"/>
      <c r="F83" s="628"/>
      <c r="G83" s="628"/>
      <c r="H83" s="628"/>
      <c r="I83" s="628"/>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36"/>
      <c r="CG83" s="636"/>
      <c r="CH83" s="636"/>
      <c r="CI83" s="636"/>
      <c r="CJ83" s="636"/>
      <c r="CK83" s="636"/>
      <c r="CL83" s="636"/>
      <c r="CM83" s="636"/>
      <c r="CN83" s="636"/>
      <c r="CO83" s="636"/>
      <c r="CP83" s="636"/>
      <c r="CQ83" s="636"/>
      <c r="CR83" s="636"/>
      <c r="CS83" s="636"/>
      <c r="CT83" s="636"/>
      <c r="CU83" s="636"/>
      <c r="CV83" s="636"/>
      <c r="CW83" s="636"/>
      <c r="CX83" s="636"/>
      <c r="CY83" s="636"/>
      <c r="CZ83" s="636"/>
      <c r="DA83" s="636"/>
      <c r="DB83" s="636"/>
      <c r="DC83" s="636"/>
      <c r="DD83" s="636"/>
      <c r="DE83" s="636"/>
      <c r="DF83" s="636"/>
      <c r="DG83" s="636"/>
      <c r="DH83" s="636"/>
      <c r="DI83" s="636"/>
      <c r="DJ83" s="636"/>
      <c r="DK83" s="636"/>
      <c r="DL83" s="636"/>
      <c r="DM83" s="636"/>
      <c r="DN83" s="636"/>
      <c r="DO83" s="636"/>
      <c r="DP83" s="636"/>
      <c r="DQ83" s="636"/>
      <c r="DR83" s="636"/>
      <c r="DS83" s="636"/>
      <c r="DT83" s="636"/>
      <c r="DU83" s="636"/>
      <c r="DV83" s="636"/>
      <c r="DW83" s="636"/>
      <c r="DX83" s="636"/>
      <c r="DY83" s="636"/>
      <c r="DZ83" s="636"/>
      <c r="EA83" s="636"/>
      <c r="EB83" s="636"/>
      <c r="EC83" s="636"/>
      <c r="ED83" s="636"/>
      <c r="EE83" s="636"/>
      <c r="EF83" s="636"/>
      <c r="EG83" s="636"/>
      <c r="EH83" s="636"/>
      <c r="EI83" s="636"/>
      <c r="EJ83" s="636"/>
      <c r="EK83" s="636"/>
      <c r="EL83" s="636"/>
      <c r="EM83" s="636"/>
      <c r="EN83" s="636"/>
      <c r="EO83" s="636"/>
      <c r="EP83" s="636"/>
      <c r="EQ83" s="636"/>
      <c r="ER83" s="636"/>
      <c r="ES83" s="636"/>
      <c r="ET83" s="636"/>
      <c r="EU83" s="636"/>
      <c r="EV83" s="636"/>
      <c r="EW83" s="636"/>
      <c r="EX83" s="636"/>
      <c r="EY83" s="636"/>
      <c r="EZ83" s="636"/>
      <c r="FA83" s="636"/>
      <c r="FB83" s="636"/>
      <c r="FC83" s="636"/>
      <c r="FD83" s="636"/>
      <c r="FE83" s="636"/>
      <c r="FF83" s="320"/>
      <c r="FG83" s="320"/>
      <c r="FH83" s="317"/>
    </row>
    <row r="84" spans="1:164" ht="25.5" customHeight="1">
      <c r="A84" s="713" t="s">
        <v>532</v>
      </c>
      <c r="B84" s="713"/>
      <c r="C84" s="713"/>
      <c r="D84" s="10">
        <v>718127952</v>
      </c>
      <c r="E84" s="10"/>
      <c r="F84" s="10"/>
      <c r="G84" s="10">
        <v>658766759</v>
      </c>
      <c r="H84" s="10">
        <v>59361193</v>
      </c>
      <c r="I84" s="10">
        <v>8563460</v>
      </c>
      <c r="J84" s="10">
        <v>8516715</v>
      </c>
      <c r="K84" s="10">
        <v>46745</v>
      </c>
      <c r="L84" s="10">
        <v>2682214</v>
      </c>
      <c r="M84" s="10">
        <v>2673991</v>
      </c>
      <c r="N84" s="10">
        <v>8223</v>
      </c>
      <c r="O84" s="10">
        <v>15215055</v>
      </c>
      <c r="P84" s="10">
        <v>15106948</v>
      </c>
      <c r="Q84" s="10">
        <v>108107</v>
      </c>
      <c r="R84" s="10">
        <v>6823856</v>
      </c>
      <c r="S84" s="10">
        <v>6805974</v>
      </c>
      <c r="T84" s="10">
        <v>17882</v>
      </c>
      <c r="U84" s="10">
        <v>131637875</v>
      </c>
      <c r="V84" s="10">
        <v>112130036</v>
      </c>
      <c r="W84" s="10">
        <v>19507839</v>
      </c>
      <c r="X84" s="10">
        <v>9758102</v>
      </c>
      <c r="Y84" s="10">
        <v>8873988</v>
      </c>
      <c r="Z84" s="10">
        <v>884114</v>
      </c>
      <c r="AA84" s="10">
        <v>3893121</v>
      </c>
      <c r="AB84" s="10">
        <v>3803327</v>
      </c>
      <c r="AC84" s="10">
        <v>89794</v>
      </c>
      <c r="AD84" s="10">
        <v>2701767</v>
      </c>
      <c r="AE84" s="10">
        <v>2700790</v>
      </c>
      <c r="AF84" s="10">
        <v>977</v>
      </c>
      <c r="AG84" s="10">
        <v>3759610</v>
      </c>
      <c r="AH84" s="10">
        <v>0</v>
      </c>
      <c r="AI84" s="10">
        <v>3759610</v>
      </c>
      <c r="AJ84" s="10">
        <v>28941081</v>
      </c>
      <c r="AK84" s="10">
        <v>27812728</v>
      </c>
      <c r="AL84" s="10">
        <v>1128353</v>
      </c>
      <c r="AM84" s="10">
        <v>12701082</v>
      </c>
      <c r="AN84" s="10">
        <v>12579320</v>
      </c>
      <c r="AO84" s="10">
        <v>121762</v>
      </c>
      <c r="AP84" s="10">
        <v>3002441</v>
      </c>
      <c r="AQ84" s="10">
        <v>2906515</v>
      </c>
      <c r="AR84" s="10">
        <v>95926</v>
      </c>
      <c r="AS84" s="10">
        <v>2742134</v>
      </c>
      <c r="AT84" s="10">
        <v>2711257</v>
      </c>
      <c r="AU84" s="10">
        <v>30877</v>
      </c>
      <c r="AV84" s="10">
        <v>23350869</v>
      </c>
      <c r="AW84" s="10">
        <v>22746886</v>
      </c>
      <c r="AX84" s="10">
        <v>603983</v>
      </c>
      <c r="AY84" s="10">
        <v>13956280</v>
      </c>
      <c r="AZ84" s="10">
        <v>13933382</v>
      </c>
      <c r="BA84" s="10">
        <v>22898</v>
      </c>
      <c r="BB84" s="10">
        <v>6211323</v>
      </c>
      <c r="BC84" s="10">
        <v>6128494</v>
      </c>
      <c r="BD84" s="10">
        <v>82829</v>
      </c>
      <c r="BE84" s="10">
        <v>4219749</v>
      </c>
      <c r="BF84" s="10">
        <v>4181169</v>
      </c>
      <c r="BG84" s="10">
        <v>38580</v>
      </c>
      <c r="BH84" s="10">
        <v>11938265</v>
      </c>
      <c r="BI84" s="10">
        <v>11873104</v>
      </c>
      <c r="BJ84" s="10">
        <v>65161</v>
      </c>
      <c r="BK84" s="10">
        <v>12239901</v>
      </c>
      <c r="BL84" s="10">
        <v>12158245</v>
      </c>
      <c r="BM84" s="10">
        <v>81656</v>
      </c>
      <c r="BN84" s="10">
        <v>3358179</v>
      </c>
      <c r="BO84" s="10">
        <v>3313395</v>
      </c>
      <c r="BP84" s="10">
        <v>44784</v>
      </c>
      <c r="BQ84" s="10">
        <v>13194454</v>
      </c>
      <c r="BR84" s="10">
        <v>13044361</v>
      </c>
      <c r="BS84" s="10">
        <v>150093</v>
      </c>
      <c r="BT84" s="10">
        <v>23728005</v>
      </c>
      <c r="BU84" s="10">
        <v>23637350</v>
      </c>
      <c r="BV84" s="10">
        <v>90655</v>
      </c>
      <c r="BW84" s="10">
        <v>17448312</v>
      </c>
      <c r="BX84" s="10">
        <v>16115949</v>
      </c>
      <c r="BY84" s="10">
        <v>1332363</v>
      </c>
      <c r="BZ84" s="10">
        <v>16975176</v>
      </c>
      <c r="CA84" s="10">
        <v>15392628</v>
      </c>
      <c r="CB84" s="10">
        <v>1582548</v>
      </c>
      <c r="CC84" s="10">
        <v>6288972</v>
      </c>
      <c r="CD84" s="10">
        <v>6259260</v>
      </c>
      <c r="CE84" s="10">
        <v>29712</v>
      </c>
      <c r="CF84" s="10">
        <v>9858747</v>
      </c>
      <c r="CG84" s="10">
        <v>9682867</v>
      </c>
      <c r="CH84" s="10">
        <v>175880</v>
      </c>
      <c r="CI84" s="10">
        <v>2268814</v>
      </c>
      <c r="CJ84" s="10">
        <v>2220855</v>
      </c>
      <c r="CK84" s="10">
        <v>47959</v>
      </c>
      <c r="CL84" s="10">
        <v>2891686</v>
      </c>
      <c r="CM84" s="10">
        <v>2789694</v>
      </c>
      <c r="CN84" s="10">
        <v>101992</v>
      </c>
      <c r="CO84" s="10">
        <v>4271885</v>
      </c>
      <c r="CP84" s="10">
        <v>3840826</v>
      </c>
      <c r="CQ84" s="10">
        <v>431059</v>
      </c>
      <c r="CR84" s="10">
        <v>2405958</v>
      </c>
      <c r="CS84" s="10">
        <v>2162169</v>
      </c>
      <c r="CT84" s="10">
        <v>243789</v>
      </c>
      <c r="CU84" s="10">
        <v>18128390</v>
      </c>
      <c r="CV84" s="10">
        <v>17182297</v>
      </c>
      <c r="CW84" s="10">
        <v>946093</v>
      </c>
      <c r="CX84" s="10">
        <v>6357701</v>
      </c>
      <c r="CY84" s="10">
        <v>6238404</v>
      </c>
      <c r="CZ84" s="10">
        <v>119297</v>
      </c>
      <c r="DA84" s="10">
        <v>76373845</v>
      </c>
      <c r="DB84" s="10">
        <v>63487318</v>
      </c>
      <c r="DC84" s="10">
        <v>12886527</v>
      </c>
      <c r="DD84" s="10">
        <v>15405196</v>
      </c>
      <c r="DE84" s="10">
        <v>13835313</v>
      </c>
      <c r="DF84" s="10">
        <v>1569883</v>
      </c>
      <c r="DG84" s="10">
        <v>1546850</v>
      </c>
      <c r="DH84" s="10">
        <v>1469691</v>
      </c>
      <c r="DI84" s="10">
        <v>77159</v>
      </c>
      <c r="DJ84" s="10">
        <v>29463595</v>
      </c>
      <c r="DK84" s="10">
        <v>26498901</v>
      </c>
      <c r="DL84" s="10">
        <v>2964694</v>
      </c>
      <c r="DM84" s="10">
        <v>6791034</v>
      </c>
      <c r="DN84" s="10">
        <v>6767382</v>
      </c>
      <c r="DO84" s="10">
        <v>23652</v>
      </c>
      <c r="DP84" s="10">
        <v>11243916</v>
      </c>
      <c r="DQ84" s="10">
        <v>11012216</v>
      </c>
      <c r="DR84" s="10">
        <v>231700</v>
      </c>
      <c r="DS84" s="10">
        <v>31684966</v>
      </c>
      <c r="DT84" s="10">
        <v>27399770</v>
      </c>
      <c r="DU84" s="10">
        <v>4285196</v>
      </c>
      <c r="DV84" s="10">
        <v>3181076</v>
      </c>
      <c r="DW84" s="10">
        <v>3172905</v>
      </c>
      <c r="DX84" s="10">
        <v>8171</v>
      </c>
      <c r="DY84" s="10">
        <v>8087335</v>
      </c>
      <c r="DZ84" s="10">
        <v>8053162</v>
      </c>
      <c r="EA84" s="10">
        <v>34173</v>
      </c>
      <c r="EB84" s="10">
        <v>1186375</v>
      </c>
      <c r="EC84" s="10">
        <v>1169983</v>
      </c>
      <c r="ED84" s="10">
        <v>16392</v>
      </c>
      <c r="EE84" s="10">
        <v>11954669</v>
      </c>
      <c r="EF84" s="10">
        <v>11782093</v>
      </c>
      <c r="EG84" s="10">
        <v>172576</v>
      </c>
      <c r="EH84" s="10">
        <v>39345076</v>
      </c>
      <c r="EI84" s="10">
        <v>38571017</v>
      </c>
      <c r="EJ84" s="10">
        <v>774059</v>
      </c>
      <c r="EK84" s="10">
        <v>4056588</v>
      </c>
      <c r="EL84" s="10">
        <v>3879610</v>
      </c>
      <c r="EM84" s="10">
        <v>176978</v>
      </c>
      <c r="EN84" s="10">
        <v>1811039</v>
      </c>
      <c r="EO84" s="10">
        <v>1809390</v>
      </c>
      <c r="EP84" s="10">
        <v>1649</v>
      </c>
      <c r="EQ84" s="10">
        <v>12591486</v>
      </c>
      <c r="ER84" s="10">
        <v>10987008</v>
      </c>
      <c r="ES84" s="10">
        <v>1604478</v>
      </c>
      <c r="ET84" s="10">
        <v>12982993</v>
      </c>
      <c r="EU84" s="10">
        <v>12770819</v>
      </c>
      <c r="EV84" s="10">
        <v>212174</v>
      </c>
      <c r="EW84" s="10">
        <v>4924467</v>
      </c>
      <c r="EX84" s="10">
        <v>4915807</v>
      </c>
      <c r="EY84" s="10">
        <v>8660</v>
      </c>
      <c r="EZ84" s="10">
        <v>13106733</v>
      </c>
      <c r="FA84" s="10">
        <v>10802371</v>
      </c>
      <c r="FB84" s="10">
        <v>2304362</v>
      </c>
      <c r="FC84" s="10">
        <v>876248</v>
      </c>
      <c r="FD84" s="10">
        <v>859079</v>
      </c>
      <c r="FE84" s="10">
        <v>17169</v>
      </c>
      <c r="FF84" s="320"/>
      <c r="FG84" s="320"/>
      <c r="FH84" s="317"/>
    </row>
    <row r="85" spans="1:164" ht="15" customHeight="1">
      <c r="A85" s="713" t="s">
        <v>533</v>
      </c>
      <c r="B85" s="713"/>
      <c r="C85" s="713"/>
      <c r="D85" s="10">
        <v>25392014</v>
      </c>
      <c r="E85" s="10"/>
      <c r="F85" s="10"/>
      <c r="G85" s="10">
        <v>13752732</v>
      </c>
      <c r="H85" s="10">
        <v>11639282</v>
      </c>
      <c r="I85" s="10">
        <v>1210365</v>
      </c>
      <c r="J85" s="10">
        <v>1210365</v>
      </c>
      <c r="K85" s="10">
        <v>0</v>
      </c>
      <c r="L85" s="10">
        <v>120962</v>
      </c>
      <c r="M85" s="10">
        <v>120962</v>
      </c>
      <c r="N85" s="10">
        <v>0</v>
      </c>
      <c r="O85" s="10">
        <v>224169</v>
      </c>
      <c r="P85" s="10">
        <v>223625</v>
      </c>
      <c r="Q85" s="10">
        <v>544</v>
      </c>
      <c r="R85" s="10">
        <v>6250</v>
      </c>
      <c r="S85" s="10">
        <v>6250</v>
      </c>
      <c r="T85" s="10">
        <v>0</v>
      </c>
      <c r="U85" s="10">
        <v>6788576</v>
      </c>
      <c r="V85" s="10">
        <v>0</v>
      </c>
      <c r="W85" s="10">
        <v>6788576</v>
      </c>
      <c r="X85" s="10">
        <v>80660</v>
      </c>
      <c r="Y85" s="10">
        <v>16942</v>
      </c>
      <c r="Z85" s="10">
        <v>63718</v>
      </c>
      <c r="AA85" s="10">
        <v>172811</v>
      </c>
      <c r="AB85" s="10">
        <v>172474</v>
      </c>
      <c r="AC85" s="10">
        <v>337</v>
      </c>
      <c r="AD85" s="10">
        <v>35717</v>
      </c>
      <c r="AE85" s="10">
        <v>35717</v>
      </c>
      <c r="AF85" s="10">
        <v>0</v>
      </c>
      <c r="AG85" s="10">
        <v>879178</v>
      </c>
      <c r="AH85" s="10">
        <v>0</v>
      </c>
      <c r="AI85" s="10">
        <v>879178</v>
      </c>
      <c r="AJ85" s="10">
        <v>171936</v>
      </c>
      <c r="AK85" s="10">
        <v>158832</v>
      </c>
      <c r="AL85" s="10">
        <v>13104</v>
      </c>
      <c r="AM85" s="10">
        <v>110400</v>
      </c>
      <c r="AN85" s="10">
        <v>110400</v>
      </c>
      <c r="AO85" s="10">
        <v>0</v>
      </c>
      <c r="AP85" s="10">
        <v>44088</v>
      </c>
      <c r="AQ85" s="10">
        <v>3568</v>
      </c>
      <c r="AR85" s="10">
        <v>40520</v>
      </c>
      <c r="AS85" s="10">
        <v>61427</v>
      </c>
      <c r="AT85" s="10">
        <v>61135</v>
      </c>
      <c r="AU85" s="10">
        <v>292</v>
      </c>
      <c r="AV85" s="10">
        <v>112879</v>
      </c>
      <c r="AW85" s="10">
        <v>112879</v>
      </c>
      <c r="AX85" s="10">
        <v>0</v>
      </c>
      <c r="AY85" s="10">
        <v>325448</v>
      </c>
      <c r="AZ85" s="10">
        <v>325448</v>
      </c>
      <c r="BA85" s="10">
        <v>0</v>
      </c>
      <c r="BB85" s="10">
        <v>240648</v>
      </c>
      <c r="BC85" s="10">
        <v>240510</v>
      </c>
      <c r="BD85" s="10">
        <v>138</v>
      </c>
      <c r="BE85" s="10">
        <v>54383</v>
      </c>
      <c r="BF85" s="10">
        <v>54319</v>
      </c>
      <c r="BG85" s="10">
        <v>64</v>
      </c>
      <c r="BH85" s="10">
        <v>178767</v>
      </c>
      <c r="BI85" s="10">
        <v>178767</v>
      </c>
      <c r="BJ85" s="10">
        <v>0</v>
      </c>
      <c r="BK85" s="10">
        <v>32894</v>
      </c>
      <c r="BL85" s="10">
        <v>32608</v>
      </c>
      <c r="BM85" s="10">
        <v>286</v>
      </c>
      <c r="BN85" s="10">
        <v>49040</v>
      </c>
      <c r="BO85" s="10">
        <v>42507</v>
      </c>
      <c r="BP85" s="10">
        <v>6533</v>
      </c>
      <c r="BQ85" s="10">
        <v>1198113</v>
      </c>
      <c r="BR85" s="10">
        <v>1198113</v>
      </c>
      <c r="BS85" s="10">
        <v>0</v>
      </c>
      <c r="BT85" s="10">
        <v>449647</v>
      </c>
      <c r="BU85" s="10">
        <v>449647</v>
      </c>
      <c r="BV85" s="10">
        <v>0</v>
      </c>
      <c r="BW85" s="10">
        <v>181503</v>
      </c>
      <c r="BX85" s="10">
        <v>180409</v>
      </c>
      <c r="BY85" s="10">
        <v>1094</v>
      </c>
      <c r="BZ85" s="10">
        <v>751270</v>
      </c>
      <c r="CA85" s="10">
        <v>484127</v>
      </c>
      <c r="CB85" s="10">
        <v>267143</v>
      </c>
      <c r="CC85" s="10">
        <v>56959</v>
      </c>
      <c r="CD85" s="10">
        <v>56625</v>
      </c>
      <c r="CE85" s="10">
        <v>334</v>
      </c>
      <c r="CF85" s="10">
        <v>67166</v>
      </c>
      <c r="CG85" s="10">
        <v>67166</v>
      </c>
      <c r="CH85" s="10">
        <v>0</v>
      </c>
      <c r="CI85" s="10">
        <v>0</v>
      </c>
      <c r="CJ85" s="10">
        <v>0</v>
      </c>
      <c r="CK85" s="10">
        <v>0</v>
      </c>
      <c r="CL85" s="10">
        <v>34016</v>
      </c>
      <c r="CM85" s="10">
        <v>34016</v>
      </c>
      <c r="CN85" s="10">
        <v>0</v>
      </c>
      <c r="CO85" s="10">
        <v>46262</v>
      </c>
      <c r="CP85" s="10">
        <v>45757</v>
      </c>
      <c r="CQ85" s="10">
        <v>505</v>
      </c>
      <c r="CR85" s="10">
        <v>49377</v>
      </c>
      <c r="CS85" s="10">
        <v>47077</v>
      </c>
      <c r="CT85" s="10">
        <v>2300</v>
      </c>
      <c r="CU85" s="10">
        <v>727556</v>
      </c>
      <c r="CV85" s="10">
        <v>484637</v>
      </c>
      <c r="CW85" s="10">
        <v>242919</v>
      </c>
      <c r="CX85" s="10">
        <v>54704</v>
      </c>
      <c r="CY85" s="10">
        <v>54704</v>
      </c>
      <c r="CZ85" s="10">
        <v>0</v>
      </c>
      <c r="DA85" s="10">
        <v>2753864</v>
      </c>
      <c r="DB85" s="10">
        <v>0</v>
      </c>
      <c r="DC85" s="10">
        <v>2753864</v>
      </c>
      <c r="DD85" s="10">
        <v>474588</v>
      </c>
      <c r="DE85" s="10">
        <v>38457</v>
      </c>
      <c r="DF85" s="10">
        <v>436131</v>
      </c>
      <c r="DG85" s="10">
        <v>71831</v>
      </c>
      <c r="DH85" s="10">
        <v>71165</v>
      </c>
      <c r="DI85" s="10">
        <v>666</v>
      </c>
      <c r="DJ85" s="10">
        <v>461258</v>
      </c>
      <c r="DK85" s="10">
        <v>453487</v>
      </c>
      <c r="DL85" s="10">
        <v>7771</v>
      </c>
      <c r="DM85" s="10">
        <v>159389</v>
      </c>
      <c r="DN85" s="10">
        <v>159389</v>
      </c>
      <c r="DO85" s="10">
        <v>0</v>
      </c>
      <c r="DP85" s="10">
        <v>255122</v>
      </c>
      <c r="DQ85" s="10">
        <v>255122</v>
      </c>
      <c r="DR85" s="10">
        <v>0</v>
      </c>
      <c r="DS85" s="10">
        <v>1910169</v>
      </c>
      <c r="DT85" s="10">
        <v>1864450</v>
      </c>
      <c r="DU85" s="10">
        <v>45719</v>
      </c>
      <c r="DV85" s="10">
        <v>23510</v>
      </c>
      <c r="DW85" s="10">
        <v>23510</v>
      </c>
      <c r="DX85" s="10">
        <v>0</v>
      </c>
      <c r="DY85" s="10">
        <v>183617</v>
      </c>
      <c r="DZ85" s="10">
        <v>183617</v>
      </c>
      <c r="EA85" s="10">
        <v>0</v>
      </c>
      <c r="EB85" s="10">
        <v>84191</v>
      </c>
      <c r="EC85" s="10">
        <v>84177</v>
      </c>
      <c r="ED85" s="10">
        <v>14</v>
      </c>
      <c r="EE85" s="10">
        <v>621958</v>
      </c>
      <c r="EF85" s="10">
        <v>621275</v>
      </c>
      <c r="EG85" s="10">
        <v>683</v>
      </c>
      <c r="EH85" s="10">
        <v>1773938</v>
      </c>
      <c r="EI85" s="10">
        <v>1772298</v>
      </c>
      <c r="EJ85" s="10">
        <v>1640</v>
      </c>
      <c r="EK85" s="10">
        <v>560391</v>
      </c>
      <c r="EL85" s="10">
        <v>560391</v>
      </c>
      <c r="EM85" s="10">
        <v>0</v>
      </c>
      <c r="EN85" s="10">
        <v>33654</v>
      </c>
      <c r="EO85" s="10">
        <v>33621</v>
      </c>
      <c r="EP85" s="10">
        <v>33</v>
      </c>
      <c r="EQ85" s="10">
        <v>326848</v>
      </c>
      <c r="ER85" s="10">
        <v>249928</v>
      </c>
      <c r="ES85" s="10">
        <v>76920</v>
      </c>
      <c r="ET85" s="10">
        <v>520387</v>
      </c>
      <c r="EU85" s="10">
        <v>520387</v>
      </c>
      <c r="EV85" s="10">
        <v>0</v>
      </c>
      <c r="EW85" s="10">
        <v>389875</v>
      </c>
      <c r="EX85" s="10">
        <v>389875</v>
      </c>
      <c r="EY85" s="10">
        <v>0</v>
      </c>
      <c r="EZ85" s="10">
        <v>270223</v>
      </c>
      <c r="FA85" s="10">
        <v>261967</v>
      </c>
      <c r="FB85" s="10">
        <v>8256</v>
      </c>
      <c r="FC85" s="10">
        <v>30</v>
      </c>
      <c r="FD85" s="10">
        <v>30</v>
      </c>
      <c r="FE85" s="10">
        <v>0</v>
      </c>
      <c r="FF85" s="320"/>
      <c r="FG85" s="320"/>
      <c r="FH85" s="317"/>
    </row>
    <row r="86" spans="1:164" ht="25.5" customHeight="1">
      <c r="A86" s="713" t="s">
        <v>534</v>
      </c>
      <c r="B86" s="713"/>
      <c r="C86" s="713"/>
      <c r="D86" s="10">
        <v>597037465</v>
      </c>
      <c r="E86" s="10"/>
      <c r="F86" s="10"/>
      <c r="G86" s="10">
        <v>592051410</v>
      </c>
      <c r="H86" s="10">
        <v>4986055</v>
      </c>
      <c r="I86" s="10">
        <v>6581198</v>
      </c>
      <c r="J86" s="10">
        <v>6581168</v>
      </c>
      <c r="K86" s="10">
        <v>30</v>
      </c>
      <c r="L86" s="10">
        <v>2140689</v>
      </c>
      <c r="M86" s="10">
        <v>2140689</v>
      </c>
      <c r="N86" s="10">
        <v>0</v>
      </c>
      <c r="O86" s="10">
        <v>11698664</v>
      </c>
      <c r="P86" s="10">
        <v>11686570</v>
      </c>
      <c r="Q86" s="10">
        <v>12094</v>
      </c>
      <c r="R86" s="10">
        <v>6252583</v>
      </c>
      <c r="S86" s="10">
        <v>6252545</v>
      </c>
      <c r="T86" s="10">
        <v>38</v>
      </c>
      <c r="U86" s="10">
        <v>107525591</v>
      </c>
      <c r="V86" s="10">
        <v>107360192</v>
      </c>
      <c r="W86" s="10">
        <v>165399</v>
      </c>
      <c r="X86" s="10">
        <v>8178945</v>
      </c>
      <c r="Y86" s="10">
        <v>8148765</v>
      </c>
      <c r="Z86" s="10">
        <v>30180</v>
      </c>
      <c r="AA86" s="10">
        <v>2655901</v>
      </c>
      <c r="AB86" s="10">
        <v>2655783</v>
      </c>
      <c r="AC86" s="10">
        <v>118</v>
      </c>
      <c r="AD86" s="10">
        <v>2359603</v>
      </c>
      <c r="AE86" s="10">
        <v>2359603</v>
      </c>
      <c r="AF86" s="10">
        <v>0</v>
      </c>
      <c r="AG86" s="10">
        <v>2021482</v>
      </c>
      <c r="AH86" s="10">
        <v>0</v>
      </c>
      <c r="AI86" s="10">
        <v>2021482</v>
      </c>
      <c r="AJ86" s="10">
        <v>25769205</v>
      </c>
      <c r="AK86" s="10">
        <v>25704376</v>
      </c>
      <c r="AL86" s="10">
        <v>64829</v>
      </c>
      <c r="AM86" s="10">
        <v>11295926</v>
      </c>
      <c r="AN86" s="10">
        <v>11295926</v>
      </c>
      <c r="AO86" s="10">
        <v>0</v>
      </c>
      <c r="AP86" s="10">
        <v>2462517</v>
      </c>
      <c r="AQ86" s="10">
        <v>2453634</v>
      </c>
      <c r="AR86" s="10">
        <v>8883</v>
      </c>
      <c r="AS86" s="10">
        <v>2321495</v>
      </c>
      <c r="AT86" s="10">
        <v>2306377</v>
      </c>
      <c r="AU86" s="10">
        <v>15118</v>
      </c>
      <c r="AV86" s="10">
        <v>19818723</v>
      </c>
      <c r="AW86" s="10">
        <v>19808460</v>
      </c>
      <c r="AX86" s="10">
        <v>10263</v>
      </c>
      <c r="AY86" s="10">
        <v>12497194</v>
      </c>
      <c r="AZ86" s="10">
        <v>12492696</v>
      </c>
      <c r="BA86" s="10">
        <v>4498</v>
      </c>
      <c r="BB86" s="10">
        <v>5448585</v>
      </c>
      <c r="BC86" s="10">
        <v>5436702</v>
      </c>
      <c r="BD86" s="10">
        <v>11883</v>
      </c>
      <c r="BE86" s="10">
        <v>3526579</v>
      </c>
      <c r="BF86" s="10">
        <v>3525958</v>
      </c>
      <c r="BG86" s="10">
        <v>621</v>
      </c>
      <c r="BH86" s="10">
        <v>10822293</v>
      </c>
      <c r="BI86" s="10">
        <v>10822293</v>
      </c>
      <c r="BJ86" s="10">
        <v>0</v>
      </c>
      <c r="BK86" s="10">
        <v>11379415</v>
      </c>
      <c r="BL86" s="10">
        <v>11379415</v>
      </c>
      <c r="BM86" s="10">
        <v>0</v>
      </c>
      <c r="BN86" s="10">
        <v>2398939</v>
      </c>
      <c r="BO86" s="10">
        <v>2398695</v>
      </c>
      <c r="BP86" s="10">
        <v>244</v>
      </c>
      <c r="BQ86" s="10">
        <v>10805837</v>
      </c>
      <c r="BR86" s="10">
        <v>10805837</v>
      </c>
      <c r="BS86" s="10">
        <v>0</v>
      </c>
      <c r="BT86" s="10">
        <v>21517606</v>
      </c>
      <c r="BU86" s="10">
        <v>21517606</v>
      </c>
      <c r="BV86" s="10">
        <v>0</v>
      </c>
      <c r="BW86" s="10">
        <v>13572776</v>
      </c>
      <c r="BX86" s="10">
        <v>13046120</v>
      </c>
      <c r="BY86" s="10">
        <v>526656</v>
      </c>
      <c r="BZ86" s="10">
        <v>13785945</v>
      </c>
      <c r="CA86" s="10">
        <v>13694422</v>
      </c>
      <c r="CB86" s="10">
        <v>91523</v>
      </c>
      <c r="CC86" s="10">
        <v>5835268</v>
      </c>
      <c r="CD86" s="10">
        <v>5835264</v>
      </c>
      <c r="CE86" s="10">
        <v>4</v>
      </c>
      <c r="CF86" s="10">
        <v>9232184</v>
      </c>
      <c r="CG86" s="10">
        <v>9230883</v>
      </c>
      <c r="CH86" s="10">
        <v>1301</v>
      </c>
      <c r="CI86" s="10">
        <v>2107526</v>
      </c>
      <c r="CJ86" s="10">
        <v>2107167</v>
      </c>
      <c r="CK86" s="10">
        <v>359</v>
      </c>
      <c r="CL86" s="10">
        <v>2046142</v>
      </c>
      <c r="CM86" s="10">
        <v>2045569</v>
      </c>
      <c r="CN86" s="10">
        <v>573</v>
      </c>
      <c r="CO86" s="10">
        <v>3525023</v>
      </c>
      <c r="CP86" s="10">
        <v>3447990</v>
      </c>
      <c r="CQ86" s="10">
        <v>77033</v>
      </c>
      <c r="CR86" s="10">
        <v>1825147</v>
      </c>
      <c r="CS86" s="10">
        <v>1821841</v>
      </c>
      <c r="CT86" s="10">
        <v>3306</v>
      </c>
      <c r="CU86" s="10">
        <v>14916975</v>
      </c>
      <c r="CV86" s="10">
        <v>14841091</v>
      </c>
      <c r="CW86" s="10">
        <v>75884</v>
      </c>
      <c r="CX86" s="10">
        <v>5869500</v>
      </c>
      <c r="CY86" s="10">
        <v>5811417</v>
      </c>
      <c r="CZ86" s="10">
        <v>58083</v>
      </c>
      <c r="DA86" s="10">
        <v>63114880</v>
      </c>
      <c r="DB86" s="10">
        <v>62760887</v>
      </c>
      <c r="DC86" s="10">
        <v>353993</v>
      </c>
      <c r="DD86" s="10">
        <v>13369660</v>
      </c>
      <c r="DE86" s="10">
        <v>13351403</v>
      </c>
      <c r="DF86" s="10">
        <v>18257</v>
      </c>
      <c r="DG86" s="10">
        <v>1239616</v>
      </c>
      <c r="DH86" s="10">
        <v>1239547</v>
      </c>
      <c r="DI86" s="10">
        <v>69</v>
      </c>
      <c r="DJ86" s="10">
        <v>25343631</v>
      </c>
      <c r="DK86" s="10">
        <v>25239895</v>
      </c>
      <c r="DL86" s="10">
        <v>103736</v>
      </c>
      <c r="DM86" s="10">
        <v>5657383</v>
      </c>
      <c r="DN86" s="10">
        <v>5656140</v>
      </c>
      <c r="DO86" s="10">
        <v>1243</v>
      </c>
      <c r="DP86" s="10">
        <v>6830558</v>
      </c>
      <c r="DQ86" s="10">
        <v>6699496</v>
      </c>
      <c r="DR86" s="10">
        <v>131062</v>
      </c>
      <c r="DS86" s="10">
        <v>25229710</v>
      </c>
      <c r="DT86" s="10">
        <v>24269212</v>
      </c>
      <c r="DU86" s="10">
        <v>960498</v>
      </c>
      <c r="DV86" s="10">
        <v>2870457</v>
      </c>
      <c r="DW86" s="10">
        <v>2870457</v>
      </c>
      <c r="DX86" s="10">
        <v>0</v>
      </c>
      <c r="DY86" s="10">
        <v>7085887</v>
      </c>
      <c r="DZ86" s="10">
        <v>7083427</v>
      </c>
      <c r="EA86" s="10">
        <v>2460</v>
      </c>
      <c r="EB86" s="10">
        <v>833784</v>
      </c>
      <c r="EC86" s="10">
        <v>827028</v>
      </c>
      <c r="ED86" s="10">
        <v>6756</v>
      </c>
      <c r="EE86" s="10">
        <v>10134959</v>
      </c>
      <c r="EF86" s="10">
        <v>10116194</v>
      </c>
      <c r="EG86" s="10">
        <v>18765</v>
      </c>
      <c r="EH86" s="10">
        <v>33630202</v>
      </c>
      <c r="EI86" s="10">
        <v>33502643</v>
      </c>
      <c r="EJ86" s="10">
        <v>127559</v>
      </c>
      <c r="EK86" s="10">
        <v>3060240</v>
      </c>
      <c r="EL86" s="10">
        <v>3060240</v>
      </c>
      <c r="EM86" s="10">
        <v>0</v>
      </c>
      <c r="EN86" s="10">
        <v>1118421</v>
      </c>
      <c r="EO86" s="10">
        <v>1118412</v>
      </c>
      <c r="EP86" s="10">
        <v>9</v>
      </c>
      <c r="EQ86" s="10">
        <v>10163191</v>
      </c>
      <c r="ER86" s="10">
        <v>10110564</v>
      </c>
      <c r="ES86" s="10">
        <v>52627</v>
      </c>
      <c r="ET86" s="10">
        <v>10811116</v>
      </c>
      <c r="EU86" s="10">
        <v>10782501</v>
      </c>
      <c r="EV86" s="10">
        <v>28615</v>
      </c>
      <c r="EW86" s="10">
        <v>3886579</v>
      </c>
      <c r="EX86" s="10">
        <v>3886579</v>
      </c>
      <c r="EY86" s="10">
        <v>0</v>
      </c>
      <c r="EZ86" s="10">
        <v>9798053</v>
      </c>
      <c r="FA86" s="10">
        <v>9798053</v>
      </c>
      <c r="FB86" s="10">
        <v>0</v>
      </c>
      <c r="FC86" s="10">
        <v>663678</v>
      </c>
      <c r="FD86" s="10">
        <v>663678</v>
      </c>
      <c r="FE86" s="10">
        <v>0</v>
      </c>
      <c r="FF86" s="320"/>
      <c r="FG86" s="320"/>
      <c r="FH86" s="317"/>
    </row>
    <row r="87" spans="1:164" ht="15" customHeight="1">
      <c r="A87" s="713" t="s">
        <v>535</v>
      </c>
      <c r="B87" s="713"/>
      <c r="C87" s="713"/>
      <c r="D87" s="10">
        <v>95698473</v>
      </c>
      <c r="E87" s="10"/>
      <c r="F87" s="10"/>
      <c r="G87" s="10">
        <v>52962617</v>
      </c>
      <c r="H87" s="10">
        <v>42735856</v>
      </c>
      <c r="I87" s="10">
        <v>771898</v>
      </c>
      <c r="J87" s="10">
        <v>725182</v>
      </c>
      <c r="K87" s="10">
        <v>46716</v>
      </c>
      <c r="L87" s="10">
        <v>420563</v>
      </c>
      <c r="M87" s="10">
        <v>412340</v>
      </c>
      <c r="N87" s="10">
        <v>8223</v>
      </c>
      <c r="O87" s="10">
        <v>3292222</v>
      </c>
      <c r="P87" s="10">
        <v>3196753</v>
      </c>
      <c r="Q87" s="10">
        <v>95469</v>
      </c>
      <c r="R87" s="10">
        <v>565023</v>
      </c>
      <c r="S87" s="10">
        <v>547179</v>
      </c>
      <c r="T87" s="10">
        <v>17844</v>
      </c>
      <c r="U87" s="10">
        <v>17323708</v>
      </c>
      <c r="V87" s="10">
        <v>4769844</v>
      </c>
      <c r="W87" s="10">
        <v>12553864</v>
      </c>
      <c r="X87" s="10">
        <v>1498496</v>
      </c>
      <c r="Y87" s="10">
        <v>708281</v>
      </c>
      <c r="Z87" s="10">
        <v>790215</v>
      </c>
      <c r="AA87" s="10">
        <v>1064409</v>
      </c>
      <c r="AB87" s="10">
        <v>975070</v>
      </c>
      <c r="AC87" s="10">
        <v>89339</v>
      </c>
      <c r="AD87" s="10">
        <v>306447</v>
      </c>
      <c r="AE87" s="10">
        <v>305470</v>
      </c>
      <c r="AF87" s="10">
        <v>977</v>
      </c>
      <c r="AG87" s="10">
        <v>858950</v>
      </c>
      <c r="AH87" s="10">
        <v>0</v>
      </c>
      <c r="AI87" s="10">
        <v>858950</v>
      </c>
      <c r="AJ87" s="10">
        <v>2999940</v>
      </c>
      <c r="AK87" s="10">
        <v>1949520</v>
      </c>
      <c r="AL87" s="10">
        <v>1050420</v>
      </c>
      <c r="AM87" s="10">
        <v>1294756</v>
      </c>
      <c r="AN87" s="10">
        <v>1172994</v>
      </c>
      <c r="AO87" s="10">
        <v>121762</v>
      </c>
      <c r="AP87" s="10">
        <v>495836</v>
      </c>
      <c r="AQ87" s="10">
        <v>449313</v>
      </c>
      <c r="AR87" s="10">
        <v>46523</v>
      </c>
      <c r="AS87" s="10">
        <v>359212</v>
      </c>
      <c r="AT87" s="10">
        <v>343745</v>
      </c>
      <c r="AU87" s="10">
        <v>15467</v>
      </c>
      <c r="AV87" s="10">
        <v>3419267</v>
      </c>
      <c r="AW87" s="10">
        <v>2825547</v>
      </c>
      <c r="AX87" s="10">
        <v>593720</v>
      </c>
      <c r="AY87" s="10">
        <v>1133638</v>
      </c>
      <c r="AZ87" s="10">
        <v>1115238</v>
      </c>
      <c r="BA87" s="10">
        <v>18400</v>
      </c>
      <c r="BB87" s="10">
        <v>522090</v>
      </c>
      <c r="BC87" s="10">
        <v>451282</v>
      </c>
      <c r="BD87" s="10">
        <v>70808</v>
      </c>
      <c r="BE87" s="10">
        <v>638787</v>
      </c>
      <c r="BF87" s="10">
        <v>600892</v>
      </c>
      <c r="BG87" s="10">
        <v>37895</v>
      </c>
      <c r="BH87" s="10">
        <v>937205</v>
      </c>
      <c r="BI87" s="10">
        <v>872044</v>
      </c>
      <c r="BJ87" s="10">
        <v>65161</v>
      </c>
      <c r="BK87" s="10">
        <v>827592</v>
      </c>
      <c r="BL87" s="10">
        <v>746222</v>
      </c>
      <c r="BM87" s="10">
        <v>81370</v>
      </c>
      <c r="BN87" s="10">
        <v>910200</v>
      </c>
      <c r="BO87" s="10">
        <v>872193</v>
      </c>
      <c r="BP87" s="10">
        <v>38007</v>
      </c>
      <c r="BQ87" s="10">
        <v>1190504</v>
      </c>
      <c r="BR87" s="10">
        <v>1040411</v>
      </c>
      <c r="BS87" s="10">
        <v>150093</v>
      </c>
      <c r="BT87" s="10">
        <v>1760752</v>
      </c>
      <c r="BU87" s="10">
        <v>1670097</v>
      </c>
      <c r="BV87" s="10">
        <v>90655</v>
      </c>
      <c r="BW87" s="10">
        <v>3694033</v>
      </c>
      <c r="BX87" s="10">
        <v>2889420</v>
      </c>
      <c r="BY87" s="10">
        <v>804613</v>
      </c>
      <c r="BZ87" s="10">
        <v>2437961</v>
      </c>
      <c r="CA87" s="10">
        <v>1214079</v>
      </c>
      <c r="CB87" s="10">
        <v>1223882</v>
      </c>
      <c r="CC87" s="10">
        <v>396745</v>
      </c>
      <c r="CD87" s="10">
        <v>367371</v>
      </c>
      <c r="CE87" s="10">
        <v>29374</v>
      </c>
      <c r="CF87" s="10">
        <v>559397</v>
      </c>
      <c r="CG87" s="10">
        <v>384818</v>
      </c>
      <c r="CH87" s="10">
        <v>174579</v>
      </c>
      <c r="CI87" s="10">
        <v>161288</v>
      </c>
      <c r="CJ87" s="10">
        <v>113688</v>
      </c>
      <c r="CK87" s="10">
        <v>47600</v>
      </c>
      <c r="CL87" s="10">
        <v>811528</v>
      </c>
      <c r="CM87" s="10">
        <v>710109</v>
      </c>
      <c r="CN87" s="10">
        <v>101419</v>
      </c>
      <c r="CO87" s="10">
        <v>700600</v>
      </c>
      <c r="CP87" s="10">
        <v>347079</v>
      </c>
      <c r="CQ87" s="10">
        <v>353521</v>
      </c>
      <c r="CR87" s="10">
        <v>531433</v>
      </c>
      <c r="CS87" s="10">
        <v>293251</v>
      </c>
      <c r="CT87" s="10">
        <v>238182</v>
      </c>
      <c r="CU87" s="10">
        <v>2483859</v>
      </c>
      <c r="CV87" s="10">
        <v>1856569</v>
      </c>
      <c r="CW87" s="10">
        <v>627290</v>
      </c>
      <c r="CX87" s="10">
        <v>433497</v>
      </c>
      <c r="CY87" s="10">
        <v>372283</v>
      </c>
      <c r="CZ87" s="10">
        <v>61214</v>
      </c>
      <c r="DA87" s="10">
        <v>10505101</v>
      </c>
      <c r="DB87" s="10">
        <v>726431</v>
      </c>
      <c r="DC87" s="10">
        <v>9778670</v>
      </c>
      <c r="DD87" s="10">
        <v>1560948</v>
      </c>
      <c r="DE87" s="10">
        <v>445453</v>
      </c>
      <c r="DF87" s="10">
        <v>1115495</v>
      </c>
      <c r="DG87" s="10">
        <v>235403</v>
      </c>
      <c r="DH87" s="10">
        <v>158979</v>
      </c>
      <c r="DI87" s="10">
        <v>76424</v>
      </c>
      <c r="DJ87" s="10">
        <v>3658706</v>
      </c>
      <c r="DK87" s="10">
        <v>805519</v>
      </c>
      <c r="DL87" s="10">
        <v>2853187</v>
      </c>
      <c r="DM87" s="10">
        <v>974262</v>
      </c>
      <c r="DN87" s="10">
        <v>951853</v>
      </c>
      <c r="DO87" s="10">
        <v>22409</v>
      </c>
      <c r="DP87" s="10">
        <v>4158236</v>
      </c>
      <c r="DQ87" s="10">
        <v>4057598</v>
      </c>
      <c r="DR87" s="10">
        <v>100638</v>
      </c>
      <c r="DS87" s="10">
        <v>4545087</v>
      </c>
      <c r="DT87" s="10">
        <v>1266108</v>
      </c>
      <c r="DU87" s="10">
        <v>3278979</v>
      </c>
      <c r="DV87" s="10">
        <v>287109</v>
      </c>
      <c r="DW87" s="10">
        <v>278938</v>
      </c>
      <c r="DX87" s="10">
        <v>8171</v>
      </c>
      <c r="DY87" s="10">
        <v>817831</v>
      </c>
      <c r="DZ87" s="10">
        <v>786118</v>
      </c>
      <c r="EA87" s="10">
        <v>31713</v>
      </c>
      <c r="EB87" s="10">
        <v>268399</v>
      </c>
      <c r="EC87" s="10">
        <v>258778</v>
      </c>
      <c r="ED87" s="10">
        <v>9621</v>
      </c>
      <c r="EE87" s="10">
        <v>1197752</v>
      </c>
      <c r="EF87" s="10">
        <v>1044624</v>
      </c>
      <c r="EG87" s="10">
        <v>153128</v>
      </c>
      <c r="EH87" s="10">
        <v>3940935</v>
      </c>
      <c r="EI87" s="10">
        <v>3296076</v>
      </c>
      <c r="EJ87" s="10">
        <v>644859</v>
      </c>
      <c r="EK87" s="10">
        <v>435957</v>
      </c>
      <c r="EL87" s="10">
        <v>258979</v>
      </c>
      <c r="EM87" s="10">
        <v>176978</v>
      </c>
      <c r="EN87" s="10">
        <v>658964</v>
      </c>
      <c r="EO87" s="10">
        <v>657357</v>
      </c>
      <c r="EP87" s="10">
        <v>1607</v>
      </c>
      <c r="EQ87" s="10">
        <v>2101447</v>
      </c>
      <c r="ER87" s="10">
        <v>626516</v>
      </c>
      <c r="ES87" s="10">
        <v>1474931</v>
      </c>
      <c r="ET87" s="10">
        <v>1651490</v>
      </c>
      <c r="EU87" s="10">
        <v>1467931</v>
      </c>
      <c r="EV87" s="10">
        <v>183559</v>
      </c>
      <c r="EW87" s="10">
        <v>648013</v>
      </c>
      <c r="EX87" s="10">
        <v>639353</v>
      </c>
      <c r="EY87" s="10">
        <v>8660</v>
      </c>
      <c r="EZ87" s="10">
        <v>3038458</v>
      </c>
      <c r="FA87" s="10">
        <v>742351</v>
      </c>
      <c r="FB87" s="10">
        <v>2296107</v>
      </c>
      <c r="FC87" s="10">
        <v>212540</v>
      </c>
      <c r="FD87" s="10">
        <v>195371</v>
      </c>
      <c r="FE87" s="10">
        <v>17169</v>
      </c>
      <c r="FF87" s="320"/>
      <c r="FG87" s="320"/>
      <c r="FH87" s="317"/>
    </row>
    <row r="88" spans="1:164" ht="15" customHeight="1">
      <c r="A88" s="713" t="s">
        <v>484</v>
      </c>
      <c r="B88" s="713"/>
      <c r="C88" s="713"/>
      <c r="D88" s="10">
        <v>199311768</v>
      </c>
      <c r="E88" s="10"/>
      <c r="F88" s="10"/>
      <c r="G88" s="10">
        <v>88563497</v>
      </c>
      <c r="H88" s="10">
        <v>110748271</v>
      </c>
      <c r="I88" s="10">
        <v>6096641</v>
      </c>
      <c r="J88" s="10">
        <v>2345330</v>
      </c>
      <c r="K88" s="10">
        <v>3751311</v>
      </c>
      <c r="L88" s="10">
        <v>452387</v>
      </c>
      <c r="M88" s="10">
        <v>33660</v>
      </c>
      <c r="N88" s="10">
        <v>418727</v>
      </c>
      <c r="O88" s="10">
        <v>709005</v>
      </c>
      <c r="P88" s="10">
        <v>247</v>
      </c>
      <c r="Q88" s="10">
        <v>708758</v>
      </c>
      <c r="R88" s="10">
        <v>1401268</v>
      </c>
      <c r="S88" s="10">
        <v>1182854</v>
      </c>
      <c r="T88" s="10">
        <v>218414</v>
      </c>
      <c r="U88" s="10">
        <v>30359704</v>
      </c>
      <c r="V88" s="10">
        <v>13661880</v>
      </c>
      <c r="W88" s="10">
        <v>16697824</v>
      </c>
      <c r="X88" s="10">
        <v>2827406</v>
      </c>
      <c r="Y88" s="10">
        <v>1166904</v>
      </c>
      <c r="Z88" s="10">
        <v>1660502</v>
      </c>
      <c r="AA88" s="10">
        <v>1447948</v>
      </c>
      <c r="AB88" s="10">
        <v>1447948</v>
      </c>
      <c r="AC88" s="10">
        <v>0</v>
      </c>
      <c r="AD88" s="10">
        <v>80689</v>
      </c>
      <c r="AE88" s="10">
        <v>80689</v>
      </c>
      <c r="AF88" s="10">
        <v>0</v>
      </c>
      <c r="AG88" s="10">
        <v>357699</v>
      </c>
      <c r="AH88" s="10">
        <v>0</v>
      </c>
      <c r="AI88" s="10">
        <v>357699</v>
      </c>
      <c r="AJ88" s="10">
        <v>10199396</v>
      </c>
      <c r="AK88" s="10">
        <v>1448208</v>
      </c>
      <c r="AL88" s="10">
        <v>8751188</v>
      </c>
      <c r="AM88" s="10">
        <v>5302725</v>
      </c>
      <c r="AN88" s="10">
        <v>1242220</v>
      </c>
      <c r="AO88" s="10">
        <v>4060505</v>
      </c>
      <c r="AP88" s="10">
        <v>553025</v>
      </c>
      <c r="AQ88" s="10">
        <v>553025</v>
      </c>
      <c r="AR88" s="10">
        <v>0</v>
      </c>
      <c r="AS88" s="10">
        <v>729541</v>
      </c>
      <c r="AT88" s="10">
        <v>54726</v>
      </c>
      <c r="AU88" s="10">
        <v>674815</v>
      </c>
      <c r="AV88" s="10">
        <v>3207656</v>
      </c>
      <c r="AW88" s="10">
        <v>954931</v>
      </c>
      <c r="AX88" s="10">
        <v>2252725</v>
      </c>
      <c r="AY88" s="10">
        <v>4645132</v>
      </c>
      <c r="AZ88" s="10">
        <v>140266</v>
      </c>
      <c r="BA88" s="10">
        <v>4504866</v>
      </c>
      <c r="BB88" s="10">
        <v>4178905</v>
      </c>
      <c r="BC88" s="10">
        <v>2218372</v>
      </c>
      <c r="BD88" s="10">
        <v>1960533</v>
      </c>
      <c r="BE88" s="10">
        <v>3543036</v>
      </c>
      <c r="BF88" s="10">
        <v>2682388</v>
      </c>
      <c r="BG88" s="10">
        <v>860648</v>
      </c>
      <c r="BH88" s="10">
        <v>2617701</v>
      </c>
      <c r="BI88" s="10">
        <v>1962174</v>
      </c>
      <c r="BJ88" s="10">
        <v>655527</v>
      </c>
      <c r="BK88" s="10">
        <v>2877524</v>
      </c>
      <c r="BL88" s="10">
        <v>360569</v>
      </c>
      <c r="BM88" s="10">
        <v>2516955</v>
      </c>
      <c r="BN88" s="10">
        <v>220163</v>
      </c>
      <c r="BO88" s="10">
        <v>104638</v>
      </c>
      <c r="BP88" s="10">
        <v>115525</v>
      </c>
      <c r="BQ88" s="10">
        <v>605003</v>
      </c>
      <c r="BR88" s="10">
        <v>546031</v>
      </c>
      <c r="BS88" s="10">
        <v>58972</v>
      </c>
      <c r="BT88" s="10">
        <v>1612105</v>
      </c>
      <c r="BU88" s="10">
        <v>696126</v>
      </c>
      <c r="BV88" s="10">
        <v>915979</v>
      </c>
      <c r="BW88" s="10">
        <v>5424564</v>
      </c>
      <c r="BX88" s="10">
        <v>4639200</v>
      </c>
      <c r="BY88" s="10">
        <v>785364</v>
      </c>
      <c r="BZ88" s="10">
        <v>2017003</v>
      </c>
      <c r="CA88" s="10">
        <v>259512</v>
      </c>
      <c r="CB88" s="10">
        <v>1757491</v>
      </c>
      <c r="CC88" s="10">
        <v>4045349</v>
      </c>
      <c r="CD88" s="10">
        <v>1492875</v>
      </c>
      <c r="CE88" s="10">
        <v>2552474</v>
      </c>
      <c r="CF88" s="10">
        <v>4369056</v>
      </c>
      <c r="CG88" s="10">
        <v>2436367</v>
      </c>
      <c r="CH88" s="10">
        <v>1932689</v>
      </c>
      <c r="CI88" s="10">
        <v>153510</v>
      </c>
      <c r="CJ88" s="10">
        <v>63105</v>
      </c>
      <c r="CK88" s="10">
        <v>90405</v>
      </c>
      <c r="CL88" s="10">
        <v>885328</v>
      </c>
      <c r="CM88" s="10">
        <v>183303</v>
      </c>
      <c r="CN88" s="10">
        <v>702025</v>
      </c>
      <c r="CO88" s="10">
        <v>1118385</v>
      </c>
      <c r="CP88" s="10">
        <v>284257</v>
      </c>
      <c r="CQ88" s="10">
        <v>834128</v>
      </c>
      <c r="CR88" s="10">
        <v>63389</v>
      </c>
      <c r="CS88" s="10">
        <v>63389</v>
      </c>
      <c r="CT88" s="10">
        <v>0</v>
      </c>
      <c r="CU88" s="10">
        <v>2377973</v>
      </c>
      <c r="CV88" s="10">
        <v>2117053</v>
      </c>
      <c r="CW88" s="10">
        <v>260920</v>
      </c>
      <c r="CX88" s="10">
        <v>1372557</v>
      </c>
      <c r="CY88" s="10">
        <v>1165291</v>
      </c>
      <c r="CZ88" s="10">
        <v>207266</v>
      </c>
      <c r="DA88" s="10">
        <v>17974459</v>
      </c>
      <c r="DB88" s="10">
        <v>5879853</v>
      </c>
      <c r="DC88" s="10">
        <v>12094606</v>
      </c>
      <c r="DD88" s="10">
        <v>10929612</v>
      </c>
      <c r="DE88" s="10">
        <v>2412935</v>
      </c>
      <c r="DF88" s="10">
        <v>8516677</v>
      </c>
      <c r="DG88" s="10">
        <v>49587</v>
      </c>
      <c r="DH88" s="10">
        <v>49411</v>
      </c>
      <c r="DI88" s="10">
        <v>176</v>
      </c>
      <c r="DJ88" s="10">
        <v>5236507</v>
      </c>
      <c r="DK88" s="10">
        <v>3347135</v>
      </c>
      <c r="DL88" s="10">
        <v>1889372</v>
      </c>
      <c r="DM88" s="10">
        <v>1292769</v>
      </c>
      <c r="DN88" s="10">
        <v>232753</v>
      </c>
      <c r="DO88" s="10">
        <v>1060016</v>
      </c>
      <c r="DP88" s="10">
        <v>2973362</v>
      </c>
      <c r="DQ88" s="10">
        <v>2580178</v>
      </c>
      <c r="DR88" s="10">
        <v>393184</v>
      </c>
      <c r="DS88" s="10">
        <v>4713470</v>
      </c>
      <c r="DT88" s="10">
        <v>4711993</v>
      </c>
      <c r="DU88" s="10">
        <v>1477</v>
      </c>
      <c r="DV88" s="10">
        <v>56365</v>
      </c>
      <c r="DW88" s="10">
        <v>56365</v>
      </c>
      <c r="DX88" s="10">
        <v>0</v>
      </c>
      <c r="DY88" s="10">
        <v>6931077</v>
      </c>
      <c r="DZ88" s="10">
        <v>1984218</v>
      </c>
      <c r="EA88" s="10">
        <v>4946859</v>
      </c>
      <c r="EB88" s="10">
        <v>121301</v>
      </c>
      <c r="EC88" s="10">
        <v>22971</v>
      </c>
      <c r="ED88" s="10">
        <v>98330</v>
      </c>
      <c r="EE88" s="10">
        <v>4049964</v>
      </c>
      <c r="EF88" s="10">
        <v>346793</v>
      </c>
      <c r="EG88" s="10">
        <v>3703171</v>
      </c>
      <c r="EH88" s="10">
        <v>19642090</v>
      </c>
      <c r="EI88" s="10">
        <v>7582487</v>
      </c>
      <c r="EJ88" s="10">
        <v>12059603</v>
      </c>
      <c r="EK88" s="10">
        <v>2494225</v>
      </c>
      <c r="EL88" s="10">
        <v>2137234</v>
      </c>
      <c r="EM88" s="10">
        <v>356991</v>
      </c>
      <c r="EN88" s="10">
        <v>24763</v>
      </c>
      <c r="EO88" s="10">
        <v>24763</v>
      </c>
      <c r="EP88" s="10">
        <v>0</v>
      </c>
      <c r="EQ88" s="10">
        <v>5827681</v>
      </c>
      <c r="ER88" s="10">
        <v>5500763</v>
      </c>
      <c r="ES88" s="10">
        <v>326918</v>
      </c>
      <c r="ET88" s="10">
        <v>7019946</v>
      </c>
      <c r="EU88" s="10">
        <v>3652849</v>
      </c>
      <c r="EV88" s="10">
        <v>3367097</v>
      </c>
      <c r="EW88" s="10">
        <v>485889</v>
      </c>
      <c r="EX88" s="10">
        <v>158504</v>
      </c>
      <c r="EY88" s="10">
        <v>327385</v>
      </c>
      <c r="EZ88" s="10">
        <v>2442716</v>
      </c>
      <c r="FA88" s="10">
        <v>2291169</v>
      </c>
      <c r="FB88" s="10">
        <v>151547</v>
      </c>
      <c r="FC88" s="10">
        <v>1194212</v>
      </c>
      <c r="FD88" s="10">
        <v>3585</v>
      </c>
      <c r="FE88" s="10">
        <v>1190627</v>
      </c>
      <c r="FF88" s="320"/>
      <c r="FG88" s="320"/>
      <c r="FH88" s="317"/>
    </row>
    <row r="89" spans="1:164" ht="15" customHeight="1">
      <c r="A89" s="713" t="s">
        <v>526</v>
      </c>
      <c r="B89" s="713"/>
      <c r="C89" s="713"/>
      <c r="D89" s="10">
        <v>8932583</v>
      </c>
      <c r="E89" s="10"/>
      <c r="F89" s="10"/>
      <c r="G89" s="10">
        <v>3744002</v>
      </c>
      <c r="H89" s="10">
        <v>5188581</v>
      </c>
      <c r="I89" s="10">
        <v>314936</v>
      </c>
      <c r="J89" s="10">
        <v>71936</v>
      </c>
      <c r="K89" s="10">
        <v>243000</v>
      </c>
      <c r="L89" s="10">
        <v>8015</v>
      </c>
      <c r="M89" s="10">
        <v>27</v>
      </c>
      <c r="N89" s="10">
        <v>7988</v>
      </c>
      <c r="O89" s="10">
        <v>33030</v>
      </c>
      <c r="P89" s="10">
        <v>3</v>
      </c>
      <c r="Q89" s="10">
        <v>33027</v>
      </c>
      <c r="R89" s="10">
        <v>49361</v>
      </c>
      <c r="S89" s="10">
        <v>8386</v>
      </c>
      <c r="T89" s="10">
        <v>40975</v>
      </c>
      <c r="U89" s="10">
        <v>1338927</v>
      </c>
      <c r="V89" s="10">
        <v>710847</v>
      </c>
      <c r="W89" s="10">
        <v>628080</v>
      </c>
      <c r="X89" s="10">
        <v>190064</v>
      </c>
      <c r="Y89" s="10">
        <v>2501</v>
      </c>
      <c r="Z89" s="10">
        <v>187563</v>
      </c>
      <c r="AA89" s="10">
        <v>40602</v>
      </c>
      <c r="AB89" s="10">
        <v>40602</v>
      </c>
      <c r="AC89" s="10">
        <v>0</v>
      </c>
      <c r="AD89" s="10">
        <v>269</v>
      </c>
      <c r="AE89" s="10">
        <v>269</v>
      </c>
      <c r="AF89" s="10">
        <v>0</v>
      </c>
      <c r="AG89" s="10">
        <v>98283</v>
      </c>
      <c r="AH89" s="10">
        <v>0</v>
      </c>
      <c r="AI89" s="10">
        <v>98283</v>
      </c>
      <c r="AJ89" s="10">
        <v>582952</v>
      </c>
      <c r="AK89" s="10">
        <v>84129</v>
      </c>
      <c r="AL89" s="10">
        <v>498823</v>
      </c>
      <c r="AM89" s="10">
        <v>144518</v>
      </c>
      <c r="AN89" s="10">
        <v>10826</v>
      </c>
      <c r="AO89" s="10">
        <v>133692</v>
      </c>
      <c r="AP89" s="10">
        <v>5276</v>
      </c>
      <c r="AQ89" s="10">
        <v>5276</v>
      </c>
      <c r="AR89" s="10">
        <v>0</v>
      </c>
      <c r="AS89" s="10">
        <v>61661</v>
      </c>
      <c r="AT89" s="10">
        <v>1015</v>
      </c>
      <c r="AU89" s="10">
        <v>60646</v>
      </c>
      <c r="AV89" s="10">
        <v>37967</v>
      </c>
      <c r="AW89" s="10">
        <v>20725</v>
      </c>
      <c r="AX89" s="10">
        <v>17242</v>
      </c>
      <c r="AY89" s="10">
        <v>333461</v>
      </c>
      <c r="AZ89" s="10">
        <v>447</v>
      </c>
      <c r="BA89" s="10">
        <v>333014</v>
      </c>
      <c r="BB89" s="10">
        <v>210756</v>
      </c>
      <c r="BC89" s="10">
        <v>119184</v>
      </c>
      <c r="BD89" s="10">
        <v>91572</v>
      </c>
      <c r="BE89" s="10">
        <v>256416</v>
      </c>
      <c r="BF89" s="10">
        <v>202350</v>
      </c>
      <c r="BG89" s="10">
        <v>54066</v>
      </c>
      <c r="BH89" s="10">
        <v>144818</v>
      </c>
      <c r="BI89" s="10">
        <v>109350</v>
      </c>
      <c r="BJ89" s="10">
        <v>35468</v>
      </c>
      <c r="BK89" s="10">
        <v>142068</v>
      </c>
      <c r="BL89" s="10">
        <v>7817</v>
      </c>
      <c r="BM89" s="10">
        <v>134251</v>
      </c>
      <c r="BN89" s="10">
        <v>1026</v>
      </c>
      <c r="BO89" s="10">
        <v>19</v>
      </c>
      <c r="BP89" s="10">
        <v>1007</v>
      </c>
      <c r="BQ89" s="10">
        <v>6702</v>
      </c>
      <c r="BR89" s="10">
        <v>2355</v>
      </c>
      <c r="BS89" s="10">
        <v>4347</v>
      </c>
      <c r="BT89" s="10">
        <v>56135</v>
      </c>
      <c r="BU89" s="10">
        <v>25453</v>
      </c>
      <c r="BV89" s="10">
        <v>30682</v>
      </c>
      <c r="BW89" s="10">
        <v>26236</v>
      </c>
      <c r="BX89" s="10">
        <v>5200</v>
      </c>
      <c r="BY89" s="10">
        <v>21036</v>
      </c>
      <c r="BZ89" s="10">
        <v>56441</v>
      </c>
      <c r="CA89" s="10">
        <v>9109</v>
      </c>
      <c r="CB89" s="10">
        <v>47332</v>
      </c>
      <c r="CC89" s="10">
        <v>152972</v>
      </c>
      <c r="CD89" s="10">
        <v>50757</v>
      </c>
      <c r="CE89" s="10">
        <v>102215</v>
      </c>
      <c r="CF89" s="10">
        <v>228031</v>
      </c>
      <c r="CG89" s="10">
        <v>118987</v>
      </c>
      <c r="CH89" s="10">
        <v>109044</v>
      </c>
      <c r="CI89" s="10">
        <v>1618</v>
      </c>
      <c r="CJ89" s="10">
        <v>749</v>
      </c>
      <c r="CK89" s="10">
        <v>869</v>
      </c>
      <c r="CL89" s="10">
        <v>57284</v>
      </c>
      <c r="CM89" s="10">
        <v>8278</v>
      </c>
      <c r="CN89" s="10">
        <v>49006</v>
      </c>
      <c r="CO89" s="10">
        <v>49067</v>
      </c>
      <c r="CP89" s="10">
        <v>1174</v>
      </c>
      <c r="CQ89" s="10">
        <v>47893</v>
      </c>
      <c r="CR89" s="10">
        <v>1047</v>
      </c>
      <c r="CS89" s="10">
        <v>1047</v>
      </c>
      <c r="CT89" s="10">
        <v>0</v>
      </c>
      <c r="CU89" s="10">
        <v>2808</v>
      </c>
      <c r="CV89" s="10">
        <v>2808</v>
      </c>
      <c r="CW89" s="10">
        <v>0</v>
      </c>
      <c r="CX89" s="10">
        <v>31765</v>
      </c>
      <c r="CY89" s="10">
        <v>26942</v>
      </c>
      <c r="CZ89" s="10">
        <v>4823</v>
      </c>
      <c r="DA89" s="10">
        <v>1125959</v>
      </c>
      <c r="DB89" s="10">
        <v>570726</v>
      </c>
      <c r="DC89" s="10">
        <v>555233</v>
      </c>
      <c r="DD89" s="10">
        <v>437831</v>
      </c>
      <c r="DE89" s="10">
        <v>58346</v>
      </c>
      <c r="DF89" s="10">
        <v>379485</v>
      </c>
      <c r="DG89" s="10">
        <v>220</v>
      </c>
      <c r="DH89" s="10">
        <v>44</v>
      </c>
      <c r="DI89" s="10">
        <v>176</v>
      </c>
      <c r="DJ89" s="10">
        <v>223782</v>
      </c>
      <c r="DK89" s="10">
        <v>128610</v>
      </c>
      <c r="DL89" s="10">
        <v>95172</v>
      </c>
      <c r="DM89" s="10">
        <v>38643</v>
      </c>
      <c r="DN89" s="10">
        <v>3092</v>
      </c>
      <c r="DO89" s="10">
        <v>35551</v>
      </c>
      <c r="DP89" s="10">
        <v>351177</v>
      </c>
      <c r="DQ89" s="10">
        <v>304193</v>
      </c>
      <c r="DR89" s="10">
        <v>46984</v>
      </c>
      <c r="DS89" s="10">
        <v>202302</v>
      </c>
      <c r="DT89" s="10">
        <v>202302</v>
      </c>
      <c r="DU89" s="10">
        <v>0</v>
      </c>
      <c r="DV89" s="10">
        <v>3373</v>
      </c>
      <c r="DW89" s="10">
        <v>3373</v>
      </c>
      <c r="DX89" s="10">
        <v>0</v>
      </c>
      <c r="DY89" s="10">
        <v>185805</v>
      </c>
      <c r="DZ89" s="10">
        <v>35930</v>
      </c>
      <c r="EA89" s="10">
        <v>149875</v>
      </c>
      <c r="EB89" s="10">
        <v>20970</v>
      </c>
      <c r="EC89" s="10">
        <v>226</v>
      </c>
      <c r="ED89" s="10">
        <v>20744</v>
      </c>
      <c r="EE89" s="10">
        <v>287381</v>
      </c>
      <c r="EF89" s="10">
        <v>2731</v>
      </c>
      <c r="EG89" s="10">
        <v>284650</v>
      </c>
      <c r="EH89" s="10">
        <v>589738</v>
      </c>
      <c r="EI89" s="10">
        <v>227444</v>
      </c>
      <c r="EJ89" s="10">
        <v>362294</v>
      </c>
      <c r="EK89" s="10">
        <v>152585</v>
      </c>
      <c r="EL89" s="10">
        <v>151828</v>
      </c>
      <c r="EM89" s="10">
        <v>757</v>
      </c>
      <c r="EN89" s="10">
        <v>19</v>
      </c>
      <c r="EO89" s="10">
        <v>19</v>
      </c>
      <c r="EP89" s="10">
        <v>0</v>
      </c>
      <c r="EQ89" s="10">
        <v>255823</v>
      </c>
      <c r="ER89" s="10">
        <v>242621</v>
      </c>
      <c r="ES89" s="10">
        <v>13202</v>
      </c>
      <c r="ET89" s="10">
        <v>254628</v>
      </c>
      <c r="EU89" s="10">
        <v>73493</v>
      </c>
      <c r="EV89" s="10">
        <v>181135</v>
      </c>
      <c r="EW89" s="10">
        <v>1985</v>
      </c>
      <c r="EX89" s="10">
        <v>1086</v>
      </c>
      <c r="EY89" s="10">
        <v>899</v>
      </c>
      <c r="EZ89" s="10">
        <v>89370</v>
      </c>
      <c r="FA89" s="10">
        <v>89370</v>
      </c>
      <c r="FB89" s="10">
        <v>0</v>
      </c>
      <c r="FC89" s="10">
        <v>46480</v>
      </c>
      <c r="FD89" s="10">
        <v>0</v>
      </c>
      <c r="FE89" s="10">
        <v>46480</v>
      </c>
      <c r="FF89" s="320"/>
      <c r="FG89" s="320"/>
      <c r="FH89" s="317"/>
    </row>
    <row r="90" spans="1:164" ht="15" customHeight="1">
      <c r="A90" s="713" t="s">
        <v>536</v>
      </c>
      <c r="B90" s="713"/>
      <c r="C90" s="713"/>
      <c r="D90" s="10">
        <v>101840889</v>
      </c>
      <c r="E90" s="10"/>
      <c r="F90" s="10"/>
      <c r="G90" s="10">
        <v>44225184</v>
      </c>
      <c r="H90" s="10">
        <v>57615705</v>
      </c>
      <c r="I90" s="10">
        <v>847584</v>
      </c>
      <c r="J90" s="10">
        <v>411809</v>
      </c>
      <c r="K90" s="10">
        <v>435775</v>
      </c>
      <c r="L90" s="10">
        <v>271450</v>
      </c>
      <c r="M90" s="10">
        <v>194671</v>
      </c>
      <c r="N90" s="10">
        <v>76779</v>
      </c>
      <c r="O90" s="10">
        <v>801696</v>
      </c>
      <c r="P90" s="10">
        <v>514787</v>
      </c>
      <c r="Q90" s="10">
        <v>286909</v>
      </c>
      <c r="R90" s="10">
        <v>252820</v>
      </c>
      <c r="S90" s="10">
        <v>174510</v>
      </c>
      <c r="T90" s="10">
        <v>78310</v>
      </c>
      <c r="U90" s="10">
        <v>24952416</v>
      </c>
      <c r="V90" s="10">
        <v>2000676</v>
      </c>
      <c r="W90" s="10">
        <v>22951740</v>
      </c>
      <c r="X90" s="10">
        <v>827466</v>
      </c>
      <c r="Y90" s="10">
        <v>372237</v>
      </c>
      <c r="Z90" s="10">
        <v>455229</v>
      </c>
      <c r="AA90" s="10">
        <v>1027182</v>
      </c>
      <c r="AB90" s="10">
        <v>876628</v>
      </c>
      <c r="AC90" s="10">
        <v>150554</v>
      </c>
      <c r="AD90" s="10">
        <v>508370</v>
      </c>
      <c r="AE90" s="10">
        <v>468835</v>
      </c>
      <c r="AF90" s="10">
        <v>39535</v>
      </c>
      <c r="AG90" s="10">
        <v>739427</v>
      </c>
      <c r="AH90" s="10">
        <v>0</v>
      </c>
      <c r="AI90" s="10">
        <v>739427</v>
      </c>
      <c r="AJ90" s="10">
        <v>5697878</v>
      </c>
      <c r="AK90" s="10">
        <v>4014987</v>
      </c>
      <c r="AL90" s="10">
        <v>1682891</v>
      </c>
      <c r="AM90" s="10">
        <v>2162157</v>
      </c>
      <c r="AN90" s="10">
        <v>1110489</v>
      </c>
      <c r="AO90" s="10">
        <v>1051668</v>
      </c>
      <c r="AP90" s="10">
        <v>543469</v>
      </c>
      <c r="AQ90" s="10">
        <v>513110</v>
      </c>
      <c r="AR90" s="10">
        <v>30359</v>
      </c>
      <c r="AS90" s="10">
        <v>254532</v>
      </c>
      <c r="AT90" s="10">
        <v>140912</v>
      </c>
      <c r="AU90" s="10">
        <v>113620</v>
      </c>
      <c r="AV90" s="10">
        <v>1986917</v>
      </c>
      <c r="AW90" s="10">
        <v>1029133</v>
      </c>
      <c r="AX90" s="10">
        <v>957784</v>
      </c>
      <c r="AY90" s="10">
        <v>847793</v>
      </c>
      <c r="AZ90" s="10">
        <v>566962</v>
      </c>
      <c r="BA90" s="10">
        <v>280831</v>
      </c>
      <c r="BB90" s="10">
        <v>449556</v>
      </c>
      <c r="BC90" s="10">
        <v>111425</v>
      </c>
      <c r="BD90" s="10">
        <v>338131</v>
      </c>
      <c r="BE90" s="10">
        <v>684748</v>
      </c>
      <c r="BF90" s="10">
        <v>369094</v>
      </c>
      <c r="BG90" s="10">
        <v>315654</v>
      </c>
      <c r="BH90" s="10">
        <v>807833</v>
      </c>
      <c r="BI90" s="10">
        <v>355141</v>
      </c>
      <c r="BJ90" s="10">
        <v>452692</v>
      </c>
      <c r="BK90" s="10">
        <v>664664</v>
      </c>
      <c r="BL90" s="10">
        <v>444667</v>
      </c>
      <c r="BM90" s="10">
        <v>219997</v>
      </c>
      <c r="BN90" s="10">
        <v>237402</v>
      </c>
      <c r="BO90" s="10">
        <v>195512</v>
      </c>
      <c r="BP90" s="10">
        <v>41890</v>
      </c>
      <c r="BQ90" s="10">
        <v>1583259</v>
      </c>
      <c r="BR90" s="10">
        <v>1052859</v>
      </c>
      <c r="BS90" s="10">
        <v>530400</v>
      </c>
      <c r="BT90" s="10">
        <v>1692628</v>
      </c>
      <c r="BU90" s="10">
        <v>1531954</v>
      </c>
      <c r="BV90" s="10">
        <v>160674</v>
      </c>
      <c r="BW90" s="10">
        <v>4031325</v>
      </c>
      <c r="BX90" s="10">
        <v>1625872</v>
      </c>
      <c r="BY90" s="10">
        <v>2405453</v>
      </c>
      <c r="BZ90" s="10">
        <v>1415478</v>
      </c>
      <c r="CA90" s="10">
        <v>389343</v>
      </c>
      <c r="CB90" s="10">
        <v>1026135</v>
      </c>
      <c r="CC90" s="10">
        <v>387511</v>
      </c>
      <c r="CD90" s="10">
        <v>292477</v>
      </c>
      <c r="CE90" s="10">
        <v>95034</v>
      </c>
      <c r="CF90" s="10">
        <v>2430944</v>
      </c>
      <c r="CG90" s="10">
        <v>2006506</v>
      </c>
      <c r="CH90" s="10">
        <v>424438</v>
      </c>
      <c r="CI90" s="10">
        <v>333132</v>
      </c>
      <c r="CJ90" s="10">
        <v>172819</v>
      </c>
      <c r="CK90" s="10">
        <v>160313</v>
      </c>
      <c r="CL90" s="10">
        <v>301493</v>
      </c>
      <c r="CM90" s="10">
        <v>248335</v>
      </c>
      <c r="CN90" s="10">
        <v>53158</v>
      </c>
      <c r="CO90" s="10">
        <v>421992</v>
      </c>
      <c r="CP90" s="10">
        <v>278411</v>
      </c>
      <c r="CQ90" s="10">
        <v>143581</v>
      </c>
      <c r="CR90" s="10">
        <v>165950</v>
      </c>
      <c r="CS90" s="10">
        <v>144369</v>
      </c>
      <c r="CT90" s="10">
        <v>21581</v>
      </c>
      <c r="CU90" s="10">
        <v>3177257</v>
      </c>
      <c r="CV90" s="10">
        <v>2811214</v>
      </c>
      <c r="CW90" s="10">
        <v>366043</v>
      </c>
      <c r="CX90" s="10">
        <v>437080</v>
      </c>
      <c r="CY90" s="10">
        <v>358731</v>
      </c>
      <c r="CZ90" s="10">
        <v>78349</v>
      </c>
      <c r="DA90" s="10">
        <v>7043711</v>
      </c>
      <c r="DB90" s="10">
        <v>3299847</v>
      </c>
      <c r="DC90" s="10">
        <v>3743864</v>
      </c>
      <c r="DD90" s="10">
        <v>4027596</v>
      </c>
      <c r="DE90" s="10">
        <v>1021888</v>
      </c>
      <c r="DF90" s="10">
        <v>3005708</v>
      </c>
      <c r="DG90" s="10">
        <v>191414</v>
      </c>
      <c r="DH90" s="10">
        <v>122130</v>
      </c>
      <c r="DI90" s="10">
        <v>69284</v>
      </c>
      <c r="DJ90" s="10">
        <v>2937297</v>
      </c>
      <c r="DK90" s="10">
        <v>1073255</v>
      </c>
      <c r="DL90" s="10">
        <v>1864042</v>
      </c>
      <c r="DM90" s="10">
        <v>988975</v>
      </c>
      <c r="DN90" s="10">
        <v>742429</v>
      </c>
      <c r="DO90" s="10">
        <v>246546</v>
      </c>
      <c r="DP90" s="10">
        <v>1630346</v>
      </c>
      <c r="DQ90" s="10">
        <v>787360</v>
      </c>
      <c r="DR90" s="10">
        <v>842986</v>
      </c>
      <c r="DS90" s="10">
        <v>5745618</v>
      </c>
      <c r="DT90" s="10">
        <v>2606355</v>
      </c>
      <c r="DU90" s="10">
        <v>3139263</v>
      </c>
      <c r="DV90" s="10">
        <v>246230</v>
      </c>
      <c r="DW90" s="10">
        <v>225931</v>
      </c>
      <c r="DX90" s="10">
        <v>20299</v>
      </c>
      <c r="DY90" s="10">
        <v>1426887</v>
      </c>
      <c r="DZ90" s="10">
        <v>1207128</v>
      </c>
      <c r="EA90" s="10">
        <v>219759</v>
      </c>
      <c r="EB90" s="10">
        <v>186636</v>
      </c>
      <c r="EC90" s="10">
        <v>148546</v>
      </c>
      <c r="ED90" s="10">
        <v>38090</v>
      </c>
      <c r="EE90" s="10">
        <v>1093991</v>
      </c>
      <c r="EF90" s="10">
        <v>654957</v>
      </c>
      <c r="EG90" s="10">
        <v>439034</v>
      </c>
      <c r="EH90" s="10">
        <v>6158367</v>
      </c>
      <c r="EI90" s="10">
        <v>2840035</v>
      </c>
      <c r="EJ90" s="10">
        <v>3318332</v>
      </c>
      <c r="EK90" s="10">
        <v>764491</v>
      </c>
      <c r="EL90" s="10">
        <v>314614</v>
      </c>
      <c r="EM90" s="10">
        <v>449877</v>
      </c>
      <c r="EN90" s="10">
        <v>393149</v>
      </c>
      <c r="EO90" s="10">
        <v>383459</v>
      </c>
      <c r="EP90" s="10">
        <v>9690</v>
      </c>
      <c r="EQ90" s="10">
        <v>2295809</v>
      </c>
      <c r="ER90" s="10">
        <v>982489</v>
      </c>
      <c r="ES90" s="10">
        <v>1313320</v>
      </c>
      <c r="ET90" s="10">
        <v>3719368</v>
      </c>
      <c r="EU90" s="10">
        <v>2113785</v>
      </c>
      <c r="EV90" s="10">
        <v>1605583</v>
      </c>
      <c r="EW90" s="10">
        <v>278686</v>
      </c>
      <c r="EX90" s="10">
        <v>228524</v>
      </c>
      <c r="EY90" s="10">
        <v>50162</v>
      </c>
      <c r="EZ90" s="10">
        <v>1329831</v>
      </c>
      <c r="FA90" s="10">
        <v>301130</v>
      </c>
      <c r="FB90" s="10">
        <v>1028701</v>
      </c>
      <c r="FC90" s="10">
        <v>439079</v>
      </c>
      <c r="FD90" s="10">
        <v>392847</v>
      </c>
      <c r="FE90" s="10">
        <v>46232</v>
      </c>
      <c r="FF90" s="320"/>
      <c r="FG90" s="320"/>
      <c r="FH90" s="317"/>
    </row>
    <row r="91" spans="1:164" ht="15" customHeight="1">
      <c r="A91" s="713" t="s">
        <v>537</v>
      </c>
      <c r="B91" s="713"/>
      <c r="C91" s="713"/>
      <c r="D91" s="10">
        <v>3859469</v>
      </c>
      <c r="E91" s="10"/>
      <c r="F91" s="10"/>
      <c r="G91" s="10">
        <v>3815138</v>
      </c>
      <c r="H91" s="10">
        <v>44331</v>
      </c>
      <c r="I91" s="10">
        <v>96758</v>
      </c>
      <c r="J91" s="10">
        <v>96758</v>
      </c>
      <c r="K91" s="10">
        <v>0</v>
      </c>
      <c r="L91" s="10">
        <v>33956</v>
      </c>
      <c r="M91" s="10">
        <v>33956</v>
      </c>
      <c r="N91" s="10">
        <v>0</v>
      </c>
      <c r="O91" s="10">
        <v>0</v>
      </c>
      <c r="P91" s="10">
        <v>0</v>
      </c>
      <c r="Q91" s="10">
        <v>0</v>
      </c>
      <c r="R91" s="10">
        <v>90015</v>
      </c>
      <c r="S91" s="10">
        <v>90015</v>
      </c>
      <c r="T91" s="10">
        <v>0</v>
      </c>
      <c r="U91" s="10">
        <v>314709</v>
      </c>
      <c r="V91" s="10">
        <v>314709</v>
      </c>
      <c r="W91" s="10">
        <v>0</v>
      </c>
      <c r="X91" s="10">
        <v>59972</v>
      </c>
      <c r="Y91" s="10">
        <v>59972</v>
      </c>
      <c r="Z91" s="10">
        <v>0</v>
      </c>
      <c r="AA91" s="10">
        <v>20868</v>
      </c>
      <c r="AB91" s="10">
        <v>20868</v>
      </c>
      <c r="AC91" s="10">
        <v>0</v>
      </c>
      <c r="AD91" s="10">
        <v>16540</v>
      </c>
      <c r="AE91" s="10">
        <v>16540</v>
      </c>
      <c r="AF91" s="10">
        <v>0</v>
      </c>
      <c r="AG91" s="10">
        <v>44331</v>
      </c>
      <c r="AH91" s="10">
        <v>0</v>
      </c>
      <c r="AI91" s="10">
        <v>44331</v>
      </c>
      <c r="AJ91" s="10">
        <v>305179</v>
      </c>
      <c r="AK91" s="10">
        <v>305179</v>
      </c>
      <c r="AL91" s="10">
        <v>0</v>
      </c>
      <c r="AM91" s="10">
        <v>30598</v>
      </c>
      <c r="AN91" s="10">
        <v>30598</v>
      </c>
      <c r="AO91" s="10">
        <v>0</v>
      </c>
      <c r="AP91" s="10">
        <v>6883</v>
      </c>
      <c r="AQ91" s="10">
        <v>6883</v>
      </c>
      <c r="AR91" s="10">
        <v>0</v>
      </c>
      <c r="AS91" s="10">
        <v>6722</v>
      </c>
      <c r="AT91" s="10">
        <v>6722</v>
      </c>
      <c r="AU91" s="10">
        <v>0</v>
      </c>
      <c r="AV91" s="10">
        <v>45692</v>
      </c>
      <c r="AW91" s="10">
        <v>45692</v>
      </c>
      <c r="AX91" s="10">
        <v>0</v>
      </c>
      <c r="AY91" s="10">
        <v>79292</v>
      </c>
      <c r="AZ91" s="10">
        <v>79292</v>
      </c>
      <c r="BA91" s="10">
        <v>0</v>
      </c>
      <c r="BB91" s="10">
        <v>51413</v>
      </c>
      <c r="BC91" s="10">
        <v>51413</v>
      </c>
      <c r="BD91" s="10">
        <v>0</v>
      </c>
      <c r="BE91" s="10">
        <v>30351</v>
      </c>
      <c r="BF91" s="10">
        <v>30351</v>
      </c>
      <c r="BG91" s="10">
        <v>0</v>
      </c>
      <c r="BH91" s="10">
        <v>129379</v>
      </c>
      <c r="BI91" s="10">
        <v>129379</v>
      </c>
      <c r="BJ91" s="10">
        <v>0</v>
      </c>
      <c r="BK91" s="10">
        <v>111263</v>
      </c>
      <c r="BL91" s="10">
        <v>111263</v>
      </c>
      <c r="BM91" s="10">
        <v>0</v>
      </c>
      <c r="BN91" s="10">
        <v>62277</v>
      </c>
      <c r="BO91" s="10">
        <v>62277</v>
      </c>
      <c r="BP91" s="10">
        <v>0</v>
      </c>
      <c r="BQ91" s="10">
        <v>47424</v>
      </c>
      <c r="BR91" s="10">
        <v>47424</v>
      </c>
      <c r="BS91" s="10">
        <v>0</v>
      </c>
      <c r="BT91" s="10">
        <v>185244</v>
      </c>
      <c r="BU91" s="10">
        <v>185244</v>
      </c>
      <c r="BV91" s="10">
        <v>0</v>
      </c>
      <c r="BW91" s="10">
        <v>176744</v>
      </c>
      <c r="BX91" s="10">
        <v>176744</v>
      </c>
      <c r="BY91" s="10">
        <v>0</v>
      </c>
      <c r="BZ91" s="10">
        <v>42130</v>
      </c>
      <c r="CA91" s="10">
        <v>42130</v>
      </c>
      <c r="CB91" s="10">
        <v>0</v>
      </c>
      <c r="CC91" s="10">
        <v>71914</v>
      </c>
      <c r="CD91" s="10">
        <v>71914</v>
      </c>
      <c r="CE91" s="10">
        <v>0</v>
      </c>
      <c r="CF91" s="10">
        <v>41464</v>
      </c>
      <c r="CG91" s="10">
        <v>41464</v>
      </c>
      <c r="CH91" s="10">
        <v>0</v>
      </c>
      <c r="CI91" s="10">
        <v>42907</v>
      </c>
      <c r="CJ91" s="10">
        <v>42907</v>
      </c>
      <c r="CK91" s="10">
        <v>0</v>
      </c>
      <c r="CL91" s="10">
        <v>44487</v>
      </c>
      <c r="CM91" s="10">
        <v>44487</v>
      </c>
      <c r="CN91" s="10">
        <v>0</v>
      </c>
      <c r="CO91" s="10">
        <v>64124</v>
      </c>
      <c r="CP91" s="10">
        <v>64124</v>
      </c>
      <c r="CQ91" s="10">
        <v>0</v>
      </c>
      <c r="CR91" s="10">
        <v>29585</v>
      </c>
      <c r="CS91" s="10">
        <v>29585</v>
      </c>
      <c r="CT91" s="10">
        <v>0</v>
      </c>
      <c r="CU91" s="10">
        <v>194170</v>
      </c>
      <c r="CV91" s="10">
        <v>194170</v>
      </c>
      <c r="CW91" s="10">
        <v>0</v>
      </c>
      <c r="CX91" s="10">
        <v>10669</v>
      </c>
      <c r="CY91" s="10">
        <v>10669</v>
      </c>
      <c r="CZ91" s="10">
        <v>0</v>
      </c>
      <c r="DA91" s="10">
        <v>206733</v>
      </c>
      <c r="DB91" s="10">
        <v>206733</v>
      </c>
      <c r="DC91" s="10">
        <v>0</v>
      </c>
      <c r="DD91" s="10">
        <v>56605</v>
      </c>
      <c r="DE91" s="10">
        <v>56605</v>
      </c>
      <c r="DF91" s="10">
        <v>0</v>
      </c>
      <c r="DG91" s="10">
        <v>15278</v>
      </c>
      <c r="DH91" s="10">
        <v>15278</v>
      </c>
      <c r="DI91" s="10">
        <v>0</v>
      </c>
      <c r="DJ91" s="10">
        <v>118942</v>
      </c>
      <c r="DK91" s="10">
        <v>118942</v>
      </c>
      <c r="DL91" s="10">
        <v>0</v>
      </c>
      <c r="DM91" s="10">
        <v>75543</v>
      </c>
      <c r="DN91" s="10">
        <v>75543</v>
      </c>
      <c r="DO91" s="10">
        <v>0</v>
      </c>
      <c r="DP91" s="10">
        <v>51799</v>
      </c>
      <c r="DQ91" s="10">
        <v>51799</v>
      </c>
      <c r="DR91" s="10">
        <v>0</v>
      </c>
      <c r="DS91" s="10">
        <v>102559</v>
      </c>
      <c r="DT91" s="10">
        <v>102559</v>
      </c>
      <c r="DU91" s="10">
        <v>0</v>
      </c>
      <c r="DV91" s="10">
        <v>40772</v>
      </c>
      <c r="DW91" s="10">
        <v>40772</v>
      </c>
      <c r="DX91" s="10">
        <v>0</v>
      </c>
      <c r="DY91" s="10">
        <v>98397</v>
      </c>
      <c r="DZ91" s="10">
        <v>98397</v>
      </c>
      <c r="EA91" s="10">
        <v>0</v>
      </c>
      <c r="EB91" s="10">
        <v>24430</v>
      </c>
      <c r="EC91" s="10">
        <v>24430</v>
      </c>
      <c r="ED91" s="10">
        <v>0</v>
      </c>
      <c r="EE91" s="10">
        <v>58842</v>
      </c>
      <c r="EF91" s="10">
        <v>58842</v>
      </c>
      <c r="EG91" s="10">
        <v>0</v>
      </c>
      <c r="EH91" s="10">
        <v>91145</v>
      </c>
      <c r="EI91" s="10">
        <v>91145</v>
      </c>
      <c r="EJ91" s="10">
        <v>0</v>
      </c>
      <c r="EK91" s="10">
        <v>11096</v>
      </c>
      <c r="EL91" s="10">
        <v>11096</v>
      </c>
      <c r="EM91" s="10">
        <v>0</v>
      </c>
      <c r="EN91" s="10">
        <v>1955</v>
      </c>
      <c r="EO91" s="10">
        <v>1955</v>
      </c>
      <c r="EP91" s="10">
        <v>0</v>
      </c>
      <c r="EQ91" s="10">
        <v>78147</v>
      </c>
      <c r="ER91" s="10">
        <v>78147</v>
      </c>
      <c r="ES91" s="10">
        <v>0</v>
      </c>
      <c r="ET91" s="10">
        <v>187155</v>
      </c>
      <c r="EU91" s="10">
        <v>187155</v>
      </c>
      <c r="EV91" s="10">
        <v>0</v>
      </c>
      <c r="EW91" s="10">
        <v>20612</v>
      </c>
      <c r="EX91" s="10">
        <v>20612</v>
      </c>
      <c r="EY91" s="10">
        <v>0</v>
      </c>
      <c r="EZ91" s="10">
        <v>94727</v>
      </c>
      <c r="FA91" s="10">
        <v>94727</v>
      </c>
      <c r="FB91" s="10">
        <v>0</v>
      </c>
      <c r="FC91" s="10">
        <v>37672</v>
      </c>
      <c r="FD91" s="10">
        <v>37672</v>
      </c>
      <c r="FE91" s="10">
        <v>0</v>
      </c>
      <c r="FF91" s="320"/>
      <c r="FG91" s="320"/>
      <c r="FH91" s="317"/>
    </row>
    <row r="92" spans="1:164" ht="15" customHeight="1">
      <c r="A92" s="713" t="s">
        <v>538</v>
      </c>
      <c r="B92" s="713"/>
      <c r="C92" s="713"/>
      <c r="D92" s="10">
        <v>1315584</v>
      </c>
      <c r="E92" s="10"/>
      <c r="F92" s="10"/>
      <c r="G92" s="10">
        <v>1315584</v>
      </c>
      <c r="H92" s="10">
        <v>0</v>
      </c>
      <c r="I92" s="10">
        <v>6767</v>
      </c>
      <c r="J92" s="10">
        <v>6767</v>
      </c>
      <c r="K92" s="10">
        <v>0</v>
      </c>
      <c r="L92" s="10">
        <v>0</v>
      </c>
      <c r="M92" s="10">
        <v>0</v>
      </c>
      <c r="N92" s="10">
        <v>0</v>
      </c>
      <c r="O92" s="10">
        <v>8689</v>
      </c>
      <c r="P92" s="10">
        <v>8689</v>
      </c>
      <c r="Q92" s="10">
        <v>0</v>
      </c>
      <c r="R92" s="10">
        <v>1850</v>
      </c>
      <c r="S92" s="10">
        <v>1850</v>
      </c>
      <c r="T92" s="10">
        <v>0</v>
      </c>
      <c r="U92" s="10">
        <v>19058</v>
      </c>
      <c r="V92" s="10">
        <v>19058</v>
      </c>
      <c r="W92" s="10">
        <v>0</v>
      </c>
      <c r="X92" s="10">
        <v>2949</v>
      </c>
      <c r="Y92" s="10">
        <v>2949</v>
      </c>
      <c r="Z92" s="10">
        <v>0</v>
      </c>
      <c r="AA92" s="10">
        <v>26331</v>
      </c>
      <c r="AB92" s="10">
        <v>26331</v>
      </c>
      <c r="AC92" s="10">
        <v>0</v>
      </c>
      <c r="AD92" s="10">
        <v>0</v>
      </c>
      <c r="AE92" s="10">
        <v>0</v>
      </c>
      <c r="AF92" s="10">
        <v>0</v>
      </c>
      <c r="AG92" s="10">
        <v>0</v>
      </c>
      <c r="AH92" s="10">
        <v>0</v>
      </c>
      <c r="AI92" s="10">
        <v>0</v>
      </c>
      <c r="AJ92" s="10">
        <v>11857</v>
      </c>
      <c r="AK92" s="10">
        <v>11857</v>
      </c>
      <c r="AL92" s="10">
        <v>0</v>
      </c>
      <c r="AM92" s="10">
        <v>11261</v>
      </c>
      <c r="AN92" s="10">
        <v>11261</v>
      </c>
      <c r="AO92" s="10">
        <v>0</v>
      </c>
      <c r="AP92" s="10">
        <v>0</v>
      </c>
      <c r="AQ92" s="10">
        <v>0</v>
      </c>
      <c r="AR92" s="10">
        <v>0</v>
      </c>
      <c r="AS92" s="10">
        <v>0</v>
      </c>
      <c r="AT92" s="10">
        <v>0</v>
      </c>
      <c r="AU92" s="10">
        <v>0</v>
      </c>
      <c r="AV92" s="10">
        <v>18840</v>
      </c>
      <c r="AW92" s="10">
        <v>18840</v>
      </c>
      <c r="AX92" s="10">
        <v>0</v>
      </c>
      <c r="AY92" s="10">
        <v>8230</v>
      </c>
      <c r="AZ92" s="10">
        <v>8230</v>
      </c>
      <c r="BA92" s="10">
        <v>0</v>
      </c>
      <c r="BB92" s="10">
        <v>1665</v>
      </c>
      <c r="BC92" s="10">
        <v>1665</v>
      </c>
      <c r="BD92" s="10">
        <v>0</v>
      </c>
      <c r="BE92" s="10">
        <v>10435</v>
      </c>
      <c r="BF92" s="10">
        <v>10435</v>
      </c>
      <c r="BG92" s="10">
        <v>0</v>
      </c>
      <c r="BH92" s="10">
        <v>67630</v>
      </c>
      <c r="BI92" s="10">
        <v>67630</v>
      </c>
      <c r="BJ92" s="10">
        <v>0</v>
      </c>
      <c r="BK92" s="10">
        <v>7217</v>
      </c>
      <c r="BL92" s="10">
        <v>7217</v>
      </c>
      <c r="BM92" s="10">
        <v>0</v>
      </c>
      <c r="BN92" s="10">
        <v>366</v>
      </c>
      <c r="BO92" s="10">
        <v>366</v>
      </c>
      <c r="BP92" s="10">
        <v>0</v>
      </c>
      <c r="BQ92" s="10">
        <v>2464</v>
      </c>
      <c r="BR92" s="10">
        <v>2464</v>
      </c>
      <c r="BS92" s="10">
        <v>0</v>
      </c>
      <c r="BT92" s="10">
        <v>86178</v>
      </c>
      <c r="BU92" s="10">
        <v>86178</v>
      </c>
      <c r="BV92" s="10">
        <v>0</v>
      </c>
      <c r="BW92" s="10">
        <v>0</v>
      </c>
      <c r="BX92" s="10">
        <v>0</v>
      </c>
      <c r="BY92" s="10">
        <v>0</v>
      </c>
      <c r="BZ92" s="10">
        <v>30832</v>
      </c>
      <c r="CA92" s="10">
        <v>30832</v>
      </c>
      <c r="CB92" s="10">
        <v>0</v>
      </c>
      <c r="CC92" s="10">
        <v>2726</v>
      </c>
      <c r="CD92" s="10">
        <v>2726</v>
      </c>
      <c r="CE92" s="10">
        <v>0</v>
      </c>
      <c r="CF92" s="10">
        <v>2700</v>
      </c>
      <c r="CG92" s="10">
        <v>2700</v>
      </c>
      <c r="CH92" s="10">
        <v>0</v>
      </c>
      <c r="CI92" s="10">
        <v>2295</v>
      </c>
      <c r="CJ92" s="10">
        <v>2295</v>
      </c>
      <c r="CK92" s="10">
        <v>0</v>
      </c>
      <c r="CL92" s="10">
        <v>2686</v>
      </c>
      <c r="CM92" s="10">
        <v>2686</v>
      </c>
      <c r="CN92" s="10">
        <v>0</v>
      </c>
      <c r="CO92" s="10">
        <v>520</v>
      </c>
      <c r="CP92" s="10">
        <v>520</v>
      </c>
      <c r="CQ92" s="10">
        <v>0</v>
      </c>
      <c r="CR92" s="10">
        <v>1225</v>
      </c>
      <c r="CS92" s="10">
        <v>1225</v>
      </c>
      <c r="CT92" s="10">
        <v>0</v>
      </c>
      <c r="CU92" s="10">
        <v>13648</v>
      </c>
      <c r="CV92" s="10">
        <v>13648</v>
      </c>
      <c r="CW92" s="10">
        <v>0</v>
      </c>
      <c r="CX92" s="10">
        <v>4503</v>
      </c>
      <c r="CY92" s="10">
        <v>4503</v>
      </c>
      <c r="CZ92" s="10">
        <v>0</v>
      </c>
      <c r="DA92" s="10">
        <v>11746</v>
      </c>
      <c r="DB92" s="10">
        <v>11746</v>
      </c>
      <c r="DC92" s="10">
        <v>0</v>
      </c>
      <c r="DD92" s="10">
        <v>9347</v>
      </c>
      <c r="DE92" s="10">
        <v>9347</v>
      </c>
      <c r="DF92" s="10">
        <v>0</v>
      </c>
      <c r="DG92" s="10">
        <v>4720</v>
      </c>
      <c r="DH92" s="10">
        <v>4720</v>
      </c>
      <c r="DI92" s="10">
        <v>0</v>
      </c>
      <c r="DJ92" s="10">
        <v>31867</v>
      </c>
      <c r="DK92" s="10">
        <v>31867</v>
      </c>
      <c r="DL92" s="10">
        <v>0</v>
      </c>
      <c r="DM92" s="10">
        <v>15894</v>
      </c>
      <c r="DN92" s="10">
        <v>15894</v>
      </c>
      <c r="DO92" s="10">
        <v>0</v>
      </c>
      <c r="DP92" s="10">
        <v>7678</v>
      </c>
      <c r="DQ92" s="10">
        <v>7678</v>
      </c>
      <c r="DR92" s="10">
        <v>0</v>
      </c>
      <c r="DS92" s="10">
        <v>6932</v>
      </c>
      <c r="DT92" s="10">
        <v>6932</v>
      </c>
      <c r="DU92" s="10">
        <v>0</v>
      </c>
      <c r="DV92" s="10">
        <v>0</v>
      </c>
      <c r="DW92" s="10">
        <v>0</v>
      </c>
      <c r="DX92" s="10">
        <v>0</v>
      </c>
      <c r="DY92" s="10">
        <v>0</v>
      </c>
      <c r="DZ92" s="10">
        <v>0</v>
      </c>
      <c r="EA92" s="10">
        <v>0</v>
      </c>
      <c r="EB92" s="10">
        <v>1569</v>
      </c>
      <c r="EC92" s="10">
        <v>1569</v>
      </c>
      <c r="ED92" s="10">
        <v>0</v>
      </c>
      <c r="EE92" s="10">
        <v>5844</v>
      </c>
      <c r="EF92" s="10">
        <v>5844</v>
      </c>
      <c r="EG92" s="10">
        <v>0</v>
      </c>
      <c r="EH92" s="10">
        <v>784964</v>
      </c>
      <c r="EI92" s="10">
        <v>784964</v>
      </c>
      <c r="EJ92" s="10">
        <v>0</v>
      </c>
      <c r="EK92" s="10">
        <v>3785</v>
      </c>
      <c r="EL92" s="10">
        <v>3785</v>
      </c>
      <c r="EM92" s="10">
        <v>0</v>
      </c>
      <c r="EN92" s="10">
        <v>1160</v>
      </c>
      <c r="EO92" s="10">
        <v>1160</v>
      </c>
      <c r="EP92" s="10">
        <v>0</v>
      </c>
      <c r="EQ92" s="10">
        <v>30499</v>
      </c>
      <c r="ER92" s="10">
        <v>30499</v>
      </c>
      <c r="ES92" s="10">
        <v>0</v>
      </c>
      <c r="ET92" s="10">
        <v>14061</v>
      </c>
      <c r="EU92" s="10">
        <v>14061</v>
      </c>
      <c r="EV92" s="10">
        <v>0</v>
      </c>
      <c r="EW92" s="10">
        <v>12967</v>
      </c>
      <c r="EX92" s="10">
        <v>12967</v>
      </c>
      <c r="EY92" s="10">
        <v>0</v>
      </c>
      <c r="EZ92" s="10">
        <v>19508</v>
      </c>
      <c r="FA92" s="10">
        <v>19508</v>
      </c>
      <c r="FB92" s="10">
        <v>0</v>
      </c>
      <c r="FC92" s="10">
        <v>121</v>
      </c>
      <c r="FD92" s="10">
        <v>121</v>
      </c>
      <c r="FE92" s="10">
        <v>0</v>
      </c>
      <c r="FF92" s="320"/>
      <c r="FG92" s="320"/>
      <c r="FH92" s="317"/>
    </row>
    <row r="93" spans="1:164" ht="15" customHeight="1">
      <c r="A93" s="713" t="s">
        <v>539</v>
      </c>
      <c r="B93" s="713"/>
      <c r="C93" s="713"/>
      <c r="D93" s="628"/>
      <c r="E93" s="628"/>
      <c r="F93" s="628"/>
      <c r="G93" s="628"/>
      <c r="H93" s="628"/>
      <c r="I93" s="628"/>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36"/>
      <c r="CG93" s="636"/>
      <c r="CH93" s="636"/>
      <c r="CI93" s="636"/>
      <c r="CJ93" s="636"/>
      <c r="CK93" s="636"/>
      <c r="CL93" s="636"/>
      <c r="CM93" s="636"/>
      <c r="CN93" s="636"/>
      <c r="CO93" s="636"/>
      <c r="CP93" s="636"/>
      <c r="CQ93" s="636"/>
      <c r="CR93" s="636"/>
      <c r="CS93" s="636"/>
      <c r="CT93" s="636"/>
      <c r="CU93" s="636"/>
      <c r="CV93" s="636"/>
      <c r="CW93" s="636"/>
      <c r="CX93" s="636"/>
      <c r="CY93" s="636"/>
      <c r="CZ93" s="636"/>
      <c r="DA93" s="636"/>
      <c r="DB93" s="636"/>
      <c r="DC93" s="636"/>
      <c r="DD93" s="636"/>
      <c r="DE93" s="636"/>
      <c r="DF93" s="636"/>
      <c r="DG93" s="636"/>
      <c r="DH93" s="636"/>
      <c r="DI93" s="636"/>
      <c r="DJ93" s="636"/>
      <c r="DK93" s="636"/>
      <c r="DL93" s="636"/>
      <c r="DM93" s="636"/>
      <c r="DN93" s="636"/>
      <c r="DO93" s="636"/>
      <c r="DP93" s="636"/>
      <c r="DQ93" s="636"/>
      <c r="DR93" s="636"/>
      <c r="DS93" s="636"/>
      <c r="DT93" s="636"/>
      <c r="DU93" s="636"/>
      <c r="DV93" s="636"/>
      <c r="DW93" s="636"/>
      <c r="DX93" s="636"/>
      <c r="DY93" s="636"/>
      <c r="DZ93" s="636"/>
      <c r="EA93" s="636"/>
      <c r="EB93" s="636"/>
      <c r="EC93" s="636"/>
      <c r="ED93" s="636"/>
      <c r="EE93" s="636"/>
      <c r="EF93" s="636"/>
      <c r="EG93" s="636"/>
      <c r="EH93" s="636"/>
      <c r="EI93" s="636"/>
      <c r="EJ93" s="636"/>
      <c r="EK93" s="636"/>
      <c r="EL93" s="636"/>
      <c r="EM93" s="636"/>
      <c r="EN93" s="636"/>
      <c r="EO93" s="636"/>
      <c r="EP93" s="636"/>
      <c r="EQ93" s="636"/>
      <c r="ER93" s="636"/>
      <c r="ES93" s="636"/>
      <c r="ET93" s="636"/>
      <c r="EU93" s="636"/>
      <c r="EV93" s="636"/>
      <c r="EW93" s="636"/>
      <c r="EX93" s="636"/>
      <c r="EY93" s="636"/>
      <c r="EZ93" s="636"/>
      <c r="FA93" s="636"/>
      <c r="FB93" s="636"/>
      <c r="FC93" s="636"/>
      <c r="FD93" s="636"/>
      <c r="FE93" s="636"/>
      <c r="FF93" s="320"/>
      <c r="FG93" s="320"/>
      <c r="FH93" s="317"/>
    </row>
    <row r="94" spans="1:164" ht="15" customHeight="1">
      <c r="A94" s="713" t="s">
        <v>485</v>
      </c>
      <c r="B94" s="713"/>
      <c r="C94" s="713"/>
      <c r="D94" s="10">
        <v>186751947</v>
      </c>
      <c r="E94" s="10"/>
      <c r="F94" s="10"/>
      <c r="G94" s="10">
        <v>111641536</v>
      </c>
      <c r="H94" s="10">
        <v>75110411</v>
      </c>
      <c r="I94" s="10">
        <v>2894822</v>
      </c>
      <c r="J94" s="10">
        <v>2002873</v>
      </c>
      <c r="K94" s="10">
        <v>891949</v>
      </c>
      <c r="L94" s="10">
        <v>1577519</v>
      </c>
      <c r="M94" s="10">
        <v>1310107</v>
      </c>
      <c r="N94" s="10">
        <v>267412</v>
      </c>
      <c r="O94" s="10">
        <v>2667510</v>
      </c>
      <c r="P94" s="10">
        <v>1485223</v>
      </c>
      <c r="Q94" s="10">
        <v>1182287</v>
      </c>
      <c r="R94" s="10">
        <v>2020408</v>
      </c>
      <c r="S94" s="10">
        <v>1474749</v>
      </c>
      <c r="T94" s="10">
        <v>545659</v>
      </c>
      <c r="U94" s="10">
        <v>15891996</v>
      </c>
      <c r="V94" s="10">
        <v>7662440</v>
      </c>
      <c r="W94" s="10">
        <v>8229556</v>
      </c>
      <c r="X94" s="10">
        <v>3335323</v>
      </c>
      <c r="Y94" s="10">
        <v>1499255</v>
      </c>
      <c r="Z94" s="10">
        <v>1836068</v>
      </c>
      <c r="AA94" s="10">
        <v>2153079</v>
      </c>
      <c r="AB94" s="10">
        <v>1444084</v>
      </c>
      <c r="AC94" s="10">
        <v>708995</v>
      </c>
      <c r="AD94" s="10">
        <v>761619</v>
      </c>
      <c r="AE94" s="10">
        <v>554513</v>
      </c>
      <c r="AF94" s="10">
        <v>207106</v>
      </c>
      <c r="AG94" s="10">
        <v>601126</v>
      </c>
      <c r="AH94" s="10">
        <v>0</v>
      </c>
      <c r="AI94" s="10">
        <v>601126</v>
      </c>
      <c r="AJ94" s="10">
        <v>11144152</v>
      </c>
      <c r="AK94" s="10">
        <v>7865189</v>
      </c>
      <c r="AL94" s="10">
        <v>3278963</v>
      </c>
      <c r="AM94" s="10">
        <v>4400571</v>
      </c>
      <c r="AN94" s="10">
        <v>2565156</v>
      </c>
      <c r="AO94" s="10">
        <v>1835415</v>
      </c>
      <c r="AP94" s="10">
        <v>878205</v>
      </c>
      <c r="AQ94" s="10">
        <v>579813</v>
      </c>
      <c r="AR94" s="10">
        <v>298392</v>
      </c>
      <c r="AS94" s="10">
        <v>1036104</v>
      </c>
      <c r="AT94" s="10">
        <v>658799</v>
      </c>
      <c r="AU94" s="10">
        <v>377305</v>
      </c>
      <c r="AV94" s="10">
        <v>7847996</v>
      </c>
      <c r="AW94" s="10">
        <v>4540632</v>
      </c>
      <c r="AX94" s="10">
        <v>3307364</v>
      </c>
      <c r="AY94" s="10">
        <v>2611640</v>
      </c>
      <c r="AZ94" s="10">
        <v>1651719</v>
      </c>
      <c r="BA94" s="10">
        <v>959921</v>
      </c>
      <c r="BB94" s="10">
        <v>2931070</v>
      </c>
      <c r="BC94" s="10">
        <v>1683423</v>
      </c>
      <c r="BD94" s="10">
        <v>1247647</v>
      </c>
      <c r="BE94" s="10">
        <v>1697872</v>
      </c>
      <c r="BF94" s="10">
        <v>755794</v>
      </c>
      <c r="BG94" s="10">
        <v>942078</v>
      </c>
      <c r="BH94" s="10">
        <v>2267796</v>
      </c>
      <c r="BI94" s="10">
        <v>1743256</v>
      </c>
      <c r="BJ94" s="10">
        <v>524540</v>
      </c>
      <c r="BK94" s="10">
        <v>2135116</v>
      </c>
      <c r="BL94" s="10">
        <v>1339407</v>
      </c>
      <c r="BM94" s="10">
        <v>795709</v>
      </c>
      <c r="BN94" s="10">
        <v>979803</v>
      </c>
      <c r="BO94" s="10">
        <v>647122</v>
      </c>
      <c r="BP94" s="10">
        <v>332681</v>
      </c>
      <c r="BQ94" s="10">
        <v>3705777</v>
      </c>
      <c r="BR94" s="10">
        <v>2622809</v>
      </c>
      <c r="BS94" s="10">
        <v>1082968</v>
      </c>
      <c r="BT94" s="10">
        <v>3459784</v>
      </c>
      <c r="BU94" s="10">
        <v>2256415</v>
      </c>
      <c r="BV94" s="10">
        <v>1203369</v>
      </c>
      <c r="BW94" s="10">
        <v>4669580</v>
      </c>
      <c r="BX94" s="10">
        <v>1632086</v>
      </c>
      <c r="BY94" s="10">
        <v>3037494</v>
      </c>
      <c r="BZ94" s="10">
        <v>4841281</v>
      </c>
      <c r="CA94" s="10">
        <v>1671251</v>
      </c>
      <c r="CB94" s="10">
        <v>3170030</v>
      </c>
      <c r="CC94" s="10">
        <v>1738119</v>
      </c>
      <c r="CD94" s="10">
        <v>1035223</v>
      </c>
      <c r="CE94" s="10">
        <v>702896</v>
      </c>
      <c r="CF94" s="10">
        <v>2557664</v>
      </c>
      <c r="CG94" s="10">
        <v>1367076</v>
      </c>
      <c r="CH94" s="10">
        <v>1190588</v>
      </c>
      <c r="CI94" s="10">
        <v>865471</v>
      </c>
      <c r="CJ94" s="10">
        <v>625481</v>
      </c>
      <c r="CK94" s="10">
        <v>239990</v>
      </c>
      <c r="CL94" s="10">
        <v>1625957</v>
      </c>
      <c r="CM94" s="10">
        <v>813233</v>
      </c>
      <c r="CN94" s="10">
        <v>812724</v>
      </c>
      <c r="CO94" s="10">
        <v>2099489</v>
      </c>
      <c r="CP94" s="10">
        <v>949581</v>
      </c>
      <c r="CQ94" s="10">
        <v>1149908</v>
      </c>
      <c r="CR94" s="10">
        <v>760717</v>
      </c>
      <c r="CS94" s="10">
        <v>463834</v>
      </c>
      <c r="CT94" s="10">
        <v>296883</v>
      </c>
      <c r="CU94" s="10">
        <v>5033982</v>
      </c>
      <c r="CV94" s="10">
        <v>3813576</v>
      </c>
      <c r="CW94" s="10">
        <v>1220406</v>
      </c>
      <c r="CX94" s="10">
        <v>958575</v>
      </c>
      <c r="CY94" s="10">
        <v>658289</v>
      </c>
      <c r="CZ94" s="10">
        <v>300286</v>
      </c>
      <c r="DA94" s="10">
        <v>14801706</v>
      </c>
      <c r="DB94" s="10">
        <v>6290032</v>
      </c>
      <c r="DC94" s="10">
        <v>8511674</v>
      </c>
      <c r="DD94" s="10">
        <v>5736441</v>
      </c>
      <c r="DE94" s="10">
        <v>5051441</v>
      </c>
      <c r="DF94" s="10">
        <v>685000</v>
      </c>
      <c r="DG94" s="10">
        <v>1411284</v>
      </c>
      <c r="DH94" s="10">
        <v>625867</v>
      </c>
      <c r="DI94" s="10">
        <v>785417</v>
      </c>
      <c r="DJ94" s="10">
        <v>6019291</v>
      </c>
      <c r="DK94" s="10">
        <v>3360197</v>
      </c>
      <c r="DL94" s="10">
        <v>2659094</v>
      </c>
      <c r="DM94" s="10">
        <v>2598988</v>
      </c>
      <c r="DN94" s="10">
        <v>1814584</v>
      </c>
      <c r="DO94" s="10">
        <v>784404</v>
      </c>
      <c r="DP94" s="10">
        <v>2107139</v>
      </c>
      <c r="DQ94" s="10">
        <v>1124378</v>
      </c>
      <c r="DR94" s="10">
        <v>982761</v>
      </c>
      <c r="DS94" s="10">
        <v>10806234</v>
      </c>
      <c r="DT94" s="10">
        <v>8305286</v>
      </c>
      <c r="DU94" s="10">
        <v>2500948</v>
      </c>
      <c r="DV94" s="10">
        <v>546568</v>
      </c>
      <c r="DW94" s="10">
        <v>412144</v>
      </c>
      <c r="DX94" s="10">
        <v>134424</v>
      </c>
      <c r="DY94" s="10">
        <v>2346992</v>
      </c>
      <c r="DZ94" s="10">
        <v>1810736</v>
      </c>
      <c r="EA94" s="10">
        <v>536256</v>
      </c>
      <c r="EB94" s="10">
        <v>963107</v>
      </c>
      <c r="EC94" s="10">
        <v>579095</v>
      </c>
      <c r="ED94" s="10">
        <v>384012</v>
      </c>
      <c r="EE94" s="10">
        <v>2492267</v>
      </c>
      <c r="EF94" s="10">
        <v>1570923</v>
      </c>
      <c r="EG94" s="10">
        <v>921344</v>
      </c>
      <c r="EH94" s="10">
        <v>15374301</v>
      </c>
      <c r="EI94" s="10">
        <v>9420076</v>
      </c>
      <c r="EJ94" s="10">
        <v>5954225</v>
      </c>
      <c r="EK94" s="10">
        <v>2031188</v>
      </c>
      <c r="EL94" s="10">
        <v>1278582</v>
      </c>
      <c r="EM94" s="10">
        <v>752606</v>
      </c>
      <c r="EN94" s="10">
        <v>666188</v>
      </c>
      <c r="EO94" s="10">
        <v>394198</v>
      </c>
      <c r="EP94" s="10">
        <v>271990</v>
      </c>
      <c r="EQ94" s="10">
        <v>5556079</v>
      </c>
      <c r="ER94" s="10">
        <v>4156532</v>
      </c>
      <c r="ES94" s="10">
        <v>1399547</v>
      </c>
      <c r="ET94" s="10">
        <v>4430451</v>
      </c>
      <c r="EU94" s="10">
        <v>2200949</v>
      </c>
      <c r="EV94" s="10">
        <v>2229502</v>
      </c>
      <c r="EW94" s="10">
        <v>1306433</v>
      </c>
      <c r="EX94" s="10">
        <v>1208518</v>
      </c>
      <c r="EY94" s="10">
        <v>97915</v>
      </c>
      <c r="EZ94" s="10">
        <v>4727733</v>
      </c>
      <c r="FA94" s="10">
        <v>2150888</v>
      </c>
      <c r="FB94" s="10">
        <v>2576845</v>
      </c>
      <c r="FC94" s="10">
        <v>679435</v>
      </c>
      <c r="FD94" s="10">
        <v>514702</v>
      </c>
      <c r="FE94" s="10">
        <v>164733</v>
      </c>
      <c r="FF94" s="320"/>
      <c r="FG94" s="320"/>
      <c r="FH94" s="317"/>
    </row>
    <row r="95" spans="1:164" ht="15" customHeight="1">
      <c r="A95" s="713" t="s">
        <v>526</v>
      </c>
      <c r="B95" s="713"/>
      <c r="C95" s="713"/>
      <c r="D95" s="10">
        <v>104383261</v>
      </c>
      <c r="E95" s="10"/>
      <c r="F95" s="10"/>
      <c r="G95" s="10">
        <v>75144931</v>
      </c>
      <c r="H95" s="10">
        <v>29238330</v>
      </c>
      <c r="I95" s="10">
        <v>1553970</v>
      </c>
      <c r="J95" s="10">
        <v>1357066</v>
      </c>
      <c r="K95" s="10">
        <v>196904</v>
      </c>
      <c r="L95" s="10">
        <v>673355</v>
      </c>
      <c r="M95" s="10">
        <v>553270</v>
      </c>
      <c r="N95" s="10">
        <v>120085</v>
      </c>
      <c r="O95" s="10">
        <v>1492869</v>
      </c>
      <c r="P95" s="10">
        <v>1026667</v>
      </c>
      <c r="Q95" s="10">
        <v>466202</v>
      </c>
      <c r="R95" s="10">
        <v>1174176</v>
      </c>
      <c r="S95" s="10">
        <v>1013274</v>
      </c>
      <c r="T95" s="10">
        <v>160902</v>
      </c>
      <c r="U95" s="10">
        <v>5532764</v>
      </c>
      <c r="V95" s="10">
        <v>3274286</v>
      </c>
      <c r="W95" s="10">
        <v>2258478</v>
      </c>
      <c r="X95" s="10">
        <v>1608713</v>
      </c>
      <c r="Y95" s="10">
        <v>864969</v>
      </c>
      <c r="Z95" s="10">
        <v>743744</v>
      </c>
      <c r="AA95" s="10">
        <v>1121999</v>
      </c>
      <c r="AB95" s="10">
        <v>959614</v>
      </c>
      <c r="AC95" s="10">
        <v>162385</v>
      </c>
      <c r="AD95" s="10">
        <v>506704</v>
      </c>
      <c r="AE95" s="10">
        <v>405690</v>
      </c>
      <c r="AF95" s="10">
        <v>101014</v>
      </c>
      <c r="AG95" s="10">
        <v>369311</v>
      </c>
      <c r="AH95" s="10">
        <v>0</v>
      </c>
      <c r="AI95" s="10">
        <v>369311</v>
      </c>
      <c r="AJ95" s="10">
        <v>7364875</v>
      </c>
      <c r="AK95" s="10">
        <v>6138353</v>
      </c>
      <c r="AL95" s="10">
        <v>1226522</v>
      </c>
      <c r="AM95" s="10">
        <v>2591490</v>
      </c>
      <c r="AN95" s="10">
        <v>1732970</v>
      </c>
      <c r="AO95" s="10">
        <v>858520</v>
      </c>
      <c r="AP95" s="10">
        <v>448364</v>
      </c>
      <c r="AQ95" s="10">
        <v>286782</v>
      </c>
      <c r="AR95" s="10">
        <v>161582</v>
      </c>
      <c r="AS95" s="10">
        <v>592672</v>
      </c>
      <c r="AT95" s="10">
        <v>441688</v>
      </c>
      <c r="AU95" s="10">
        <v>150984</v>
      </c>
      <c r="AV95" s="10">
        <v>4577469</v>
      </c>
      <c r="AW95" s="10">
        <v>3471913</v>
      </c>
      <c r="AX95" s="10">
        <v>1105556</v>
      </c>
      <c r="AY95" s="10">
        <v>1493243</v>
      </c>
      <c r="AZ95" s="10">
        <v>1251108</v>
      </c>
      <c r="BA95" s="10">
        <v>242135</v>
      </c>
      <c r="BB95" s="10">
        <v>1626581</v>
      </c>
      <c r="BC95" s="10">
        <v>1266989</v>
      </c>
      <c r="BD95" s="10">
        <v>359592</v>
      </c>
      <c r="BE95" s="10">
        <v>839764</v>
      </c>
      <c r="BF95" s="10">
        <v>440585</v>
      </c>
      <c r="BG95" s="10">
        <v>399179</v>
      </c>
      <c r="BH95" s="10">
        <v>1324420</v>
      </c>
      <c r="BI95" s="10">
        <v>1164115</v>
      </c>
      <c r="BJ95" s="10">
        <v>160305</v>
      </c>
      <c r="BK95" s="10">
        <v>1254168</v>
      </c>
      <c r="BL95" s="10">
        <v>900645</v>
      </c>
      <c r="BM95" s="10">
        <v>353523</v>
      </c>
      <c r="BN95" s="10">
        <v>338363</v>
      </c>
      <c r="BO95" s="10">
        <v>275314</v>
      </c>
      <c r="BP95" s="10">
        <v>63049</v>
      </c>
      <c r="BQ95" s="10">
        <v>1967419</v>
      </c>
      <c r="BR95" s="10">
        <v>1933685</v>
      </c>
      <c r="BS95" s="10">
        <v>33734</v>
      </c>
      <c r="BT95" s="10">
        <v>1658278</v>
      </c>
      <c r="BU95" s="10">
        <v>1359088</v>
      </c>
      <c r="BV95" s="10">
        <v>299190</v>
      </c>
      <c r="BW95" s="10">
        <v>1565109</v>
      </c>
      <c r="BX95" s="10">
        <v>915746</v>
      </c>
      <c r="BY95" s="10">
        <v>649363</v>
      </c>
      <c r="BZ95" s="10">
        <v>2915756</v>
      </c>
      <c r="CA95" s="10">
        <v>994161</v>
      </c>
      <c r="CB95" s="10">
        <v>1921595</v>
      </c>
      <c r="CC95" s="10">
        <v>828454</v>
      </c>
      <c r="CD95" s="10">
        <v>656793</v>
      </c>
      <c r="CE95" s="10">
        <v>171661</v>
      </c>
      <c r="CF95" s="10">
        <v>1226036</v>
      </c>
      <c r="CG95" s="10">
        <v>842455</v>
      </c>
      <c r="CH95" s="10">
        <v>383581</v>
      </c>
      <c r="CI95" s="10">
        <v>344119</v>
      </c>
      <c r="CJ95" s="10">
        <v>287389</v>
      </c>
      <c r="CK95" s="10">
        <v>56730</v>
      </c>
      <c r="CL95" s="10">
        <v>879574</v>
      </c>
      <c r="CM95" s="10">
        <v>517420</v>
      </c>
      <c r="CN95" s="10">
        <v>362154</v>
      </c>
      <c r="CO95" s="10">
        <v>1268585</v>
      </c>
      <c r="CP95" s="10">
        <v>710567</v>
      </c>
      <c r="CQ95" s="10">
        <v>558018</v>
      </c>
      <c r="CR95" s="10">
        <v>282587</v>
      </c>
      <c r="CS95" s="10">
        <v>238485</v>
      </c>
      <c r="CT95" s="10">
        <v>44102</v>
      </c>
      <c r="CU95" s="10">
        <v>3247573</v>
      </c>
      <c r="CV95" s="10">
        <v>2923312</v>
      </c>
      <c r="CW95" s="10">
        <v>324261</v>
      </c>
      <c r="CX95" s="10">
        <v>182687</v>
      </c>
      <c r="CY95" s="10">
        <v>96903</v>
      </c>
      <c r="CZ95" s="10">
        <v>85784</v>
      </c>
      <c r="DA95" s="10">
        <v>9788282</v>
      </c>
      <c r="DB95" s="10">
        <v>4995070</v>
      </c>
      <c r="DC95" s="10">
        <v>4793212</v>
      </c>
      <c r="DD95" s="10">
        <v>4144377</v>
      </c>
      <c r="DE95" s="10">
        <v>3873437</v>
      </c>
      <c r="DF95" s="10">
        <v>270940</v>
      </c>
      <c r="DG95" s="10">
        <v>847268</v>
      </c>
      <c r="DH95" s="10">
        <v>424270</v>
      </c>
      <c r="DI95" s="10">
        <v>422998</v>
      </c>
      <c r="DJ95" s="10">
        <v>3579447</v>
      </c>
      <c r="DK95" s="10">
        <v>2592887</v>
      </c>
      <c r="DL95" s="10">
        <v>986560</v>
      </c>
      <c r="DM95" s="10">
        <v>1674840</v>
      </c>
      <c r="DN95" s="10">
        <v>1386962</v>
      </c>
      <c r="DO95" s="10">
        <v>287878</v>
      </c>
      <c r="DP95" s="10">
        <v>828040</v>
      </c>
      <c r="DQ95" s="10">
        <v>481905</v>
      </c>
      <c r="DR95" s="10">
        <v>346135</v>
      </c>
      <c r="DS95" s="10">
        <v>7121788</v>
      </c>
      <c r="DT95" s="10">
        <v>6565831</v>
      </c>
      <c r="DU95" s="10">
        <v>555957</v>
      </c>
      <c r="DV95" s="10">
        <v>294835</v>
      </c>
      <c r="DW95" s="10">
        <v>277136</v>
      </c>
      <c r="DX95" s="10">
        <v>17699</v>
      </c>
      <c r="DY95" s="10">
        <v>1513141</v>
      </c>
      <c r="DZ95" s="10">
        <v>1240504</v>
      </c>
      <c r="EA95" s="10">
        <v>272637</v>
      </c>
      <c r="EB95" s="10">
        <v>502774</v>
      </c>
      <c r="EC95" s="10">
        <v>418340</v>
      </c>
      <c r="ED95" s="10">
        <v>84434</v>
      </c>
      <c r="EE95" s="10">
        <v>1321147</v>
      </c>
      <c r="EF95" s="10">
        <v>1045261</v>
      </c>
      <c r="EG95" s="10">
        <v>275886</v>
      </c>
      <c r="EH95" s="10">
        <v>9865883</v>
      </c>
      <c r="EI95" s="10">
        <v>6781754</v>
      </c>
      <c r="EJ95" s="10">
        <v>3084129</v>
      </c>
      <c r="EK95" s="10">
        <v>1104571</v>
      </c>
      <c r="EL95" s="10">
        <v>950158</v>
      </c>
      <c r="EM95" s="10">
        <v>154413</v>
      </c>
      <c r="EN95" s="10">
        <v>271224</v>
      </c>
      <c r="EO95" s="10">
        <v>197904</v>
      </c>
      <c r="EP95" s="10">
        <v>73320</v>
      </c>
      <c r="EQ95" s="10">
        <v>2917746</v>
      </c>
      <c r="ER95" s="10">
        <v>2218717</v>
      </c>
      <c r="ES95" s="10">
        <v>699029</v>
      </c>
      <c r="ET95" s="10">
        <v>2207212</v>
      </c>
      <c r="EU95" s="10">
        <v>1078388</v>
      </c>
      <c r="EV95" s="10">
        <v>1128824</v>
      </c>
      <c r="EW95" s="10">
        <v>615961</v>
      </c>
      <c r="EX95" s="10">
        <v>607982</v>
      </c>
      <c r="EY95" s="10">
        <v>7979</v>
      </c>
      <c r="EZ95" s="10">
        <v>2587154</v>
      </c>
      <c r="FA95" s="10">
        <v>1429867</v>
      </c>
      <c r="FB95" s="10">
        <v>1157287</v>
      </c>
      <c r="FC95" s="10">
        <v>346125</v>
      </c>
      <c r="FD95" s="10">
        <v>277256</v>
      </c>
      <c r="FE95" s="10">
        <v>68869</v>
      </c>
      <c r="FF95" s="320"/>
      <c r="FG95" s="320"/>
      <c r="FH95" s="317"/>
    </row>
    <row r="96" spans="1:164" ht="15" customHeight="1">
      <c r="A96" s="713" t="s">
        <v>486</v>
      </c>
      <c r="B96" s="713"/>
      <c r="C96" s="713"/>
      <c r="D96" s="10">
        <v>28417878</v>
      </c>
      <c r="E96" s="10"/>
      <c r="F96" s="10"/>
      <c r="G96" s="10">
        <v>2383605</v>
      </c>
      <c r="H96" s="10">
        <v>26034273</v>
      </c>
      <c r="I96" s="10">
        <v>141341</v>
      </c>
      <c r="J96" s="10">
        <v>1250</v>
      </c>
      <c r="K96" s="10">
        <v>140091</v>
      </c>
      <c r="L96" s="10">
        <v>402322</v>
      </c>
      <c r="M96" s="10">
        <v>325494</v>
      </c>
      <c r="N96" s="10">
        <v>76828</v>
      </c>
      <c r="O96" s="10">
        <v>676899</v>
      </c>
      <c r="P96" s="10">
        <v>3338</v>
      </c>
      <c r="Q96" s="10">
        <v>673561</v>
      </c>
      <c r="R96" s="10">
        <v>132722</v>
      </c>
      <c r="S96" s="10">
        <v>439</v>
      </c>
      <c r="T96" s="10">
        <v>132283</v>
      </c>
      <c r="U96" s="10">
        <v>5009413</v>
      </c>
      <c r="V96" s="10">
        <v>4250</v>
      </c>
      <c r="W96" s="10">
        <v>5005163</v>
      </c>
      <c r="X96" s="10">
        <v>858858</v>
      </c>
      <c r="Y96" s="10">
        <v>1721</v>
      </c>
      <c r="Z96" s="10">
        <v>857137</v>
      </c>
      <c r="AA96" s="10">
        <v>29715</v>
      </c>
      <c r="AB96" s="10">
        <v>23877</v>
      </c>
      <c r="AC96" s="10">
        <v>5838</v>
      </c>
      <c r="AD96" s="10">
        <v>7896</v>
      </c>
      <c r="AE96" s="10">
        <v>0</v>
      </c>
      <c r="AF96" s="10">
        <v>7896</v>
      </c>
      <c r="AG96" s="10">
        <v>0</v>
      </c>
      <c r="AH96" s="10">
        <v>0</v>
      </c>
      <c r="AI96" s="10">
        <v>0</v>
      </c>
      <c r="AJ96" s="10">
        <v>3013833</v>
      </c>
      <c r="AK96" s="10">
        <v>0</v>
      </c>
      <c r="AL96" s="10">
        <v>3013833</v>
      </c>
      <c r="AM96" s="10">
        <v>885598</v>
      </c>
      <c r="AN96" s="10">
        <v>3158</v>
      </c>
      <c r="AO96" s="10">
        <v>882440</v>
      </c>
      <c r="AP96" s="10">
        <v>563559</v>
      </c>
      <c r="AQ96" s="10">
        <v>563559</v>
      </c>
      <c r="AR96" s="10">
        <v>0</v>
      </c>
      <c r="AS96" s="10">
        <v>59048</v>
      </c>
      <c r="AT96" s="10">
        <v>1960</v>
      </c>
      <c r="AU96" s="10">
        <v>57088</v>
      </c>
      <c r="AV96" s="10">
        <v>1743340</v>
      </c>
      <c r="AW96" s="10">
        <v>32386</v>
      </c>
      <c r="AX96" s="10">
        <v>1710954</v>
      </c>
      <c r="AY96" s="10">
        <v>213857</v>
      </c>
      <c r="AZ96" s="10">
        <v>2226</v>
      </c>
      <c r="BA96" s="10">
        <v>211631</v>
      </c>
      <c r="BB96" s="10">
        <v>119504</v>
      </c>
      <c r="BC96" s="10">
        <v>1</v>
      </c>
      <c r="BD96" s="10">
        <v>119503</v>
      </c>
      <c r="BE96" s="10">
        <v>109069</v>
      </c>
      <c r="BF96" s="10">
        <v>3416</v>
      </c>
      <c r="BG96" s="10">
        <v>105653</v>
      </c>
      <c r="BH96" s="10">
        <v>174885</v>
      </c>
      <c r="BI96" s="10">
        <v>5606</v>
      </c>
      <c r="BJ96" s="10">
        <v>169279</v>
      </c>
      <c r="BK96" s="10">
        <v>412080</v>
      </c>
      <c r="BL96" s="10">
        <v>31714</v>
      </c>
      <c r="BM96" s="10">
        <v>380366</v>
      </c>
      <c r="BN96" s="10">
        <v>52487</v>
      </c>
      <c r="BO96" s="10">
        <v>163</v>
      </c>
      <c r="BP96" s="10">
        <v>52324</v>
      </c>
      <c r="BQ96" s="10">
        <v>326086</v>
      </c>
      <c r="BR96" s="10">
        <v>300041</v>
      </c>
      <c r="BS96" s="10">
        <v>26045</v>
      </c>
      <c r="BT96" s="10">
        <v>644325</v>
      </c>
      <c r="BU96" s="10">
        <v>597771</v>
      </c>
      <c r="BV96" s="10">
        <v>46554</v>
      </c>
      <c r="BW96" s="10">
        <v>592685</v>
      </c>
      <c r="BX96" s="10">
        <v>19176</v>
      </c>
      <c r="BY96" s="10">
        <v>573509</v>
      </c>
      <c r="BZ96" s="10">
        <v>526149</v>
      </c>
      <c r="CA96" s="10">
        <v>9336</v>
      </c>
      <c r="CB96" s="10">
        <v>516813</v>
      </c>
      <c r="CC96" s="10">
        <v>94558</v>
      </c>
      <c r="CD96" s="10">
        <v>0</v>
      </c>
      <c r="CE96" s="10">
        <v>94558</v>
      </c>
      <c r="CF96" s="10">
        <v>352879</v>
      </c>
      <c r="CG96" s="10">
        <v>607</v>
      </c>
      <c r="CH96" s="10">
        <v>352272</v>
      </c>
      <c r="CI96" s="10">
        <v>74142</v>
      </c>
      <c r="CJ96" s="10">
        <v>7302</v>
      </c>
      <c r="CK96" s="10">
        <v>66840</v>
      </c>
      <c r="CL96" s="10">
        <v>112665</v>
      </c>
      <c r="CM96" s="10">
        <v>2082</v>
      </c>
      <c r="CN96" s="10">
        <v>110583</v>
      </c>
      <c r="CO96" s="10">
        <v>396750</v>
      </c>
      <c r="CP96" s="10">
        <v>0</v>
      </c>
      <c r="CQ96" s="10">
        <v>396750</v>
      </c>
      <c r="CR96" s="10">
        <v>41477</v>
      </c>
      <c r="CS96" s="10">
        <v>828</v>
      </c>
      <c r="CT96" s="10">
        <v>40649</v>
      </c>
      <c r="CU96" s="10">
        <v>20671</v>
      </c>
      <c r="CV96" s="10">
        <v>4235</v>
      </c>
      <c r="CW96" s="10">
        <v>16436</v>
      </c>
      <c r="CX96" s="10">
        <v>89444</v>
      </c>
      <c r="CY96" s="10">
        <v>563</v>
      </c>
      <c r="CZ96" s="10">
        <v>88881</v>
      </c>
      <c r="DA96" s="10">
        <v>2754597</v>
      </c>
      <c r="DB96" s="10">
        <v>94849</v>
      </c>
      <c r="DC96" s="10">
        <v>2659748</v>
      </c>
      <c r="DD96" s="10">
        <v>607560</v>
      </c>
      <c r="DE96" s="10">
        <v>11862</v>
      </c>
      <c r="DF96" s="10">
        <v>595698</v>
      </c>
      <c r="DG96" s="10">
        <v>123937</v>
      </c>
      <c r="DH96" s="10">
        <v>2313</v>
      </c>
      <c r="DI96" s="10">
        <v>121624</v>
      </c>
      <c r="DJ96" s="10">
        <v>347741</v>
      </c>
      <c r="DK96" s="10">
        <v>0</v>
      </c>
      <c r="DL96" s="10">
        <v>347741</v>
      </c>
      <c r="DM96" s="10">
        <v>132044</v>
      </c>
      <c r="DN96" s="10">
        <v>4685</v>
      </c>
      <c r="DO96" s="10">
        <v>127359</v>
      </c>
      <c r="DP96" s="10">
        <v>409891</v>
      </c>
      <c r="DQ96" s="10">
        <v>8400</v>
      </c>
      <c r="DR96" s="10">
        <v>401491</v>
      </c>
      <c r="DS96" s="10">
        <v>675104</v>
      </c>
      <c r="DT96" s="10">
        <v>2487</v>
      </c>
      <c r="DU96" s="10">
        <v>672617</v>
      </c>
      <c r="DV96" s="10">
        <v>50865</v>
      </c>
      <c r="DW96" s="10">
        <v>50865</v>
      </c>
      <c r="DX96" s="10">
        <v>0</v>
      </c>
      <c r="DY96" s="10">
        <v>183108</v>
      </c>
      <c r="DZ96" s="10">
        <v>5855</v>
      </c>
      <c r="EA96" s="10">
        <v>177253</v>
      </c>
      <c r="EB96" s="10">
        <v>37231</v>
      </c>
      <c r="EC96" s="10">
        <v>0</v>
      </c>
      <c r="ED96" s="10">
        <v>37231</v>
      </c>
      <c r="EE96" s="10">
        <v>505576</v>
      </c>
      <c r="EF96" s="10">
        <v>38816</v>
      </c>
      <c r="EG96" s="10">
        <v>466760</v>
      </c>
      <c r="EH96" s="10">
        <v>2018920</v>
      </c>
      <c r="EI96" s="10">
        <v>10106</v>
      </c>
      <c r="EJ96" s="10">
        <v>2008814</v>
      </c>
      <c r="EK96" s="10">
        <v>679599</v>
      </c>
      <c r="EL96" s="10">
        <v>5865</v>
      </c>
      <c r="EM96" s="10">
        <v>673734</v>
      </c>
      <c r="EN96" s="10">
        <v>41187</v>
      </c>
      <c r="EO96" s="10">
        <v>11563</v>
      </c>
      <c r="EP96" s="10">
        <v>29624</v>
      </c>
      <c r="EQ96" s="10">
        <v>733472</v>
      </c>
      <c r="ER96" s="10">
        <v>10700</v>
      </c>
      <c r="ES96" s="10">
        <v>722772</v>
      </c>
      <c r="ET96" s="10">
        <v>725316</v>
      </c>
      <c r="EU96" s="10">
        <v>4254</v>
      </c>
      <c r="EV96" s="10">
        <v>721062</v>
      </c>
      <c r="EW96" s="10">
        <v>52800</v>
      </c>
      <c r="EX96" s="10">
        <v>1765</v>
      </c>
      <c r="EY96" s="10">
        <v>51035</v>
      </c>
      <c r="EZ96" s="10">
        <v>324203</v>
      </c>
      <c r="FA96" s="10">
        <v>129926</v>
      </c>
      <c r="FB96" s="10">
        <v>194277</v>
      </c>
      <c r="FC96" s="10">
        <v>136464</v>
      </c>
      <c r="FD96" s="10">
        <v>42795</v>
      </c>
      <c r="FE96" s="10">
        <v>93669</v>
      </c>
      <c r="FF96" s="320"/>
      <c r="FG96" s="320"/>
      <c r="FH96" s="317"/>
    </row>
    <row r="97" spans="1:164" ht="15" customHeight="1">
      <c r="A97" s="713" t="s">
        <v>487</v>
      </c>
      <c r="B97" s="713"/>
      <c r="C97" s="713"/>
      <c r="D97" s="10">
        <v>2253140</v>
      </c>
      <c r="E97" s="10"/>
      <c r="F97" s="10"/>
      <c r="G97" s="10">
        <v>13496</v>
      </c>
      <c r="H97" s="10">
        <v>2239644</v>
      </c>
      <c r="I97" s="10">
        <v>17212</v>
      </c>
      <c r="J97" s="10">
        <v>0</v>
      </c>
      <c r="K97" s="10">
        <v>17212</v>
      </c>
      <c r="L97" s="10">
        <v>1303</v>
      </c>
      <c r="M97" s="10">
        <v>0</v>
      </c>
      <c r="N97" s="10">
        <v>1303</v>
      </c>
      <c r="O97" s="10">
        <v>10527</v>
      </c>
      <c r="P97" s="10">
        <v>0</v>
      </c>
      <c r="Q97" s="10">
        <v>10527</v>
      </c>
      <c r="R97" s="10">
        <v>2718</v>
      </c>
      <c r="S97" s="10">
        <v>0</v>
      </c>
      <c r="T97" s="10">
        <v>2718</v>
      </c>
      <c r="U97" s="10">
        <v>562927</v>
      </c>
      <c r="V97" s="10">
        <v>3331</v>
      </c>
      <c r="W97" s="10">
        <v>559596</v>
      </c>
      <c r="X97" s="10">
        <v>60263</v>
      </c>
      <c r="Y97" s="10">
        <v>0</v>
      </c>
      <c r="Z97" s="10">
        <v>60263</v>
      </c>
      <c r="AA97" s="10">
        <v>56777</v>
      </c>
      <c r="AB97" s="10">
        <v>3813</v>
      </c>
      <c r="AC97" s="10">
        <v>52964</v>
      </c>
      <c r="AD97" s="10">
        <v>10718</v>
      </c>
      <c r="AE97" s="10">
        <v>0</v>
      </c>
      <c r="AF97" s="10">
        <v>10718</v>
      </c>
      <c r="AG97" s="10">
        <v>35421</v>
      </c>
      <c r="AH97" s="10">
        <v>0</v>
      </c>
      <c r="AI97" s="10">
        <v>35421</v>
      </c>
      <c r="AJ97" s="10">
        <v>206200</v>
      </c>
      <c r="AK97" s="10">
        <v>0</v>
      </c>
      <c r="AL97" s="10">
        <v>206200</v>
      </c>
      <c r="AM97" s="10">
        <v>9956</v>
      </c>
      <c r="AN97" s="10">
        <v>0</v>
      </c>
      <c r="AO97" s="10">
        <v>9956</v>
      </c>
      <c r="AP97" s="10">
        <v>3896</v>
      </c>
      <c r="AQ97" s="10">
        <v>3431</v>
      </c>
      <c r="AR97" s="10">
        <v>465</v>
      </c>
      <c r="AS97" s="10">
        <v>888</v>
      </c>
      <c r="AT97" s="10">
        <v>0</v>
      </c>
      <c r="AU97" s="10">
        <v>888</v>
      </c>
      <c r="AV97" s="10">
        <v>68492</v>
      </c>
      <c r="AW97" s="10">
        <v>0</v>
      </c>
      <c r="AX97" s="10">
        <v>68492</v>
      </c>
      <c r="AY97" s="10">
        <v>14174</v>
      </c>
      <c r="AZ97" s="10">
        <v>0</v>
      </c>
      <c r="BA97" s="10">
        <v>14174</v>
      </c>
      <c r="BB97" s="10">
        <v>26426</v>
      </c>
      <c r="BC97" s="10">
        <v>0</v>
      </c>
      <c r="BD97" s="10">
        <v>26426</v>
      </c>
      <c r="BE97" s="10">
        <v>5336</v>
      </c>
      <c r="BF97" s="10">
        <v>0</v>
      </c>
      <c r="BG97" s="10">
        <v>5336</v>
      </c>
      <c r="BH97" s="10">
        <v>66555</v>
      </c>
      <c r="BI97" s="10">
        <v>0</v>
      </c>
      <c r="BJ97" s="10">
        <v>66555</v>
      </c>
      <c r="BK97" s="10">
        <v>3473</v>
      </c>
      <c r="BL97" s="10">
        <v>0</v>
      </c>
      <c r="BM97" s="10">
        <v>3473</v>
      </c>
      <c r="BN97" s="10">
        <v>4373</v>
      </c>
      <c r="BO97" s="10">
        <v>0</v>
      </c>
      <c r="BP97" s="10">
        <v>4373</v>
      </c>
      <c r="BQ97" s="10">
        <v>53553</v>
      </c>
      <c r="BR97" s="10">
        <v>0</v>
      </c>
      <c r="BS97" s="10">
        <v>53553</v>
      </c>
      <c r="BT97" s="10">
        <v>16096</v>
      </c>
      <c r="BU97" s="10">
        <v>0</v>
      </c>
      <c r="BV97" s="10">
        <v>16096</v>
      </c>
      <c r="BW97" s="10">
        <v>48448</v>
      </c>
      <c r="BX97" s="10">
        <v>0</v>
      </c>
      <c r="BY97" s="10">
        <v>48448</v>
      </c>
      <c r="BZ97" s="10">
        <v>72763</v>
      </c>
      <c r="CA97" s="10">
        <v>0</v>
      </c>
      <c r="CB97" s="10">
        <v>72763</v>
      </c>
      <c r="CC97" s="10">
        <v>1329</v>
      </c>
      <c r="CD97" s="10">
        <v>0</v>
      </c>
      <c r="CE97" s="10">
        <v>1329</v>
      </c>
      <c r="CF97" s="10">
        <v>23977</v>
      </c>
      <c r="CG97" s="10">
        <v>0</v>
      </c>
      <c r="CH97" s="10">
        <v>23977</v>
      </c>
      <c r="CI97" s="10">
        <v>7159</v>
      </c>
      <c r="CJ97" s="10">
        <v>0</v>
      </c>
      <c r="CK97" s="10">
        <v>7159</v>
      </c>
      <c r="CL97" s="10">
        <v>8817</v>
      </c>
      <c r="CM97" s="10">
        <v>0</v>
      </c>
      <c r="CN97" s="10">
        <v>8817</v>
      </c>
      <c r="CO97" s="10">
        <v>9925</v>
      </c>
      <c r="CP97" s="10">
        <v>0</v>
      </c>
      <c r="CQ97" s="10">
        <v>9925</v>
      </c>
      <c r="CR97" s="10">
        <v>15688</v>
      </c>
      <c r="CS97" s="10">
        <v>0</v>
      </c>
      <c r="CT97" s="10">
        <v>15688</v>
      </c>
      <c r="CU97" s="10">
        <v>73279</v>
      </c>
      <c r="CV97" s="10">
        <v>0</v>
      </c>
      <c r="CW97" s="10">
        <v>73279</v>
      </c>
      <c r="CX97" s="10">
        <v>7643</v>
      </c>
      <c r="CY97" s="10">
        <v>0</v>
      </c>
      <c r="CZ97" s="10">
        <v>7643</v>
      </c>
      <c r="DA97" s="10">
        <v>88469</v>
      </c>
      <c r="DB97" s="10">
        <v>0</v>
      </c>
      <c r="DC97" s="10">
        <v>88469</v>
      </c>
      <c r="DD97" s="10">
        <v>38940</v>
      </c>
      <c r="DE97" s="10">
        <v>1790</v>
      </c>
      <c r="DF97" s="10">
        <v>37150</v>
      </c>
      <c r="DG97" s="10">
        <v>2765</v>
      </c>
      <c r="DH97" s="10">
        <v>0</v>
      </c>
      <c r="DI97" s="10">
        <v>2765</v>
      </c>
      <c r="DJ97" s="10">
        <v>41681</v>
      </c>
      <c r="DK97" s="10">
        <v>0</v>
      </c>
      <c r="DL97" s="10">
        <v>41681</v>
      </c>
      <c r="DM97" s="10">
        <v>12099</v>
      </c>
      <c r="DN97" s="10">
        <v>0</v>
      </c>
      <c r="DO97" s="10">
        <v>12099</v>
      </c>
      <c r="DP97" s="10">
        <v>21248</v>
      </c>
      <c r="DQ97" s="10">
        <v>0</v>
      </c>
      <c r="DR97" s="10">
        <v>21248</v>
      </c>
      <c r="DS97" s="10">
        <v>231640</v>
      </c>
      <c r="DT97" s="10">
        <v>0</v>
      </c>
      <c r="DU97" s="10">
        <v>231640</v>
      </c>
      <c r="DV97" s="10">
        <v>3521</v>
      </c>
      <c r="DW97" s="10">
        <v>0</v>
      </c>
      <c r="DX97" s="10">
        <v>3521</v>
      </c>
      <c r="DY97" s="10">
        <v>30689</v>
      </c>
      <c r="DZ97" s="10">
        <v>0</v>
      </c>
      <c r="EA97" s="10">
        <v>30689</v>
      </c>
      <c r="EB97" s="10">
        <v>5320</v>
      </c>
      <c r="EC97" s="10">
        <v>0</v>
      </c>
      <c r="ED97" s="10">
        <v>5320</v>
      </c>
      <c r="EE97" s="10">
        <v>16175</v>
      </c>
      <c r="EF97" s="10">
        <v>0</v>
      </c>
      <c r="EG97" s="10">
        <v>16175</v>
      </c>
      <c r="EH97" s="10">
        <v>30997</v>
      </c>
      <c r="EI97" s="10">
        <v>0</v>
      </c>
      <c r="EJ97" s="10">
        <v>30997</v>
      </c>
      <c r="EK97" s="10">
        <v>6030</v>
      </c>
      <c r="EL97" s="10">
        <v>0</v>
      </c>
      <c r="EM97" s="10">
        <v>6030</v>
      </c>
      <c r="EN97" s="10">
        <v>8387</v>
      </c>
      <c r="EO97" s="10">
        <v>0</v>
      </c>
      <c r="EP97" s="10">
        <v>8387</v>
      </c>
      <c r="EQ97" s="10">
        <v>97029</v>
      </c>
      <c r="ER97" s="10">
        <v>0</v>
      </c>
      <c r="ES97" s="10">
        <v>97029</v>
      </c>
      <c r="ET97" s="10">
        <v>31401</v>
      </c>
      <c r="EU97" s="10">
        <v>0</v>
      </c>
      <c r="EV97" s="10">
        <v>31401</v>
      </c>
      <c r="EW97" s="10">
        <v>7093</v>
      </c>
      <c r="EX97" s="10">
        <v>0</v>
      </c>
      <c r="EY97" s="10">
        <v>7093</v>
      </c>
      <c r="EZ97" s="10">
        <v>72525</v>
      </c>
      <c r="FA97" s="10">
        <v>1131</v>
      </c>
      <c r="FB97" s="10">
        <v>71394</v>
      </c>
      <c r="FC97" s="10">
        <v>820</v>
      </c>
      <c r="FD97" s="10">
        <v>0</v>
      </c>
      <c r="FE97" s="10">
        <v>820</v>
      </c>
      <c r="FF97" s="320"/>
      <c r="FG97" s="320"/>
      <c r="FH97" s="317"/>
    </row>
    <row r="98" spans="1:164" ht="15" customHeight="1">
      <c r="A98" s="713" t="s">
        <v>488</v>
      </c>
      <c r="B98" s="713"/>
      <c r="C98" s="713"/>
      <c r="D98" s="10">
        <v>6532243</v>
      </c>
      <c r="E98" s="10"/>
      <c r="F98" s="10"/>
      <c r="G98" s="10">
        <v>2359041</v>
      </c>
      <c r="H98" s="10">
        <v>4173202</v>
      </c>
      <c r="I98" s="10">
        <v>91218</v>
      </c>
      <c r="J98" s="10">
        <v>91218</v>
      </c>
      <c r="K98" s="10">
        <v>0</v>
      </c>
      <c r="L98" s="10">
        <v>122419</v>
      </c>
      <c r="M98" s="10">
        <v>90</v>
      </c>
      <c r="N98" s="10">
        <v>122329</v>
      </c>
      <c r="O98" s="10">
        <v>0</v>
      </c>
      <c r="P98" s="10">
        <v>0</v>
      </c>
      <c r="Q98" s="10">
        <v>0</v>
      </c>
      <c r="R98" s="10">
        <v>3777</v>
      </c>
      <c r="S98" s="10">
        <v>0</v>
      </c>
      <c r="T98" s="10">
        <v>3777</v>
      </c>
      <c r="U98" s="10">
        <v>1441931</v>
      </c>
      <c r="V98" s="10">
        <v>0</v>
      </c>
      <c r="W98" s="10">
        <v>1441931</v>
      </c>
      <c r="X98" s="10">
        <v>0</v>
      </c>
      <c r="Y98" s="10">
        <v>0</v>
      </c>
      <c r="Z98" s="10">
        <v>0</v>
      </c>
      <c r="AA98" s="10">
        <v>1840</v>
      </c>
      <c r="AB98" s="10">
        <v>708</v>
      </c>
      <c r="AC98" s="10">
        <v>1132</v>
      </c>
      <c r="AD98" s="10">
        <v>55656</v>
      </c>
      <c r="AE98" s="10">
        <v>55656</v>
      </c>
      <c r="AF98" s="10">
        <v>0</v>
      </c>
      <c r="AG98" s="10">
        <v>0</v>
      </c>
      <c r="AH98" s="10">
        <v>0</v>
      </c>
      <c r="AI98" s="10">
        <v>0</v>
      </c>
      <c r="AJ98" s="10">
        <v>555418</v>
      </c>
      <c r="AK98" s="10">
        <v>0</v>
      </c>
      <c r="AL98" s="10">
        <v>555418</v>
      </c>
      <c r="AM98" s="10">
        <v>364273</v>
      </c>
      <c r="AN98" s="10">
        <v>364273</v>
      </c>
      <c r="AO98" s="10">
        <v>0</v>
      </c>
      <c r="AP98" s="10">
        <v>124093</v>
      </c>
      <c r="AQ98" s="10">
        <v>124093</v>
      </c>
      <c r="AR98" s="10">
        <v>0</v>
      </c>
      <c r="AS98" s="10">
        <v>1502</v>
      </c>
      <c r="AT98" s="10">
        <v>0</v>
      </c>
      <c r="AU98" s="10">
        <v>1502</v>
      </c>
      <c r="AV98" s="10">
        <v>5043</v>
      </c>
      <c r="AW98" s="10">
        <v>0</v>
      </c>
      <c r="AX98" s="10">
        <v>5043</v>
      </c>
      <c r="AY98" s="10">
        <v>21208</v>
      </c>
      <c r="AZ98" s="10">
        <v>15346</v>
      </c>
      <c r="BA98" s="10">
        <v>5862</v>
      </c>
      <c r="BB98" s="10">
        <v>0</v>
      </c>
      <c r="BC98" s="10">
        <v>0</v>
      </c>
      <c r="BD98" s="10">
        <v>0</v>
      </c>
      <c r="BE98" s="10">
        <v>0</v>
      </c>
      <c r="BF98" s="10">
        <v>0</v>
      </c>
      <c r="BG98" s="10">
        <v>0</v>
      </c>
      <c r="BH98" s="10">
        <v>23092</v>
      </c>
      <c r="BI98" s="10">
        <v>0</v>
      </c>
      <c r="BJ98" s="10">
        <v>23092</v>
      </c>
      <c r="BK98" s="10">
        <v>463316</v>
      </c>
      <c r="BL98" s="10">
        <v>317600</v>
      </c>
      <c r="BM98" s="10">
        <v>145716</v>
      </c>
      <c r="BN98" s="10">
        <v>5899</v>
      </c>
      <c r="BO98" s="10">
        <v>191</v>
      </c>
      <c r="BP98" s="10">
        <v>5708</v>
      </c>
      <c r="BQ98" s="10">
        <v>136359</v>
      </c>
      <c r="BR98" s="10">
        <v>136359</v>
      </c>
      <c r="BS98" s="10">
        <v>0</v>
      </c>
      <c r="BT98" s="10">
        <v>112199</v>
      </c>
      <c r="BU98" s="10">
        <v>105123</v>
      </c>
      <c r="BV98" s="10">
        <v>7076</v>
      </c>
      <c r="BW98" s="10">
        <v>2781</v>
      </c>
      <c r="BX98" s="10">
        <v>0</v>
      </c>
      <c r="BY98" s="10">
        <v>2781</v>
      </c>
      <c r="BZ98" s="10">
        <v>57415</v>
      </c>
      <c r="CA98" s="10">
        <v>0</v>
      </c>
      <c r="CB98" s="10">
        <v>57415</v>
      </c>
      <c r="CC98" s="10">
        <v>52222</v>
      </c>
      <c r="CD98" s="10">
        <v>17768</v>
      </c>
      <c r="CE98" s="10">
        <v>34454</v>
      </c>
      <c r="CF98" s="10">
        <v>1045</v>
      </c>
      <c r="CG98" s="10">
        <v>61</v>
      </c>
      <c r="CH98" s="10">
        <v>984</v>
      </c>
      <c r="CI98" s="10">
        <v>2232</v>
      </c>
      <c r="CJ98" s="10">
        <v>0</v>
      </c>
      <c r="CK98" s="10">
        <v>2232</v>
      </c>
      <c r="CL98" s="10">
        <v>0</v>
      </c>
      <c r="CM98" s="10">
        <v>0</v>
      </c>
      <c r="CN98" s="10">
        <v>0</v>
      </c>
      <c r="CO98" s="10">
        <v>0</v>
      </c>
      <c r="CP98" s="10">
        <v>0</v>
      </c>
      <c r="CQ98" s="10">
        <v>0</v>
      </c>
      <c r="CR98" s="10">
        <v>11</v>
      </c>
      <c r="CS98" s="10">
        <v>11</v>
      </c>
      <c r="CT98" s="10">
        <v>0</v>
      </c>
      <c r="CU98" s="10">
        <v>38162</v>
      </c>
      <c r="CV98" s="10">
        <v>37824</v>
      </c>
      <c r="CW98" s="10">
        <v>338</v>
      </c>
      <c r="CX98" s="10">
        <v>0</v>
      </c>
      <c r="CY98" s="10">
        <v>0</v>
      </c>
      <c r="CZ98" s="10">
        <v>0</v>
      </c>
      <c r="DA98" s="10">
        <v>298343</v>
      </c>
      <c r="DB98" s="10">
        <v>21968</v>
      </c>
      <c r="DC98" s="10">
        <v>276375</v>
      </c>
      <c r="DD98" s="10">
        <v>42786</v>
      </c>
      <c r="DE98" s="10">
        <v>42786</v>
      </c>
      <c r="DF98" s="10">
        <v>0</v>
      </c>
      <c r="DG98" s="10">
        <v>0</v>
      </c>
      <c r="DH98" s="10">
        <v>0</v>
      </c>
      <c r="DI98" s="10">
        <v>0</v>
      </c>
      <c r="DJ98" s="10">
        <v>53776</v>
      </c>
      <c r="DK98" s="10">
        <v>0</v>
      </c>
      <c r="DL98" s="10">
        <v>53776</v>
      </c>
      <c r="DM98" s="10">
        <v>6934</v>
      </c>
      <c r="DN98" s="10">
        <v>0</v>
      </c>
      <c r="DO98" s="10">
        <v>6934</v>
      </c>
      <c r="DP98" s="10">
        <v>135549</v>
      </c>
      <c r="DQ98" s="10">
        <v>0</v>
      </c>
      <c r="DR98" s="10">
        <v>135549</v>
      </c>
      <c r="DS98" s="10">
        <v>103258</v>
      </c>
      <c r="DT98" s="10">
        <v>1819</v>
      </c>
      <c r="DU98" s="10">
        <v>101439</v>
      </c>
      <c r="DV98" s="10">
        <v>2554</v>
      </c>
      <c r="DW98" s="10">
        <v>0</v>
      </c>
      <c r="DX98" s="10">
        <v>2554</v>
      </c>
      <c r="DY98" s="10">
        <v>401950</v>
      </c>
      <c r="DZ98" s="10">
        <v>401950</v>
      </c>
      <c r="EA98" s="10">
        <v>0</v>
      </c>
      <c r="EB98" s="10">
        <v>0</v>
      </c>
      <c r="EC98" s="10">
        <v>0</v>
      </c>
      <c r="ED98" s="10">
        <v>0</v>
      </c>
      <c r="EE98" s="10">
        <v>1650</v>
      </c>
      <c r="EF98" s="10">
        <v>0</v>
      </c>
      <c r="EG98" s="10">
        <v>1650</v>
      </c>
      <c r="EH98" s="10">
        <v>614472</v>
      </c>
      <c r="EI98" s="10">
        <v>0</v>
      </c>
      <c r="EJ98" s="10">
        <v>614472</v>
      </c>
      <c r="EK98" s="10">
        <v>0</v>
      </c>
      <c r="EL98" s="10">
        <v>0</v>
      </c>
      <c r="EM98" s="10">
        <v>0</v>
      </c>
      <c r="EN98" s="10">
        <v>0</v>
      </c>
      <c r="EO98" s="10">
        <v>0</v>
      </c>
      <c r="EP98" s="10">
        <v>0</v>
      </c>
      <c r="EQ98" s="10">
        <v>615217</v>
      </c>
      <c r="ER98" s="10">
        <v>614556</v>
      </c>
      <c r="ES98" s="10">
        <v>661</v>
      </c>
      <c r="ET98" s="10">
        <v>551934</v>
      </c>
      <c r="EU98" s="10">
        <v>0</v>
      </c>
      <c r="EV98" s="10">
        <v>551934</v>
      </c>
      <c r="EW98" s="10">
        <v>0</v>
      </c>
      <c r="EX98" s="10">
        <v>0</v>
      </c>
      <c r="EY98" s="10">
        <v>0</v>
      </c>
      <c r="EZ98" s="10">
        <v>20708</v>
      </c>
      <c r="FA98" s="10">
        <v>9641</v>
      </c>
      <c r="FB98" s="10">
        <v>11067</v>
      </c>
      <c r="FC98" s="10">
        <v>0</v>
      </c>
      <c r="FD98" s="10">
        <v>0</v>
      </c>
      <c r="FE98" s="10">
        <v>0</v>
      </c>
      <c r="FF98" s="320"/>
      <c r="FG98" s="320"/>
      <c r="FH98" s="317"/>
    </row>
    <row r="99" spans="1:164" ht="15" customHeight="1">
      <c r="A99" s="713" t="s">
        <v>540</v>
      </c>
      <c r="B99" s="713"/>
      <c r="C99" s="713"/>
      <c r="D99" s="628"/>
      <c r="E99" s="628"/>
      <c r="F99" s="628"/>
      <c r="G99" s="628"/>
      <c r="H99" s="628"/>
      <c r="I99" s="628"/>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36"/>
      <c r="CG99" s="636"/>
      <c r="CH99" s="636"/>
      <c r="CI99" s="636"/>
      <c r="CJ99" s="636"/>
      <c r="CK99" s="636"/>
      <c r="CL99" s="636"/>
      <c r="CM99" s="636"/>
      <c r="CN99" s="636"/>
      <c r="CO99" s="636"/>
      <c r="CP99" s="636"/>
      <c r="CQ99" s="636"/>
      <c r="CR99" s="636"/>
      <c r="CS99" s="636"/>
      <c r="CT99" s="636"/>
      <c r="CU99" s="636"/>
      <c r="CV99" s="636"/>
      <c r="CW99" s="636"/>
      <c r="CX99" s="636"/>
      <c r="CY99" s="636"/>
      <c r="CZ99" s="636"/>
      <c r="DA99" s="636"/>
      <c r="DB99" s="636"/>
      <c r="DC99" s="636"/>
      <c r="DD99" s="636"/>
      <c r="DE99" s="636"/>
      <c r="DF99" s="636"/>
      <c r="DG99" s="636"/>
      <c r="DH99" s="636"/>
      <c r="DI99" s="636"/>
      <c r="DJ99" s="636"/>
      <c r="DK99" s="636"/>
      <c r="DL99" s="636"/>
      <c r="DM99" s="636"/>
      <c r="DN99" s="636"/>
      <c r="DO99" s="636"/>
      <c r="DP99" s="636"/>
      <c r="DQ99" s="636"/>
      <c r="DR99" s="636"/>
      <c r="DS99" s="636"/>
      <c r="DT99" s="636"/>
      <c r="DU99" s="636"/>
      <c r="DV99" s="636"/>
      <c r="DW99" s="636"/>
      <c r="DX99" s="636"/>
      <c r="DY99" s="636"/>
      <c r="DZ99" s="636"/>
      <c r="EA99" s="636"/>
      <c r="EB99" s="636"/>
      <c r="EC99" s="636"/>
      <c r="ED99" s="636"/>
      <c r="EE99" s="636"/>
      <c r="EF99" s="636"/>
      <c r="EG99" s="636"/>
      <c r="EH99" s="636"/>
      <c r="EI99" s="636"/>
      <c r="EJ99" s="636"/>
      <c r="EK99" s="636"/>
      <c r="EL99" s="636"/>
      <c r="EM99" s="636"/>
      <c r="EN99" s="636"/>
      <c r="EO99" s="636"/>
      <c r="EP99" s="636"/>
      <c r="EQ99" s="636"/>
      <c r="ER99" s="636"/>
      <c r="ES99" s="636"/>
      <c r="ET99" s="636"/>
      <c r="EU99" s="636"/>
      <c r="EV99" s="636"/>
      <c r="EW99" s="636"/>
      <c r="EX99" s="636"/>
      <c r="EY99" s="636"/>
      <c r="EZ99" s="636"/>
      <c r="FA99" s="636"/>
      <c r="FB99" s="636"/>
      <c r="FC99" s="636"/>
      <c r="FD99" s="636"/>
      <c r="FE99" s="636"/>
      <c r="FF99" s="320"/>
      <c r="FG99" s="320"/>
      <c r="FH99" s="317"/>
    </row>
    <row r="100" spans="1:164" ht="25.5" customHeight="1">
      <c r="A100" s="713" t="s">
        <v>541</v>
      </c>
      <c r="B100" s="713"/>
      <c r="C100" s="713"/>
      <c r="D100" s="10">
        <v>118800031</v>
      </c>
      <c r="E100" s="10"/>
      <c r="F100" s="10"/>
      <c r="G100" s="10">
        <v>16099464</v>
      </c>
      <c r="H100" s="10">
        <v>102700567</v>
      </c>
      <c r="I100" s="10">
        <v>1312449</v>
      </c>
      <c r="J100" s="10">
        <v>172589</v>
      </c>
      <c r="K100" s="10">
        <v>1139860</v>
      </c>
      <c r="L100" s="10">
        <v>425273</v>
      </c>
      <c r="M100" s="10">
        <v>162050</v>
      </c>
      <c r="N100" s="10">
        <v>263223</v>
      </c>
      <c r="O100" s="10">
        <v>2395240</v>
      </c>
      <c r="P100" s="10">
        <v>255421</v>
      </c>
      <c r="Q100" s="10">
        <v>2139819</v>
      </c>
      <c r="R100" s="10">
        <v>695923</v>
      </c>
      <c r="S100" s="10">
        <v>105107</v>
      </c>
      <c r="T100" s="10">
        <v>590816</v>
      </c>
      <c r="U100" s="10">
        <v>19983844</v>
      </c>
      <c r="V100" s="10">
        <v>1916350</v>
      </c>
      <c r="W100" s="10">
        <v>18067494</v>
      </c>
      <c r="X100" s="10">
        <v>1920013</v>
      </c>
      <c r="Y100" s="10">
        <v>208820</v>
      </c>
      <c r="Z100" s="10">
        <v>1711193</v>
      </c>
      <c r="AA100" s="10">
        <v>1225784</v>
      </c>
      <c r="AB100" s="10">
        <v>228432</v>
      </c>
      <c r="AC100" s="10">
        <v>997352</v>
      </c>
      <c r="AD100" s="10">
        <v>368410</v>
      </c>
      <c r="AE100" s="10">
        <v>146002</v>
      </c>
      <c r="AF100" s="10">
        <v>222408</v>
      </c>
      <c r="AG100" s="10">
        <v>627829</v>
      </c>
      <c r="AH100" s="10">
        <v>0</v>
      </c>
      <c r="AI100" s="10">
        <v>627829</v>
      </c>
      <c r="AJ100" s="10">
        <v>8877458</v>
      </c>
      <c r="AK100" s="10">
        <v>631680</v>
      </c>
      <c r="AL100" s="10">
        <v>8245778</v>
      </c>
      <c r="AM100" s="10">
        <v>2814041</v>
      </c>
      <c r="AN100" s="10">
        <v>421238</v>
      </c>
      <c r="AO100" s="10">
        <v>2392803</v>
      </c>
      <c r="AP100" s="10">
        <v>487184</v>
      </c>
      <c r="AQ100" s="10">
        <v>44930</v>
      </c>
      <c r="AR100" s="10">
        <v>442254</v>
      </c>
      <c r="AS100" s="10">
        <v>458162</v>
      </c>
      <c r="AT100" s="10">
        <v>65354</v>
      </c>
      <c r="AU100" s="10">
        <v>392808</v>
      </c>
      <c r="AV100" s="10">
        <v>5631166</v>
      </c>
      <c r="AW100" s="10">
        <v>475241</v>
      </c>
      <c r="AX100" s="10">
        <v>5155925</v>
      </c>
      <c r="AY100" s="10">
        <v>1493171</v>
      </c>
      <c r="AZ100" s="10">
        <v>251703</v>
      </c>
      <c r="BA100" s="10">
        <v>1241468</v>
      </c>
      <c r="BB100" s="10">
        <v>839533</v>
      </c>
      <c r="BC100" s="10">
        <v>99422</v>
      </c>
      <c r="BD100" s="10">
        <v>740111</v>
      </c>
      <c r="BE100" s="10">
        <v>872456</v>
      </c>
      <c r="BF100" s="10">
        <v>105544</v>
      </c>
      <c r="BG100" s="10">
        <v>766912</v>
      </c>
      <c r="BH100" s="10">
        <v>868077</v>
      </c>
      <c r="BI100" s="10">
        <v>252981</v>
      </c>
      <c r="BJ100" s="10">
        <v>615096</v>
      </c>
      <c r="BK100" s="10">
        <v>1560733</v>
      </c>
      <c r="BL100" s="10">
        <v>246657</v>
      </c>
      <c r="BM100" s="10">
        <v>1314076</v>
      </c>
      <c r="BN100" s="10">
        <v>310974</v>
      </c>
      <c r="BO100" s="10">
        <v>91828</v>
      </c>
      <c r="BP100" s="10">
        <v>219146</v>
      </c>
      <c r="BQ100" s="10">
        <v>2749698</v>
      </c>
      <c r="BR100" s="10">
        <v>560060</v>
      </c>
      <c r="BS100" s="10">
        <v>2189638</v>
      </c>
      <c r="BT100" s="10">
        <v>2706134</v>
      </c>
      <c r="BU100" s="10">
        <v>895198</v>
      </c>
      <c r="BV100" s="10">
        <v>1810936</v>
      </c>
      <c r="BW100" s="10">
        <v>2691087</v>
      </c>
      <c r="BX100" s="10">
        <v>489803</v>
      </c>
      <c r="BY100" s="10">
        <v>2201284</v>
      </c>
      <c r="BZ100" s="10">
        <v>2213782</v>
      </c>
      <c r="CA100" s="10">
        <v>365797</v>
      </c>
      <c r="CB100" s="10">
        <v>1847985</v>
      </c>
      <c r="CC100" s="10">
        <v>782283</v>
      </c>
      <c r="CD100" s="10">
        <v>138796</v>
      </c>
      <c r="CE100" s="10">
        <v>643487</v>
      </c>
      <c r="CF100" s="10">
        <v>1898174</v>
      </c>
      <c r="CG100" s="10">
        <v>285862</v>
      </c>
      <c r="CH100" s="10">
        <v>1612312</v>
      </c>
      <c r="CI100" s="10">
        <v>328097</v>
      </c>
      <c r="CJ100" s="10">
        <v>37029</v>
      </c>
      <c r="CK100" s="10">
        <v>291068</v>
      </c>
      <c r="CL100" s="10">
        <v>525240</v>
      </c>
      <c r="CM100" s="10">
        <v>83018</v>
      </c>
      <c r="CN100" s="10">
        <v>442222</v>
      </c>
      <c r="CO100" s="10">
        <v>1358095</v>
      </c>
      <c r="CP100" s="10">
        <v>96797</v>
      </c>
      <c r="CQ100" s="10">
        <v>1261298</v>
      </c>
      <c r="CR100" s="10">
        <v>443926</v>
      </c>
      <c r="CS100" s="10">
        <v>65702</v>
      </c>
      <c r="CT100" s="10">
        <v>378224</v>
      </c>
      <c r="CU100" s="10">
        <v>3541732</v>
      </c>
      <c r="CV100" s="10">
        <v>635092</v>
      </c>
      <c r="CW100" s="10">
        <v>2906640</v>
      </c>
      <c r="CX100" s="10">
        <v>716023</v>
      </c>
      <c r="CY100" s="10">
        <v>125058</v>
      </c>
      <c r="CZ100" s="10">
        <v>590965</v>
      </c>
      <c r="DA100" s="10">
        <v>10789525</v>
      </c>
      <c r="DB100" s="10">
        <v>893094</v>
      </c>
      <c r="DC100" s="10">
        <v>9896431</v>
      </c>
      <c r="DD100" s="10">
        <v>3355251</v>
      </c>
      <c r="DE100" s="10">
        <v>559388</v>
      </c>
      <c r="DF100" s="10">
        <v>2795863</v>
      </c>
      <c r="DG100" s="10">
        <v>223713</v>
      </c>
      <c r="DH100" s="10">
        <v>29140</v>
      </c>
      <c r="DI100" s="10">
        <v>194573</v>
      </c>
      <c r="DJ100" s="10">
        <v>3971190</v>
      </c>
      <c r="DK100" s="10">
        <v>440657</v>
      </c>
      <c r="DL100" s="10">
        <v>3530533</v>
      </c>
      <c r="DM100" s="10">
        <v>1051882</v>
      </c>
      <c r="DN100" s="10">
        <v>177125</v>
      </c>
      <c r="DO100" s="10">
        <v>874757</v>
      </c>
      <c r="DP100" s="10">
        <v>1429499</v>
      </c>
      <c r="DQ100" s="10">
        <v>230842</v>
      </c>
      <c r="DR100" s="10">
        <v>1198657</v>
      </c>
      <c r="DS100" s="10">
        <v>4024667</v>
      </c>
      <c r="DT100" s="10">
        <v>1109409</v>
      </c>
      <c r="DU100" s="10">
        <v>2915258</v>
      </c>
      <c r="DV100" s="10">
        <v>476254</v>
      </c>
      <c r="DW100" s="10">
        <v>90281</v>
      </c>
      <c r="DX100" s="10">
        <v>385973</v>
      </c>
      <c r="DY100" s="10">
        <v>1335847</v>
      </c>
      <c r="DZ100" s="10">
        <v>164349</v>
      </c>
      <c r="EA100" s="10">
        <v>1171498</v>
      </c>
      <c r="EB100" s="10">
        <v>218917</v>
      </c>
      <c r="EC100" s="10">
        <v>47212</v>
      </c>
      <c r="ED100" s="10">
        <v>171705</v>
      </c>
      <c r="EE100" s="10">
        <v>2077855</v>
      </c>
      <c r="EF100" s="10">
        <v>240716</v>
      </c>
      <c r="EG100" s="10">
        <v>1837139</v>
      </c>
      <c r="EH100" s="10">
        <v>8360996</v>
      </c>
      <c r="EI100" s="10">
        <v>1262939</v>
      </c>
      <c r="EJ100" s="10">
        <v>7098057</v>
      </c>
      <c r="EK100" s="10">
        <v>824914</v>
      </c>
      <c r="EL100" s="10">
        <v>159512</v>
      </c>
      <c r="EM100" s="10">
        <v>665402</v>
      </c>
      <c r="EN100" s="10">
        <v>231369</v>
      </c>
      <c r="EO100" s="10">
        <v>108678</v>
      </c>
      <c r="EP100" s="10">
        <v>122691</v>
      </c>
      <c r="EQ100" s="10">
        <v>2566977</v>
      </c>
      <c r="ER100" s="10">
        <v>434066</v>
      </c>
      <c r="ES100" s="10">
        <v>2132911</v>
      </c>
      <c r="ET100" s="10">
        <v>2210190</v>
      </c>
      <c r="EU100" s="10">
        <v>329465</v>
      </c>
      <c r="EV100" s="10">
        <v>1880725</v>
      </c>
      <c r="EW100" s="10">
        <v>403004</v>
      </c>
      <c r="EX100" s="10">
        <v>77494</v>
      </c>
      <c r="EY100" s="10">
        <v>325510</v>
      </c>
      <c r="EZ100" s="10">
        <v>1903477</v>
      </c>
      <c r="FA100" s="10">
        <v>45368</v>
      </c>
      <c r="FB100" s="10">
        <v>1858109</v>
      </c>
      <c r="FC100" s="10">
        <v>222513</v>
      </c>
      <c r="FD100" s="10">
        <v>40168</v>
      </c>
      <c r="FE100" s="10">
        <v>182345</v>
      </c>
      <c r="FF100" s="320"/>
      <c r="FG100" s="320"/>
      <c r="FH100" s="317"/>
    </row>
    <row r="101" spans="1:164" ht="15" customHeight="1">
      <c r="A101" s="713" t="s">
        <v>542</v>
      </c>
      <c r="B101" s="713"/>
      <c r="C101" s="713"/>
      <c r="D101" s="10">
        <v>52044155</v>
      </c>
      <c r="E101" s="10"/>
      <c r="F101" s="10"/>
      <c r="G101" s="10">
        <v>0</v>
      </c>
      <c r="H101" s="10">
        <v>52044155</v>
      </c>
      <c r="I101" s="10">
        <v>525076</v>
      </c>
      <c r="J101" s="10">
        <v>0</v>
      </c>
      <c r="K101" s="10">
        <v>525076</v>
      </c>
      <c r="L101" s="10">
        <v>225378</v>
      </c>
      <c r="M101" s="10">
        <v>0</v>
      </c>
      <c r="N101" s="10">
        <v>225378</v>
      </c>
      <c r="O101" s="10">
        <v>1198426</v>
      </c>
      <c r="P101" s="10">
        <v>0</v>
      </c>
      <c r="Q101" s="10">
        <v>1198426</v>
      </c>
      <c r="R101" s="10">
        <v>320653</v>
      </c>
      <c r="S101" s="10">
        <v>0</v>
      </c>
      <c r="T101" s="10">
        <v>320653</v>
      </c>
      <c r="U101" s="10">
        <v>9161991</v>
      </c>
      <c r="V101" s="10">
        <v>0</v>
      </c>
      <c r="W101" s="10">
        <v>9161991</v>
      </c>
      <c r="X101" s="10">
        <v>1111491</v>
      </c>
      <c r="Y101" s="10">
        <v>0</v>
      </c>
      <c r="Z101" s="10">
        <v>1111491</v>
      </c>
      <c r="AA101" s="10">
        <v>636922</v>
      </c>
      <c r="AB101" s="10">
        <v>0</v>
      </c>
      <c r="AC101" s="10">
        <v>636922</v>
      </c>
      <c r="AD101" s="10">
        <v>38294</v>
      </c>
      <c r="AE101" s="10">
        <v>0</v>
      </c>
      <c r="AF101" s="10">
        <v>38294</v>
      </c>
      <c r="AG101" s="10">
        <v>317468</v>
      </c>
      <c r="AH101" s="10">
        <v>0</v>
      </c>
      <c r="AI101" s="10">
        <v>317468</v>
      </c>
      <c r="AJ101" s="10">
        <v>4260649</v>
      </c>
      <c r="AK101" s="10">
        <v>0</v>
      </c>
      <c r="AL101" s="10">
        <v>4260649</v>
      </c>
      <c r="AM101" s="10">
        <v>1187270</v>
      </c>
      <c r="AN101" s="10">
        <v>0</v>
      </c>
      <c r="AO101" s="10">
        <v>1187270</v>
      </c>
      <c r="AP101" s="10">
        <v>256643</v>
      </c>
      <c r="AQ101" s="10">
        <v>0</v>
      </c>
      <c r="AR101" s="10">
        <v>256643</v>
      </c>
      <c r="AS101" s="10">
        <v>225964</v>
      </c>
      <c r="AT101" s="10">
        <v>0</v>
      </c>
      <c r="AU101" s="10">
        <v>225964</v>
      </c>
      <c r="AV101" s="10">
        <v>2661532</v>
      </c>
      <c r="AW101" s="10">
        <v>0</v>
      </c>
      <c r="AX101" s="10">
        <v>2661532</v>
      </c>
      <c r="AY101" s="10">
        <v>890877</v>
      </c>
      <c r="AZ101" s="10">
        <v>0</v>
      </c>
      <c r="BA101" s="10">
        <v>890877</v>
      </c>
      <c r="BB101" s="10">
        <v>284231</v>
      </c>
      <c r="BC101" s="10">
        <v>0</v>
      </c>
      <c r="BD101" s="10">
        <v>284231</v>
      </c>
      <c r="BE101" s="10">
        <v>365685</v>
      </c>
      <c r="BF101" s="10">
        <v>0</v>
      </c>
      <c r="BG101" s="10">
        <v>365685</v>
      </c>
      <c r="BH101" s="10">
        <v>393420</v>
      </c>
      <c r="BI101" s="10">
        <v>0</v>
      </c>
      <c r="BJ101" s="10">
        <v>393420</v>
      </c>
      <c r="BK101" s="10">
        <v>720843</v>
      </c>
      <c r="BL101" s="10">
        <v>0</v>
      </c>
      <c r="BM101" s="10">
        <v>720843</v>
      </c>
      <c r="BN101" s="10">
        <v>179570</v>
      </c>
      <c r="BO101" s="10">
        <v>0</v>
      </c>
      <c r="BP101" s="10">
        <v>179570</v>
      </c>
      <c r="BQ101" s="10">
        <v>1231595</v>
      </c>
      <c r="BR101" s="10">
        <v>0</v>
      </c>
      <c r="BS101" s="10">
        <v>1231595</v>
      </c>
      <c r="BT101" s="10">
        <v>1356757</v>
      </c>
      <c r="BU101" s="10">
        <v>0</v>
      </c>
      <c r="BV101" s="10">
        <v>1356757</v>
      </c>
      <c r="BW101" s="10">
        <v>1067281</v>
      </c>
      <c r="BX101" s="10">
        <v>0</v>
      </c>
      <c r="BY101" s="10">
        <v>1067281</v>
      </c>
      <c r="BZ101" s="10">
        <v>504052</v>
      </c>
      <c r="CA101" s="10">
        <v>0</v>
      </c>
      <c r="CB101" s="10">
        <v>504052</v>
      </c>
      <c r="CC101" s="10">
        <v>299799</v>
      </c>
      <c r="CD101" s="10">
        <v>0</v>
      </c>
      <c r="CE101" s="10">
        <v>299799</v>
      </c>
      <c r="CF101" s="10">
        <v>853729</v>
      </c>
      <c r="CG101" s="10">
        <v>0</v>
      </c>
      <c r="CH101" s="10">
        <v>853729</v>
      </c>
      <c r="CI101" s="10">
        <v>132155</v>
      </c>
      <c r="CJ101" s="10">
        <v>0</v>
      </c>
      <c r="CK101" s="10">
        <v>132155</v>
      </c>
      <c r="CL101" s="10">
        <v>273102</v>
      </c>
      <c r="CM101" s="10">
        <v>0</v>
      </c>
      <c r="CN101" s="10">
        <v>273102</v>
      </c>
      <c r="CO101" s="10">
        <v>569396</v>
      </c>
      <c r="CP101" s="10">
        <v>0</v>
      </c>
      <c r="CQ101" s="10">
        <v>569396</v>
      </c>
      <c r="CR101" s="10">
        <v>241045</v>
      </c>
      <c r="CS101" s="10">
        <v>0</v>
      </c>
      <c r="CT101" s="10">
        <v>241045</v>
      </c>
      <c r="CU101" s="10">
        <v>952886</v>
      </c>
      <c r="CV101" s="10">
        <v>0</v>
      </c>
      <c r="CW101" s="10">
        <v>952886</v>
      </c>
      <c r="CX101" s="10">
        <v>324004</v>
      </c>
      <c r="CY101" s="10">
        <v>0</v>
      </c>
      <c r="CZ101" s="10">
        <v>324004</v>
      </c>
      <c r="DA101" s="10">
        <v>4006803</v>
      </c>
      <c r="DB101" s="10">
        <v>0</v>
      </c>
      <c r="DC101" s="10">
        <v>4006803</v>
      </c>
      <c r="DD101" s="10">
        <v>1146021</v>
      </c>
      <c r="DE101" s="10">
        <v>0</v>
      </c>
      <c r="DF101" s="10">
        <v>1146021</v>
      </c>
      <c r="DG101" s="10">
        <v>105219</v>
      </c>
      <c r="DH101" s="10">
        <v>0</v>
      </c>
      <c r="DI101" s="10">
        <v>105219</v>
      </c>
      <c r="DJ101" s="10">
        <v>2093858</v>
      </c>
      <c r="DK101" s="10">
        <v>0</v>
      </c>
      <c r="DL101" s="10">
        <v>2093858</v>
      </c>
      <c r="DM101" s="10">
        <v>594130</v>
      </c>
      <c r="DN101" s="10">
        <v>0</v>
      </c>
      <c r="DO101" s="10">
        <v>594130</v>
      </c>
      <c r="DP101" s="10">
        <v>825335</v>
      </c>
      <c r="DQ101" s="10">
        <v>0</v>
      </c>
      <c r="DR101" s="10">
        <v>825335</v>
      </c>
      <c r="DS101" s="10">
        <v>873112</v>
      </c>
      <c r="DT101" s="10">
        <v>0</v>
      </c>
      <c r="DU101" s="10">
        <v>873112</v>
      </c>
      <c r="DV101" s="10">
        <v>339361</v>
      </c>
      <c r="DW101" s="10">
        <v>0</v>
      </c>
      <c r="DX101" s="10">
        <v>339361</v>
      </c>
      <c r="DY101" s="10">
        <v>568668</v>
      </c>
      <c r="DZ101" s="10">
        <v>0</v>
      </c>
      <c r="EA101" s="10">
        <v>568668</v>
      </c>
      <c r="EB101" s="10">
        <v>66321</v>
      </c>
      <c r="EC101" s="10">
        <v>0</v>
      </c>
      <c r="ED101" s="10">
        <v>66321</v>
      </c>
      <c r="EE101" s="10">
        <v>788290</v>
      </c>
      <c r="EF101" s="10">
        <v>0</v>
      </c>
      <c r="EG101" s="10">
        <v>788290</v>
      </c>
      <c r="EH101" s="10">
        <v>3526427</v>
      </c>
      <c r="EI101" s="10">
        <v>0</v>
      </c>
      <c r="EJ101" s="10">
        <v>3526427</v>
      </c>
      <c r="EK101" s="10">
        <v>306049</v>
      </c>
      <c r="EL101" s="10">
        <v>0</v>
      </c>
      <c r="EM101" s="10">
        <v>306049</v>
      </c>
      <c r="EN101" s="10">
        <v>71921</v>
      </c>
      <c r="EO101" s="10">
        <v>0</v>
      </c>
      <c r="EP101" s="10">
        <v>71921</v>
      </c>
      <c r="EQ101" s="10">
        <v>1438009</v>
      </c>
      <c r="ER101" s="10">
        <v>0</v>
      </c>
      <c r="ES101" s="10">
        <v>1438009</v>
      </c>
      <c r="ET101" s="10">
        <v>1573265</v>
      </c>
      <c r="EU101" s="10">
        <v>0</v>
      </c>
      <c r="EV101" s="10">
        <v>1573265</v>
      </c>
      <c r="EW101" s="10">
        <v>125622</v>
      </c>
      <c r="EX101" s="10">
        <v>0</v>
      </c>
      <c r="EY101" s="10">
        <v>125622</v>
      </c>
      <c r="EZ101" s="10">
        <v>743541</v>
      </c>
      <c r="FA101" s="10">
        <v>0</v>
      </c>
      <c r="FB101" s="10">
        <v>743541</v>
      </c>
      <c r="FC101" s="10">
        <v>84019</v>
      </c>
      <c r="FD101" s="10">
        <v>0</v>
      </c>
      <c r="FE101" s="10">
        <v>84019</v>
      </c>
      <c r="FF101" s="320"/>
      <c r="FG101" s="320"/>
      <c r="FH101" s="317"/>
    </row>
    <row r="102" spans="1:164" ht="15" customHeight="1">
      <c r="A102" s="713" t="s">
        <v>543</v>
      </c>
      <c r="B102" s="713"/>
      <c r="C102" s="713"/>
      <c r="D102" s="10">
        <v>81271621</v>
      </c>
      <c r="E102" s="10"/>
      <c r="F102" s="10"/>
      <c r="G102" s="10">
        <v>50718809</v>
      </c>
      <c r="H102" s="10">
        <v>30552812</v>
      </c>
      <c r="I102" s="10">
        <v>769932</v>
      </c>
      <c r="J102" s="10">
        <v>555552</v>
      </c>
      <c r="K102" s="10">
        <v>214380</v>
      </c>
      <c r="L102" s="10">
        <v>443144</v>
      </c>
      <c r="M102" s="10">
        <v>435667</v>
      </c>
      <c r="N102" s="10">
        <v>7477</v>
      </c>
      <c r="O102" s="10">
        <v>1722749</v>
      </c>
      <c r="P102" s="10">
        <v>1052057</v>
      </c>
      <c r="Q102" s="10">
        <v>670692</v>
      </c>
      <c r="R102" s="10">
        <v>504604</v>
      </c>
      <c r="S102" s="10">
        <v>337111</v>
      </c>
      <c r="T102" s="10">
        <v>167493</v>
      </c>
      <c r="U102" s="10">
        <v>15527102</v>
      </c>
      <c r="V102" s="10">
        <v>8965133</v>
      </c>
      <c r="W102" s="10">
        <v>6561969</v>
      </c>
      <c r="X102" s="10">
        <v>1433235</v>
      </c>
      <c r="Y102" s="10">
        <v>953187</v>
      </c>
      <c r="Z102" s="10">
        <v>480048</v>
      </c>
      <c r="AA102" s="10">
        <v>616241</v>
      </c>
      <c r="AB102" s="10">
        <v>616241</v>
      </c>
      <c r="AC102" s="10">
        <v>0</v>
      </c>
      <c r="AD102" s="10">
        <v>340098</v>
      </c>
      <c r="AE102" s="10">
        <v>340098</v>
      </c>
      <c r="AF102" s="10">
        <v>0</v>
      </c>
      <c r="AG102" s="10">
        <v>252810</v>
      </c>
      <c r="AH102" s="10">
        <v>0</v>
      </c>
      <c r="AI102" s="10">
        <v>252810</v>
      </c>
      <c r="AJ102" s="10">
        <v>4842769</v>
      </c>
      <c r="AK102" s="10">
        <v>2768527</v>
      </c>
      <c r="AL102" s="10">
        <v>2074242</v>
      </c>
      <c r="AM102" s="10">
        <v>2196055</v>
      </c>
      <c r="AN102" s="10">
        <v>1320745</v>
      </c>
      <c r="AO102" s="10">
        <v>875310</v>
      </c>
      <c r="AP102" s="10">
        <v>228068</v>
      </c>
      <c r="AQ102" s="10">
        <v>228068</v>
      </c>
      <c r="AR102" s="10">
        <v>0</v>
      </c>
      <c r="AS102" s="10">
        <v>423658</v>
      </c>
      <c r="AT102" s="10">
        <v>279962</v>
      </c>
      <c r="AU102" s="10">
        <v>143696</v>
      </c>
      <c r="AV102" s="10">
        <v>2721708</v>
      </c>
      <c r="AW102" s="10">
        <v>1957784</v>
      </c>
      <c r="AX102" s="10">
        <v>763924</v>
      </c>
      <c r="AY102" s="10">
        <v>1137846</v>
      </c>
      <c r="AZ102" s="10">
        <v>654932</v>
      </c>
      <c r="BA102" s="10">
        <v>482914</v>
      </c>
      <c r="BB102" s="10">
        <v>440162</v>
      </c>
      <c r="BC102" s="10">
        <v>282045</v>
      </c>
      <c r="BD102" s="10">
        <v>158117</v>
      </c>
      <c r="BE102" s="10">
        <v>538201</v>
      </c>
      <c r="BF102" s="10">
        <v>306392</v>
      </c>
      <c r="BG102" s="10">
        <v>231809</v>
      </c>
      <c r="BH102" s="10">
        <v>962349</v>
      </c>
      <c r="BI102" s="10">
        <v>655650</v>
      </c>
      <c r="BJ102" s="10">
        <v>306699</v>
      </c>
      <c r="BK102" s="10">
        <v>916836</v>
      </c>
      <c r="BL102" s="10">
        <v>525160</v>
      </c>
      <c r="BM102" s="10">
        <v>391676</v>
      </c>
      <c r="BN102" s="10">
        <v>253069</v>
      </c>
      <c r="BO102" s="10">
        <v>159658</v>
      </c>
      <c r="BP102" s="10">
        <v>93411</v>
      </c>
      <c r="BQ102" s="10">
        <v>1890761</v>
      </c>
      <c r="BR102" s="10">
        <v>1445361</v>
      </c>
      <c r="BS102" s="10">
        <v>445400</v>
      </c>
      <c r="BT102" s="10">
        <v>987537</v>
      </c>
      <c r="BU102" s="10">
        <v>987537</v>
      </c>
      <c r="BV102" s="10">
        <v>0</v>
      </c>
      <c r="BW102" s="10">
        <v>2496613</v>
      </c>
      <c r="BX102" s="10">
        <v>1884743</v>
      </c>
      <c r="BY102" s="10">
        <v>611870</v>
      </c>
      <c r="BZ102" s="10">
        <v>1217608</v>
      </c>
      <c r="CA102" s="10">
        <v>583565</v>
      </c>
      <c r="CB102" s="10">
        <v>634043</v>
      </c>
      <c r="CC102" s="10">
        <v>518203</v>
      </c>
      <c r="CD102" s="10">
        <v>325624</v>
      </c>
      <c r="CE102" s="10">
        <v>192579</v>
      </c>
      <c r="CF102" s="10">
        <v>949301</v>
      </c>
      <c r="CG102" s="10">
        <v>740071</v>
      </c>
      <c r="CH102" s="10">
        <v>209230</v>
      </c>
      <c r="CI102" s="10">
        <v>262914</v>
      </c>
      <c r="CJ102" s="10">
        <v>218688</v>
      </c>
      <c r="CK102" s="10">
        <v>44226</v>
      </c>
      <c r="CL102" s="10">
        <v>526173</v>
      </c>
      <c r="CM102" s="10">
        <v>371531</v>
      </c>
      <c r="CN102" s="10">
        <v>154642</v>
      </c>
      <c r="CO102" s="10">
        <v>787853</v>
      </c>
      <c r="CP102" s="10">
        <v>333076</v>
      </c>
      <c r="CQ102" s="10">
        <v>454777</v>
      </c>
      <c r="CR102" s="10">
        <v>219086</v>
      </c>
      <c r="CS102" s="10">
        <v>135173</v>
      </c>
      <c r="CT102" s="10">
        <v>83913</v>
      </c>
      <c r="CU102" s="10">
        <v>2029553</v>
      </c>
      <c r="CV102" s="10">
        <v>1376059</v>
      </c>
      <c r="CW102" s="10">
        <v>653494</v>
      </c>
      <c r="CX102" s="10">
        <v>724448</v>
      </c>
      <c r="CY102" s="10">
        <v>480832</v>
      </c>
      <c r="CZ102" s="10">
        <v>243616</v>
      </c>
      <c r="DA102" s="10">
        <v>6240792</v>
      </c>
      <c r="DB102" s="10">
        <v>3125704</v>
      </c>
      <c r="DC102" s="10">
        <v>3115088</v>
      </c>
      <c r="DD102" s="10">
        <v>2042056</v>
      </c>
      <c r="DE102" s="10">
        <v>1412095</v>
      </c>
      <c r="DF102" s="10">
        <v>629961</v>
      </c>
      <c r="DG102" s="10">
        <v>166180</v>
      </c>
      <c r="DH102" s="10">
        <v>104032</v>
      </c>
      <c r="DI102" s="10">
        <v>62148</v>
      </c>
      <c r="DJ102" s="10">
        <v>2168538</v>
      </c>
      <c r="DK102" s="10">
        <v>1575760</v>
      </c>
      <c r="DL102" s="10">
        <v>592778</v>
      </c>
      <c r="DM102" s="10">
        <v>734581</v>
      </c>
      <c r="DN102" s="10">
        <v>600233</v>
      </c>
      <c r="DO102" s="10">
        <v>134348</v>
      </c>
      <c r="DP102" s="10">
        <v>1370667</v>
      </c>
      <c r="DQ102" s="10">
        <v>798307</v>
      </c>
      <c r="DR102" s="10">
        <v>572360</v>
      </c>
      <c r="DS102" s="10">
        <v>3721299</v>
      </c>
      <c r="DT102" s="10">
        <v>2129970</v>
      </c>
      <c r="DU102" s="10">
        <v>1591329</v>
      </c>
      <c r="DV102" s="10">
        <v>241184</v>
      </c>
      <c r="DW102" s="10">
        <v>219705</v>
      </c>
      <c r="DX102" s="10">
        <v>21479</v>
      </c>
      <c r="DY102" s="10">
        <v>792393</v>
      </c>
      <c r="DZ102" s="10">
        <v>513277</v>
      </c>
      <c r="EA102" s="10">
        <v>279116</v>
      </c>
      <c r="EB102" s="10">
        <v>182470</v>
      </c>
      <c r="EC102" s="10">
        <v>124131</v>
      </c>
      <c r="ED102" s="10">
        <v>58339</v>
      </c>
      <c r="EE102" s="10">
        <v>1171837</v>
      </c>
      <c r="EF102" s="10">
        <v>680562</v>
      </c>
      <c r="EG102" s="10">
        <v>491275</v>
      </c>
      <c r="EH102" s="10">
        <v>6278605</v>
      </c>
      <c r="EI102" s="10">
        <v>3665435</v>
      </c>
      <c r="EJ102" s="10">
        <v>2613170</v>
      </c>
      <c r="EK102" s="10">
        <v>574552</v>
      </c>
      <c r="EL102" s="10">
        <v>377619</v>
      </c>
      <c r="EM102" s="10">
        <v>196933</v>
      </c>
      <c r="EN102" s="10">
        <v>153392</v>
      </c>
      <c r="EO102" s="10">
        <v>152813</v>
      </c>
      <c r="EP102" s="10">
        <v>579</v>
      </c>
      <c r="EQ102" s="10">
        <v>2681249</v>
      </c>
      <c r="ER102" s="10">
        <v>1477991</v>
      </c>
      <c r="ES102" s="10">
        <v>1203258</v>
      </c>
      <c r="ET102" s="10">
        <v>1782602</v>
      </c>
      <c r="EU102" s="10">
        <v>1039580</v>
      </c>
      <c r="EV102" s="10">
        <v>743022</v>
      </c>
      <c r="EW102" s="10">
        <v>363648</v>
      </c>
      <c r="EX102" s="10">
        <v>306006</v>
      </c>
      <c r="EY102" s="10">
        <v>57642</v>
      </c>
      <c r="EZ102" s="10">
        <v>1514510</v>
      </c>
      <c r="FA102" s="10">
        <v>1001101</v>
      </c>
      <c r="FB102" s="10">
        <v>513409</v>
      </c>
      <c r="FC102" s="10">
        <v>210379</v>
      </c>
      <c r="FD102" s="10">
        <v>138259</v>
      </c>
      <c r="FE102" s="10">
        <v>72120</v>
      </c>
      <c r="FF102" s="320"/>
      <c r="FG102" s="320"/>
      <c r="FH102" s="317"/>
    </row>
    <row r="103" spans="1:164" ht="15" customHeight="1">
      <c r="A103" s="713" t="s">
        <v>526</v>
      </c>
      <c r="B103" s="713"/>
      <c r="C103" s="713"/>
      <c r="D103" s="10">
        <v>2300268</v>
      </c>
      <c r="E103" s="10"/>
      <c r="F103" s="10"/>
      <c r="G103" s="10">
        <v>1506707</v>
      </c>
      <c r="H103" s="10">
        <v>793561</v>
      </c>
      <c r="I103" s="10">
        <v>28934</v>
      </c>
      <c r="J103" s="10">
        <v>27379</v>
      </c>
      <c r="K103" s="10">
        <v>1555</v>
      </c>
      <c r="L103" s="10">
        <v>4895</v>
      </c>
      <c r="M103" s="10">
        <v>4860</v>
      </c>
      <c r="N103" s="10">
        <v>35</v>
      </c>
      <c r="O103" s="10">
        <v>28196</v>
      </c>
      <c r="P103" s="10">
        <v>13363</v>
      </c>
      <c r="Q103" s="10">
        <v>14833</v>
      </c>
      <c r="R103" s="10">
        <v>13969</v>
      </c>
      <c r="S103" s="10">
        <v>1860</v>
      </c>
      <c r="T103" s="10">
        <v>12109</v>
      </c>
      <c r="U103" s="10">
        <v>717949</v>
      </c>
      <c r="V103" s="10">
        <v>539528</v>
      </c>
      <c r="W103" s="10">
        <v>178421</v>
      </c>
      <c r="X103" s="10">
        <v>19166</v>
      </c>
      <c r="Y103" s="10">
        <v>17952</v>
      </c>
      <c r="Z103" s="10">
        <v>1214</v>
      </c>
      <c r="AA103" s="10">
        <v>5069</v>
      </c>
      <c r="AB103" s="10">
        <v>5069</v>
      </c>
      <c r="AC103" s="10">
        <v>0</v>
      </c>
      <c r="AD103" s="10">
        <v>4661</v>
      </c>
      <c r="AE103" s="10">
        <v>4661</v>
      </c>
      <c r="AF103" s="10">
        <v>0</v>
      </c>
      <c r="AG103" s="10">
        <v>2498</v>
      </c>
      <c r="AH103" s="10">
        <v>0</v>
      </c>
      <c r="AI103" s="10">
        <v>2498</v>
      </c>
      <c r="AJ103" s="10">
        <v>114188</v>
      </c>
      <c r="AK103" s="10">
        <v>24611</v>
      </c>
      <c r="AL103" s="10">
        <v>89577</v>
      </c>
      <c r="AM103" s="10">
        <v>80832</v>
      </c>
      <c r="AN103" s="10">
        <v>57356</v>
      </c>
      <c r="AO103" s="10">
        <v>23476</v>
      </c>
      <c r="AP103" s="10">
        <v>2557</v>
      </c>
      <c r="AQ103" s="10">
        <v>2557</v>
      </c>
      <c r="AR103" s="10">
        <v>0</v>
      </c>
      <c r="AS103" s="10">
        <v>10730</v>
      </c>
      <c r="AT103" s="10">
        <v>5811</v>
      </c>
      <c r="AU103" s="10">
        <v>4919</v>
      </c>
      <c r="AV103" s="10">
        <v>51435</v>
      </c>
      <c r="AW103" s="10">
        <v>25934</v>
      </c>
      <c r="AX103" s="10">
        <v>25501</v>
      </c>
      <c r="AY103" s="10">
        <v>19572</v>
      </c>
      <c r="AZ103" s="10">
        <v>9951</v>
      </c>
      <c r="BA103" s="10">
        <v>9621</v>
      </c>
      <c r="BB103" s="10">
        <v>4340</v>
      </c>
      <c r="BC103" s="10">
        <v>2827</v>
      </c>
      <c r="BD103" s="10">
        <v>1513</v>
      </c>
      <c r="BE103" s="10">
        <v>19383</v>
      </c>
      <c r="BF103" s="10">
        <v>6013</v>
      </c>
      <c r="BG103" s="10">
        <v>13370</v>
      </c>
      <c r="BH103" s="10">
        <v>19343</v>
      </c>
      <c r="BI103" s="10">
        <v>823</v>
      </c>
      <c r="BJ103" s="10">
        <v>18520</v>
      </c>
      <c r="BK103" s="10">
        <v>26484</v>
      </c>
      <c r="BL103" s="10">
        <v>15462</v>
      </c>
      <c r="BM103" s="10">
        <v>11022</v>
      </c>
      <c r="BN103" s="10">
        <v>1811</v>
      </c>
      <c r="BO103" s="10">
        <v>826</v>
      </c>
      <c r="BP103" s="10">
        <v>985</v>
      </c>
      <c r="BQ103" s="10">
        <v>37970</v>
      </c>
      <c r="BR103" s="10">
        <v>37082</v>
      </c>
      <c r="BS103" s="10">
        <v>888</v>
      </c>
      <c r="BT103" s="10">
        <v>38423</v>
      </c>
      <c r="BU103" s="10">
        <v>38423</v>
      </c>
      <c r="BV103" s="10">
        <v>0</v>
      </c>
      <c r="BW103" s="10">
        <v>21953</v>
      </c>
      <c r="BX103" s="10">
        <v>19138</v>
      </c>
      <c r="BY103" s="10">
        <v>2815</v>
      </c>
      <c r="BZ103" s="10">
        <v>28954</v>
      </c>
      <c r="CA103" s="10">
        <v>5733</v>
      </c>
      <c r="CB103" s="10">
        <v>23221</v>
      </c>
      <c r="CC103" s="10">
        <v>7156</v>
      </c>
      <c r="CD103" s="10">
        <v>3793</v>
      </c>
      <c r="CE103" s="10">
        <v>3363</v>
      </c>
      <c r="CF103" s="10">
        <v>8155</v>
      </c>
      <c r="CG103" s="10">
        <v>7048</v>
      </c>
      <c r="CH103" s="10">
        <v>1107</v>
      </c>
      <c r="CI103" s="10">
        <v>6696</v>
      </c>
      <c r="CJ103" s="10">
        <v>5440</v>
      </c>
      <c r="CK103" s="10">
        <v>1256</v>
      </c>
      <c r="CL103" s="10">
        <v>10071</v>
      </c>
      <c r="CM103" s="10">
        <v>4251</v>
      </c>
      <c r="CN103" s="10">
        <v>5820</v>
      </c>
      <c r="CO103" s="10">
        <v>25175</v>
      </c>
      <c r="CP103" s="10">
        <v>23765</v>
      </c>
      <c r="CQ103" s="10">
        <v>1410</v>
      </c>
      <c r="CR103" s="10">
        <v>14880</v>
      </c>
      <c r="CS103" s="10">
        <v>14880</v>
      </c>
      <c r="CT103" s="10">
        <v>0</v>
      </c>
      <c r="CU103" s="10">
        <v>30528</v>
      </c>
      <c r="CV103" s="10">
        <v>8267</v>
      </c>
      <c r="CW103" s="10">
        <v>22261</v>
      </c>
      <c r="CX103" s="10">
        <v>12551</v>
      </c>
      <c r="CY103" s="10">
        <v>0</v>
      </c>
      <c r="CZ103" s="10">
        <v>12551</v>
      </c>
      <c r="DA103" s="10">
        <v>182816</v>
      </c>
      <c r="DB103" s="10">
        <v>120479</v>
      </c>
      <c r="DC103" s="10">
        <v>62337</v>
      </c>
      <c r="DD103" s="10">
        <v>72704</v>
      </c>
      <c r="DE103" s="10">
        <v>20670</v>
      </c>
      <c r="DF103" s="10">
        <v>52034</v>
      </c>
      <c r="DG103" s="10">
        <v>13910</v>
      </c>
      <c r="DH103" s="10">
        <v>1348</v>
      </c>
      <c r="DI103" s="10">
        <v>12562</v>
      </c>
      <c r="DJ103" s="10">
        <v>97713</v>
      </c>
      <c r="DK103" s="10">
        <v>93453</v>
      </c>
      <c r="DL103" s="10">
        <v>4260</v>
      </c>
      <c r="DM103" s="10">
        <v>16450</v>
      </c>
      <c r="DN103" s="10">
        <v>5794</v>
      </c>
      <c r="DO103" s="10">
        <v>10656</v>
      </c>
      <c r="DP103" s="10">
        <v>24370</v>
      </c>
      <c r="DQ103" s="10">
        <v>22640</v>
      </c>
      <c r="DR103" s="10">
        <v>1730</v>
      </c>
      <c r="DS103" s="10">
        <v>76587</v>
      </c>
      <c r="DT103" s="10">
        <v>56014</v>
      </c>
      <c r="DU103" s="10">
        <v>20573</v>
      </c>
      <c r="DV103" s="10">
        <v>5067</v>
      </c>
      <c r="DW103" s="10">
        <v>5067</v>
      </c>
      <c r="DX103" s="10">
        <v>0</v>
      </c>
      <c r="DY103" s="10">
        <v>28071</v>
      </c>
      <c r="DZ103" s="10">
        <v>22516</v>
      </c>
      <c r="EA103" s="10">
        <v>5555</v>
      </c>
      <c r="EB103" s="10">
        <v>1495</v>
      </c>
      <c r="EC103" s="10">
        <v>1372</v>
      </c>
      <c r="ED103" s="10">
        <v>123</v>
      </c>
      <c r="EE103" s="10">
        <v>16027</v>
      </c>
      <c r="EF103" s="10">
        <v>8894</v>
      </c>
      <c r="EG103" s="10">
        <v>7133</v>
      </c>
      <c r="EH103" s="10">
        <v>126949</v>
      </c>
      <c r="EI103" s="10">
        <v>69539</v>
      </c>
      <c r="EJ103" s="10">
        <v>57410</v>
      </c>
      <c r="EK103" s="10">
        <v>42601</v>
      </c>
      <c r="EL103" s="10">
        <v>41552</v>
      </c>
      <c r="EM103" s="10">
        <v>1049</v>
      </c>
      <c r="EN103" s="10">
        <v>1182</v>
      </c>
      <c r="EO103" s="10">
        <v>1182</v>
      </c>
      <c r="EP103" s="10">
        <v>0</v>
      </c>
      <c r="EQ103" s="10">
        <v>68463</v>
      </c>
      <c r="ER103" s="10">
        <v>37210</v>
      </c>
      <c r="ES103" s="10">
        <v>31253</v>
      </c>
      <c r="ET103" s="10">
        <v>53681</v>
      </c>
      <c r="EU103" s="10">
        <v>30519</v>
      </c>
      <c r="EV103" s="10">
        <v>23162</v>
      </c>
      <c r="EW103" s="10">
        <v>7200</v>
      </c>
      <c r="EX103" s="10">
        <v>7191</v>
      </c>
      <c r="EY103" s="10">
        <v>9</v>
      </c>
      <c r="EZ103" s="10">
        <v>43387</v>
      </c>
      <c r="FA103" s="10">
        <v>26224</v>
      </c>
      <c r="FB103" s="10">
        <v>17163</v>
      </c>
      <c r="FC103" s="10">
        <v>3070</v>
      </c>
      <c r="FD103" s="10">
        <v>380</v>
      </c>
      <c r="FE103" s="10">
        <v>2690</v>
      </c>
      <c r="FF103" s="320"/>
      <c r="FG103" s="320"/>
      <c r="FH103" s="317"/>
    </row>
    <row r="104" spans="1:164" ht="15" customHeight="1">
      <c r="A104" s="713" t="s">
        <v>544</v>
      </c>
      <c r="B104" s="713"/>
      <c r="C104" s="713"/>
      <c r="D104" s="10">
        <v>14869236</v>
      </c>
      <c r="E104" s="10"/>
      <c r="F104" s="10"/>
      <c r="G104" s="10">
        <v>8654655</v>
      </c>
      <c r="H104" s="10">
        <v>6214581</v>
      </c>
      <c r="I104" s="10">
        <v>144383</v>
      </c>
      <c r="J104" s="10">
        <v>88253</v>
      </c>
      <c r="K104" s="10">
        <v>56130</v>
      </c>
      <c r="L104" s="10">
        <v>50685</v>
      </c>
      <c r="M104" s="10">
        <v>38351</v>
      </c>
      <c r="N104" s="10">
        <v>12334</v>
      </c>
      <c r="O104" s="10">
        <v>202509</v>
      </c>
      <c r="P104" s="10">
        <v>104391</v>
      </c>
      <c r="Q104" s="10">
        <v>98118</v>
      </c>
      <c r="R104" s="10">
        <v>94642</v>
      </c>
      <c r="S104" s="10">
        <v>82699</v>
      </c>
      <c r="T104" s="10">
        <v>11943</v>
      </c>
      <c r="U104" s="10">
        <v>4417079</v>
      </c>
      <c r="V104" s="10">
        <v>2475907</v>
      </c>
      <c r="W104" s="10">
        <v>1941172</v>
      </c>
      <c r="X104" s="10">
        <v>132636</v>
      </c>
      <c r="Y104" s="10">
        <v>93089</v>
      </c>
      <c r="Z104" s="10">
        <v>39547</v>
      </c>
      <c r="AA104" s="10">
        <v>102799</v>
      </c>
      <c r="AB104" s="10">
        <v>72335</v>
      </c>
      <c r="AC104" s="10">
        <v>30464</v>
      </c>
      <c r="AD104" s="10">
        <v>67409</v>
      </c>
      <c r="AE104" s="10">
        <v>46999</v>
      </c>
      <c r="AF104" s="10">
        <v>20410</v>
      </c>
      <c r="AG104" s="10">
        <v>121079</v>
      </c>
      <c r="AH104" s="10">
        <v>0</v>
      </c>
      <c r="AI104" s="10">
        <v>121079</v>
      </c>
      <c r="AJ104" s="10">
        <v>857877</v>
      </c>
      <c r="AK104" s="10">
        <v>254514</v>
      </c>
      <c r="AL104" s="10">
        <v>603363</v>
      </c>
      <c r="AM104" s="10">
        <v>167713</v>
      </c>
      <c r="AN104" s="10">
        <v>68970</v>
      </c>
      <c r="AO104" s="10">
        <v>98743</v>
      </c>
      <c r="AP104" s="10">
        <v>65886</v>
      </c>
      <c r="AQ104" s="10">
        <v>58428</v>
      </c>
      <c r="AR104" s="10">
        <v>7458</v>
      </c>
      <c r="AS104" s="10">
        <v>73151</v>
      </c>
      <c r="AT104" s="10">
        <v>53315</v>
      </c>
      <c r="AU104" s="10">
        <v>19836</v>
      </c>
      <c r="AV104" s="10">
        <v>237652</v>
      </c>
      <c r="AW104" s="10">
        <v>134794</v>
      </c>
      <c r="AX104" s="10">
        <v>102858</v>
      </c>
      <c r="AY104" s="10">
        <v>163166</v>
      </c>
      <c r="AZ104" s="10">
        <v>131079</v>
      </c>
      <c r="BA104" s="10">
        <v>32087</v>
      </c>
      <c r="BB104" s="10">
        <v>108694</v>
      </c>
      <c r="BC104" s="10">
        <v>67104</v>
      </c>
      <c r="BD104" s="10">
        <v>41590</v>
      </c>
      <c r="BE104" s="10">
        <v>94362</v>
      </c>
      <c r="BF104" s="10">
        <v>67238</v>
      </c>
      <c r="BG104" s="10">
        <v>27124</v>
      </c>
      <c r="BH104" s="10">
        <v>136463</v>
      </c>
      <c r="BI104" s="10">
        <v>108958</v>
      </c>
      <c r="BJ104" s="10">
        <v>27505</v>
      </c>
      <c r="BK104" s="10">
        <v>118570</v>
      </c>
      <c r="BL104" s="10">
        <v>55467</v>
      </c>
      <c r="BM104" s="10">
        <v>63103</v>
      </c>
      <c r="BN104" s="10">
        <v>49549</v>
      </c>
      <c r="BO104" s="10">
        <v>37070</v>
      </c>
      <c r="BP104" s="10">
        <v>12479</v>
      </c>
      <c r="BQ104" s="10">
        <v>288518</v>
      </c>
      <c r="BR104" s="10">
        <v>194744</v>
      </c>
      <c r="BS104" s="10">
        <v>93774</v>
      </c>
      <c r="BT104" s="10">
        <v>311330</v>
      </c>
      <c r="BU104" s="10">
        <v>93536</v>
      </c>
      <c r="BV104" s="10">
        <v>217794</v>
      </c>
      <c r="BW104" s="10">
        <v>505518</v>
      </c>
      <c r="BX104" s="10">
        <v>330080</v>
      </c>
      <c r="BY104" s="10">
        <v>175438</v>
      </c>
      <c r="BZ104" s="10">
        <v>163734</v>
      </c>
      <c r="CA104" s="10">
        <v>69746</v>
      </c>
      <c r="CB104" s="10">
        <v>93988</v>
      </c>
      <c r="CC104" s="10">
        <v>77282</v>
      </c>
      <c r="CD104" s="10">
        <v>62098</v>
      </c>
      <c r="CE104" s="10">
        <v>15184</v>
      </c>
      <c r="CF104" s="10">
        <v>106958</v>
      </c>
      <c r="CG104" s="10">
        <v>57273</v>
      </c>
      <c r="CH104" s="10">
        <v>49685</v>
      </c>
      <c r="CI104" s="10">
        <v>38776</v>
      </c>
      <c r="CJ104" s="10">
        <v>26614</v>
      </c>
      <c r="CK104" s="10">
        <v>12162</v>
      </c>
      <c r="CL104" s="10">
        <v>78976</v>
      </c>
      <c r="CM104" s="10">
        <v>49339</v>
      </c>
      <c r="CN104" s="10">
        <v>29637</v>
      </c>
      <c r="CO104" s="10">
        <v>196044</v>
      </c>
      <c r="CP104" s="10">
        <v>99716</v>
      </c>
      <c r="CQ104" s="10">
        <v>96328</v>
      </c>
      <c r="CR104" s="10">
        <v>59152</v>
      </c>
      <c r="CS104" s="10">
        <v>50851</v>
      </c>
      <c r="CT104" s="10">
        <v>8301</v>
      </c>
      <c r="CU104" s="10">
        <v>423923</v>
      </c>
      <c r="CV104" s="10">
        <v>260316</v>
      </c>
      <c r="CW104" s="10">
        <v>163607</v>
      </c>
      <c r="CX104" s="10">
        <v>104756</v>
      </c>
      <c r="CY104" s="10">
        <v>97092</v>
      </c>
      <c r="CZ104" s="10">
        <v>7664</v>
      </c>
      <c r="DA104" s="10">
        <v>966843</v>
      </c>
      <c r="DB104" s="10">
        <v>394812</v>
      </c>
      <c r="DC104" s="10">
        <v>572031</v>
      </c>
      <c r="DD104" s="10">
        <v>352654</v>
      </c>
      <c r="DE104" s="10">
        <v>237465</v>
      </c>
      <c r="DF104" s="10">
        <v>115189</v>
      </c>
      <c r="DG104" s="10">
        <v>41277</v>
      </c>
      <c r="DH104" s="10">
        <v>28222</v>
      </c>
      <c r="DI104" s="10">
        <v>13055</v>
      </c>
      <c r="DJ104" s="10">
        <v>321951</v>
      </c>
      <c r="DK104" s="10">
        <v>225508</v>
      </c>
      <c r="DL104" s="10">
        <v>96443</v>
      </c>
      <c r="DM104" s="10">
        <v>146609</v>
      </c>
      <c r="DN104" s="10">
        <v>114573</v>
      </c>
      <c r="DO104" s="10">
        <v>32036</v>
      </c>
      <c r="DP104" s="10">
        <v>371067</v>
      </c>
      <c r="DQ104" s="10">
        <v>251933</v>
      </c>
      <c r="DR104" s="10">
        <v>119134</v>
      </c>
      <c r="DS104" s="10">
        <v>399483</v>
      </c>
      <c r="DT104" s="10">
        <v>259177</v>
      </c>
      <c r="DU104" s="10">
        <v>140306</v>
      </c>
      <c r="DV104" s="10">
        <v>30980</v>
      </c>
      <c r="DW104" s="10">
        <v>18329</v>
      </c>
      <c r="DX104" s="10">
        <v>12651</v>
      </c>
      <c r="DY104" s="10">
        <v>141188</v>
      </c>
      <c r="DZ104" s="10">
        <v>103166</v>
      </c>
      <c r="EA104" s="10">
        <v>38022</v>
      </c>
      <c r="EB104" s="10">
        <v>37691</v>
      </c>
      <c r="EC104" s="10">
        <v>32927</v>
      </c>
      <c r="ED104" s="10">
        <v>4764</v>
      </c>
      <c r="EE104" s="10">
        <v>149300</v>
      </c>
      <c r="EF104" s="10">
        <v>93058</v>
      </c>
      <c r="EG104" s="10">
        <v>56242</v>
      </c>
      <c r="EH104" s="10">
        <v>856029</v>
      </c>
      <c r="EI104" s="10">
        <v>523918</v>
      </c>
      <c r="EJ104" s="10">
        <v>332111</v>
      </c>
      <c r="EK104" s="10">
        <v>92070</v>
      </c>
      <c r="EL104" s="10">
        <v>59201</v>
      </c>
      <c r="EM104" s="10">
        <v>32869</v>
      </c>
      <c r="EN104" s="10">
        <v>40211</v>
      </c>
      <c r="EO104" s="10">
        <v>38146</v>
      </c>
      <c r="EP104" s="10">
        <v>2065</v>
      </c>
      <c r="EQ104" s="10">
        <v>306551</v>
      </c>
      <c r="ER104" s="10">
        <v>199507</v>
      </c>
      <c r="ES104" s="10">
        <v>107044</v>
      </c>
      <c r="ET104" s="10">
        <v>526963</v>
      </c>
      <c r="EU104" s="10">
        <v>402927</v>
      </c>
      <c r="EV104" s="10">
        <v>124036</v>
      </c>
      <c r="EW104" s="10">
        <v>64979</v>
      </c>
      <c r="EX104" s="10">
        <v>60941</v>
      </c>
      <c r="EY104" s="10">
        <v>4038</v>
      </c>
      <c r="EZ104" s="10">
        <v>223841</v>
      </c>
      <c r="FA104" s="10">
        <v>148201</v>
      </c>
      <c r="FB104" s="10">
        <v>75640</v>
      </c>
      <c r="FC104" s="10">
        <v>38276</v>
      </c>
      <c r="FD104" s="10">
        <v>32278</v>
      </c>
      <c r="FE104" s="10">
        <v>5998</v>
      </c>
      <c r="FF104" s="320"/>
      <c r="FG104" s="320"/>
      <c r="FH104" s="317"/>
    </row>
    <row r="105" spans="1:164" ht="15" customHeight="1">
      <c r="A105" s="713" t="s">
        <v>545</v>
      </c>
      <c r="B105" s="713"/>
      <c r="C105" s="713"/>
      <c r="D105" s="628"/>
      <c r="E105" s="628"/>
      <c r="F105" s="628"/>
      <c r="G105" s="628"/>
      <c r="H105" s="628"/>
      <c r="I105" s="628"/>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36"/>
      <c r="CG105" s="636"/>
      <c r="CH105" s="636"/>
      <c r="CI105" s="636"/>
      <c r="CJ105" s="636"/>
      <c r="CK105" s="636"/>
      <c r="CL105" s="636"/>
      <c r="CM105" s="636"/>
      <c r="CN105" s="636"/>
      <c r="CO105" s="636"/>
      <c r="CP105" s="636"/>
      <c r="CQ105" s="636"/>
      <c r="CR105" s="636"/>
      <c r="CS105" s="636"/>
      <c r="CT105" s="636"/>
      <c r="CU105" s="636"/>
      <c r="CV105" s="636"/>
      <c r="CW105" s="636"/>
      <c r="CX105" s="636"/>
      <c r="CY105" s="636"/>
      <c r="CZ105" s="636"/>
      <c r="DA105" s="636"/>
      <c r="DB105" s="636"/>
      <c r="DC105" s="636"/>
      <c r="DD105" s="636"/>
      <c r="DE105" s="636"/>
      <c r="DF105" s="636"/>
      <c r="DG105" s="636"/>
      <c r="DH105" s="636"/>
      <c r="DI105" s="636"/>
      <c r="DJ105" s="636"/>
      <c r="DK105" s="636"/>
      <c r="DL105" s="636"/>
      <c r="DM105" s="636"/>
      <c r="DN105" s="636"/>
      <c r="DO105" s="636"/>
      <c r="DP105" s="636"/>
      <c r="DQ105" s="636"/>
      <c r="DR105" s="636"/>
      <c r="DS105" s="636"/>
      <c r="DT105" s="636"/>
      <c r="DU105" s="636"/>
      <c r="DV105" s="636"/>
      <c r="DW105" s="636"/>
      <c r="DX105" s="636"/>
      <c r="DY105" s="636"/>
      <c r="DZ105" s="636"/>
      <c r="EA105" s="636"/>
      <c r="EB105" s="636"/>
      <c r="EC105" s="636"/>
      <c r="ED105" s="636"/>
      <c r="EE105" s="636"/>
      <c r="EF105" s="636"/>
      <c r="EG105" s="636"/>
      <c r="EH105" s="636"/>
      <c r="EI105" s="636"/>
      <c r="EJ105" s="636"/>
      <c r="EK105" s="636"/>
      <c r="EL105" s="636"/>
      <c r="EM105" s="636"/>
      <c r="EN105" s="636"/>
      <c r="EO105" s="636"/>
      <c r="EP105" s="636"/>
      <c r="EQ105" s="636"/>
      <c r="ER105" s="636"/>
      <c r="ES105" s="636"/>
      <c r="ET105" s="636"/>
      <c r="EU105" s="636"/>
      <c r="EV105" s="636"/>
      <c r="EW105" s="636"/>
      <c r="EX105" s="636"/>
      <c r="EY105" s="636"/>
      <c r="EZ105" s="636"/>
      <c r="FA105" s="636"/>
      <c r="FB105" s="636"/>
      <c r="FC105" s="636"/>
      <c r="FD105" s="636"/>
      <c r="FE105" s="636"/>
      <c r="FF105" s="320"/>
      <c r="FG105" s="320"/>
      <c r="FH105" s="317"/>
    </row>
    <row r="106" spans="1:164" ht="15" customHeight="1">
      <c r="A106" s="713" t="s">
        <v>489</v>
      </c>
      <c r="B106" s="713"/>
      <c r="C106" s="713"/>
      <c r="D106" s="10">
        <v>32283978</v>
      </c>
      <c r="E106" s="10"/>
      <c r="F106" s="10"/>
      <c r="G106" s="10">
        <v>21762318</v>
      </c>
      <c r="H106" s="10">
        <v>10521660</v>
      </c>
      <c r="I106" s="10">
        <v>269004</v>
      </c>
      <c r="J106" s="10">
        <v>258495</v>
      </c>
      <c r="K106" s="10">
        <v>10509</v>
      </c>
      <c r="L106" s="10">
        <v>546218</v>
      </c>
      <c r="M106" s="10">
        <v>533901</v>
      </c>
      <c r="N106" s="10">
        <v>12317</v>
      </c>
      <c r="O106" s="10">
        <v>443513</v>
      </c>
      <c r="P106" s="10">
        <v>271389</v>
      </c>
      <c r="Q106" s="10">
        <v>172124</v>
      </c>
      <c r="R106" s="10">
        <v>348863</v>
      </c>
      <c r="S106" s="10">
        <v>273570</v>
      </c>
      <c r="T106" s="10">
        <v>75293</v>
      </c>
      <c r="U106" s="10">
        <v>6632192</v>
      </c>
      <c r="V106" s="10">
        <v>4621812</v>
      </c>
      <c r="W106" s="10">
        <v>2010380</v>
      </c>
      <c r="X106" s="10">
        <v>603325</v>
      </c>
      <c r="Y106" s="10">
        <v>378682</v>
      </c>
      <c r="Z106" s="10">
        <v>224643</v>
      </c>
      <c r="AA106" s="10">
        <v>197921</v>
      </c>
      <c r="AB106" s="10">
        <v>183042</v>
      </c>
      <c r="AC106" s="10">
        <v>14879</v>
      </c>
      <c r="AD106" s="10">
        <v>81879</v>
      </c>
      <c r="AE106" s="10">
        <v>79663</v>
      </c>
      <c r="AF106" s="10">
        <v>2216</v>
      </c>
      <c r="AG106" s="10">
        <v>86889</v>
      </c>
      <c r="AH106" s="10">
        <v>0</v>
      </c>
      <c r="AI106" s="10">
        <v>86889</v>
      </c>
      <c r="AJ106" s="10">
        <v>4085750</v>
      </c>
      <c r="AK106" s="10">
        <v>1404365</v>
      </c>
      <c r="AL106" s="10">
        <v>2681385</v>
      </c>
      <c r="AM106" s="10">
        <v>611228</v>
      </c>
      <c r="AN106" s="10">
        <v>568495</v>
      </c>
      <c r="AO106" s="10">
        <v>42733</v>
      </c>
      <c r="AP106" s="10">
        <v>156759</v>
      </c>
      <c r="AQ106" s="10">
        <v>151906</v>
      </c>
      <c r="AR106" s="10">
        <v>4853</v>
      </c>
      <c r="AS106" s="10">
        <v>333765</v>
      </c>
      <c r="AT106" s="10">
        <v>252583</v>
      </c>
      <c r="AU106" s="10">
        <v>81182</v>
      </c>
      <c r="AV106" s="10">
        <v>689852</v>
      </c>
      <c r="AW106" s="10">
        <v>209746</v>
      </c>
      <c r="AX106" s="10">
        <v>480106</v>
      </c>
      <c r="AY106" s="10">
        <v>501956</v>
      </c>
      <c r="AZ106" s="10">
        <v>370133</v>
      </c>
      <c r="BA106" s="10">
        <v>131823</v>
      </c>
      <c r="BB106" s="10">
        <v>483465</v>
      </c>
      <c r="BC106" s="10">
        <v>284035</v>
      </c>
      <c r="BD106" s="10">
        <v>199430</v>
      </c>
      <c r="BE106" s="10">
        <v>282684</v>
      </c>
      <c r="BF106" s="10">
        <v>222455</v>
      </c>
      <c r="BG106" s="10">
        <v>60229</v>
      </c>
      <c r="BH106" s="10">
        <v>476044</v>
      </c>
      <c r="BI106" s="10">
        <v>436070</v>
      </c>
      <c r="BJ106" s="10">
        <v>39974</v>
      </c>
      <c r="BK106" s="10">
        <v>1090752</v>
      </c>
      <c r="BL106" s="10">
        <v>845387</v>
      </c>
      <c r="BM106" s="10">
        <v>245365</v>
      </c>
      <c r="BN106" s="10">
        <v>147072</v>
      </c>
      <c r="BO106" s="10">
        <v>137440</v>
      </c>
      <c r="BP106" s="10">
        <v>9632</v>
      </c>
      <c r="BQ106" s="10">
        <v>583169</v>
      </c>
      <c r="BR106" s="10">
        <v>437509</v>
      </c>
      <c r="BS106" s="10">
        <v>145660</v>
      </c>
      <c r="BT106" s="10">
        <v>266789</v>
      </c>
      <c r="BU106" s="10">
        <v>240614</v>
      </c>
      <c r="BV106" s="10">
        <v>26175</v>
      </c>
      <c r="BW106" s="10">
        <v>454233</v>
      </c>
      <c r="BX106" s="10">
        <v>401652</v>
      </c>
      <c r="BY106" s="10">
        <v>52581</v>
      </c>
      <c r="BZ106" s="10">
        <v>829770</v>
      </c>
      <c r="CA106" s="10">
        <v>592135</v>
      </c>
      <c r="CB106" s="10">
        <v>237635</v>
      </c>
      <c r="CC106" s="10">
        <v>319137</v>
      </c>
      <c r="CD106" s="10">
        <v>293035</v>
      </c>
      <c r="CE106" s="10">
        <v>26102</v>
      </c>
      <c r="CF106" s="10">
        <v>434611</v>
      </c>
      <c r="CG106" s="10">
        <v>357801</v>
      </c>
      <c r="CH106" s="10">
        <v>76810</v>
      </c>
      <c r="CI106" s="10">
        <v>357622</v>
      </c>
      <c r="CJ106" s="10">
        <v>308657</v>
      </c>
      <c r="CK106" s="10">
        <v>48965</v>
      </c>
      <c r="CL106" s="10">
        <v>309333</v>
      </c>
      <c r="CM106" s="10">
        <v>172712</v>
      </c>
      <c r="CN106" s="10">
        <v>136621</v>
      </c>
      <c r="CO106" s="10">
        <v>348143</v>
      </c>
      <c r="CP106" s="10">
        <v>148689</v>
      </c>
      <c r="CQ106" s="10">
        <v>199454</v>
      </c>
      <c r="CR106" s="10">
        <v>66305</v>
      </c>
      <c r="CS106" s="10">
        <v>59802</v>
      </c>
      <c r="CT106" s="10">
        <v>6503</v>
      </c>
      <c r="CU106" s="10">
        <v>530812</v>
      </c>
      <c r="CV106" s="10">
        <v>514803</v>
      </c>
      <c r="CW106" s="10">
        <v>16009</v>
      </c>
      <c r="CX106" s="10">
        <v>306204</v>
      </c>
      <c r="CY106" s="10">
        <v>187501</v>
      </c>
      <c r="CZ106" s="10">
        <v>118703</v>
      </c>
      <c r="DA106" s="10">
        <v>547189</v>
      </c>
      <c r="DB106" s="10">
        <v>440653</v>
      </c>
      <c r="DC106" s="10">
        <v>106536</v>
      </c>
      <c r="DD106" s="10">
        <v>707352</v>
      </c>
      <c r="DE106" s="10">
        <v>506931</v>
      </c>
      <c r="DF106" s="10">
        <v>200421</v>
      </c>
      <c r="DG106" s="10">
        <v>271272</v>
      </c>
      <c r="DH106" s="10">
        <v>150105</v>
      </c>
      <c r="DI106" s="10">
        <v>121167</v>
      </c>
      <c r="DJ106" s="10">
        <v>446947</v>
      </c>
      <c r="DK106" s="10">
        <v>357087</v>
      </c>
      <c r="DL106" s="10">
        <v>89860</v>
      </c>
      <c r="DM106" s="10">
        <v>177132</v>
      </c>
      <c r="DN106" s="10">
        <v>163926</v>
      </c>
      <c r="DO106" s="10">
        <v>13206</v>
      </c>
      <c r="DP106" s="10">
        <v>625421</v>
      </c>
      <c r="DQ106" s="10">
        <v>452781</v>
      </c>
      <c r="DR106" s="10">
        <v>172640</v>
      </c>
      <c r="DS106" s="10">
        <v>829785</v>
      </c>
      <c r="DT106" s="10">
        <v>704736</v>
      </c>
      <c r="DU106" s="10">
        <v>125049</v>
      </c>
      <c r="DV106" s="10">
        <v>87651</v>
      </c>
      <c r="DW106" s="10">
        <v>78868</v>
      </c>
      <c r="DX106" s="10">
        <v>8783</v>
      </c>
      <c r="DY106" s="10">
        <v>254461</v>
      </c>
      <c r="DZ106" s="10">
        <v>204299</v>
      </c>
      <c r="EA106" s="10">
        <v>50162</v>
      </c>
      <c r="EB106" s="10">
        <v>199664</v>
      </c>
      <c r="EC106" s="10">
        <v>163631</v>
      </c>
      <c r="ED106" s="10">
        <v>36033</v>
      </c>
      <c r="EE106" s="10">
        <v>425312</v>
      </c>
      <c r="EF106" s="10">
        <v>379045</v>
      </c>
      <c r="EG106" s="10">
        <v>46267</v>
      </c>
      <c r="EH106" s="10">
        <v>1583204</v>
      </c>
      <c r="EI106" s="10">
        <v>683291</v>
      </c>
      <c r="EJ106" s="10">
        <v>899913</v>
      </c>
      <c r="EK106" s="10">
        <v>321017</v>
      </c>
      <c r="EL106" s="10">
        <v>241862</v>
      </c>
      <c r="EM106" s="10">
        <v>79155</v>
      </c>
      <c r="EN106" s="10">
        <v>124112</v>
      </c>
      <c r="EO106" s="10">
        <v>121734</v>
      </c>
      <c r="EP106" s="10">
        <v>2378</v>
      </c>
      <c r="EQ106" s="10">
        <v>422224</v>
      </c>
      <c r="ER106" s="10">
        <v>261067</v>
      </c>
      <c r="ES106" s="10">
        <v>161157</v>
      </c>
      <c r="ET106" s="10">
        <v>1251640</v>
      </c>
      <c r="EU106" s="10">
        <v>797752</v>
      </c>
      <c r="EV106" s="10">
        <v>453888</v>
      </c>
      <c r="EW106" s="10">
        <v>233057</v>
      </c>
      <c r="EX106" s="10">
        <v>227019</v>
      </c>
      <c r="EY106" s="10">
        <v>6038</v>
      </c>
      <c r="EZ106" s="10">
        <v>676252</v>
      </c>
      <c r="FA106" s="10">
        <v>471304</v>
      </c>
      <c r="FB106" s="10">
        <v>204948</v>
      </c>
      <c r="FC106" s="10">
        <v>225027</v>
      </c>
      <c r="FD106" s="10">
        <v>158148</v>
      </c>
      <c r="FE106" s="10">
        <v>66879</v>
      </c>
      <c r="FF106" s="320"/>
      <c r="FG106" s="320"/>
      <c r="FH106" s="317"/>
    </row>
    <row r="107" spans="1:164" ht="15" customHeight="1">
      <c r="A107" s="713" t="s">
        <v>526</v>
      </c>
      <c r="B107" s="713"/>
      <c r="C107" s="713"/>
      <c r="D107" s="10">
        <v>5346250</v>
      </c>
      <c r="E107" s="10"/>
      <c r="F107" s="10"/>
      <c r="G107" s="10">
        <v>2422703</v>
      </c>
      <c r="H107" s="10">
        <v>2923547</v>
      </c>
      <c r="I107" s="10">
        <v>44367</v>
      </c>
      <c r="J107" s="10">
        <v>43705</v>
      </c>
      <c r="K107" s="10">
        <v>662</v>
      </c>
      <c r="L107" s="10">
        <v>45760</v>
      </c>
      <c r="M107" s="10">
        <v>45387</v>
      </c>
      <c r="N107" s="10">
        <v>373</v>
      </c>
      <c r="O107" s="10">
        <v>54416</v>
      </c>
      <c r="P107" s="10">
        <v>15377</v>
      </c>
      <c r="Q107" s="10">
        <v>39039</v>
      </c>
      <c r="R107" s="10">
        <v>40855</v>
      </c>
      <c r="S107" s="10">
        <v>8499</v>
      </c>
      <c r="T107" s="10">
        <v>32356</v>
      </c>
      <c r="U107" s="10">
        <v>975996</v>
      </c>
      <c r="V107" s="10">
        <v>530954</v>
      </c>
      <c r="W107" s="10">
        <v>445042</v>
      </c>
      <c r="X107" s="10">
        <v>95794</v>
      </c>
      <c r="Y107" s="10">
        <v>27370</v>
      </c>
      <c r="Z107" s="10">
        <v>68424</v>
      </c>
      <c r="AA107" s="10">
        <v>32312</v>
      </c>
      <c r="AB107" s="10">
        <v>27230</v>
      </c>
      <c r="AC107" s="10">
        <v>5082</v>
      </c>
      <c r="AD107" s="10">
        <v>10343</v>
      </c>
      <c r="AE107" s="10">
        <v>10342</v>
      </c>
      <c r="AF107" s="10">
        <v>1</v>
      </c>
      <c r="AG107" s="10">
        <v>7916</v>
      </c>
      <c r="AH107" s="10">
        <v>0</v>
      </c>
      <c r="AI107" s="10">
        <v>7916</v>
      </c>
      <c r="AJ107" s="10">
        <v>914578</v>
      </c>
      <c r="AK107" s="10">
        <v>154711</v>
      </c>
      <c r="AL107" s="10">
        <v>759867</v>
      </c>
      <c r="AM107" s="10">
        <v>67695</v>
      </c>
      <c r="AN107" s="10">
        <v>63512</v>
      </c>
      <c r="AO107" s="10">
        <v>4183</v>
      </c>
      <c r="AP107" s="10">
        <v>39039</v>
      </c>
      <c r="AQ107" s="10">
        <v>36822</v>
      </c>
      <c r="AR107" s="10">
        <v>2217</v>
      </c>
      <c r="AS107" s="10">
        <v>29673</v>
      </c>
      <c r="AT107" s="10">
        <v>16934</v>
      </c>
      <c r="AU107" s="10">
        <v>12739</v>
      </c>
      <c r="AV107" s="10">
        <v>80608</v>
      </c>
      <c r="AW107" s="10">
        <v>19088</v>
      </c>
      <c r="AX107" s="10">
        <v>61520</v>
      </c>
      <c r="AY107" s="10">
        <v>56154</v>
      </c>
      <c r="AZ107" s="10">
        <v>31174</v>
      </c>
      <c r="BA107" s="10">
        <v>24980</v>
      </c>
      <c r="BB107" s="10">
        <v>159422</v>
      </c>
      <c r="BC107" s="10">
        <v>48015</v>
      </c>
      <c r="BD107" s="10">
        <v>111407</v>
      </c>
      <c r="BE107" s="10">
        <v>16881</v>
      </c>
      <c r="BF107" s="10">
        <v>7888</v>
      </c>
      <c r="BG107" s="10">
        <v>8993</v>
      </c>
      <c r="BH107" s="10">
        <v>27689</v>
      </c>
      <c r="BI107" s="10">
        <v>24258</v>
      </c>
      <c r="BJ107" s="10">
        <v>3431</v>
      </c>
      <c r="BK107" s="10">
        <v>473519</v>
      </c>
      <c r="BL107" s="10">
        <v>341150</v>
      </c>
      <c r="BM107" s="10">
        <v>132369</v>
      </c>
      <c r="BN107" s="10">
        <v>8855</v>
      </c>
      <c r="BO107" s="10">
        <v>6964</v>
      </c>
      <c r="BP107" s="10">
        <v>1891</v>
      </c>
      <c r="BQ107" s="10">
        <v>63357</v>
      </c>
      <c r="BR107" s="10">
        <v>60216</v>
      </c>
      <c r="BS107" s="10">
        <v>3141</v>
      </c>
      <c r="BT107" s="10">
        <v>48567</v>
      </c>
      <c r="BU107" s="10">
        <v>44870</v>
      </c>
      <c r="BV107" s="10">
        <v>3697</v>
      </c>
      <c r="BW107" s="10">
        <v>21020</v>
      </c>
      <c r="BX107" s="10">
        <v>13689</v>
      </c>
      <c r="BY107" s="10">
        <v>7331</v>
      </c>
      <c r="BZ107" s="10">
        <v>77231</v>
      </c>
      <c r="CA107" s="10">
        <v>28531</v>
      </c>
      <c r="CB107" s="10">
        <v>48700</v>
      </c>
      <c r="CC107" s="10">
        <v>48269</v>
      </c>
      <c r="CD107" s="10">
        <v>44485</v>
      </c>
      <c r="CE107" s="10">
        <v>3784</v>
      </c>
      <c r="CF107" s="10">
        <v>47874</v>
      </c>
      <c r="CG107" s="10">
        <v>28347</v>
      </c>
      <c r="CH107" s="10">
        <v>19527</v>
      </c>
      <c r="CI107" s="10">
        <v>22110</v>
      </c>
      <c r="CJ107" s="10">
        <v>17020</v>
      </c>
      <c r="CK107" s="10">
        <v>5090</v>
      </c>
      <c r="CL107" s="10">
        <v>44447</v>
      </c>
      <c r="CM107" s="10">
        <v>10391</v>
      </c>
      <c r="CN107" s="10">
        <v>34056</v>
      </c>
      <c r="CO107" s="10">
        <v>144721</v>
      </c>
      <c r="CP107" s="10">
        <v>5992</v>
      </c>
      <c r="CQ107" s="10">
        <v>138729</v>
      </c>
      <c r="CR107" s="10">
        <v>13999</v>
      </c>
      <c r="CS107" s="10">
        <v>13620</v>
      </c>
      <c r="CT107" s="10">
        <v>379</v>
      </c>
      <c r="CU107" s="10">
        <v>69047</v>
      </c>
      <c r="CV107" s="10">
        <v>66065</v>
      </c>
      <c r="CW107" s="10">
        <v>2982</v>
      </c>
      <c r="CX107" s="10">
        <v>33716</v>
      </c>
      <c r="CY107" s="10">
        <v>0</v>
      </c>
      <c r="CZ107" s="10">
        <v>33716</v>
      </c>
      <c r="DA107" s="10">
        <v>81650</v>
      </c>
      <c r="DB107" s="10">
        <v>66420</v>
      </c>
      <c r="DC107" s="10">
        <v>15230</v>
      </c>
      <c r="DD107" s="10">
        <v>134532</v>
      </c>
      <c r="DE107" s="10">
        <v>56635</v>
      </c>
      <c r="DF107" s="10">
        <v>77897</v>
      </c>
      <c r="DG107" s="10">
        <v>62580</v>
      </c>
      <c r="DH107" s="10">
        <v>6652</v>
      </c>
      <c r="DI107" s="10">
        <v>55928</v>
      </c>
      <c r="DJ107" s="10">
        <v>36981</v>
      </c>
      <c r="DK107" s="10">
        <v>24254</v>
      </c>
      <c r="DL107" s="10">
        <v>12727</v>
      </c>
      <c r="DM107" s="10">
        <v>29222</v>
      </c>
      <c r="DN107" s="10">
        <v>27917</v>
      </c>
      <c r="DO107" s="10">
        <v>1305</v>
      </c>
      <c r="DP107" s="10">
        <v>46852</v>
      </c>
      <c r="DQ107" s="10">
        <v>10599</v>
      </c>
      <c r="DR107" s="10">
        <v>36253</v>
      </c>
      <c r="DS107" s="10">
        <v>116059</v>
      </c>
      <c r="DT107" s="10">
        <v>108289</v>
      </c>
      <c r="DU107" s="10">
        <v>7770</v>
      </c>
      <c r="DV107" s="10">
        <v>12690</v>
      </c>
      <c r="DW107" s="10">
        <v>11636</v>
      </c>
      <c r="DX107" s="10">
        <v>1054</v>
      </c>
      <c r="DY107" s="10">
        <v>34951</v>
      </c>
      <c r="DZ107" s="10">
        <v>11922</v>
      </c>
      <c r="EA107" s="10">
        <v>23029</v>
      </c>
      <c r="EB107" s="10">
        <v>10615</v>
      </c>
      <c r="EC107" s="10">
        <v>5598</v>
      </c>
      <c r="ED107" s="10">
        <v>5017</v>
      </c>
      <c r="EE107" s="10">
        <v>30287</v>
      </c>
      <c r="EF107" s="10">
        <v>20263</v>
      </c>
      <c r="EG107" s="10">
        <v>10024</v>
      </c>
      <c r="EH107" s="10">
        <v>475364</v>
      </c>
      <c r="EI107" s="10">
        <v>41228</v>
      </c>
      <c r="EJ107" s="10">
        <v>434136</v>
      </c>
      <c r="EK107" s="10">
        <v>35372</v>
      </c>
      <c r="EL107" s="10">
        <v>16159</v>
      </c>
      <c r="EM107" s="10">
        <v>19213</v>
      </c>
      <c r="EN107" s="10">
        <v>4871</v>
      </c>
      <c r="EO107" s="10">
        <v>4283</v>
      </c>
      <c r="EP107" s="10">
        <v>588</v>
      </c>
      <c r="EQ107" s="10">
        <v>37796</v>
      </c>
      <c r="ER107" s="10">
        <v>28771</v>
      </c>
      <c r="ES107" s="10">
        <v>9025</v>
      </c>
      <c r="ET107" s="10">
        <v>269906</v>
      </c>
      <c r="EU107" s="10">
        <v>115562</v>
      </c>
      <c r="EV107" s="10">
        <v>154344</v>
      </c>
      <c r="EW107" s="10">
        <v>30559</v>
      </c>
      <c r="EX107" s="10">
        <v>30005</v>
      </c>
      <c r="EY107" s="10">
        <v>554</v>
      </c>
      <c r="EZ107" s="10">
        <v>54507</v>
      </c>
      <c r="FA107" s="10">
        <v>26879</v>
      </c>
      <c r="FB107" s="10">
        <v>27628</v>
      </c>
      <c r="FC107" s="10">
        <v>25226</v>
      </c>
      <c r="FD107" s="10">
        <v>17025</v>
      </c>
      <c r="FE107" s="10">
        <v>8201</v>
      </c>
      <c r="FF107" s="320"/>
      <c r="FG107" s="320"/>
      <c r="FH107" s="317"/>
    </row>
    <row r="108" spans="1:164" ht="15" customHeight="1">
      <c r="A108" s="713" t="s">
        <v>490</v>
      </c>
      <c r="B108" s="713"/>
      <c r="C108" s="713"/>
      <c r="D108" s="10">
        <v>45767313</v>
      </c>
      <c r="E108" s="10"/>
      <c r="F108" s="10"/>
      <c r="G108" s="10">
        <v>5742593</v>
      </c>
      <c r="H108" s="10">
        <v>40024720</v>
      </c>
      <c r="I108" s="10">
        <v>482033</v>
      </c>
      <c r="J108" s="10">
        <v>18731</v>
      </c>
      <c r="K108" s="10">
        <v>463302</v>
      </c>
      <c r="L108" s="10">
        <v>129214</v>
      </c>
      <c r="M108" s="10">
        <v>20061</v>
      </c>
      <c r="N108" s="10">
        <v>109153</v>
      </c>
      <c r="O108" s="10">
        <v>836787</v>
      </c>
      <c r="P108" s="10">
        <v>103501</v>
      </c>
      <c r="Q108" s="10">
        <v>733286</v>
      </c>
      <c r="R108" s="10">
        <v>260676</v>
      </c>
      <c r="S108" s="10">
        <v>64248</v>
      </c>
      <c r="T108" s="10">
        <v>196428</v>
      </c>
      <c r="U108" s="10">
        <v>6829549</v>
      </c>
      <c r="V108" s="10">
        <v>590587</v>
      </c>
      <c r="W108" s="10">
        <v>6238962</v>
      </c>
      <c r="X108" s="10">
        <v>1553503</v>
      </c>
      <c r="Y108" s="10">
        <v>98524</v>
      </c>
      <c r="Z108" s="10">
        <v>1454979</v>
      </c>
      <c r="AA108" s="10">
        <v>270159</v>
      </c>
      <c r="AB108" s="10">
        <v>29452</v>
      </c>
      <c r="AC108" s="10">
        <v>240707</v>
      </c>
      <c r="AD108" s="10">
        <v>76258</v>
      </c>
      <c r="AE108" s="10">
        <v>45033</v>
      </c>
      <c r="AF108" s="10">
        <v>31225</v>
      </c>
      <c r="AG108" s="10">
        <v>333052</v>
      </c>
      <c r="AH108" s="10">
        <v>0</v>
      </c>
      <c r="AI108" s="10">
        <v>333052</v>
      </c>
      <c r="AJ108" s="10">
        <v>3516038</v>
      </c>
      <c r="AK108" s="10">
        <v>194489</v>
      </c>
      <c r="AL108" s="10">
        <v>3321549</v>
      </c>
      <c r="AM108" s="10">
        <v>1167645</v>
      </c>
      <c r="AN108" s="10">
        <v>209135</v>
      </c>
      <c r="AO108" s="10">
        <v>958510</v>
      </c>
      <c r="AP108" s="10">
        <v>312473</v>
      </c>
      <c r="AQ108" s="10">
        <v>71446</v>
      </c>
      <c r="AR108" s="10">
        <v>241027</v>
      </c>
      <c r="AS108" s="10">
        <v>210786</v>
      </c>
      <c r="AT108" s="10">
        <v>36475</v>
      </c>
      <c r="AU108" s="10">
        <v>174311</v>
      </c>
      <c r="AV108" s="10">
        <v>3045451</v>
      </c>
      <c r="AW108" s="10">
        <v>85748</v>
      </c>
      <c r="AX108" s="10">
        <v>2959703</v>
      </c>
      <c r="AY108" s="10">
        <v>535689</v>
      </c>
      <c r="AZ108" s="10">
        <v>56697</v>
      </c>
      <c r="BA108" s="10">
        <v>478992</v>
      </c>
      <c r="BB108" s="10">
        <v>378129</v>
      </c>
      <c r="BC108" s="10">
        <v>24338</v>
      </c>
      <c r="BD108" s="10">
        <v>353791</v>
      </c>
      <c r="BE108" s="10">
        <v>385961</v>
      </c>
      <c r="BF108" s="10">
        <v>42547</v>
      </c>
      <c r="BG108" s="10">
        <v>343414</v>
      </c>
      <c r="BH108" s="10">
        <v>427428</v>
      </c>
      <c r="BI108" s="10">
        <v>131812</v>
      </c>
      <c r="BJ108" s="10">
        <v>295616</v>
      </c>
      <c r="BK108" s="10">
        <v>741184</v>
      </c>
      <c r="BL108" s="10">
        <v>276661</v>
      </c>
      <c r="BM108" s="10">
        <v>464523</v>
      </c>
      <c r="BN108" s="10">
        <v>103106</v>
      </c>
      <c r="BO108" s="10">
        <v>7744</v>
      </c>
      <c r="BP108" s="10">
        <v>95362</v>
      </c>
      <c r="BQ108" s="10">
        <v>1142153</v>
      </c>
      <c r="BR108" s="10">
        <v>268618</v>
      </c>
      <c r="BS108" s="10">
        <v>873535</v>
      </c>
      <c r="BT108" s="10">
        <v>511966</v>
      </c>
      <c r="BU108" s="10">
        <v>189169</v>
      </c>
      <c r="BV108" s="10">
        <v>322797</v>
      </c>
      <c r="BW108" s="10">
        <v>1142625</v>
      </c>
      <c r="BX108" s="10">
        <v>140271</v>
      </c>
      <c r="BY108" s="10">
        <v>1002354</v>
      </c>
      <c r="BZ108" s="10">
        <v>1401314</v>
      </c>
      <c r="CA108" s="10">
        <v>212285</v>
      </c>
      <c r="CB108" s="10">
        <v>1189029</v>
      </c>
      <c r="CC108" s="10">
        <v>242086</v>
      </c>
      <c r="CD108" s="10">
        <v>39875</v>
      </c>
      <c r="CE108" s="10">
        <v>202211</v>
      </c>
      <c r="CF108" s="10">
        <v>751064</v>
      </c>
      <c r="CG108" s="10">
        <v>41499</v>
      </c>
      <c r="CH108" s="10">
        <v>709565</v>
      </c>
      <c r="CI108" s="10">
        <v>111387</v>
      </c>
      <c r="CJ108" s="10">
        <v>16694</v>
      </c>
      <c r="CK108" s="10">
        <v>94693</v>
      </c>
      <c r="CL108" s="10">
        <v>254465</v>
      </c>
      <c r="CM108" s="10">
        <v>59415</v>
      </c>
      <c r="CN108" s="10">
        <v>195050</v>
      </c>
      <c r="CO108" s="10">
        <v>717944</v>
      </c>
      <c r="CP108" s="10">
        <v>28420</v>
      </c>
      <c r="CQ108" s="10">
        <v>689524</v>
      </c>
      <c r="CR108" s="10">
        <v>112030</v>
      </c>
      <c r="CS108" s="10">
        <v>23573</v>
      </c>
      <c r="CT108" s="10">
        <v>88457</v>
      </c>
      <c r="CU108" s="10">
        <v>657335</v>
      </c>
      <c r="CV108" s="10">
        <v>151743</v>
      </c>
      <c r="CW108" s="10">
        <v>505592</v>
      </c>
      <c r="CX108" s="10">
        <v>344116</v>
      </c>
      <c r="CY108" s="10">
        <v>46095</v>
      </c>
      <c r="CZ108" s="10">
        <v>298021</v>
      </c>
      <c r="DA108" s="10">
        <v>3053847</v>
      </c>
      <c r="DB108" s="10">
        <v>656288</v>
      </c>
      <c r="DC108" s="10">
        <v>2397559</v>
      </c>
      <c r="DD108" s="10">
        <v>1172640</v>
      </c>
      <c r="DE108" s="10">
        <v>188051</v>
      </c>
      <c r="DF108" s="10">
        <v>984589</v>
      </c>
      <c r="DG108" s="10">
        <v>324086</v>
      </c>
      <c r="DH108" s="10">
        <v>24934</v>
      </c>
      <c r="DI108" s="10">
        <v>299152</v>
      </c>
      <c r="DJ108" s="10">
        <v>1542566</v>
      </c>
      <c r="DK108" s="10">
        <v>132376</v>
      </c>
      <c r="DL108" s="10">
        <v>1410190</v>
      </c>
      <c r="DM108" s="10">
        <v>528057</v>
      </c>
      <c r="DN108" s="10">
        <v>59463</v>
      </c>
      <c r="DO108" s="10">
        <v>468594</v>
      </c>
      <c r="DP108" s="10">
        <v>741936</v>
      </c>
      <c r="DQ108" s="10">
        <v>81649</v>
      </c>
      <c r="DR108" s="10">
        <v>660287</v>
      </c>
      <c r="DS108" s="10">
        <v>1068190</v>
      </c>
      <c r="DT108" s="10">
        <v>291986</v>
      </c>
      <c r="DU108" s="10">
        <v>776204</v>
      </c>
      <c r="DV108" s="10">
        <v>83182</v>
      </c>
      <c r="DW108" s="10">
        <v>37891</v>
      </c>
      <c r="DX108" s="10">
        <v>45291</v>
      </c>
      <c r="DY108" s="10">
        <v>623827</v>
      </c>
      <c r="DZ108" s="10">
        <v>117328</v>
      </c>
      <c r="EA108" s="10">
        <v>506499</v>
      </c>
      <c r="EB108" s="10">
        <v>161193</v>
      </c>
      <c r="EC108" s="10">
        <v>36280</v>
      </c>
      <c r="ED108" s="10">
        <v>124913</v>
      </c>
      <c r="EE108" s="10">
        <v>640450</v>
      </c>
      <c r="EF108" s="10">
        <v>96181</v>
      </c>
      <c r="EG108" s="10">
        <v>544269</v>
      </c>
      <c r="EH108" s="10">
        <v>2676176</v>
      </c>
      <c r="EI108" s="10">
        <v>258643</v>
      </c>
      <c r="EJ108" s="10">
        <v>2417533</v>
      </c>
      <c r="EK108" s="10">
        <v>521913</v>
      </c>
      <c r="EL108" s="10">
        <v>55481</v>
      </c>
      <c r="EM108" s="10">
        <v>466432</v>
      </c>
      <c r="EN108" s="10">
        <v>67609</v>
      </c>
      <c r="EO108" s="10">
        <v>22385</v>
      </c>
      <c r="EP108" s="10">
        <v>45224</v>
      </c>
      <c r="EQ108" s="10">
        <v>1117503</v>
      </c>
      <c r="ER108" s="10">
        <v>151948</v>
      </c>
      <c r="ES108" s="10">
        <v>965555</v>
      </c>
      <c r="ET108" s="10">
        <v>1346121</v>
      </c>
      <c r="EU108" s="10">
        <v>107087</v>
      </c>
      <c r="EV108" s="10">
        <v>1239034</v>
      </c>
      <c r="EW108" s="10">
        <v>224797</v>
      </c>
      <c r="EX108" s="10">
        <v>51746</v>
      </c>
      <c r="EY108" s="10">
        <v>173051</v>
      </c>
      <c r="EZ108" s="10">
        <v>756941</v>
      </c>
      <c r="FA108" s="10">
        <v>24673</v>
      </c>
      <c r="FB108" s="10">
        <v>732268</v>
      </c>
      <c r="FC108" s="10">
        <v>132673</v>
      </c>
      <c r="FD108" s="10">
        <v>23317</v>
      </c>
      <c r="FE108" s="10">
        <v>109356</v>
      </c>
      <c r="FF108" s="320"/>
      <c r="FG108" s="320"/>
      <c r="FH108" s="317"/>
    </row>
    <row r="109" spans="1:164" ht="15" customHeight="1">
      <c r="A109" s="713" t="s">
        <v>526</v>
      </c>
      <c r="B109" s="713"/>
      <c r="C109" s="713"/>
      <c r="D109" s="10">
        <v>9886114</v>
      </c>
      <c r="E109" s="10"/>
      <c r="F109" s="10"/>
      <c r="G109" s="10">
        <v>925514</v>
      </c>
      <c r="H109" s="10">
        <v>8960600</v>
      </c>
      <c r="I109" s="10">
        <v>116091</v>
      </c>
      <c r="J109" s="10">
        <v>4914</v>
      </c>
      <c r="K109" s="10">
        <v>111177</v>
      </c>
      <c r="L109" s="10">
        <v>19384</v>
      </c>
      <c r="M109" s="10">
        <v>260</v>
      </c>
      <c r="N109" s="10">
        <v>19124</v>
      </c>
      <c r="O109" s="10">
        <v>112001</v>
      </c>
      <c r="P109" s="10">
        <v>9922</v>
      </c>
      <c r="Q109" s="10">
        <v>102079</v>
      </c>
      <c r="R109" s="10">
        <v>45496</v>
      </c>
      <c r="S109" s="10">
        <v>35</v>
      </c>
      <c r="T109" s="10">
        <v>45461</v>
      </c>
      <c r="U109" s="10">
        <v>917908</v>
      </c>
      <c r="V109" s="10">
        <v>83478</v>
      </c>
      <c r="W109" s="10">
        <v>834430</v>
      </c>
      <c r="X109" s="10">
        <v>329246</v>
      </c>
      <c r="Y109" s="10">
        <v>18007</v>
      </c>
      <c r="Z109" s="10">
        <v>311239</v>
      </c>
      <c r="AA109" s="10">
        <v>34333</v>
      </c>
      <c r="AB109" s="10">
        <v>12922</v>
      </c>
      <c r="AC109" s="10">
        <v>21411</v>
      </c>
      <c r="AD109" s="10">
        <v>15381</v>
      </c>
      <c r="AE109" s="10">
        <v>8519</v>
      </c>
      <c r="AF109" s="10">
        <v>6862</v>
      </c>
      <c r="AG109" s="10">
        <v>130198</v>
      </c>
      <c r="AH109" s="10">
        <v>0</v>
      </c>
      <c r="AI109" s="10">
        <v>130198</v>
      </c>
      <c r="AJ109" s="10">
        <v>851286</v>
      </c>
      <c r="AK109" s="10">
        <v>28815</v>
      </c>
      <c r="AL109" s="10">
        <v>822471</v>
      </c>
      <c r="AM109" s="10">
        <v>438055</v>
      </c>
      <c r="AN109" s="10">
        <v>38854</v>
      </c>
      <c r="AO109" s="10">
        <v>399201</v>
      </c>
      <c r="AP109" s="10">
        <v>85318</v>
      </c>
      <c r="AQ109" s="10">
        <v>26139</v>
      </c>
      <c r="AR109" s="10">
        <v>59179</v>
      </c>
      <c r="AS109" s="10">
        <v>49866</v>
      </c>
      <c r="AT109" s="10">
        <v>6284</v>
      </c>
      <c r="AU109" s="10">
        <v>43582</v>
      </c>
      <c r="AV109" s="10">
        <v>617011</v>
      </c>
      <c r="AW109" s="10">
        <v>15731</v>
      </c>
      <c r="AX109" s="10">
        <v>601280</v>
      </c>
      <c r="AY109" s="10">
        <v>66642</v>
      </c>
      <c r="AZ109" s="10">
        <v>1244</v>
      </c>
      <c r="BA109" s="10">
        <v>65398</v>
      </c>
      <c r="BB109" s="10">
        <v>50365</v>
      </c>
      <c r="BC109" s="10">
        <v>3582</v>
      </c>
      <c r="BD109" s="10">
        <v>46783</v>
      </c>
      <c r="BE109" s="10">
        <v>78626</v>
      </c>
      <c r="BF109" s="10">
        <v>15244</v>
      </c>
      <c r="BG109" s="10">
        <v>63382</v>
      </c>
      <c r="BH109" s="10">
        <v>56834</v>
      </c>
      <c r="BI109" s="10">
        <v>1107</v>
      </c>
      <c r="BJ109" s="10">
        <v>55727</v>
      </c>
      <c r="BK109" s="10">
        <v>123981</v>
      </c>
      <c r="BL109" s="10">
        <v>60693</v>
      </c>
      <c r="BM109" s="10">
        <v>63288</v>
      </c>
      <c r="BN109" s="10">
        <v>12848</v>
      </c>
      <c r="BO109" s="10">
        <v>506</v>
      </c>
      <c r="BP109" s="10">
        <v>12342</v>
      </c>
      <c r="BQ109" s="10">
        <v>144459</v>
      </c>
      <c r="BR109" s="10">
        <v>113442</v>
      </c>
      <c r="BS109" s="10">
        <v>31017</v>
      </c>
      <c r="BT109" s="10">
        <v>117650</v>
      </c>
      <c r="BU109" s="10">
        <v>34973</v>
      </c>
      <c r="BV109" s="10">
        <v>82677</v>
      </c>
      <c r="BW109" s="10">
        <v>358305</v>
      </c>
      <c r="BX109" s="10">
        <v>19733</v>
      </c>
      <c r="BY109" s="10">
        <v>338572</v>
      </c>
      <c r="BZ109" s="10">
        <v>390237</v>
      </c>
      <c r="CA109" s="10">
        <v>18841</v>
      </c>
      <c r="CB109" s="10">
        <v>371396</v>
      </c>
      <c r="CC109" s="10">
        <v>48908</v>
      </c>
      <c r="CD109" s="10">
        <v>5474</v>
      </c>
      <c r="CE109" s="10">
        <v>43434</v>
      </c>
      <c r="CF109" s="10">
        <v>180739</v>
      </c>
      <c r="CG109" s="10">
        <v>4669</v>
      </c>
      <c r="CH109" s="10">
        <v>176070</v>
      </c>
      <c r="CI109" s="10">
        <v>31128</v>
      </c>
      <c r="CJ109" s="10">
        <v>487</v>
      </c>
      <c r="CK109" s="10">
        <v>30641</v>
      </c>
      <c r="CL109" s="10">
        <v>79052</v>
      </c>
      <c r="CM109" s="10">
        <v>22619</v>
      </c>
      <c r="CN109" s="10">
        <v>56433</v>
      </c>
      <c r="CO109" s="10">
        <v>192549</v>
      </c>
      <c r="CP109" s="10">
        <v>3084</v>
      </c>
      <c r="CQ109" s="10">
        <v>189465</v>
      </c>
      <c r="CR109" s="10">
        <v>6917</v>
      </c>
      <c r="CS109" s="10">
        <v>1137</v>
      </c>
      <c r="CT109" s="10">
        <v>5780</v>
      </c>
      <c r="CU109" s="10">
        <v>85399</v>
      </c>
      <c r="CV109" s="10">
        <v>28485</v>
      </c>
      <c r="CW109" s="10">
        <v>56914</v>
      </c>
      <c r="CX109" s="10">
        <v>76616</v>
      </c>
      <c r="CY109" s="10">
        <v>756</v>
      </c>
      <c r="CZ109" s="10">
        <v>75860</v>
      </c>
      <c r="DA109" s="10">
        <v>902126</v>
      </c>
      <c r="DB109" s="10">
        <v>88370</v>
      </c>
      <c r="DC109" s="10">
        <v>813756</v>
      </c>
      <c r="DD109" s="10">
        <v>301409</v>
      </c>
      <c r="DE109" s="10">
        <v>21929</v>
      </c>
      <c r="DF109" s="10">
        <v>279480</v>
      </c>
      <c r="DG109" s="10">
        <v>65956</v>
      </c>
      <c r="DH109" s="10">
        <v>1537</v>
      </c>
      <c r="DI109" s="10">
        <v>64419</v>
      </c>
      <c r="DJ109" s="10">
        <v>383669</v>
      </c>
      <c r="DK109" s="10">
        <v>54740</v>
      </c>
      <c r="DL109" s="10">
        <v>328929</v>
      </c>
      <c r="DM109" s="10">
        <v>188770</v>
      </c>
      <c r="DN109" s="10">
        <v>8018</v>
      </c>
      <c r="DO109" s="10">
        <v>180752</v>
      </c>
      <c r="DP109" s="10">
        <v>111810</v>
      </c>
      <c r="DQ109" s="10">
        <v>5905</v>
      </c>
      <c r="DR109" s="10">
        <v>105905</v>
      </c>
      <c r="DS109" s="10">
        <v>192344</v>
      </c>
      <c r="DT109" s="10">
        <v>30823</v>
      </c>
      <c r="DU109" s="10">
        <v>161521</v>
      </c>
      <c r="DV109" s="10">
        <v>5077</v>
      </c>
      <c r="DW109" s="10">
        <v>1093</v>
      </c>
      <c r="DX109" s="10">
        <v>3984</v>
      </c>
      <c r="DY109" s="10">
        <v>104122</v>
      </c>
      <c r="DZ109" s="10">
        <v>10181</v>
      </c>
      <c r="EA109" s="10">
        <v>93941</v>
      </c>
      <c r="EB109" s="10">
        <v>26250</v>
      </c>
      <c r="EC109" s="10">
        <v>9881</v>
      </c>
      <c r="ED109" s="10">
        <v>16369</v>
      </c>
      <c r="EE109" s="10">
        <v>110068</v>
      </c>
      <c r="EF109" s="10">
        <v>6765</v>
      </c>
      <c r="EG109" s="10">
        <v>103303</v>
      </c>
      <c r="EH109" s="10">
        <v>654133</v>
      </c>
      <c r="EI109" s="10">
        <v>66716</v>
      </c>
      <c r="EJ109" s="10">
        <v>587417</v>
      </c>
      <c r="EK109" s="10">
        <v>99675</v>
      </c>
      <c r="EL109" s="10">
        <v>4036</v>
      </c>
      <c r="EM109" s="10">
        <v>95639</v>
      </c>
      <c r="EN109" s="10">
        <v>9001</v>
      </c>
      <c r="EO109" s="10">
        <v>1379</v>
      </c>
      <c r="EP109" s="10">
        <v>7622</v>
      </c>
      <c r="EQ109" s="10">
        <v>206211</v>
      </c>
      <c r="ER109" s="10">
        <v>5141</v>
      </c>
      <c r="ES109" s="10">
        <v>201070</v>
      </c>
      <c r="ET109" s="10">
        <v>364052</v>
      </c>
      <c r="EU109" s="10">
        <v>8957</v>
      </c>
      <c r="EV109" s="10">
        <v>355095</v>
      </c>
      <c r="EW109" s="10">
        <v>52377</v>
      </c>
      <c r="EX109" s="10">
        <v>7794</v>
      </c>
      <c r="EY109" s="10">
        <v>44583</v>
      </c>
      <c r="EZ109" s="10">
        <v>223141</v>
      </c>
      <c r="FA109" s="10">
        <v>2293</v>
      </c>
      <c r="FB109" s="10">
        <v>220848</v>
      </c>
      <c r="FC109" s="10">
        <v>23096</v>
      </c>
      <c r="FD109" s="10">
        <v>0</v>
      </c>
      <c r="FE109" s="10">
        <v>23096</v>
      </c>
      <c r="FF109" s="320"/>
      <c r="FG109" s="320"/>
      <c r="FH109" s="317"/>
    </row>
    <row r="110" spans="1:164" ht="15" customHeight="1">
      <c r="A110" s="713" t="s">
        <v>491</v>
      </c>
      <c r="B110" s="713"/>
      <c r="C110" s="713"/>
      <c r="D110" s="10">
        <v>53889451</v>
      </c>
      <c r="E110" s="10"/>
      <c r="F110" s="10"/>
      <c r="G110" s="10">
        <v>9046726</v>
      </c>
      <c r="H110" s="10">
        <v>44842725</v>
      </c>
      <c r="I110" s="10">
        <v>553675</v>
      </c>
      <c r="J110" s="10">
        <v>40192</v>
      </c>
      <c r="K110" s="10">
        <v>513483</v>
      </c>
      <c r="L110" s="10">
        <v>277296</v>
      </c>
      <c r="M110" s="10">
        <v>99130</v>
      </c>
      <c r="N110" s="10">
        <v>178166</v>
      </c>
      <c r="O110" s="10">
        <v>449495</v>
      </c>
      <c r="P110" s="10">
        <v>75964</v>
      </c>
      <c r="Q110" s="10">
        <v>373531</v>
      </c>
      <c r="R110" s="10">
        <v>195517</v>
      </c>
      <c r="S110" s="10">
        <v>13528</v>
      </c>
      <c r="T110" s="10">
        <v>181989</v>
      </c>
      <c r="U110" s="10">
        <v>8800764</v>
      </c>
      <c r="V110" s="10">
        <v>256867</v>
      </c>
      <c r="W110" s="10">
        <v>8543897</v>
      </c>
      <c r="X110" s="10">
        <v>1039144</v>
      </c>
      <c r="Y110" s="10">
        <v>207725</v>
      </c>
      <c r="Z110" s="10">
        <v>831419</v>
      </c>
      <c r="AA110" s="10">
        <v>719929</v>
      </c>
      <c r="AB110" s="10">
        <v>158391</v>
      </c>
      <c r="AC110" s="10">
        <v>561538</v>
      </c>
      <c r="AD110" s="10">
        <v>179926</v>
      </c>
      <c r="AE110" s="10">
        <v>92184</v>
      </c>
      <c r="AF110" s="10">
        <v>87742</v>
      </c>
      <c r="AG110" s="10">
        <v>1024369</v>
      </c>
      <c r="AH110" s="10">
        <v>0</v>
      </c>
      <c r="AI110" s="10">
        <v>1024369</v>
      </c>
      <c r="AJ110" s="10">
        <v>2607120</v>
      </c>
      <c r="AK110" s="10">
        <v>418984</v>
      </c>
      <c r="AL110" s="10">
        <v>2188136</v>
      </c>
      <c r="AM110" s="10">
        <v>1153324</v>
      </c>
      <c r="AN110" s="10">
        <v>265107</v>
      </c>
      <c r="AO110" s="10">
        <v>888217</v>
      </c>
      <c r="AP110" s="10">
        <v>315226</v>
      </c>
      <c r="AQ110" s="10">
        <v>164223</v>
      </c>
      <c r="AR110" s="10">
        <v>151003</v>
      </c>
      <c r="AS110" s="10">
        <v>165329</v>
      </c>
      <c r="AT110" s="10">
        <v>107827</v>
      </c>
      <c r="AU110" s="10">
        <v>57502</v>
      </c>
      <c r="AV110" s="10">
        <v>2068989</v>
      </c>
      <c r="AW110" s="10">
        <v>228102</v>
      </c>
      <c r="AX110" s="10">
        <v>1840887</v>
      </c>
      <c r="AY110" s="10">
        <v>859702</v>
      </c>
      <c r="AZ110" s="10">
        <v>390579</v>
      </c>
      <c r="BA110" s="10">
        <v>469123</v>
      </c>
      <c r="BB110" s="10">
        <v>255552</v>
      </c>
      <c r="BC110" s="10">
        <v>104750</v>
      </c>
      <c r="BD110" s="10">
        <v>150802</v>
      </c>
      <c r="BE110" s="10">
        <v>276248</v>
      </c>
      <c r="BF110" s="10">
        <v>86384</v>
      </c>
      <c r="BG110" s="10">
        <v>189864</v>
      </c>
      <c r="BH110" s="10">
        <v>436057</v>
      </c>
      <c r="BI110" s="10">
        <v>265505</v>
      </c>
      <c r="BJ110" s="10">
        <v>170552</v>
      </c>
      <c r="BK110" s="10">
        <v>621132</v>
      </c>
      <c r="BL110" s="10">
        <v>59436</v>
      </c>
      <c r="BM110" s="10">
        <v>561696</v>
      </c>
      <c r="BN110" s="10">
        <v>246752</v>
      </c>
      <c r="BO110" s="10">
        <v>124839</v>
      </c>
      <c r="BP110" s="10">
        <v>121913</v>
      </c>
      <c r="BQ110" s="10">
        <v>1591452</v>
      </c>
      <c r="BR110" s="10">
        <v>422050</v>
      </c>
      <c r="BS110" s="10">
        <v>1169402</v>
      </c>
      <c r="BT110" s="10">
        <v>2807511</v>
      </c>
      <c r="BU110" s="10">
        <v>1171251</v>
      </c>
      <c r="BV110" s="10">
        <v>1636260</v>
      </c>
      <c r="BW110" s="10">
        <v>1031364</v>
      </c>
      <c r="BX110" s="10">
        <v>612845</v>
      </c>
      <c r="BY110" s="10">
        <v>418519</v>
      </c>
      <c r="BZ110" s="10">
        <v>1125789</v>
      </c>
      <c r="CA110" s="10">
        <v>146952</v>
      </c>
      <c r="CB110" s="10">
        <v>978837</v>
      </c>
      <c r="CC110" s="10">
        <v>311507</v>
      </c>
      <c r="CD110" s="10">
        <v>27157</v>
      </c>
      <c r="CE110" s="10">
        <v>284350</v>
      </c>
      <c r="CF110" s="10">
        <v>742492</v>
      </c>
      <c r="CG110" s="10">
        <v>212152</v>
      </c>
      <c r="CH110" s="10">
        <v>530340</v>
      </c>
      <c r="CI110" s="10">
        <v>81533</v>
      </c>
      <c r="CJ110" s="10">
        <v>28632</v>
      </c>
      <c r="CK110" s="10">
        <v>52901</v>
      </c>
      <c r="CL110" s="10">
        <v>230885</v>
      </c>
      <c r="CM110" s="10">
        <v>1508</v>
      </c>
      <c r="CN110" s="10">
        <v>229377</v>
      </c>
      <c r="CO110" s="10">
        <v>295086</v>
      </c>
      <c r="CP110" s="10">
        <v>14084</v>
      </c>
      <c r="CQ110" s="10">
        <v>281002</v>
      </c>
      <c r="CR110" s="10">
        <v>217673</v>
      </c>
      <c r="CS110" s="10">
        <v>118267</v>
      </c>
      <c r="CT110" s="10">
        <v>99406</v>
      </c>
      <c r="CU110" s="10">
        <v>1488391</v>
      </c>
      <c r="CV110" s="10">
        <v>559798</v>
      </c>
      <c r="CW110" s="10">
        <v>928593</v>
      </c>
      <c r="CX110" s="10">
        <v>136777</v>
      </c>
      <c r="CY110" s="10">
        <v>57859</v>
      </c>
      <c r="CZ110" s="10">
        <v>78918</v>
      </c>
      <c r="DA110" s="10">
        <v>7054112</v>
      </c>
      <c r="DB110" s="10">
        <v>605244</v>
      </c>
      <c r="DC110" s="10">
        <v>6448868</v>
      </c>
      <c r="DD110" s="10">
        <v>1623202</v>
      </c>
      <c r="DE110" s="10">
        <v>301048</v>
      </c>
      <c r="DF110" s="10">
        <v>1322154</v>
      </c>
      <c r="DG110" s="10">
        <v>88746</v>
      </c>
      <c r="DH110" s="10">
        <v>24123</v>
      </c>
      <c r="DI110" s="10">
        <v>64623</v>
      </c>
      <c r="DJ110" s="10">
        <v>2084718</v>
      </c>
      <c r="DK110" s="10">
        <v>129435</v>
      </c>
      <c r="DL110" s="10">
        <v>1955283</v>
      </c>
      <c r="DM110" s="10">
        <v>527318</v>
      </c>
      <c r="DN110" s="10">
        <v>163033</v>
      </c>
      <c r="DO110" s="10">
        <v>364285</v>
      </c>
      <c r="DP110" s="10">
        <v>714101</v>
      </c>
      <c r="DQ110" s="10">
        <v>129924</v>
      </c>
      <c r="DR110" s="10">
        <v>584177</v>
      </c>
      <c r="DS110" s="10">
        <v>2119342</v>
      </c>
      <c r="DT110" s="10">
        <v>117885</v>
      </c>
      <c r="DU110" s="10">
        <v>2001457</v>
      </c>
      <c r="DV110" s="10">
        <v>277301</v>
      </c>
      <c r="DW110" s="10">
        <v>89777</v>
      </c>
      <c r="DX110" s="10">
        <v>187524</v>
      </c>
      <c r="DY110" s="10">
        <v>478275</v>
      </c>
      <c r="DZ110" s="10">
        <v>164916</v>
      </c>
      <c r="EA110" s="10">
        <v>313359</v>
      </c>
      <c r="EB110" s="10">
        <v>104736</v>
      </c>
      <c r="EC110" s="10">
        <v>47364</v>
      </c>
      <c r="ED110" s="10">
        <v>57372</v>
      </c>
      <c r="EE110" s="10">
        <v>860081</v>
      </c>
      <c r="EF110" s="10">
        <v>284319</v>
      </c>
      <c r="EG110" s="10">
        <v>575762</v>
      </c>
      <c r="EH110" s="10">
        <v>2056200</v>
      </c>
      <c r="EI110" s="10">
        <v>43184</v>
      </c>
      <c r="EJ110" s="10">
        <v>2013016</v>
      </c>
      <c r="EK110" s="10">
        <v>380694</v>
      </c>
      <c r="EL110" s="10">
        <v>96152</v>
      </c>
      <c r="EM110" s="10">
        <v>284542</v>
      </c>
      <c r="EN110" s="10">
        <v>156159</v>
      </c>
      <c r="EO110" s="10">
        <v>91924</v>
      </c>
      <c r="EP110" s="10">
        <v>64235</v>
      </c>
      <c r="EQ110" s="10">
        <v>932627</v>
      </c>
      <c r="ER110" s="10">
        <v>136530</v>
      </c>
      <c r="ES110" s="10">
        <v>796097</v>
      </c>
      <c r="ET110" s="10">
        <v>1605888</v>
      </c>
      <c r="EU110" s="10">
        <v>29274</v>
      </c>
      <c r="EV110" s="10">
        <v>1576614</v>
      </c>
      <c r="EW110" s="10">
        <v>143429</v>
      </c>
      <c r="EX110" s="10">
        <v>18107</v>
      </c>
      <c r="EY110" s="10">
        <v>125322</v>
      </c>
      <c r="EZ110" s="10">
        <v>341452</v>
      </c>
      <c r="FA110" s="10">
        <v>32044</v>
      </c>
      <c r="FB110" s="10">
        <v>309408</v>
      </c>
      <c r="FC110" s="10">
        <v>35063</v>
      </c>
      <c r="FD110" s="10">
        <v>10171</v>
      </c>
      <c r="FE110" s="10">
        <v>24892</v>
      </c>
      <c r="FF110" s="320"/>
      <c r="FG110" s="320"/>
      <c r="FH110" s="317"/>
    </row>
    <row r="111" spans="1:164" ht="15" customHeight="1">
      <c r="A111" s="713" t="s">
        <v>492</v>
      </c>
      <c r="B111" s="713"/>
      <c r="C111" s="713"/>
      <c r="D111" s="10">
        <v>58770336</v>
      </c>
      <c r="E111" s="10"/>
      <c r="F111" s="10"/>
      <c r="G111" s="10">
        <v>1324149</v>
      </c>
      <c r="H111" s="10">
        <v>57446187</v>
      </c>
      <c r="I111" s="10">
        <v>497861</v>
      </c>
      <c r="J111" s="10">
        <v>0</v>
      </c>
      <c r="K111" s="10">
        <v>497861</v>
      </c>
      <c r="L111" s="10">
        <v>139525</v>
      </c>
      <c r="M111" s="10">
        <v>27</v>
      </c>
      <c r="N111" s="10">
        <v>139498</v>
      </c>
      <c r="O111" s="10">
        <v>756616</v>
      </c>
      <c r="P111" s="10">
        <v>0</v>
      </c>
      <c r="Q111" s="10">
        <v>756616</v>
      </c>
      <c r="R111" s="10">
        <v>299882</v>
      </c>
      <c r="S111" s="10">
        <v>258</v>
      </c>
      <c r="T111" s="10">
        <v>299624</v>
      </c>
      <c r="U111" s="10">
        <v>9404386</v>
      </c>
      <c r="V111" s="10">
        <v>461691</v>
      </c>
      <c r="W111" s="10">
        <v>8942695</v>
      </c>
      <c r="X111" s="10">
        <v>1102030</v>
      </c>
      <c r="Y111" s="10">
        <v>4009</v>
      </c>
      <c r="Z111" s="10">
        <v>1098021</v>
      </c>
      <c r="AA111" s="10">
        <v>660437</v>
      </c>
      <c r="AB111" s="10">
        <v>0</v>
      </c>
      <c r="AC111" s="10">
        <v>660437</v>
      </c>
      <c r="AD111" s="10">
        <v>218985</v>
      </c>
      <c r="AE111" s="10">
        <v>9297</v>
      </c>
      <c r="AF111" s="10">
        <v>209688</v>
      </c>
      <c r="AG111" s="10">
        <v>611516</v>
      </c>
      <c r="AH111" s="10">
        <v>0</v>
      </c>
      <c r="AI111" s="10">
        <v>611516</v>
      </c>
      <c r="AJ111" s="10">
        <v>4003325</v>
      </c>
      <c r="AK111" s="10">
        <v>0</v>
      </c>
      <c r="AL111" s="10">
        <v>4003325</v>
      </c>
      <c r="AM111" s="10">
        <v>1349664</v>
      </c>
      <c r="AN111" s="10">
        <v>8588</v>
      </c>
      <c r="AO111" s="10">
        <v>1341076</v>
      </c>
      <c r="AP111" s="10">
        <v>431652</v>
      </c>
      <c r="AQ111" s="10">
        <v>15</v>
      </c>
      <c r="AR111" s="10">
        <v>431637</v>
      </c>
      <c r="AS111" s="10">
        <v>251908</v>
      </c>
      <c r="AT111" s="10">
        <v>230</v>
      </c>
      <c r="AU111" s="10">
        <v>251678</v>
      </c>
      <c r="AV111" s="10">
        <v>1535767</v>
      </c>
      <c r="AW111" s="10">
        <v>74</v>
      </c>
      <c r="AX111" s="10">
        <v>1535693</v>
      </c>
      <c r="AY111" s="10">
        <v>1129299</v>
      </c>
      <c r="AZ111" s="10">
        <v>1334</v>
      </c>
      <c r="BA111" s="10">
        <v>1127965</v>
      </c>
      <c r="BB111" s="10">
        <v>644798</v>
      </c>
      <c r="BC111" s="10">
        <v>811</v>
      </c>
      <c r="BD111" s="10">
        <v>643987</v>
      </c>
      <c r="BE111" s="10">
        <v>442225</v>
      </c>
      <c r="BF111" s="10">
        <v>0</v>
      </c>
      <c r="BG111" s="10">
        <v>442225</v>
      </c>
      <c r="BH111" s="10">
        <v>743004</v>
      </c>
      <c r="BI111" s="10">
        <v>0</v>
      </c>
      <c r="BJ111" s="10">
        <v>743004</v>
      </c>
      <c r="BK111" s="10">
        <v>601699</v>
      </c>
      <c r="BL111" s="10">
        <v>0</v>
      </c>
      <c r="BM111" s="10">
        <v>601699</v>
      </c>
      <c r="BN111" s="10">
        <v>201604</v>
      </c>
      <c r="BO111" s="10">
        <v>0</v>
      </c>
      <c r="BP111" s="10">
        <v>201604</v>
      </c>
      <c r="BQ111" s="10">
        <v>1491521</v>
      </c>
      <c r="BR111" s="10">
        <v>185122</v>
      </c>
      <c r="BS111" s="10">
        <v>1306399</v>
      </c>
      <c r="BT111" s="10">
        <v>1368374</v>
      </c>
      <c r="BU111" s="10">
        <v>282876</v>
      </c>
      <c r="BV111" s="10">
        <v>1085498</v>
      </c>
      <c r="BW111" s="10">
        <v>2404219</v>
      </c>
      <c r="BX111" s="10">
        <v>0</v>
      </c>
      <c r="BY111" s="10">
        <v>2404219</v>
      </c>
      <c r="BZ111" s="10">
        <v>1049906</v>
      </c>
      <c r="CA111" s="10">
        <v>151011</v>
      </c>
      <c r="CB111" s="10">
        <v>898895</v>
      </c>
      <c r="CC111" s="10">
        <v>268439</v>
      </c>
      <c r="CD111" s="10">
        <v>0</v>
      </c>
      <c r="CE111" s="10">
        <v>268439</v>
      </c>
      <c r="CF111" s="10">
        <v>1252290</v>
      </c>
      <c r="CG111" s="10">
        <v>0</v>
      </c>
      <c r="CH111" s="10">
        <v>1252290</v>
      </c>
      <c r="CI111" s="10">
        <v>157036</v>
      </c>
      <c r="CJ111" s="10">
        <v>0</v>
      </c>
      <c r="CK111" s="10">
        <v>157036</v>
      </c>
      <c r="CL111" s="10">
        <v>324230</v>
      </c>
      <c r="CM111" s="10">
        <v>30</v>
      </c>
      <c r="CN111" s="10">
        <v>324200</v>
      </c>
      <c r="CO111" s="10">
        <v>389696</v>
      </c>
      <c r="CP111" s="10">
        <v>0</v>
      </c>
      <c r="CQ111" s="10">
        <v>389696</v>
      </c>
      <c r="CR111" s="10">
        <v>203237</v>
      </c>
      <c r="CS111" s="10">
        <v>23896</v>
      </c>
      <c r="CT111" s="10">
        <v>179341</v>
      </c>
      <c r="CU111" s="10">
        <v>1626888</v>
      </c>
      <c r="CV111" s="10">
        <v>92350</v>
      </c>
      <c r="CW111" s="10">
        <v>1534538</v>
      </c>
      <c r="CX111" s="10">
        <v>223637</v>
      </c>
      <c r="CY111" s="10">
        <v>0</v>
      </c>
      <c r="CZ111" s="10">
        <v>223637</v>
      </c>
      <c r="DA111" s="10">
        <v>3888102</v>
      </c>
      <c r="DB111" s="10">
        <v>73</v>
      </c>
      <c r="DC111" s="10">
        <v>3888029</v>
      </c>
      <c r="DD111" s="10">
        <v>1035149</v>
      </c>
      <c r="DE111" s="10">
        <v>656</v>
      </c>
      <c r="DF111" s="10">
        <v>1034493</v>
      </c>
      <c r="DG111" s="10">
        <v>76392</v>
      </c>
      <c r="DH111" s="10">
        <v>0</v>
      </c>
      <c r="DI111" s="10">
        <v>76392</v>
      </c>
      <c r="DJ111" s="10">
        <v>2733725</v>
      </c>
      <c r="DK111" s="10">
        <v>0</v>
      </c>
      <c r="DL111" s="10">
        <v>2733725</v>
      </c>
      <c r="DM111" s="10">
        <v>310666</v>
      </c>
      <c r="DN111" s="10">
        <v>0</v>
      </c>
      <c r="DO111" s="10">
        <v>310666</v>
      </c>
      <c r="DP111" s="10">
        <v>1003099</v>
      </c>
      <c r="DQ111" s="10">
        <v>3326</v>
      </c>
      <c r="DR111" s="10">
        <v>999773</v>
      </c>
      <c r="DS111" s="10">
        <v>2688933</v>
      </c>
      <c r="DT111" s="10">
        <v>19473</v>
      </c>
      <c r="DU111" s="10">
        <v>2669460</v>
      </c>
      <c r="DV111" s="10">
        <v>177759</v>
      </c>
      <c r="DW111" s="10">
        <v>55591</v>
      </c>
      <c r="DX111" s="10">
        <v>122168</v>
      </c>
      <c r="DY111" s="10">
        <v>708841</v>
      </c>
      <c r="DZ111" s="10">
        <v>1015</v>
      </c>
      <c r="EA111" s="10">
        <v>707826</v>
      </c>
      <c r="EB111" s="10">
        <v>115111</v>
      </c>
      <c r="EC111" s="10">
        <v>0</v>
      </c>
      <c r="ED111" s="10">
        <v>115111</v>
      </c>
      <c r="EE111" s="10">
        <v>740939</v>
      </c>
      <c r="EF111" s="10">
        <v>1130</v>
      </c>
      <c r="EG111" s="10">
        <v>739809</v>
      </c>
      <c r="EH111" s="10">
        <v>3993589</v>
      </c>
      <c r="EI111" s="10">
        <v>12836</v>
      </c>
      <c r="EJ111" s="10">
        <v>3980753</v>
      </c>
      <c r="EK111" s="10">
        <v>353112</v>
      </c>
      <c r="EL111" s="10">
        <v>0</v>
      </c>
      <c r="EM111" s="10">
        <v>353112</v>
      </c>
      <c r="EN111" s="10">
        <v>81101</v>
      </c>
      <c r="EO111" s="10">
        <v>2119</v>
      </c>
      <c r="EP111" s="10">
        <v>78982</v>
      </c>
      <c r="EQ111" s="10">
        <v>1591535</v>
      </c>
      <c r="ER111" s="10">
        <v>91</v>
      </c>
      <c r="ES111" s="10">
        <v>1591444</v>
      </c>
      <c r="ET111" s="10">
        <v>1892064</v>
      </c>
      <c r="EU111" s="10">
        <v>0</v>
      </c>
      <c r="EV111" s="10">
        <v>1892064</v>
      </c>
      <c r="EW111" s="10">
        <v>291438</v>
      </c>
      <c r="EX111" s="10">
        <v>3004</v>
      </c>
      <c r="EY111" s="10">
        <v>288434</v>
      </c>
      <c r="EZ111" s="10">
        <v>1213147</v>
      </c>
      <c r="FA111" s="10">
        <v>3216</v>
      </c>
      <c r="FB111" s="10">
        <v>1209931</v>
      </c>
      <c r="FC111" s="10">
        <v>89977</v>
      </c>
      <c r="FD111" s="10">
        <v>0</v>
      </c>
      <c r="FE111" s="10">
        <v>89977</v>
      </c>
      <c r="FF111" s="320"/>
      <c r="FG111" s="320"/>
      <c r="FH111" s="317"/>
    </row>
    <row r="112" spans="1:164" ht="15" customHeight="1">
      <c r="A112" s="713" t="s">
        <v>526</v>
      </c>
      <c r="B112" s="713"/>
      <c r="C112" s="713"/>
      <c r="D112" s="10">
        <v>20124809</v>
      </c>
      <c r="E112" s="10"/>
      <c r="F112" s="10"/>
      <c r="G112" s="10">
        <v>132975</v>
      </c>
      <c r="H112" s="10">
        <v>19991834</v>
      </c>
      <c r="I112" s="10">
        <v>203766</v>
      </c>
      <c r="J112" s="10">
        <v>0</v>
      </c>
      <c r="K112" s="10">
        <v>203766</v>
      </c>
      <c r="L112" s="10">
        <v>51297</v>
      </c>
      <c r="M112" s="10">
        <v>0</v>
      </c>
      <c r="N112" s="10">
        <v>51297</v>
      </c>
      <c r="O112" s="10">
        <v>244703</v>
      </c>
      <c r="P112" s="10">
        <v>0</v>
      </c>
      <c r="Q112" s="10">
        <v>244703</v>
      </c>
      <c r="R112" s="10">
        <v>102338</v>
      </c>
      <c r="S112" s="10">
        <v>0</v>
      </c>
      <c r="T112" s="10">
        <v>102338</v>
      </c>
      <c r="U112" s="10">
        <v>3440372</v>
      </c>
      <c r="V112" s="10">
        <v>0</v>
      </c>
      <c r="W112" s="10">
        <v>3440372</v>
      </c>
      <c r="X112" s="10">
        <v>381345</v>
      </c>
      <c r="Y112" s="10">
        <v>0</v>
      </c>
      <c r="Z112" s="10">
        <v>381345</v>
      </c>
      <c r="AA112" s="10">
        <v>307247</v>
      </c>
      <c r="AB112" s="10">
        <v>0</v>
      </c>
      <c r="AC112" s="10">
        <v>307247</v>
      </c>
      <c r="AD112" s="10">
        <v>89889</v>
      </c>
      <c r="AE112" s="10">
        <v>1</v>
      </c>
      <c r="AF112" s="10">
        <v>89888</v>
      </c>
      <c r="AG112" s="10">
        <v>397681</v>
      </c>
      <c r="AH112" s="10">
        <v>0</v>
      </c>
      <c r="AI112" s="10">
        <v>397681</v>
      </c>
      <c r="AJ112" s="10">
        <v>1069038</v>
      </c>
      <c r="AK112" s="10">
        <v>0</v>
      </c>
      <c r="AL112" s="10">
        <v>1069038</v>
      </c>
      <c r="AM112" s="10">
        <v>215001</v>
      </c>
      <c r="AN112" s="10">
        <v>0</v>
      </c>
      <c r="AO112" s="10">
        <v>215001</v>
      </c>
      <c r="AP112" s="10">
        <v>252412</v>
      </c>
      <c r="AQ112" s="10">
        <v>0</v>
      </c>
      <c r="AR112" s="10">
        <v>252412</v>
      </c>
      <c r="AS112" s="10">
        <v>98949</v>
      </c>
      <c r="AT112" s="10">
        <v>0</v>
      </c>
      <c r="AU112" s="10">
        <v>98949</v>
      </c>
      <c r="AV112" s="10">
        <v>566596</v>
      </c>
      <c r="AW112" s="10">
        <v>74</v>
      </c>
      <c r="AX112" s="10">
        <v>566522</v>
      </c>
      <c r="AY112" s="10">
        <v>477656</v>
      </c>
      <c r="AZ112" s="10">
        <v>0</v>
      </c>
      <c r="BA112" s="10">
        <v>477656</v>
      </c>
      <c r="BB112" s="10">
        <v>206706</v>
      </c>
      <c r="BC112" s="10">
        <v>0</v>
      </c>
      <c r="BD112" s="10">
        <v>206706</v>
      </c>
      <c r="BE112" s="10">
        <v>151149</v>
      </c>
      <c r="BF112" s="10">
        <v>0</v>
      </c>
      <c r="BG112" s="10">
        <v>151149</v>
      </c>
      <c r="BH112" s="10">
        <v>333419</v>
      </c>
      <c r="BI112" s="10">
        <v>0</v>
      </c>
      <c r="BJ112" s="10">
        <v>333419</v>
      </c>
      <c r="BK112" s="10">
        <v>216805</v>
      </c>
      <c r="BL112" s="10">
        <v>0</v>
      </c>
      <c r="BM112" s="10">
        <v>216805</v>
      </c>
      <c r="BN112" s="10">
        <v>48285</v>
      </c>
      <c r="BO112" s="10">
        <v>0</v>
      </c>
      <c r="BP112" s="10">
        <v>48285</v>
      </c>
      <c r="BQ112" s="10">
        <v>439399</v>
      </c>
      <c r="BR112" s="10">
        <v>252</v>
      </c>
      <c r="BS112" s="10">
        <v>439147</v>
      </c>
      <c r="BT112" s="10">
        <v>470353</v>
      </c>
      <c r="BU112" s="10">
        <v>118133</v>
      </c>
      <c r="BV112" s="10">
        <v>352220</v>
      </c>
      <c r="BW112" s="10">
        <v>283093</v>
      </c>
      <c r="BX112" s="10">
        <v>0</v>
      </c>
      <c r="BY112" s="10">
        <v>283093</v>
      </c>
      <c r="BZ112" s="10">
        <v>186927</v>
      </c>
      <c r="CA112" s="10">
        <v>11980</v>
      </c>
      <c r="CB112" s="10">
        <v>174947</v>
      </c>
      <c r="CC112" s="10">
        <v>87965</v>
      </c>
      <c r="CD112" s="10">
        <v>0</v>
      </c>
      <c r="CE112" s="10">
        <v>87965</v>
      </c>
      <c r="CF112" s="10">
        <v>566269</v>
      </c>
      <c r="CG112" s="10">
        <v>0</v>
      </c>
      <c r="CH112" s="10">
        <v>566269</v>
      </c>
      <c r="CI112" s="10">
        <v>77622</v>
      </c>
      <c r="CJ112" s="10">
        <v>0</v>
      </c>
      <c r="CK112" s="10">
        <v>77622</v>
      </c>
      <c r="CL112" s="10">
        <v>165762</v>
      </c>
      <c r="CM112" s="10">
        <v>0</v>
      </c>
      <c r="CN112" s="10">
        <v>165762</v>
      </c>
      <c r="CO112" s="10">
        <v>90203</v>
      </c>
      <c r="CP112" s="10">
        <v>0</v>
      </c>
      <c r="CQ112" s="10">
        <v>90203</v>
      </c>
      <c r="CR112" s="10">
        <v>81685</v>
      </c>
      <c r="CS112" s="10">
        <v>1870</v>
      </c>
      <c r="CT112" s="10">
        <v>79815</v>
      </c>
      <c r="CU112" s="10">
        <v>284729</v>
      </c>
      <c r="CV112" s="10">
        <v>187</v>
      </c>
      <c r="CW112" s="10">
        <v>284542</v>
      </c>
      <c r="CX112" s="10">
        <v>91318</v>
      </c>
      <c r="CY112" s="10">
        <v>0</v>
      </c>
      <c r="CZ112" s="10">
        <v>91318</v>
      </c>
      <c r="DA112" s="10">
        <v>2231574</v>
      </c>
      <c r="DB112" s="10">
        <v>0</v>
      </c>
      <c r="DC112" s="10">
        <v>2231574</v>
      </c>
      <c r="DD112" s="10">
        <v>343666</v>
      </c>
      <c r="DE112" s="10">
        <v>48</v>
      </c>
      <c r="DF112" s="10">
        <v>343618</v>
      </c>
      <c r="DG112" s="10">
        <v>23482</v>
      </c>
      <c r="DH112" s="10">
        <v>0</v>
      </c>
      <c r="DI112" s="10">
        <v>23482</v>
      </c>
      <c r="DJ112" s="10">
        <v>1098901</v>
      </c>
      <c r="DK112" s="10">
        <v>0</v>
      </c>
      <c r="DL112" s="10">
        <v>1098901</v>
      </c>
      <c r="DM112" s="10">
        <v>91257</v>
      </c>
      <c r="DN112" s="10">
        <v>0</v>
      </c>
      <c r="DO112" s="10">
        <v>91257</v>
      </c>
      <c r="DP112" s="10">
        <v>401895</v>
      </c>
      <c r="DQ112" s="10">
        <v>0</v>
      </c>
      <c r="DR112" s="10">
        <v>401895</v>
      </c>
      <c r="DS112" s="10">
        <v>629779</v>
      </c>
      <c r="DT112" s="10">
        <v>356</v>
      </c>
      <c r="DU112" s="10">
        <v>629423</v>
      </c>
      <c r="DV112" s="10">
        <v>33569</v>
      </c>
      <c r="DW112" s="10">
        <v>0</v>
      </c>
      <c r="DX112" s="10">
        <v>33569</v>
      </c>
      <c r="DY112" s="10">
        <v>264950</v>
      </c>
      <c r="DZ112" s="10">
        <v>0</v>
      </c>
      <c r="EA112" s="10">
        <v>264950</v>
      </c>
      <c r="EB112" s="10">
        <v>49850</v>
      </c>
      <c r="EC112" s="10">
        <v>0</v>
      </c>
      <c r="ED112" s="10">
        <v>49850</v>
      </c>
      <c r="EE112" s="10">
        <v>197440</v>
      </c>
      <c r="EF112" s="10">
        <v>2</v>
      </c>
      <c r="EG112" s="10">
        <v>197438</v>
      </c>
      <c r="EH112" s="10">
        <v>1516968</v>
      </c>
      <c r="EI112" s="10">
        <v>0</v>
      </c>
      <c r="EJ112" s="10">
        <v>1516968</v>
      </c>
      <c r="EK112" s="10">
        <v>58059</v>
      </c>
      <c r="EL112" s="10">
        <v>0</v>
      </c>
      <c r="EM112" s="10">
        <v>58059</v>
      </c>
      <c r="EN112" s="10">
        <v>18308</v>
      </c>
      <c r="EO112" s="10">
        <v>5</v>
      </c>
      <c r="EP112" s="10">
        <v>18303</v>
      </c>
      <c r="EQ112" s="10">
        <v>530832</v>
      </c>
      <c r="ER112" s="10">
        <v>0</v>
      </c>
      <c r="ES112" s="10">
        <v>530832</v>
      </c>
      <c r="ET112" s="10">
        <v>589387</v>
      </c>
      <c r="EU112" s="10">
        <v>0</v>
      </c>
      <c r="EV112" s="10">
        <v>589387</v>
      </c>
      <c r="EW112" s="10">
        <v>76712</v>
      </c>
      <c r="EX112" s="10">
        <v>67</v>
      </c>
      <c r="EY112" s="10">
        <v>76645</v>
      </c>
      <c r="EZ112" s="10">
        <v>251230</v>
      </c>
      <c r="FA112" s="10">
        <v>0</v>
      </c>
      <c r="FB112" s="10">
        <v>251230</v>
      </c>
      <c r="FC112" s="10">
        <v>36970</v>
      </c>
      <c r="FD112" s="10">
        <v>0</v>
      </c>
      <c r="FE112" s="10">
        <v>36970</v>
      </c>
      <c r="FF112" s="320"/>
      <c r="FG112" s="320"/>
      <c r="FH112" s="317"/>
    </row>
    <row r="113" spans="1:164" ht="15" customHeight="1">
      <c r="A113" s="713" t="s">
        <v>493</v>
      </c>
      <c r="B113" s="713"/>
      <c r="C113" s="713"/>
      <c r="D113" s="10">
        <v>26039250</v>
      </c>
      <c r="E113" s="10"/>
      <c r="F113" s="10"/>
      <c r="G113" s="10">
        <v>1145642</v>
      </c>
      <c r="H113" s="10">
        <v>24893608</v>
      </c>
      <c r="I113" s="10">
        <v>303460</v>
      </c>
      <c r="J113" s="10">
        <v>0</v>
      </c>
      <c r="K113" s="10">
        <v>303460</v>
      </c>
      <c r="L113" s="10">
        <v>118819</v>
      </c>
      <c r="M113" s="10">
        <v>0</v>
      </c>
      <c r="N113" s="10">
        <v>118819</v>
      </c>
      <c r="O113" s="10">
        <v>462021</v>
      </c>
      <c r="P113" s="10">
        <v>1243</v>
      </c>
      <c r="Q113" s="10">
        <v>460778</v>
      </c>
      <c r="R113" s="10">
        <v>227205</v>
      </c>
      <c r="S113" s="10">
        <v>9676</v>
      </c>
      <c r="T113" s="10">
        <v>217529</v>
      </c>
      <c r="U113" s="10">
        <v>3546358</v>
      </c>
      <c r="V113" s="10">
        <v>349490</v>
      </c>
      <c r="W113" s="10">
        <v>3196868</v>
      </c>
      <c r="X113" s="10">
        <v>143092</v>
      </c>
      <c r="Y113" s="10">
        <v>10054</v>
      </c>
      <c r="Z113" s="10">
        <v>133038</v>
      </c>
      <c r="AA113" s="10">
        <v>277531</v>
      </c>
      <c r="AB113" s="10">
        <v>76765</v>
      </c>
      <c r="AC113" s="10">
        <v>200766</v>
      </c>
      <c r="AD113" s="10">
        <v>93878</v>
      </c>
      <c r="AE113" s="10">
        <v>60730</v>
      </c>
      <c r="AF113" s="10">
        <v>33148</v>
      </c>
      <c r="AG113" s="10">
        <v>136337</v>
      </c>
      <c r="AH113" s="10">
        <v>0</v>
      </c>
      <c r="AI113" s="10">
        <v>136337</v>
      </c>
      <c r="AJ113" s="10">
        <v>2698393</v>
      </c>
      <c r="AK113" s="10">
        <v>180854</v>
      </c>
      <c r="AL113" s="10">
        <v>2517539</v>
      </c>
      <c r="AM113" s="10">
        <v>746292</v>
      </c>
      <c r="AN113" s="10">
        <v>9829</v>
      </c>
      <c r="AO113" s="10">
        <v>736463</v>
      </c>
      <c r="AP113" s="10">
        <v>270173</v>
      </c>
      <c r="AQ113" s="10">
        <v>0</v>
      </c>
      <c r="AR113" s="10">
        <v>270173</v>
      </c>
      <c r="AS113" s="10">
        <v>191501</v>
      </c>
      <c r="AT113" s="10">
        <v>0</v>
      </c>
      <c r="AU113" s="10">
        <v>191501</v>
      </c>
      <c r="AV113" s="10">
        <v>561712</v>
      </c>
      <c r="AW113" s="10">
        <v>6982</v>
      </c>
      <c r="AX113" s="10">
        <v>554730</v>
      </c>
      <c r="AY113" s="10">
        <v>257789</v>
      </c>
      <c r="AZ113" s="10">
        <v>6030</v>
      </c>
      <c r="BA113" s="10">
        <v>251759</v>
      </c>
      <c r="BB113" s="10">
        <v>293734</v>
      </c>
      <c r="BC113" s="10">
        <v>2851</v>
      </c>
      <c r="BD113" s="10">
        <v>290883</v>
      </c>
      <c r="BE113" s="10">
        <v>169443</v>
      </c>
      <c r="BF113" s="10">
        <v>0</v>
      </c>
      <c r="BG113" s="10">
        <v>169443</v>
      </c>
      <c r="BH113" s="10">
        <v>241755</v>
      </c>
      <c r="BI113" s="10">
        <v>28362</v>
      </c>
      <c r="BJ113" s="10">
        <v>213393</v>
      </c>
      <c r="BK113" s="10">
        <v>342719</v>
      </c>
      <c r="BL113" s="10">
        <v>0</v>
      </c>
      <c r="BM113" s="10">
        <v>342719</v>
      </c>
      <c r="BN113" s="10">
        <v>126763</v>
      </c>
      <c r="BO113" s="10">
        <v>0</v>
      </c>
      <c r="BP113" s="10">
        <v>126763</v>
      </c>
      <c r="BQ113" s="10">
        <v>904495</v>
      </c>
      <c r="BR113" s="10">
        <v>22790</v>
      </c>
      <c r="BS113" s="10">
        <v>881705</v>
      </c>
      <c r="BT113" s="10">
        <v>396868</v>
      </c>
      <c r="BU113" s="10">
        <v>728</v>
      </c>
      <c r="BV113" s="10">
        <v>396140</v>
      </c>
      <c r="BW113" s="10">
        <v>531112</v>
      </c>
      <c r="BX113" s="10">
        <v>6076</v>
      </c>
      <c r="BY113" s="10">
        <v>525036</v>
      </c>
      <c r="BZ113" s="10">
        <v>441949</v>
      </c>
      <c r="CA113" s="10">
        <v>14022</v>
      </c>
      <c r="CB113" s="10">
        <v>427927</v>
      </c>
      <c r="CC113" s="10">
        <v>197550</v>
      </c>
      <c r="CD113" s="10">
        <v>0</v>
      </c>
      <c r="CE113" s="10">
        <v>197550</v>
      </c>
      <c r="CF113" s="10">
        <v>165849</v>
      </c>
      <c r="CG113" s="10">
        <v>1677</v>
      </c>
      <c r="CH113" s="10">
        <v>164172</v>
      </c>
      <c r="CI113" s="10">
        <v>91330</v>
      </c>
      <c r="CJ113" s="10">
        <v>0</v>
      </c>
      <c r="CK113" s="10">
        <v>91330</v>
      </c>
      <c r="CL113" s="10">
        <v>107761</v>
      </c>
      <c r="CM113" s="10">
        <v>5385</v>
      </c>
      <c r="CN113" s="10">
        <v>102376</v>
      </c>
      <c r="CO113" s="10">
        <v>30544</v>
      </c>
      <c r="CP113" s="10">
        <v>6195</v>
      </c>
      <c r="CQ113" s="10">
        <v>24349</v>
      </c>
      <c r="CR113" s="10">
        <v>123946</v>
      </c>
      <c r="CS113" s="10">
        <v>31419</v>
      </c>
      <c r="CT113" s="10">
        <v>92527</v>
      </c>
      <c r="CU113" s="10">
        <v>888148</v>
      </c>
      <c r="CV113" s="10">
        <v>11021</v>
      </c>
      <c r="CW113" s="10">
        <v>877127</v>
      </c>
      <c r="CX113" s="10">
        <v>240392</v>
      </c>
      <c r="CY113" s="10">
        <v>122</v>
      </c>
      <c r="CZ113" s="10">
        <v>240270</v>
      </c>
      <c r="DA113" s="10">
        <v>3162988</v>
      </c>
      <c r="DB113" s="10">
        <v>18549</v>
      </c>
      <c r="DC113" s="10">
        <v>3144439</v>
      </c>
      <c r="DD113" s="10">
        <v>753739</v>
      </c>
      <c r="DE113" s="10">
        <v>9859</v>
      </c>
      <c r="DF113" s="10">
        <v>743880</v>
      </c>
      <c r="DG113" s="10">
        <v>72404</v>
      </c>
      <c r="DH113" s="10">
        <v>0</v>
      </c>
      <c r="DI113" s="10">
        <v>72404</v>
      </c>
      <c r="DJ113" s="10">
        <v>534600</v>
      </c>
      <c r="DK113" s="10">
        <v>25009</v>
      </c>
      <c r="DL113" s="10">
        <v>509591</v>
      </c>
      <c r="DM113" s="10">
        <v>267159</v>
      </c>
      <c r="DN113" s="10">
        <v>681</v>
      </c>
      <c r="DO113" s="10">
        <v>266478</v>
      </c>
      <c r="DP113" s="10">
        <v>164241</v>
      </c>
      <c r="DQ113" s="10">
        <v>9374</v>
      </c>
      <c r="DR113" s="10">
        <v>154867</v>
      </c>
      <c r="DS113" s="10">
        <v>929126</v>
      </c>
      <c r="DT113" s="10">
        <v>40106</v>
      </c>
      <c r="DU113" s="10">
        <v>889020</v>
      </c>
      <c r="DV113" s="10">
        <v>119310</v>
      </c>
      <c r="DW113" s="10">
        <v>61426</v>
      </c>
      <c r="DX113" s="10">
        <v>57884</v>
      </c>
      <c r="DY113" s="10">
        <v>416692</v>
      </c>
      <c r="DZ113" s="10">
        <v>0</v>
      </c>
      <c r="EA113" s="10">
        <v>416692</v>
      </c>
      <c r="EB113" s="10">
        <v>55746</v>
      </c>
      <c r="EC113" s="10">
        <v>0</v>
      </c>
      <c r="ED113" s="10">
        <v>55746</v>
      </c>
      <c r="EE113" s="10">
        <v>457240</v>
      </c>
      <c r="EF113" s="10">
        <v>39421</v>
      </c>
      <c r="EG113" s="10">
        <v>417819</v>
      </c>
      <c r="EH113" s="10">
        <v>1527389</v>
      </c>
      <c r="EI113" s="10">
        <v>60673</v>
      </c>
      <c r="EJ113" s="10">
        <v>1466716</v>
      </c>
      <c r="EK113" s="10">
        <v>205996</v>
      </c>
      <c r="EL113" s="10">
        <v>6399</v>
      </c>
      <c r="EM113" s="10">
        <v>199597</v>
      </c>
      <c r="EN113" s="10">
        <v>34437</v>
      </c>
      <c r="EO113" s="10">
        <v>3136</v>
      </c>
      <c r="EP113" s="10">
        <v>31301</v>
      </c>
      <c r="EQ113" s="10">
        <v>609072</v>
      </c>
      <c r="ER113" s="10">
        <v>2933</v>
      </c>
      <c r="ES113" s="10">
        <v>606139</v>
      </c>
      <c r="ET113" s="10">
        <v>802379</v>
      </c>
      <c r="EU113" s="10">
        <v>10906</v>
      </c>
      <c r="EV113" s="10">
        <v>791473</v>
      </c>
      <c r="EW113" s="10">
        <v>85780</v>
      </c>
      <c r="EX113" s="10">
        <v>9418</v>
      </c>
      <c r="EY113" s="10">
        <v>76362</v>
      </c>
      <c r="EZ113" s="10">
        <v>416313</v>
      </c>
      <c r="FA113" s="10">
        <v>0</v>
      </c>
      <c r="FB113" s="10">
        <v>416313</v>
      </c>
      <c r="FC113" s="10">
        <v>95721</v>
      </c>
      <c r="FD113" s="10">
        <v>5451</v>
      </c>
      <c r="FE113" s="10">
        <v>90270</v>
      </c>
      <c r="FF113" s="320"/>
      <c r="FG113" s="320"/>
      <c r="FH113" s="317"/>
    </row>
    <row r="114" spans="1:164" ht="15" customHeight="1">
      <c r="A114" s="713" t="s">
        <v>526</v>
      </c>
      <c r="B114" s="713"/>
      <c r="C114" s="713"/>
      <c r="D114" s="10">
        <v>2293975</v>
      </c>
      <c r="E114" s="10"/>
      <c r="F114" s="10"/>
      <c r="G114" s="10">
        <v>155190</v>
      </c>
      <c r="H114" s="10">
        <v>2138785</v>
      </c>
      <c r="I114" s="10">
        <v>25791</v>
      </c>
      <c r="J114" s="10">
        <v>0</v>
      </c>
      <c r="K114" s="10">
        <v>25791</v>
      </c>
      <c r="L114" s="10">
        <v>19834</v>
      </c>
      <c r="M114" s="10">
        <v>0</v>
      </c>
      <c r="N114" s="10">
        <v>19834</v>
      </c>
      <c r="O114" s="10">
        <v>52697</v>
      </c>
      <c r="P114" s="10">
        <v>0</v>
      </c>
      <c r="Q114" s="10">
        <v>52697</v>
      </c>
      <c r="R114" s="10">
        <v>17877</v>
      </c>
      <c r="S114" s="10">
        <v>0</v>
      </c>
      <c r="T114" s="10">
        <v>17877</v>
      </c>
      <c r="U114" s="10">
        <v>163311</v>
      </c>
      <c r="V114" s="10">
        <v>0</v>
      </c>
      <c r="W114" s="10">
        <v>163311</v>
      </c>
      <c r="X114" s="10">
        <v>19178</v>
      </c>
      <c r="Y114" s="10">
        <v>94</v>
      </c>
      <c r="Z114" s="10">
        <v>19084</v>
      </c>
      <c r="AA114" s="10">
        <v>20347</v>
      </c>
      <c r="AB114" s="10">
        <v>16019</v>
      </c>
      <c r="AC114" s="10">
        <v>4328</v>
      </c>
      <c r="AD114" s="10">
        <v>13440</v>
      </c>
      <c r="AE114" s="10">
        <v>7675</v>
      </c>
      <c r="AF114" s="10">
        <v>5765</v>
      </c>
      <c r="AG114" s="10">
        <v>8353</v>
      </c>
      <c r="AH114" s="10">
        <v>0</v>
      </c>
      <c r="AI114" s="10">
        <v>8353</v>
      </c>
      <c r="AJ114" s="10">
        <v>186748</v>
      </c>
      <c r="AK114" s="10">
        <v>106514</v>
      </c>
      <c r="AL114" s="10">
        <v>80234</v>
      </c>
      <c r="AM114" s="10">
        <v>22968</v>
      </c>
      <c r="AN114" s="10">
        <v>8000</v>
      </c>
      <c r="AO114" s="10">
        <v>14968</v>
      </c>
      <c r="AP114" s="10">
        <v>44790</v>
      </c>
      <c r="AQ114" s="10">
        <v>0</v>
      </c>
      <c r="AR114" s="10">
        <v>44790</v>
      </c>
      <c r="AS114" s="10">
        <v>22889</v>
      </c>
      <c r="AT114" s="10">
        <v>0</v>
      </c>
      <c r="AU114" s="10">
        <v>22889</v>
      </c>
      <c r="AV114" s="10">
        <v>138819</v>
      </c>
      <c r="AW114" s="10">
        <v>0</v>
      </c>
      <c r="AX114" s="10">
        <v>138819</v>
      </c>
      <c r="AY114" s="10">
        <v>20483</v>
      </c>
      <c r="AZ114" s="10">
        <v>32</v>
      </c>
      <c r="BA114" s="10">
        <v>20451</v>
      </c>
      <c r="BB114" s="10">
        <v>37826</v>
      </c>
      <c r="BC114" s="10">
        <v>0</v>
      </c>
      <c r="BD114" s="10">
        <v>37826</v>
      </c>
      <c r="BE114" s="10">
        <v>9091</v>
      </c>
      <c r="BF114" s="10">
        <v>0</v>
      </c>
      <c r="BG114" s="10">
        <v>9091</v>
      </c>
      <c r="BH114" s="10">
        <v>15936</v>
      </c>
      <c r="BI114" s="10">
        <v>55</v>
      </c>
      <c r="BJ114" s="10">
        <v>15881</v>
      </c>
      <c r="BK114" s="10">
        <v>10230</v>
      </c>
      <c r="BL114" s="10">
        <v>0</v>
      </c>
      <c r="BM114" s="10">
        <v>10230</v>
      </c>
      <c r="BN114" s="10">
        <v>8051</v>
      </c>
      <c r="BO114" s="10">
        <v>0</v>
      </c>
      <c r="BP114" s="10">
        <v>8051</v>
      </c>
      <c r="BQ114" s="10">
        <v>224922</v>
      </c>
      <c r="BR114" s="10">
        <v>164</v>
      </c>
      <c r="BS114" s="10">
        <v>224758</v>
      </c>
      <c r="BT114" s="10">
        <v>18156</v>
      </c>
      <c r="BU114" s="10">
        <v>0</v>
      </c>
      <c r="BV114" s="10">
        <v>18156</v>
      </c>
      <c r="BW114" s="10">
        <v>21766</v>
      </c>
      <c r="BX114" s="10">
        <v>136</v>
      </c>
      <c r="BY114" s="10">
        <v>21630</v>
      </c>
      <c r="BZ114" s="10">
        <v>52764</v>
      </c>
      <c r="CA114" s="10">
        <v>47</v>
      </c>
      <c r="CB114" s="10">
        <v>52717</v>
      </c>
      <c r="CC114" s="10">
        <v>9156</v>
      </c>
      <c r="CD114" s="10">
        <v>0</v>
      </c>
      <c r="CE114" s="10">
        <v>9156</v>
      </c>
      <c r="CF114" s="10">
        <v>14649</v>
      </c>
      <c r="CG114" s="10">
        <v>29</v>
      </c>
      <c r="CH114" s="10">
        <v>14620</v>
      </c>
      <c r="CI114" s="10">
        <v>12810</v>
      </c>
      <c r="CJ114" s="10">
        <v>0</v>
      </c>
      <c r="CK114" s="10">
        <v>12810</v>
      </c>
      <c r="CL114" s="10">
        <v>15315</v>
      </c>
      <c r="CM114" s="10">
        <v>0</v>
      </c>
      <c r="CN114" s="10">
        <v>15315</v>
      </c>
      <c r="CO114" s="10">
        <v>924</v>
      </c>
      <c r="CP114" s="10">
        <v>41</v>
      </c>
      <c r="CQ114" s="10">
        <v>883</v>
      </c>
      <c r="CR114" s="10">
        <v>3701</v>
      </c>
      <c r="CS114" s="10">
        <v>121</v>
      </c>
      <c r="CT114" s="10">
        <v>3580</v>
      </c>
      <c r="CU114" s="10">
        <v>24479</v>
      </c>
      <c r="CV114" s="10">
        <v>4</v>
      </c>
      <c r="CW114" s="10">
        <v>24475</v>
      </c>
      <c r="CX114" s="10">
        <v>30378</v>
      </c>
      <c r="CY114" s="10">
        <v>0</v>
      </c>
      <c r="CZ114" s="10">
        <v>30378</v>
      </c>
      <c r="DA114" s="10">
        <v>410734</v>
      </c>
      <c r="DB114" s="10">
        <v>663</v>
      </c>
      <c r="DC114" s="10">
        <v>410071</v>
      </c>
      <c r="DD114" s="10">
        <v>57756</v>
      </c>
      <c r="DE114" s="10">
        <v>76</v>
      </c>
      <c r="DF114" s="10">
        <v>57680</v>
      </c>
      <c r="DG114" s="10">
        <v>9559</v>
      </c>
      <c r="DH114" s="10">
        <v>0</v>
      </c>
      <c r="DI114" s="10">
        <v>9559</v>
      </c>
      <c r="DJ114" s="10">
        <v>34276</v>
      </c>
      <c r="DK114" s="10">
        <v>33</v>
      </c>
      <c r="DL114" s="10">
        <v>34243</v>
      </c>
      <c r="DM114" s="10">
        <v>25874</v>
      </c>
      <c r="DN114" s="10">
        <v>0</v>
      </c>
      <c r="DO114" s="10">
        <v>25874</v>
      </c>
      <c r="DP114" s="10">
        <v>8337</v>
      </c>
      <c r="DQ114" s="10">
        <v>0</v>
      </c>
      <c r="DR114" s="10">
        <v>8337</v>
      </c>
      <c r="DS114" s="10">
        <v>84813</v>
      </c>
      <c r="DT114" s="10">
        <v>550</v>
      </c>
      <c r="DU114" s="10">
        <v>84263</v>
      </c>
      <c r="DV114" s="10">
        <v>11999</v>
      </c>
      <c r="DW114" s="10">
        <v>11622</v>
      </c>
      <c r="DX114" s="10">
        <v>377</v>
      </c>
      <c r="DY114" s="10">
        <v>35011</v>
      </c>
      <c r="DZ114" s="10">
        <v>0</v>
      </c>
      <c r="EA114" s="10">
        <v>35011</v>
      </c>
      <c r="EB114" s="10">
        <v>6839</v>
      </c>
      <c r="EC114" s="10">
        <v>0</v>
      </c>
      <c r="ED114" s="10">
        <v>6839</v>
      </c>
      <c r="EE114" s="10">
        <v>29768</v>
      </c>
      <c r="EF114" s="10">
        <v>112</v>
      </c>
      <c r="EG114" s="10">
        <v>29656</v>
      </c>
      <c r="EH114" s="10">
        <v>136238</v>
      </c>
      <c r="EI114" s="10">
        <v>2921</v>
      </c>
      <c r="EJ114" s="10">
        <v>133317</v>
      </c>
      <c r="EK114" s="10">
        <v>9518</v>
      </c>
      <c r="EL114" s="10">
        <v>146</v>
      </c>
      <c r="EM114" s="10">
        <v>9372</v>
      </c>
      <c r="EN114" s="10">
        <v>2116</v>
      </c>
      <c r="EO114" s="10">
        <v>7</v>
      </c>
      <c r="EP114" s="10">
        <v>2109</v>
      </c>
      <c r="EQ114" s="10">
        <v>34159</v>
      </c>
      <c r="ER114" s="10">
        <v>0</v>
      </c>
      <c r="ES114" s="10">
        <v>34159</v>
      </c>
      <c r="ET114" s="10">
        <v>72310</v>
      </c>
      <c r="EU114" s="10">
        <v>40</v>
      </c>
      <c r="EV114" s="10">
        <v>72270</v>
      </c>
      <c r="EW114" s="10">
        <v>6583</v>
      </c>
      <c r="EX114" s="10">
        <v>89</v>
      </c>
      <c r="EY114" s="10">
        <v>6494</v>
      </c>
      <c r="EZ114" s="10">
        <v>10829</v>
      </c>
      <c r="FA114" s="10">
        <v>0</v>
      </c>
      <c r="FB114" s="10">
        <v>10829</v>
      </c>
      <c r="FC114" s="10">
        <v>19576</v>
      </c>
      <c r="FD114" s="10">
        <v>0</v>
      </c>
      <c r="FE114" s="10">
        <v>19576</v>
      </c>
      <c r="FF114" s="320"/>
      <c r="FG114" s="320"/>
      <c r="FH114" s="317"/>
    </row>
    <row r="115" spans="1:164" ht="15" customHeight="1">
      <c r="A115" s="713" t="s">
        <v>546</v>
      </c>
      <c r="B115" s="713"/>
      <c r="C115" s="713"/>
      <c r="D115" s="628"/>
      <c r="E115" s="628"/>
      <c r="F115" s="628"/>
      <c r="G115" s="628"/>
      <c r="H115" s="628"/>
      <c r="I115" s="628"/>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36"/>
      <c r="CG115" s="636"/>
      <c r="CH115" s="636"/>
      <c r="CI115" s="636"/>
      <c r="CJ115" s="636"/>
      <c r="CK115" s="636"/>
      <c r="CL115" s="636"/>
      <c r="CM115" s="636"/>
      <c r="CN115" s="636"/>
      <c r="CO115" s="636"/>
      <c r="CP115" s="636"/>
      <c r="CQ115" s="636"/>
      <c r="CR115" s="636"/>
      <c r="CS115" s="636"/>
      <c r="CT115" s="636"/>
      <c r="CU115" s="636"/>
      <c r="CV115" s="636"/>
      <c r="CW115" s="636"/>
      <c r="CX115" s="636"/>
      <c r="CY115" s="636"/>
      <c r="CZ115" s="636"/>
      <c r="DA115" s="636"/>
      <c r="DB115" s="636"/>
      <c r="DC115" s="636"/>
      <c r="DD115" s="636"/>
      <c r="DE115" s="636"/>
      <c r="DF115" s="636"/>
      <c r="DG115" s="636"/>
      <c r="DH115" s="636"/>
      <c r="DI115" s="636"/>
      <c r="DJ115" s="636"/>
      <c r="DK115" s="636"/>
      <c r="DL115" s="636"/>
      <c r="DM115" s="636"/>
      <c r="DN115" s="636"/>
      <c r="DO115" s="636"/>
      <c r="DP115" s="636"/>
      <c r="DQ115" s="636"/>
      <c r="DR115" s="636"/>
      <c r="DS115" s="636"/>
      <c r="DT115" s="636"/>
      <c r="DU115" s="636"/>
      <c r="DV115" s="636"/>
      <c r="DW115" s="636"/>
      <c r="DX115" s="636"/>
      <c r="DY115" s="636"/>
      <c r="DZ115" s="636"/>
      <c r="EA115" s="636"/>
      <c r="EB115" s="636"/>
      <c r="EC115" s="636"/>
      <c r="ED115" s="636"/>
      <c r="EE115" s="636"/>
      <c r="EF115" s="636"/>
      <c r="EG115" s="636"/>
      <c r="EH115" s="636"/>
      <c r="EI115" s="636"/>
      <c r="EJ115" s="636"/>
      <c r="EK115" s="636"/>
      <c r="EL115" s="636"/>
      <c r="EM115" s="636"/>
      <c r="EN115" s="636"/>
      <c r="EO115" s="636"/>
      <c r="EP115" s="636"/>
      <c r="EQ115" s="636"/>
      <c r="ER115" s="636"/>
      <c r="ES115" s="636"/>
      <c r="ET115" s="636"/>
      <c r="EU115" s="636"/>
      <c r="EV115" s="636"/>
      <c r="EW115" s="636"/>
      <c r="EX115" s="636"/>
      <c r="EY115" s="636"/>
      <c r="EZ115" s="636"/>
      <c r="FA115" s="636"/>
      <c r="FB115" s="636"/>
      <c r="FC115" s="636"/>
      <c r="FD115" s="636"/>
      <c r="FE115" s="636"/>
      <c r="FF115" s="320"/>
      <c r="FG115" s="320"/>
      <c r="FH115" s="317"/>
    </row>
    <row r="116" spans="1:164" ht="15" customHeight="1">
      <c r="A116" s="713" t="s">
        <v>547</v>
      </c>
      <c r="B116" s="713"/>
      <c r="C116" s="713"/>
      <c r="D116" s="10">
        <v>46968169</v>
      </c>
      <c r="E116" s="10"/>
      <c r="F116" s="10"/>
      <c r="G116" s="10">
        <v>26693148</v>
      </c>
      <c r="H116" s="10">
        <v>20275021</v>
      </c>
      <c r="I116" s="10">
        <v>643135</v>
      </c>
      <c r="J116" s="10">
        <v>326437</v>
      </c>
      <c r="K116" s="10">
        <v>316698</v>
      </c>
      <c r="L116" s="10">
        <v>353681</v>
      </c>
      <c r="M116" s="10">
        <v>252596</v>
      </c>
      <c r="N116" s="10">
        <v>101085</v>
      </c>
      <c r="O116" s="10">
        <v>617675</v>
      </c>
      <c r="P116" s="10">
        <v>301958</v>
      </c>
      <c r="Q116" s="10">
        <v>315717</v>
      </c>
      <c r="R116" s="10">
        <v>597079</v>
      </c>
      <c r="S116" s="10">
        <v>443790</v>
      </c>
      <c r="T116" s="10">
        <v>153289</v>
      </c>
      <c r="U116" s="10">
        <v>5658317</v>
      </c>
      <c r="V116" s="10">
        <v>3487630</v>
      </c>
      <c r="W116" s="10">
        <v>2170687</v>
      </c>
      <c r="X116" s="10">
        <v>912983</v>
      </c>
      <c r="Y116" s="10">
        <v>416889</v>
      </c>
      <c r="Z116" s="10">
        <v>496094</v>
      </c>
      <c r="AA116" s="10">
        <v>522346</v>
      </c>
      <c r="AB116" s="10">
        <v>308790</v>
      </c>
      <c r="AC116" s="10">
        <v>213556</v>
      </c>
      <c r="AD116" s="10">
        <v>260409</v>
      </c>
      <c r="AE116" s="10">
        <v>220548</v>
      </c>
      <c r="AF116" s="10">
        <v>39861</v>
      </c>
      <c r="AG116" s="10">
        <v>310984</v>
      </c>
      <c r="AH116" s="10">
        <v>0</v>
      </c>
      <c r="AI116" s="10">
        <v>310984</v>
      </c>
      <c r="AJ116" s="10">
        <v>3414043</v>
      </c>
      <c r="AK116" s="10">
        <v>593557</v>
      </c>
      <c r="AL116" s="10">
        <v>2820486</v>
      </c>
      <c r="AM116" s="10">
        <v>1326593</v>
      </c>
      <c r="AN116" s="10">
        <v>634959</v>
      </c>
      <c r="AO116" s="10">
        <v>691634</v>
      </c>
      <c r="AP116" s="10">
        <v>302314</v>
      </c>
      <c r="AQ116" s="10">
        <v>231537</v>
      </c>
      <c r="AR116" s="10">
        <v>70777</v>
      </c>
      <c r="AS116" s="10">
        <v>326051</v>
      </c>
      <c r="AT116" s="10">
        <v>245496</v>
      </c>
      <c r="AU116" s="10">
        <v>80555</v>
      </c>
      <c r="AV116" s="10">
        <v>1963192</v>
      </c>
      <c r="AW116" s="10">
        <v>1139162</v>
      </c>
      <c r="AX116" s="10">
        <v>824030</v>
      </c>
      <c r="AY116" s="10">
        <v>553664</v>
      </c>
      <c r="AZ116" s="10">
        <v>338099</v>
      </c>
      <c r="BA116" s="10">
        <v>215565</v>
      </c>
      <c r="BB116" s="10">
        <v>457578</v>
      </c>
      <c r="BC116" s="10">
        <v>250131</v>
      </c>
      <c r="BD116" s="10">
        <v>207447</v>
      </c>
      <c r="BE116" s="10">
        <v>354388</v>
      </c>
      <c r="BF116" s="10">
        <v>172811</v>
      </c>
      <c r="BG116" s="10">
        <v>181577</v>
      </c>
      <c r="BH116" s="10">
        <v>520463</v>
      </c>
      <c r="BI116" s="10">
        <v>384863</v>
      </c>
      <c r="BJ116" s="10">
        <v>135600</v>
      </c>
      <c r="BK116" s="10">
        <v>786698</v>
      </c>
      <c r="BL116" s="10">
        <v>407932</v>
      </c>
      <c r="BM116" s="10">
        <v>378766</v>
      </c>
      <c r="BN116" s="10">
        <v>290029</v>
      </c>
      <c r="BO116" s="10">
        <v>241866</v>
      </c>
      <c r="BP116" s="10">
        <v>48163</v>
      </c>
      <c r="BQ116" s="10">
        <v>1022505</v>
      </c>
      <c r="BR116" s="10">
        <v>718272</v>
      </c>
      <c r="BS116" s="10">
        <v>304233</v>
      </c>
      <c r="BT116" s="10">
        <v>1010719</v>
      </c>
      <c r="BU116" s="10">
        <v>626945</v>
      </c>
      <c r="BV116" s="10">
        <v>383774</v>
      </c>
      <c r="BW116" s="10">
        <v>1562893</v>
      </c>
      <c r="BX116" s="10">
        <v>934588</v>
      </c>
      <c r="BY116" s="10">
        <v>628305</v>
      </c>
      <c r="BZ116" s="10">
        <v>947044</v>
      </c>
      <c r="CA116" s="10">
        <v>463509</v>
      </c>
      <c r="CB116" s="10">
        <v>483535</v>
      </c>
      <c r="CC116" s="10">
        <v>422025</v>
      </c>
      <c r="CD116" s="10">
        <v>234503</v>
      </c>
      <c r="CE116" s="10">
        <v>187522</v>
      </c>
      <c r="CF116" s="10">
        <v>692233</v>
      </c>
      <c r="CG116" s="10">
        <v>440451</v>
      </c>
      <c r="CH116" s="10">
        <v>251782</v>
      </c>
      <c r="CI116" s="10">
        <v>193081</v>
      </c>
      <c r="CJ116" s="10">
        <v>145652</v>
      </c>
      <c r="CK116" s="10">
        <v>47429</v>
      </c>
      <c r="CL116" s="10">
        <v>297929</v>
      </c>
      <c r="CM116" s="10">
        <v>155945</v>
      </c>
      <c r="CN116" s="10">
        <v>141984</v>
      </c>
      <c r="CO116" s="10">
        <v>348555</v>
      </c>
      <c r="CP116" s="10">
        <v>228946</v>
      </c>
      <c r="CQ116" s="10">
        <v>119609</v>
      </c>
      <c r="CR116" s="10">
        <v>195446</v>
      </c>
      <c r="CS116" s="10">
        <v>97192</v>
      </c>
      <c r="CT116" s="10">
        <v>98254</v>
      </c>
      <c r="CU116" s="10">
        <v>1455107</v>
      </c>
      <c r="CV116" s="10">
        <v>1091684</v>
      </c>
      <c r="CW116" s="10">
        <v>363423</v>
      </c>
      <c r="CX116" s="10">
        <v>334291</v>
      </c>
      <c r="CY116" s="10">
        <v>161090</v>
      </c>
      <c r="CZ116" s="10">
        <v>173201</v>
      </c>
      <c r="DA116" s="10">
        <v>3395441</v>
      </c>
      <c r="DB116" s="10">
        <v>2210051</v>
      </c>
      <c r="DC116" s="10">
        <v>1185390</v>
      </c>
      <c r="DD116" s="10">
        <v>1168896</v>
      </c>
      <c r="DE116" s="10">
        <v>683436</v>
      </c>
      <c r="DF116" s="10">
        <v>485460</v>
      </c>
      <c r="DG116" s="10">
        <v>134285</v>
      </c>
      <c r="DH116" s="10">
        <v>75904</v>
      </c>
      <c r="DI116" s="10">
        <v>58381</v>
      </c>
      <c r="DJ116" s="10">
        <v>2128098</v>
      </c>
      <c r="DK116" s="10">
        <v>1330244</v>
      </c>
      <c r="DL116" s="10">
        <v>797854</v>
      </c>
      <c r="DM116" s="10">
        <v>488632</v>
      </c>
      <c r="DN116" s="10">
        <v>312393</v>
      </c>
      <c r="DO116" s="10">
        <v>176239</v>
      </c>
      <c r="DP116" s="10">
        <v>988007</v>
      </c>
      <c r="DQ116" s="10">
        <v>657944</v>
      </c>
      <c r="DR116" s="10">
        <v>330063</v>
      </c>
      <c r="DS116" s="10">
        <v>1855028</v>
      </c>
      <c r="DT116" s="10">
        <v>1374643</v>
      </c>
      <c r="DU116" s="10">
        <v>480385</v>
      </c>
      <c r="DV116" s="10">
        <v>193225</v>
      </c>
      <c r="DW116" s="10">
        <v>142142</v>
      </c>
      <c r="DX116" s="10">
        <v>51083</v>
      </c>
      <c r="DY116" s="10">
        <v>620536</v>
      </c>
      <c r="DZ116" s="10">
        <v>318642</v>
      </c>
      <c r="EA116" s="10">
        <v>301894</v>
      </c>
      <c r="EB116" s="10">
        <v>158539</v>
      </c>
      <c r="EC116" s="10">
        <v>93235</v>
      </c>
      <c r="ED116" s="10">
        <v>65304</v>
      </c>
      <c r="EE116" s="10">
        <v>973206</v>
      </c>
      <c r="EF116" s="10">
        <v>567203</v>
      </c>
      <c r="EG116" s="10">
        <v>406003</v>
      </c>
      <c r="EH116" s="10">
        <v>2416116</v>
      </c>
      <c r="EI116" s="10">
        <v>1100572</v>
      </c>
      <c r="EJ116" s="10">
        <v>1315544</v>
      </c>
      <c r="EK116" s="10">
        <v>563547</v>
      </c>
      <c r="EL116" s="10">
        <v>449623</v>
      </c>
      <c r="EM116" s="10">
        <v>113924</v>
      </c>
      <c r="EN116" s="10">
        <v>124275</v>
      </c>
      <c r="EO116" s="10">
        <v>92683</v>
      </c>
      <c r="EP116" s="10">
        <v>31592</v>
      </c>
      <c r="EQ116" s="10">
        <v>1195323</v>
      </c>
      <c r="ER116" s="10">
        <v>587406</v>
      </c>
      <c r="ES116" s="10">
        <v>607917</v>
      </c>
      <c r="ET116" s="10">
        <v>876885</v>
      </c>
      <c r="EU116" s="10">
        <v>409832</v>
      </c>
      <c r="EV116" s="10">
        <v>467053</v>
      </c>
      <c r="EW116" s="10">
        <v>282702</v>
      </c>
      <c r="EX116" s="10">
        <v>180244</v>
      </c>
      <c r="EY116" s="10">
        <v>102458</v>
      </c>
      <c r="EZ116" s="10">
        <v>540967</v>
      </c>
      <c r="FA116" s="10">
        <v>267356</v>
      </c>
      <c r="FB116" s="10">
        <v>273611</v>
      </c>
      <c r="FC116" s="10">
        <v>211012</v>
      </c>
      <c r="FD116" s="10">
        <v>141767</v>
      </c>
      <c r="FE116" s="10">
        <v>69245</v>
      </c>
      <c r="FF116" s="320"/>
      <c r="FG116" s="320"/>
      <c r="FH116" s="317"/>
    </row>
    <row r="117" spans="1:164" ht="15" customHeight="1">
      <c r="A117" s="713" t="s">
        <v>548</v>
      </c>
      <c r="B117" s="713"/>
      <c r="C117" s="713"/>
      <c r="D117" s="10">
        <v>48944770</v>
      </c>
      <c r="E117" s="10"/>
      <c r="F117" s="10"/>
      <c r="G117" s="10">
        <v>24564169</v>
      </c>
      <c r="H117" s="10">
        <v>24380601</v>
      </c>
      <c r="I117" s="10">
        <v>384623</v>
      </c>
      <c r="J117" s="10">
        <v>207920</v>
      </c>
      <c r="K117" s="10">
        <v>176703</v>
      </c>
      <c r="L117" s="10">
        <v>307086</v>
      </c>
      <c r="M117" s="10">
        <v>286932</v>
      </c>
      <c r="N117" s="10">
        <v>20154</v>
      </c>
      <c r="O117" s="10">
        <v>1021383</v>
      </c>
      <c r="P117" s="10">
        <v>123735</v>
      </c>
      <c r="Q117" s="10">
        <v>897648</v>
      </c>
      <c r="R117" s="10">
        <v>227219</v>
      </c>
      <c r="S117" s="10">
        <v>129633</v>
      </c>
      <c r="T117" s="10">
        <v>97586</v>
      </c>
      <c r="U117" s="10">
        <v>8836872</v>
      </c>
      <c r="V117" s="10">
        <v>4808844</v>
      </c>
      <c r="W117" s="10">
        <v>4028028</v>
      </c>
      <c r="X117" s="10">
        <v>920840</v>
      </c>
      <c r="Y117" s="10">
        <v>584346</v>
      </c>
      <c r="Z117" s="10">
        <v>336494</v>
      </c>
      <c r="AA117" s="10">
        <v>630466</v>
      </c>
      <c r="AB117" s="10">
        <v>583271</v>
      </c>
      <c r="AC117" s="10">
        <v>47195</v>
      </c>
      <c r="AD117" s="10">
        <v>198348</v>
      </c>
      <c r="AE117" s="10">
        <v>186215</v>
      </c>
      <c r="AF117" s="10">
        <v>12133</v>
      </c>
      <c r="AG117" s="10">
        <v>162027</v>
      </c>
      <c r="AH117" s="10">
        <v>0</v>
      </c>
      <c r="AI117" s="10">
        <v>162027</v>
      </c>
      <c r="AJ117" s="10">
        <v>2565140</v>
      </c>
      <c r="AK117" s="10">
        <v>1619076</v>
      </c>
      <c r="AL117" s="10">
        <v>946064</v>
      </c>
      <c r="AM117" s="10">
        <v>1483541</v>
      </c>
      <c r="AN117" s="10">
        <v>350844</v>
      </c>
      <c r="AO117" s="10">
        <v>1132697</v>
      </c>
      <c r="AP117" s="10">
        <v>325160</v>
      </c>
      <c r="AQ117" s="10">
        <v>263457</v>
      </c>
      <c r="AR117" s="10">
        <v>61703</v>
      </c>
      <c r="AS117" s="10">
        <v>227648</v>
      </c>
      <c r="AT117" s="10">
        <v>84272</v>
      </c>
      <c r="AU117" s="10">
        <v>143376</v>
      </c>
      <c r="AV117" s="10">
        <v>1480972</v>
      </c>
      <c r="AW117" s="10">
        <v>575087</v>
      </c>
      <c r="AX117" s="10">
        <v>905885</v>
      </c>
      <c r="AY117" s="10">
        <v>655170</v>
      </c>
      <c r="AZ117" s="10">
        <v>216815</v>
      </c>
      <c r="BA117" s="10">
        <v>438355</v>
      </c>
      <c r="BB117" s="10">
        <v>381586</v>
      </c>
      <c r="BC117" s="10">
        <v>242757</v>
      </c>
      <c r="BD117" s="10">
        <v>138829</v>
      </c>
      <c r="BE117" s="10">
        <v>332297</v>
      </c>
      <c r="BF117" s="10">
        <v>170169</v>
      </c>
      <c r="BG117" s="10">
        <v>162128</v>
      </c>
      <c r="BH117" s="10">
        <v>646441</v>
      </c>
      <c r="BI117" s="10">
        <v>601099</v>
      </c>
      <c r="BJ117" s="10">
        <v>45342</v>
      </c>
      <c r="BK117" s="10">
        <v>664501</v>
      </c>
      <c r="BL117" s="10">
        <v>312394</v>
      </c>
      <c r="BM117" s="10">
        <v>352107</v>
      </c>
      <c r="BN117" s="10">
        <v>114471</v>
      </c>
      <c r="BO117" s="10">
        <v>93660</v>
      </c>
      <c r="BP117" s="10">
        <v>20811</v>
      </c>
      <c r="BQ117" s="10">
        <v>968585</v>
      </c>
      <c r="BR117" s="10">
        <v>630094</v>
      </c>
      <c r="BS117" s="10">
        <v>338491</v>
      </c>
      <c r="BT117" s="10">
        <v>1231592</v>
      </c>
      <c r="BU117" s="10">
        <v>1160561</v>
      </c>
      <c r="BV117" s="10">
        <v>71031</v>
      </c>
      <c r="BW117" s="10">
        <v>1314758</v>
      </c>
      <c r="BX117" s="10">
        <v>236759</v>
      </c>
      <c r="BY117" s="10">
        <v>1077999</v>
      </c>
      <c r="BZ117" s="10">
        <v>781669</v>
      </c>
      <c r="CA117" s="10">
        <v>494188</v>
      </c>
      <c r="CB117" s="10">
        <v>287481</v>
      </c>
      <c r="CC117" s="10">
        <v>278695</v>
      </c>
      <c r="CD117" s="10">
        <v>119469</v>
      </c>
      <c r="CE117" s="10">
        <v>159226</v>
      </c>
      <c r="CF117" s="10">
        <v>557242</v>
      </c>
      <c r="CG117" s="10">
        <v>264124</v>
      </c>
      <c r="CH117" s="10">
        <v>293118</v>
      </c>
      <c r="CI117" s="10">
        <v>207777</v>
      </c>
      <c r="CJ117" s="10">
        <v>137821</v>
      </c>
      <c r="CK117" s="10">
        <v>69956</v>
      </c>
      <c r="CL117" s="10">
        <v>192630</v>
      </c>
      <c r="CM117" s="10">
        <v>80351</v>
      </c>
      <c r="CN117" s="10">
        <v>112279</v>
      </c>
      <c r="CO117" s="10">
        <v>521003</v>
      </c>
      <c r="CP117" s="10">
        <v>92646</v>
      </c>
      <c r="CQ117" s="10">
        <v>428357</v>
      </c>
      <c r="CR117" s="10">
        <v>169266</v>
      </c>
      <c r="CS117" s="10">
        <v>137467</v>
      </c>
      <c r="CT117" s="10">
        <v>31799</v>
      </c>
      <c r="CU117" s="10">
        <v>1495061</v>
      </c>
      <c r="CV117" s="10">
        <v>935403</v>
      </c>
      <c r="CW117" s="10">
        <v>559658</v>
      </c>
      <c r="CX117" s="10">
        <v>346576</v>
      </c>
      <c r="CY117" s="10">
        <v>287696</v>
      </c>
      <c r="CZ117" s="10">
        <v>58880</v>
      </c>
      <c r="DA117" s="10">
        <v>4413092</v>
      </c>
      <c r="DB117" s="10">
        <v>2812024</v>
      </c>
      <c r="DC117" s="10">
        <v>1601068</v>
      </c>
      <c r="DD117" s="10">
        <v>969674</v>
      </c>
      <c r="DE117" s="10">
        <v>845900</v>
      </c>
      <c r="DF117" s="10">
        <v>123774</v>
      </c>
      <c r="DG117" s="10">
        <v>109788</v>
      </c>
      <c r="DH117" s="10">
        <v>83719</v>
      </c>
      <c r="DI117" s="10">
        <v>26069</v>
      </c>
      <c r="DJ117" s="10">
        <v>1951026</v>
      </c>
      <c r="DK117" s="10">
        <v>352610</v>
      </c>
      <c r="DL117" s="10">
        <v>1598416</v>
      </c>
      <c r="DM117" s="10">
        <v>354190</v>
      </c>
      <c r="DN117" s="10">
        <v>253490</v>
      </c>
      <c r="DO117" s="10">
        <v>100700</v>
      </c>
      <c r="DP117" s="10">
        <v>827039</v>
      </c>
      <c r="DQ117" s="10">
        <v>570445</v>
      </c>
      <c r="DR117" s="10">
        <v>256594</v>
      </c>
      <c r="DS117" s="10">
        <v>1864182</v>
      </c>
      <c r="DT117" s="10">
        <v>393769</v>
      </c>
      <c r="DU117" s="10">
        <v>1470413</v>
      </c>
      <c r="DV117" s="10">
        <v>171776</v>
      </c>
      <c r="DW117" s="10">
        <v>145701</v>
      </c>
      <c r="DX117" s="10">
        <v>26075</v>
      </c>
      <c r="DY117" s="10">
        <v>402066</v>
      </c>
      <c r="DZ117" s="10">
        <v>121726</v>
      </c>
      <c r="EA117" s="10">
        <v>280340</v>
      </c>
      <c r="EB117" s="10">
        <v>98484</v>
      </c>
      <c r="EC117" s="10">
        <v>55374</v>
      </c>
      <c r="ED117" s="10">
        <v>43110</v>
      </c>
      <c r="EE117" s="10">
        <v>922570</v>
      </c>
      <c r="EF117" s="10">
        <v>350588</v>
      </c>
      <c r="EG117" s="10">
        <v>571982</v>
      </c>
      <c r="EH117" s="10">
        <v>3386715</v>
      </c>
      <c r="EI117" s="10">
        <v>821089</v>
      </c>
      <c r="EJ117" s="10">
        <v>2565626</v>
      </c>
      <c r="EK117" s="10">
        <v>415866</v>
      </c>
      <c r="EL117" s="10">
        <v>188581</v>
      </c>
      <c r="EM117" s="10">
        <v>227285</v>
      </c>
      <c r="EN117" s="10">
        <v>81512</v>
      </c>
      <c r="EO117" s="10">
        <v>75663</v>
      </c>
      <c r="EP117" s="10">
        <v>5849</v>
      </c>
      <c r="EQ117" s="10">
        <v>1024651</v>
      </c>
      <c r="ER117" s="10">
        <v>548427</v>
      </c>
      <c r="ES117" s="10">
        <v>476224</v>
      </c>
      <c r="ET117" s="10">
        <v>1229847</v>
      </c>
      <c r="EU117" s="10">
        <v>310927</v>
      </c>
      <c r="EV117" s="10">
        <v>918920</v>
      </c>
      <c r="EW117" s="10">
        <v>255850</v>
      </c>
      <c r="EX117" s="10">
        <v>195267</v>
      </c>
      <c r="EY117" s="10">
        <v>60583</v>
      </c>
      <c r="EZ117" s="10">
        <v>695977</v>
      </c>
      <c r="FA117" s="10">
        <v>325628</v>
      </c>
      <c r="FB117" s="10">
        <v>370349</v>
      </c>
      <c r="FC117" s="10">
        <v>139818</v>
      </c>
      <c r="FD117" s="10">
        <v>96136</v>
      </c>
      <c r="FE117" s="10">
        <v>43682</v>
      </c>
      <c r="FF117" s="320"/>
      <c r="FG117" s="320"/>
      <c r="FH117" s="317"/>
    </row>
    <row r="118" spans="1:164" ht="15" customHeight="1">
      <c r="A118" s="713" t="s">
        <v>549</v>
      </c>
      <c r="B118" s="713"/>
      <c r="C118" s="713"/>
      <c r="D118" s="10">
        <v>15498961</v>
      </c>
      <c r="E118" s="10"/>
      <c r="F118" s="10"/>
      <c r="G118" s="10">
        <v>3954311</v>
      </c>
      <c r="H118" s="10">
        <v>11544650</v>
      </c>
      <c r="I118" s="10">
        <v>118866</v>
      </c>
      <c r="J118" s="10">
        <v>616</v>
      </c>
      <c r="K118" s="10">
        <v>118250</v>
      </c>
      <c r="L118" s="10">
        <v>30204</v>
      </c>
      <c r="M118" s="10">
        <v>4240</v>
      </c>
      <c r="N118" s="10">
        <v>25964</v>
      </c>
      <c r="O118" s="10">
        <v>200855</v>
      </c>
      <c r="P118" s="10">
        <v>27699</v>
      </c>
      <c r="Q118" s="10">
        <v>173156</v>
      </c>
      <c r="R118" s="10">
        <v>37161</v>
      </c>
      <c r="S118" s="10">
        <v>7644</v>
      </c>
      <c r="T118" s="10">
        <v>29517</v>
      </c>
      <c r="U118" s="10">
        <v>765339</v>
      </c>
      <c r="V118" s="10">
        <v>25209</v>
      </c>
      <c r="W118" s="10">
        <v>740130</v>
      </c>
      <c r="X118" s="10">
        <v>382291</v>
      </c>
      <c r="Y118" s="10">
        <v>20547</v>
      </c>
      <c r="Z118" s="10">
        <v>361744</v>
      </c>
      <c r="AA118" s="10">
        <v>141628</v>
      </c>
      <c r="AB118" s="10">
        <v>992</v>
      </c>
      <c r="AC118" s="10">
        <v>140636</v>
      </c>
      <c r="AD118" s="10">
        <v>91240</v>
      </c>
      <c r="AE118" s="10">
        <v>55863</v>
      </c>
      <c r="AF118" s="10">
        <v>35377</v>
      </c>
      <c r="AG118" s="10">
        <v>226935</v>
      </c>
      <c r="AH118" s="10">
        <v>0</v>
      </c>
      <c r="AI118" s="10">
        <v>226935</v>
      </c>
      <c r="AJ118" s="10">
        <v>302716</v>
      </c>
      <c r="AK118" s="10">
        <v>16695</v>
      </c>
      <c r="AL118" s="10">
        <v>286021</v>
      </c>
      <c r="AM118" s="10">
        <v>455042</v>
      </c>
      <c r="AN118" s="10">
        <v>44084</v>
      </c>
      <c r="AO118" s="10">
        <v>410958</v>
      </c>
      <c r="AP118" s="10">
        <v>150925</v>
      </c>
      <c r="AQ118" s="10">
        <v>87266</v>
      </c>
      <c r="AR118" s="10">
        <v>63659</v>
      </c>
      <c r="AS118" s="10">
        <v>154215</v>
      </c>
      <c r="AT118" s="10">
        <v>112923</v>
      </c>
      <c r="AU118" s="10">
        <v>41292</v>
      </c>
      <c r="AV118" s="10">
        <v>583950</v>
      </c>
      <c r="AW118" s="10">
        <v>42055</v>
      </c>
      <c r="AX118" s="10">
        <v>541895</v>
      </c>
      <c r="AY118" s="10">
        <v>200369</v>
      </c>
      <c r="AZ118" s="10">
        <v>102415</v>
      </c>
      <c r="BA118" s="10">
        <v>97954</v>
      </c>
      <c r="BB118" s="10">
        <v>121242</v>
      </c>
      <c r="BC118" s="10">
        <v>16316</v>
      </c>
      <c r="BD118" s="10">
        <v>104926</v>
      </c>
      <c r="BE118" s="10">
        <v>148795</v>
      </c>
      <c r="BF118" s="10">
        <v>13635</v>
      </c>
      <c r="BG118" s="10">
        <v>135160</v>
      </c>
      <c r="BH118" s="10">
        <v>114999</v>
      </c>
      <c r="BI118" s="10">
        <v>43670</v>
      </c>
      <c r="BJ118" s="10">
        <v>71329</v>
      </c>
      <c r="BK118" s="10">
        <v>125803</v>
      </c>
      <c r="BL118" s="10">
        <v>25894</v>
      </c>
      <c r="BM118" s="10">
        <v>99909</v>
      </c>
      <c r="BN118" s="10">
        <v>84467</v>
      </c>
      <c r="BO118" s="10">
        <v>37473</v>
      </c>
      <c r="BP118" s="10">
        <v>46994</v>
      </c>
      <c r="BQ118" s="10">
        <v>366448</v>
      </c>
      <c r="BR118" s="10">
        <v>88284</v>
      </c>
      <c r="BS118" s="10">
        <v>278164</v>
      </c>
      <c r="BT118" s="10">
        <v>1038924</v>
      </c>
      <c r="BU118" s="10">
        <v>364520</v>
      </c>
      <c r="BV118" s="10">
        <v>674404</v>
      </c>
      <c r="BW118" s="10">
        <v>220510</v>
      </c>
      <c r="BX118" s="10">
        <v>0</v>
      </c>
      <c r="BY118" s="10">
        <v>220510</v>
      </c>
      <c r="BZ118" s="10">
        <v>223227</v>
      </c>
      <c r="CA118" s="10">
        <v>16579</v>
      </c>
      <c r="CB118" s="10">
        <v>206648</v>
      </c>
      <c r="CC118" s="10">
        <v>89797</v>
      </c>
      <c r="CD118" s="10">
        <v>0</v>
      </c>
      <c r="CE118" s="10">
        <v>89797</v>
      </c>
      <c r="CF118" s="10">
        <v>178235</v>
      </c>
      <c r="CG118" s="10">
        <v>57334</v>
      </c>
      <c r="CH118" s="10">
        <v>120901</v>
      </c>
      <c r="CI118" s="10">
        <v>57042</v>
      </c>
      <c r="CJ118" s="10">
        <v>26133</v>
      </c>
      <c r="CK118" s="10">
        <v>30909</v>
      </c>
      <c r="CL118" s="10">
        <v>61832</v>
      </c>
      <c r="CM118" s="10">
        <v>4137</v>
      </c>
      <c r="CN118" s="10">
        <v>57695</v>
      </c>
      <c r="CO118" s="10">
        <v>124727</v>
      </c>
      <c r="CP118" s="10">
        <v>35982</v>
      </c>
      <c r="CQ118" s="10">
        <v>88745</v>
      </c>
      <c r="CR118" s="10">
        <v>83625</v>
      </c>
      <c r="CS118" s="10">
        <v>34440</v>
      </c>
      <c r="CT118" s="10">
        <v>49185</v>
      </c>
      <c r="CU118" s="10">
        <v>462964</v>
      </c>
      <c r="CV118" s="10">
        <v>43207</v>
      </c>
      <c r="CW118" s="10">
        <v>419757</v>
      </c>
      <c r="CX118" s="10">
        <v>120004</v>
      </c>
      <c r="CY118" s="10">
        <v>0</v>
      </c>
      <c r="CZ118" s="10">
        <v>120004</v>
      </c>
      <c r="DA118" s="10">
        <v>1412226</v>
      </c>
      <c r="DB118" s="10">
        <v>202574</v>
      </c>
      <c r="DC118" s="10">
        <v>1209652</v>
      </c>
      <c r="DD118" s="10">
        <v>514193</v>
      </c>
      <c r="DE118" s="10">
        <v>53361</v>
      </c>
      <c r="DF118" s="10">
        <v>460832</v>
      </c>
      <c r="DG118" s="10">
        <v>72355</v>
      </c>
      <c r="DH118" s="10">
        <v>6599</v>
      </c>
      <c r="DI118" s="10">
        <v>65756</v>
      </c>
      <c r="DJ118" s="10">
        <v>476234</v>
      </c>
      <c r="DK118" s="10">
        <v>116131</v>
      </c>
      <c r="DL118" s="10">
        <v>360103</v>
      </c>
      <c r="DM118" s="10">
        <v>43786</v>
      </c>
      <c r="DN118" s="10">
        <v>23367</v>
      </c>
      <c r="DO118" s="10">
        <v>20419</v>
      </c>
      <c r="DP118" s="10">
        <v>233485</v>
      </c>
      <c r="DQ118" s="10">
        <v>17640</v>
      </c>
      <c r="DR118" s="10">
        <v>215845</v>
      </c>
      <c r="DS118" s="10">
        <v>1147776</v>
      </c>
      <c r="DT118" s="10">
        <v>514000</v>
      </c>
      <c r="DU118" s="10">
        <v>633776</v>
      </c>
      <c r="DV118" s="10">
        <v>105316</v>
      </c>
      <c r="DW118" s="10">
        <v>72974</v>
      </c>
      <c r="DX118" s="10">
        <v>32342</v>
      </c>
      <c r="DY118" s="10">
        <v>245149</v>
      </c>
      <c r="DZ118" s="10">
        <v>0</v>
      </c>
      <c r="EA118" s="10">
        <v>245149</v>
      </c>
      <c r="EB118" s="10">
        <v>61211</v>
      </c>
      <c r="EC118" s="10">
        <v>19983</v>
      </c>
      <c r="ED118" s="10">
        <v>41228</v>
      </c>
      <c r="EE118" s="10">
        <v>432070</v>
      </c>
      <c r="EF118" s="10">
        <v>292901</v>
      </c>
      <c r="EG118" s="10">
        <v>139169</v>
      </c>
      <c r="EH118" s="10">
        <v>939804</v>
      </c>
      <c r="EI118" s="10">
        <v>152541</v>
      </c>
      <c r="EJ118" s="10">
        <v>787263</v>
      </c>
      <c r="EK118" s="10">
        <v>402317</v>
      </c>
      <c r="EL118" s="10">
        <v>311639</v>
      </c>
      <c r="EM118" s="10">
        <v>90678</v>
      </c>
      <c r="EN118" s="10">
        <v>24271</v>
      </c>
      <c r="EO118" s="10">
        <v>6281</v>
      </c>
      <c r="EP118" s="10">
        <v>17990</v>
      </c>
      <c r="EQ118" s="10">
        <v>813766</v>
      </c>
      <c r="ER118" s="10">
        <v>266188</v>
      </c>
      <c r="ES118" s="10">
        <v>547578</v>
      </c>
      <c r="ET118" s="10">
        <v>435683</v>
      </c>
      <c r="EU118" s="10">
        <v>333833</v>
      </c>
      <c r="EV118" s="10">
        <v>101850</v>
      </c>
      <c r="EW118" s="10">
        <v>119224</v>
      </c>
      <c r="EX118" s="10">
        <v>27613</v>
      </c>
      <c r="EY118" s="10">
        <v>91611</v>
      </c>
      <c r="EZ118" s="10">
        <v>370669</v>
      </c>
      <c r="FA118" s="10">
        <v>53266</v>
      </c>
      <c r="FB118" s="10">
        <v>317403</v>
      </c>
      <c r="FC118" s="10">
        <v>185049</v>
      </c>
      <c r="FD118" s="10">
        <v>127568</v>
      </c>
      <c r="FE118" s="10">
        <v>57481</v>
      </c>
      <c r="FF118" s="320"/>
      <c r="FG118" s="320"/>
      <c r="FH118" s="317"/>
    </row>
    <row r="119" spans="1:164" ht="15" customHeight="1">
      <c r="A119" s="713" t="s">
        <v>550</v>
      </c>
      <c r="B119" s="713"/>
      <c r="C119" s="713"/>
      <c r="D119" s="10">
        <v>36858378</v>
      </c>
      <c r="E119" s="10"/>
      <c r="F119" s="10"/>
      <c r="G119" s="10">
        <v>7756388</v>
      </c>
      <c r="H119" s="10">
        <v>29101990</v>
      </c>
      <c r="I119" s="10">
        <v>484844</v>
      </c>
      <c r="J119" s="10">
        <v>60256</v>
      </c>
      <c r="K119" s="10">
        <v>424588</v>
      </c>
      <c r="L119" s="10">
        <v>539536</v>
      </c>
      <c r="M119" s="10">
        <v>404527</v>
      </c>
      <c r="N119" s="10">
        <v>135009</v>
      </c>
      <c r="O119" s="10">
        <v>663095</v>
      </c>
      <c r="P119" s="10">
        <v>263915</v>
      </c>
      <c r="Q119" s="10">
        <v>399180</v>
      </c>
      <c r="R119" s="10">
        <v>235153</v>
      </c>
      <c r="S119" s="10">
        <v>74610</v>
      </c>
      <c r="T119" s="10">
        <v>160543</v>
      </c>
      <c r="U119" s="10">
        <v>6972557</v>
      </c>
      <c r="V119" s="10">
        <v>473825</v>
      </c>
      <c r="W119" s="10">
        <v>6498732</v>
      </c>
      <c r="X119" s="10">
        <v>955397</v>
      </c>
      <c r="Y119" s="10">
        <v>160531</v>
      </c>
      <c r="Z119" s="10">
        <v>794866</v>
      </c>
      <c r="AA119" s="10">
        <v>660176</v>
      </c>
      <c r="AB119" s="10">
        <v>399160</v>
      </c>
      <c r="AC119" s="10">
        <v>261016</v>
      </c>
      <c r="AD119" s="10">
        <v>141710</v>
      </c>
      <c r="AE119" s="10">
        <v>84266</v>
      </c>
      <c r="AF119" s="10">
        <v>57444</v>
      </c>
      <c r="AG119" s="10">
        <v>189993</v>
      </c>
      <c r="AH119" s="10">
        <v>0</v>
      </c>
      <c r="AI119" s="10">
        <v>189993</v>
      </c>
      <c r="AJ119" s="10">
        <v>1328796</v>
      </c>
      <c r="AK119" s="10">
        <v>252576</v>
      </c>
      <c r="AL119" s="10">
        <v>1076220</v>
      </c>
      <c r="AM119" s="10">
        <v>797622</v>
      </c>
      <c r="AN119" s="10">
        <v>76596</v>
      </c>
      <c r="AO119" s="10">
        <v>721026</v>
      </c>
      <c r="AP119" s="10">
        <v>154174</v>
      </c>
      <c r="AQ119" s="10">
        <v>40972</v>
      </c>
      <c r="AR119" s="10">
        <v>113202</v>
      </c>
      <c r="AS119" s="10">
        <v>143394</v>
      </c>
      <c r="AT119" s="10">
        <v>25312</v>
      </c>
      <c r="AU119" s="10">
        <v>118082</v>
      </c>
      <c r="AV119" s="10">
        <v>2134951</v>
      </c>
      <c r="AW119" s="10">
        <v>80710</v>
      </c>
      <c r="AX119" s="10">
        <v>2054241</v>
      </c>
      <c r="AY119" s="10">
        <v>967969</v>
      </c>
      <c r="AZ119" s="10">
        <v>143890</v>
      </c>
      <c r="BA119" s="10">
        <v>824079</v>
      </c>
      <c r="BB119" s="10">
        <v>256178</v>
      </c>
      <c r="BC119" s="10">
        <v>70347</v>
      </c>
      <c r="BD119" s="10">
        <v>185831</v>
      </c>
      <c r="BE119" s="10">
        <v>377689</v>
      </c>
      <c r="BF119" s="10">
        <v>125466</v>
      </c>
      <c r="BG119" s="10">
        <v>252223</v>
      </c>
      <c r="BH119" s="10">
        <v>510054</v>
      </c>
      <c r="BI119" s="10">
        <v>112923</v>
      </c>
      <c r="BJ119" s="10">
        <v>397131</v>
      </c>
      <c r="BK119" s="10">
        <v>461337</v>
      </c>
      <c r="BL119" s="10">
        <v>182805</v>
      </c>
      <c r="BM119" s="10">
        <v>278532</v>
      </c>
      <c r="BN119" s="10">
        <v>162077</v>
      </c>
      <c r="BO119" s="10">
        <v>34528</v>
      </c>
      <c r="BP119" s="10">
        <v>127549</v>
      </c>
      <c r="BQ119" s="10">
        <v>701551</v>
      </c>
      <c r="BR119" s="10">
        <v>106758</v>
      </c>
      <c r="BS119" s="10">
        <v>594793</v>
      </c>
      <c r="BT119" s="10">
        <v>462111</v>
      </c>
      <c r="BU119" s="10">
        <v>206530</v>
      </c>
      <c r="BV119" s="10">
        <v>255581</v>
      </c>
      <c r="BW119" s="10">
        <v>799796</v>
      </c>
      <c r="BX119" s="10">
        <v>205806</v>
      </c>
      <c r="BY119" s="10">
        <v>593990</v>
      </c>
      <c r="BZ119" s="10">
        <v>407452</v>
      </c>
      <c r="CA119" s="10">
        <v>197600</v>
      </c>
      <c r="CB119" s="10">
        <v>209852</v>
      </c>
      <c r="CC119" s="10">
        <v>264284</v>
      </c>
      <c r="CD119" s="10">
        <v>43735</v>
      </c>
      <c r="CE119" s="10">
        <v>220549</v>
      </c>
      <c r="CF119" s="10">
        <v>571022</v>
      </c>
      <c r="CG119" s="10">
        <v>125739</v>
      </c>
      <c r="CH119" s="10">
        <v>445283</v>
      </c>
      <c r="CI119" s="10">
        <v>168591</v>
      </c>
      <c r="CJ119" s="10">
        <v>70735</v>
      </c>
      <c r="CK119" s="10">
        <v>97856</v>
      </c>
      <c r="CL119" s="10">
        <v>223672</v>
      </c>
      <c r="CM119" s="10">
        <v>72580</v>
      </c>
      <c r="CN119" s="10">
        <v>151092</v>
      </c>
      <c r="CO119" s="10">
        <v>288754</v>
      </c>
      <c r="CP119" s="10">
        <v>62075</v>
      </c>
      <c r="CQ119" s="10">
        <v>226679</v>
      </c>
      <c r="CR119" s="10">
        <v>212790</v>
      </c>
      <c r="CS119" s="10">
        <v>53037</v>
      </c>
      <c r="CT119" s="10">
        <v>159753</v>
      </c>
      <c r="CU119" s="10">
        <v>570147</v>
      </c>
      <c r="CV119" s="10">
        <v>87672</v>
      </c>
      <c r="CW119" s="10">
        <v>482475</v>
      </c>
      <c r="CX119" s="10">
        <v>277023</v>
      </c>
      <c r="CY119" s="10">
        <v>39624</v>
      </c>
      <c r="CZ119" s="10">
        <v>237399</v>
      </c>
      <c r="DA119" s="10">
        <v>1349142</v>
      </c>
      <c r="DB119" s="10">
        <v>276674</v>
      </c>
      <c r="DC119" s="10">
        <v>1072468</v>
      </c>
      <c r="DD119" s="10">
        <v>895179</v>
      </c>
      <c r="DE119" s="10">
        <v>270869</v>
      </c>
      <c r="DF119" s="10">
        <v>624310</v>
      </c>
      <c r="DG119" s="10">
        <v>88524</v>
      </c>
      <c r="DH119" s="10">
        <v>15223</v>
      </c>
      <c r="DI119" s="10">
        <v>73301</v>
      </c>
      <c r="DJ119" s="10">
        <v>1355753</v>
      </c>
      <c r="DK119" s="10">
        <v>236451</v>
      </c>
      <c r="DL119" s="10">
        <v>1119302</v>
      </c>
      <c r="DM119" s="10">
        <v>412393</v>
      </c>
      <c r="DN119" s="10">
        <v>50691</v>
      </c>
      <c r="DO119" s="10">
        <v>361702</v>
      </c>
      <c r="DP119" s="10">
        <v>759199</v>
      </c>
      <c r="DQ119" s="10">
        <v>385081</v>
      </c>
      <c r="DR119" s="10">
        <v>374118</v>
      </c>
      <c r="DS119" s="10">
        <v>1694106</v>
      </c>
      <c r="DT119" s="10">
        <v>451014</v>
      </c>
      <c r="DU119" s="10">
        <v>1243092</v>
      </c>
      <c r="DV119" s="10">
        <v>270512</v>
      </c>
      <c r="DW119" s="10">
        <v>195550</v>
      </c>
      <c r="DX119" s="10">
        <v>74962</v>
      </c>
      <c r="DY119" s="10">
        <v>602070</v>
      </c>
      <c r="DZ119" s="10">
        <v>205652</v>
      </c>
      <c r="EA119" s="10">
        <v>396418</v>
      </c>
      <c r="EB119" s="10">
        <v>92234</v>
      </c>
      <c r="EC119" s="10">
        <v>43737</v>
      </c>
      <c r="ED119" s="10">
        <v>48497</v>
      </c>
      <c r="EE119" s="10">
        <v>581994</v>
      </c>
      <c r="EF119" s="10">
        <v>82281</v>
      </c>
      <c r="EG119" s="10">
        <v>499713</v>
      </c>
      <c r="EH119" s="10">
        <v>2047293</v>
      </c>
      <c r="EI119" s="10">
        <v>186858</v>
      </c>
      <c r="EJ119" s="10">
        <v>1860435</v>
      </c>
      <c r="EK119" s="10">
        <v>461077</v>
      </c>
      <c r="EL119" s="10">
        <v>78645</v>
      </c>
      <c r="EM119" s="10">
        <v>382432</v>
      </c>
      <c r="EN119" s="10">
        <v>100746</v>
      </c>
      <c r="EO119" s="10">
        <v>33066</v>
      </c>
      <c r="EP119" s="10">
        <v>67680</v>
      </c>
      <c r="EQ119" s="10">
        <v>774800</v>
      </c>
      <c r="ER119" s="10">
        <v>101245</v>
      </c>
      <c r="ES119" s="10">
        <v>673555</v>
      </c>
      <c r="ET119" s="10">
        <v>628064</v>
      </c>
      <c r="EU119" s="10">
        <v>119307</v>
      </c>
      <c r="EV119" s="10">
        <v>508757</v>
      </c>
      <c r="EW119" s="10">
        <v>270318</v>
      </c>
      <c r="EX119" s="10">
        <v>44343</v>
      </c>
      <c r="EY119" s="10">
        <v>225975</v>
      </c>
      <c r="EZ119" s="10">
        <v>1189238</v>
      </c>
      <c r="FA119" s="10">
        <v>571675</v>
      </c>
      <c r="FB119" s="10">
        <v>617563</v>
      </c>
      <c r="FC119" s="10">
        <v>201840</v>
      </c>
      <c r="FD119" s="10">
        <v>68920</v>
      </c>
      <c r="FE119" s="10">
        <v>132920</v>
      </c>
      <c r="FF119" s="320"/>
      <c r="FG119" s="320"/>
      <c r="FH119" s="317"/>
    </row>
    <row r="120" spans="1:164" ht="25.5" customHeight="1">
      <c r="A120" s="713" t="s">
        <v>551</v>
      </c>
      <c r="B120" s="713"/>
      <c r="C120" s="713"/>
      <c r="D120" s="10">
        <v>111279049</v>
      </c>
      <c r="E120" s="10"/>
      <c r="F120" s="10"/>
      <c r="G120" s="10">
        <v>45900748</v>
      </c>
      <c r="H120" s="10">
        <v>65378301</v>
      </c>
      <c r="I120" s="10">
        <v>1048032</v>
      </c>
      <c r="J120" s="10">
        <v>395811</v>
      </c>
      <c r="K120" s="10">
        <v>652221</v>
      </c>
      <c r="L120" s="10">
        <v>304382</v>
      </c>
      <c r="M120" s="10">
        <v>206450</v>
      </c>
      <c r="N120" s="10">
        <v>97932</v>
      </c>
      <c r="O120" s="10">
        <v>1521376</v>
      </c>
      <c r="P120" s="10">
        <v>538684</v>
      </c>
      <c r="Q120" s="10">
        <v>982692</v>
      </c>
      <c r="R120" s="10">
        <v>511703</v>
      </c>
      <c r="S120" s="10">
        <v>152956</v>
      </c>
      <c r="T120" s="10">
        <v>358747</v>
      </c>
      <c r="U120" s="10">
        <v>18423826</v>
      </c>
      <c r="V120" s="10">
        <v>7033873</v>
      </c>
      <c r="W120" s="10">
        <v>11389953</v>
      </c>
      <c r="X120" s="10">
        <v>2266373</v>
      </c>
      <c r="Y120" s="10">
        <v>775965</v>
      </c>
      <c r="Z120" s="10">
        <v>1490408</v>
      </c>
      <c r="AA120" s="10">
        <v>2010941</v>
      </c>
      <c r="AB120" s="10">
        <v>1607284</v>
      </c>
      <c r="AC120" s="10">
        <v>403657</v>
      </c>
      <c r="AD120" s="10">
        <v>281359</v>
      </c>
      <c r="AE120" s="10">
        <v>211914</v>
      </c>
      <c r="AF120" s="10">
        <v>69445</v>
      </c>
      <c r="AG120" s="10">
        <v>617961</v>
      </c>
      <c r="AH120" s="10">
        <v>0</v>
      </c>
      <c r="AI120" s="10">
        <v>617961</v>
      </c>
      <c r="AJ120" s="10">
        <v>3722211</v>
      </c>
      <c r="AK120" s="10">
        <v>864979</v>
      </c>
      <c r="AL120" s="10">
        <v>2857232</v>
      </c>
      <c r="AM120" s="10">
        <v>1586618</v>
      </c>
      <c r="AN120" s="10">
        <v>594551</v>
      </c>
      <c r="AO120" s="10">
        <v>992067</v>
      </c>
      <c r="AP120" s="10">
        <v>335020</v>
      </c>
      <c r="AQ120" s="10">
        <v>100246</v>
      </c>
      <c r="AR120" s="10">
        <v>234774</v>
      </c>
      <c r="AS120" s="10">
        <v>235524</v>
      </c>
      <c r="AT120" s="10">
        <v>142614</v>
      </c>
      <c r="AU120" s="10">
        <v>92910</v>
      </c>
      <c r="AV120" s="10">
        <v>7946200</v>
      </c>
      <c r="AW120" s="10">
        <v>4391547</v>
      </c>
      <c r="AX120" s="10">
        <v>3554653</v>
      </c>
      <c r="AY120" s="10">
        <v>1858844</v>
      </c>
      <c r="AZ120" s="10">
        <v>978441</v>
      </c>
      <c r="BA120" s="10">
        <v>880403</v>
      </c>
      <c r="BB120" s="10">
        <v>594853</v>
      </c>
      <c r="BC120" s="10">
        <v>215360</v>
      </c>
      <c r="BD120" s="10">
        <v>379493</v>
      </c>
      <c r="BE120" s="10">
        <v>772331</v>
      </c>
      <c r="BF120" s="10">
        <v>165644</v>
      </c>
      <c r="BG120" s="10">
        <v>606687</v>
      </c>
      <c r="BH120" s="10">
        <v>1338625</v>
      </c>
      <c r="BI120" s="10">
        <v>664904</v>
      </c>
      <c r="BJ120" s="10">
        <v>673721</v>
      </c>
      <c r="BK120" s="10">
        <v>1328877</v>
      </c>
      <c r="BL120" s="10">
        <v>810683</v>
      </c>
      <c r="BM120" s="10">
        <v>518194</v>
      </c>
      <c r="BN120" s="10">
        <v>269774</v>
      </c>
      <c r="BO120" s="10">
        <v>158613</v>
      </c>
      <c r="BP120" s="10">
        <v>111161</v>
      </c>
      <c r="BQ120" s="10">
        <v>2141138</v>
      </c>
      <c r="BR120" s="10">
        <v>1239474</v>
      </c>
      <c r="BS120" s="10">
        <v>901664</v>
      </c>
      <c r="BT120" s="10">
        <v>3139988</v>
      </c>
      <c r="BU120" s="10">
        <v>2581293</v>
      </c>
      <c r="BV120" s="10">
        <v>558695</v>
      </c>
      <c r="BW120" s="10">
        <v>3017724</v>
      </c>
      <c r="BX120" s="10">
        <v>1705749</v>
      </c>
      <c r="BY120" s="10">
        <v>1311975</v>
      </c>
      <c r="BZ120" s="10">
        <v>1682035</v>
      </c>
      <c r="CA120" s="10">
        <v>572530</v>
      </c>
      <c r="CB120" s="10">
        <v>1109505</v>
      </c>
      <c r="CC120" s="10">
        <v>528039</v>
      </c>
      <c r="CD120" s="10">
        <v>295707</v>
      </c>
      <c r="CE120" s="10">
        <v>232332</v>
      </c>
      <c r="CF120" s="10">
        <v>1615152</v>
      </c>
      <c r="CG120" s="10">
        <v>769954</v>
      </c>
      <c r="CH120" s="10">
        <v>845198</v>
      </c>
      <c r="CI120" s="10">
        <v>196700</v>
      </c>
      <c r="CJ120" s="10">
        <v>108990</v>
      </c>
      <c r="CK120" s="10">
        <v>87710</v>
      </c>
      <c r="CL120" s="10">
        <v>372019</v>
      </c>
      <c r="CM120" s="10">
        <v>58856</v>
      </c>
      <c r="CN120" s="10">
        <v>313163</v>
      </c>
      <c r="CO120" s="10">
        <v>814684</v>
      </c>
      <c r="CP120" s="10">
        <v>139415</v>
      </c>
      <c r="CQ120" s="10">
        <v>675269</v>
      </c>
      <c r="CR120" s="10">
        <v>428516</v>
      </c>
      <c r="CS120" s="10">
        <v>315144</v>
      </c>
      <c r="CT120" s="10">
        <v>113372</v>
      </c>
      <c r="CU120" s="10">
        <v>3263990</v>
      </c>
      <c r="CV120" s="10">
        <v>2227056</v>
      </c>
      <c r="CW120" s="10">
        <v>1036934</v>
      </c>
      <c r="CX120" s="10">
        <v>621070</v>
      </c>
      <c r="CY120" s="10">
        <v>417814</v>
      </c>
      <c r="CZ120" s="10">
        <v>203256</v>
      </c>
      <c r="DA120" s="10">
        <v>14264703</v>
      </c>
      <c r="DB120" s="10">
        <v>4198647</v>
      </c>
      <c r="DC120" s="10">
        <v>10066056</v>
      </c>
      <c r="DD120" s="10">
        <v>1878376</v>
      </c>
      <c r="DE120" s="10">
        <v>643100</v>
      </c>
      <c r="DF120" s="10">
        <v>1235276</v>
      </c>
      <c r="DG120" s="10">
        <v>226325</v>
      </c>
      <c r="DH120" s="10">
        <v>72639</v>
      </c>
      <c r="DI120" s="10">
        <v>153686</v>
      </c>
      <c r="DJ120" s="10">
        <v>2948662</v>
      </c>
      <c r="DK120" s="10">
        <v>1187462</v>
      </c>
      <c r="DL120" s="10">
        <v>1761200</v>
      </c>
      <c r="DM120" s="10">
        <v>533471</v>
      </c>
      <c r="DN120" s="10">
        <v>322822</v>
      </c>
      <c r="DO120" s="10">
        <v>210649</v>
      </c>
      <c r="DP120" s="10">
        <v>1318916</v>
      </c>
      <c r="DQ120" s="10">
        <v>414808</v>
      </c>
      <c r="DR120" s="10">
        <v>904108</v>
      </c>
      <c r="DS120" s="10">
        <v>4278928</v>
      </c>
      <c r="DT120" s="10">
        <v>1586991</v>
      </c>
      <c r="DU120" s="10">
        <v>2691937</v>
      </c>
      <c r="DV120" s="10">
        <v>544329</v>
      </c>
      <c r="DW120" s="10">
        <v>444386</v>
      </c>
      <c r="DX120" s="10">
        <v>99943</v>
      </c>
      <c r="DY120" s="10">
        <v>851025</v>
      </c>
      <c r="DZ120" s="10">
        <v>271812</v>
      </c>
      <c r="EA120" s="10">
        <v>579213</v>
      </c>
      <c r="EB120" s="10">
        <v>190160</v>
      </c>
      <c r="EC120" s="10">
        <v>123352</v>
      </c>
      <c r="ED120" s="10">
        <v>66808</v>
      </c>
      <c r="EE120" s="10">
        <v>1560990</v>
      </c>
      <c r="EF120" s="10">
        <v>310926</v>
      </c>
      <c r="EG120" s="10">
        <v>1250064</v>
      </c>
      <c r="EH120" s="10">
        <v>9769463</v>
      </c>
      <c r="EI120" s="10">
        <v>1681348</v>
      </c>
      <c r="EJ120" s="10">
        <v>8088115</v>
      </c>
      <c r="EK120" s="10">
        <v>564169</v>
      </c>
      <c r="EL120" s="10">
        <v>223770</v>
      </c>
      <c r="EM120" s="10">
        <v>340399</v>
      </c>
      <c r="EN120" s="10">
        <v>137208</v>
      </c>
      <c r="EO120" s="10">
        <v>102914</v>
      </c>
      <c r="EP120" s="10">
        <v>34294</v>
      </c>
      <c r="EQ120" s="10">
        <v>2305992</v>
      </c>
      <c r="ER120" s="10">
        <v>1162211</v>
      </c>
      <c r="ES120" s="10">
        <v>1143781</v>
      </c>
      <c r="ET120" s="10">
        <v>3009039</v>
      </c>
      <c r="EU120" s="10">
        <v>1521343</v>
      </c>
      <c r="EV120" s="10">
        <v>1487696</v>
      </c>
      <c r="EW120" s="10">
        <v>683473</v>
      </c>
      <c r="EX120" s="10">
        <v>588911</v>
      </c>
      <c r="EY120" s="10">
        <v>94562</v>
      </c>
      <c r="EZ120" s="10">
        <v>1370757</v>
      </c>
      <c r="FA120" s="10">
        <v>577112</v>
      </c>
      <c r="FB120" s="10">
        <v>793645</v>
      </c>
      <c r="FC120" s="10">
        <v>47176</v>
      </c>
      <c r="FD120" s="10">
        <v>23693</v>
      </c>
      <c r="FE120" s="10">
        <v>23483</v>
      </c>
      <c r="FF120" s="320"/>
      <c r="FG120" s="320"/>
      <c r="FH120" s="317"/>
    </row>
    <row r="121" spans="1:164" ht="15" customHeight="1">
      <c r="A121" s="713" t="s">
        <v>552</v>
      </c>
      <c r="B121" s="713"/>
      <c r="C121" s="713"/>
      <c r="D121" s="628"/>
      <c r="E121" s="628"/>
      <c r="F121" s="628"/>
      <c r="G121" s="628"/>
      <c r="H121" s="628"/>
      <c r="I121" s="628"/>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36"/>
      <c r="CG121" s="636"/>
      <c r="CH121" s="636"/>
      <c r="CI121" s="636"/>
      <c r="CJ121" s="636"/>
      <c r="CK121" s="636"/>
      <c r="CL121" s="636"/>
      <c r="CM121" s="636"/>
      <c r="CN121" s="636"/>
      <c r="CO121" s="636"/>
      <c r="CP121" s="636"/>
      <c r="CQ121" s="636"/>
      <c r="CR121" s="636"/>
      <c r="CS121" s="636"/>
      <c r="CT121" s="636"/>
      <c r="CU121" s="636"/>
      <c r="CV121" s="636"/>
      <c r="CW121" s="636"/>
      <c r="CX121" s="636"/>
      <c r="CY121" s="636"/>
      <c r="CZ121" s="636"/>
      <c r="DA121" s="636"/>
      <c r="DB121" s="636"/>
      <c r="DC121" s="636"/>
      <c r="DD121" s="636"/>
      <c r="DE121" s="636"/>
      <c r="DF121" s="636"/>
      <c r="DG121" s="636"/>
      <c r="DH121" s="636"/>
      <c r="DI121" s="636"/>
      <c r="DJ121" s="636"/>
      <c r="DK121" s="636"/>
      <c r="DL121" s="636"/>
      <c r="DM121" s="636"/>
      <c r="DN121" s="636"/>
      <c r="DO121" s="636"/>
      <c r="DP121" s="636"/>
      <c r="DQ121" s="636"/>
      <c r="DR121" s="636"/>
      <c r="DS121" s="636"/>
      <c r="DT121" s="636"/>
      <c r="DU121" s="636"/>
      <c r="DV121" s="636"/>
      <c r="DW121" s="636"/>
      <c r="DX121" s="636"/>
      <c r="DY121" s="636"/>
      <c r="DZ121" s="636"/>
      <c r="EA121" s="636"/>
      <c r="EB121" s="636"/>
      <c r="EC121" s="636"/>
      <c r="ED121" s="636"/>
      <c r="EE121" s="636"/>
      <c r="EF121" s="636"/>
      <c r="EG121" s="636"/>
      <c r="EH121" s="636"/>
      <c r="EI121" s="636"/>
      <c r="EJ121" s="636"/>
      <c r="EK121" s="636"/>
      <c r="EL121" s="636"/>
      <c r="EM121" s="636"/>
      <c r="EN121" s="636"/>
      <c r="EO121" s="636"/>
      <c r="EP121" s="636"/>
      <c r="EQ121" s="636"/>
      <c r="ER121" s="636"/>
      <c r="ES121" s="636"/>
      <c r="ET121" s="636"/>
      <c r="EU121" s="636"/>
      <c r="EV121" s="636"/>
      <c r="EW121" s="636"/>
      <c r="EX121" s="636"/>
      <c r="EY121" s="636"/>
      <c r="EZ121" s="636"/>
      <c r="FA121" s="636"/>
      <c r="FB121" s="636"/>
      <c r="FC121" s="636"/>
      <c r="FD121" s="636"/>
      <c r="FE121" s="636"/>
      <c r="FF121" s="320"/>
      <c r="FG121" s="320"/>
      <c r="FH121" s="317"/>
    </row>
    <row r="122" spans="1:164" ht="15" customHeight="1">
      <c r="A122" s="713" t="s">
        <v>553</v>
      </c>
      <c r="B122" s="713"/>
      <c r="C122" s="713"/>
      <c r="D122" s="10">
        <v>7023652</v>
      </c>
      <c r="E122" s="10"/>
      <c r="F122" s="10"/>
      <c r="G122" s="10">
        <v>4088188</v>
      </c>
      <c r="H122" s="10">
        <v>2935464</v>
      </c>
      <c r="I122" s="10">
        <v>19889</v>
      </c>
      <c r="J122" s="10">
        <v>0</v>
      </c>
      <c r="K122" s="10">
        <v>19889</v>
      </c>
      <c r="L122" s="10">
        <v>262089</v>
      </c>
      <c r="M122" s="10">
        <v>238865</v>
      </c>
      <c r="N122" s="10">
        <v>23224</v>
      </c>
      <c r="O122" s="10">
        <v>4949</v>
      </c>
      <c r="P122" s="10">
        <v>0</v>
      </c>
      <c r="Q122" s="10">
        <v>4949</v>
      </c>
      <c r="R122" s="10">
        <v>43534</v>
      </c>
      <c r="S122" s="10">
        <v>972</v>
      </c>
      <c r="T122" s="10">
        <v>42562</v>
      </c>
      <c r="U122" s="10">
        <v>1496262</v>
      </c>
      <c r="V122" s="10">
        <v>7991</v>
      </c>
      <c r="W122" s="10">
        <v>1488271</v>
      </c>
      <c r="X122" s="10">
        <v>100551</v>
      </c>
      <c r="Y122" s="10">
        <v>0</v>
      </c>
      <c r="Z122" s="10">
        <v>100551</v>
      </c>
      <c r="AA122" s="10">
        <v>4152</v>
      </c>
      <c r="AB122" s="10">
        <v>784</v>
      </c>
      <c r="AC122" s="10">
        <v>3368</v>
      </c>
      <c r="AD122" s="10">
        <v>4</v>
      </c>
      <c r="AE122" s="10">
        <v>0</v>
      </c>
      <c r="AF122" s="10">
        <v>4</v>
      </c>
      <c r="AG122" s="10">
        <v>0</v>
      </c>
      <c r="AH122" s="10">
        <v>0</v>
      </c>
      <c r="AI122" s="10">
        <v>0</v>
      </c>
      <c r="AJ122" s="10">
        <v>3420236</v>
      </c>
      <c r="AK122" s="10">
        <v>3420236</v>
      </c>
      <c r="AL122" s="10">
        <v>0</v>
      </c>
      <c r="AM122" s="10">
        <v>82092</v>
      </c>
      <c r="AN122" s="10">
        <v>0</v>
      </c>
      <c r="AO122" s="10">
        <v>82092</v>
      </c>
      <c r="AP122" s="10">
        <v>438</v>
      </c>
      <c r="AQ122" s="10">
        <v>0</v>
      </c>
      <c r="AR122" s="10">
        <v>438</v>
      </c>
      <c r="AS122" s="10">
        <v>66667</v>
      </c>
      <c r="AT122" s="10">
        <v>37301</v>
      </c>
      <c r="AU122" s="10">
        <v>29366</v>
      </c>
      <c r="AV122" s="10">
        <v>29470</v>
      </c>
      <c r="AW122" s="10">
        <v>0</v>
      </c>
      <c r="AX122" s="10">
        <v>29470</v>
      </c>
      <c r="AY122" s="10">
        <v>20024</v>
      </c>
      <c r="AZ122" s="10">
        <v>0</v>
      </c>
      <c r="BA122" s="10">
        <v>20024</v>
      </c>
      <c r="BB122" s="10">
        <v>64128</v>
      </c>
      <c r="BC122" s="10">
        <v>0</v>
      </c>
      <c r="BD122" s="10">
        <v>64128</v>
      </c>
      <c r="BE122" s="10">
        <v>30075</v>
      </c>
      <c r="BF122" s="10">
        <v>0</v>
      </c>
      <c r="BG122" s="10">
        <v>30075</v>
      </c>
      <c r="BH122" s="10">
        <v>57050</v>
      </c>
      <c r="BI122" s="10">
        <v>0</v>
      </c>
      <c r="BJ122" s="10">
        <v>57050</v>
      </c>
      <c r="BK122" s="10">
        <v>65416</v>
      </c>
      <c r="BL122" s="10">
        <v>0</v>
      </c>
      <c r="BM122" s="10">
        <v>65416</v>
      </c>
      <c r="BN122" s="10">
        <v>8426</v>
      </c>
      <c r="BO122" s="10">
        <v>0</v>
      </c>
      <c r="BP122" s="10">
        <v>8426</v>
      </c>
      <c r="BQ122" s="10">
        <v>31844</v>
      </c>
      <c r="BR122" s="10">
        <v>15076</v>
      </c>
      <c r="BS122" s="10">
        <v>16768</v>
      </c>
      <c r="BT122" s="10">
        <v>16559</v>
      </c>
      <c r="BU122" s="10">
        <v>0</v>
      </c>
      <c r="BV122" s="10">
        <v>16559</v>
      </c>
      <c r="BW122" s="10">
        <v>107070</v>
      </c>
      <c r="BX122" s="10">
        <v>387</v>
      </c>
      <c r="BY122" s="10">
        <v>106683</v>
      </c>
      <c r="BZ122" s="10">
        <v>41296</v>
      </c>
      <c r="CA122" s="10">
        <v>0</v>
      </c>
      <c r="CB122" s="10">
        <v>41296</v>
      </c>
      <c r="CC122" s="10">
        <v>8860</v>
      </c>
      <c r="CD122" s="10">
        <v>0</v>
      </c>
      <c r="CE122" s="10">
        <v>8860</v>
      </c>
      <c r="CF122" s="10">
        <v>25323</v>
      </c>
      <c r="CG122" s="10">
        <v>1714</v>
      </c>
      <c r="CH122" s="10">
        <v>23609</v>
      </c>
      <c r="CI122" s="10">
        <v>83925</v>
      </c>
      <c r="CJ122" s="10">
        <v>314</v>
      </c>
      <c r="CK122" s="10">
        <v>83611</v>
      </c>
      <c r="CL122" s="10">
        <v>9370</v>
      </c>
      <c r="CM122" s="10">
        <v>1445</v>
      </c>
      <c r="CN122" s="10">
        <v>7925</v>
      </c>
      <c r="CO122" s="10">
        <v>16350</v>
      </c>
      <c r="CP122" s="10">
        <v>0</v>
      </c>
      <c r="CQ122" s="10">
        <v>16350</v>
      </c>
      <c r="CR122" s="10">
        <v>5803</v>
      </c>
      <c r="CS122" s="10">
        <v>0</v>
      </c>
      <c r="CT122" s="10">
        <v>5803</v>
      </c>
      <c r="CU122" s="10">
        <v>1089</v>
      </c>
      <c r="CV122" s="10">
        <v>0</v>
      </c>
      <c r="CW122" s="10">
        <v>1089</v>
      </c>
      <c r="CX122" s="10">
        <v>7976</v>
      </c>
      <c r="CY122" s="10">
        <v>0</v>
      </c>
      <c r="CZ122" s="10">
        <v>7976</v>
      </c>
      <c r="DA122" s="10">
        <v>48082</v>
      </c>
      <c r="DB122" s="10">
        <v>3</v>
      </c>
      <c r="DC122" s="10">
        <v>48079</v>
      </c>
      <c r="DD122" s="10">
        <v>24461</v>
      </c>
      <c r="DE122" s="10">
        <v>0</v>
      </c>
      <c r="DF122" s="10">
        <v>24461</v>
      </c>
      <c r="DG122" s="10">
        <v>282969</v>
      </c>
      <c r="DH122" s="10">
        <v>281002</v>
      </c>
      <c r="DI122" s="10">
        <v>1967</v>
      </c>
      <c r="DJ122" s="10">
        <v>70848</v>
      </c>
      <c r="DK122" s="10">
        <v>0</v>
      </c>
      <c r="DL122" s="10">
        <v>70848</v>
      </c>
      <c r="DM122" s="10">
        <v>55109</v>
      </c>
      <c r="DN122" s="10">
        <v>34753</v>
      </c>
      <c r="DO122" s="10">
        <v>20356</v>
      </c>
      <c r="DP122" s="10">
        <v>34241</v>
      </c>
      <c r="DQ122" s="10">
        <v>0</v>
      </c>
      <c r="DR122" s="10">
        <v>34241</v>
      </c>
      <c r="DS122" s="10">
        <v>13545</v>
      </c>
      <c r="DT122" s="10">
        <v>0</v>
      </c>
      <c r="DU122" s="10">
        <v>13545</v>
      </c>
      <c r="DV122" s="10">
        <v>8412</v>
      </c>
      <c r="DW122" s="10">
        <v>7287</v>
      </c>
      <c r="DX122" s="10">
        <v>1125</v>
      </c>
      <c r="DY122" s="10">
        <v>7100</v>
      </c>
      <c r="DZ122" s="10">
        <v>12</v>
      </c>
      <c r="EA122" s="10">
        <v>7088</v>
      </c>
      <c r="EB122" s="10">
        <v>36639</v>
      </c>
      <c r="EC122" s="10">
        <v>2</v>
      </c>
      <c r="ED122" s="10">
        <v>36637</v>
      </c>
      <c r="EE122" s="10">
        <v>49684</v>
      </c>
      <c r="EF122" s="10">
        <v>0</v>
      </c>
      <c r="EG122" s="10">
        <v>49684</v>
      </c>
      <c r="EH122" s="10">
        <v>36780</v>
      </c>
      <c r="EI122" s="10">
        <v>0</v>
      </c>
      <c r="EJ122" s="10">
        <v>36780</v>
      </c>
      <c r="EK122" s="10">
        <v>22521</v>
      </c>
      <c r="EL122" s="10">
        <v>0</v>
      </c>
      <c r="EM122" s="10">
        <v>22521</v>
      </c>
      <c r="EN122" s="10">
        <v>50960</v>
      </c>
      <c r="EO122" s="10">
        <v>40044</v>
      </c>
      <c r="EP122" s="10">
        <v>10916</v>
      </c>
      <c r="EQ122" s="10">
        <v>11421</v>
      </c>
      <c r="ER122" s="10">
        <v>0</v>
      </c>
      <c r="ES122" s="10">
        <v>11421</v>
      </c>
      <c r="ET122" s="10">
        <v>94601</v>
      </c>
      <c r="EU122" s="10">
        <v>0</v>
      </c>
      <c r="EV122" s="10">
        <v>94601</v>
      </c>
      <c r="EW122" s="10">
        <v>2432</v>
      </c>
      <c r="EX122" s="10">
        <v>0</v>
      </c>
      <c r="EY122" s="10">
        <v>2432</v>
      </c>
      <c r="EZ122" s="10">
        <v>12900</v>
      </c>
      <c r="FA122" s="10">
        <v>0</v>
      </c>
      <c r="FB122" s="10">
        <v>12900</v>
      </c>
      <c r="FC122" s="10">
        <v>30029</v>
      </c>
      <c r="FD122" s="10">
        <v>0</v>
      </c>
      <c r="FE122" s="10">
        <v>30029</v>
      </c>
      <c r="FF122" s="320"/>
      <c r="FG122" s="320"/>
      <c r="FH122" s="317"/>
    </row>
    <row r="123" spans="1:164" ht="25.5" customHeight="1">
      <c r="A123" s="713" t="s">
        <v>554</v>
      </c>
      <c r="B123" s="713"/>
      <c r="C123" s="713"/>
      <c r="D123" s="10">
        <v>144284863</v>
      </c>
      <c r="E123" s="10"/>
      <c r="F123" s="10"/>
      <c r="G123" s="10">
        <v>43146625</v>
      </c>
      <c r="H123" s="10">
        <v>101138238</v>
      </c>
      <c r="I123" s="10">
        <v>1504249</v>
      </c>
      <c r="J123" s="10">
        <v>632564</v>
      </c>
      <c r="K123" s="10">
        <v>871685</v>
      </c>
      <c r="L123" s="10">
        <v>1534486</v>
      </c>
      <c r="M123" s="10">
        <v>1157821</v>
      </c>
      <c r="N123" s="10">
        <v>376665</v>
      </c>
      <c r="O123" s="10">
        <v>1426829</v>
      </c>
      <c r="P123" s="10">
        <v>107453</v>
      </c>
      <c r="Q123" s="10">
        <v>1319376</v>
      </c>
      <c r="R123" s="10">
        <v>404107</v>
      </c>
      <c r="S123" s="10">
        <v>116324</v>
      </c>
      <c r="T123" s="10">
        <v>287783</v>
      </c>
      <c r="U123" s="10">
        <v>13277919</v>
      </c>
      <c r="V123" s="10">
        <v>1824166</v>
      </c>
      <c r="W123" s="10">
        <v>11453753</v>
      </c>
      <c r="X123" s="10">
        <v>2551395</v>
      </c>
      <c r="Y123" s="10">
        <v>821166</v>
      </c>
      <c r="Z123" s="10">
        <v>1730229</v>
      </c>
      <c r="AA123" s="10">
        <v>3325154</v>
      </c>
      <c r="AB123" s="10">
        <v>914897</v>
      </c>
      <c r="AC123" s="10">
        <v>2410257</v>
      </c>
      <c r="AD123" s="10">
        <v>259390</v>
      </c>
      <c r="AE123" s="10">
        <v>208624</v>
      </c>
      <c r="AF123" s="10">
        <v>50766</v>
      </c>
      <c r="AG123" s="10">
        <v>597100</v>
      </c>
      <c r="AH123" s="10">
        <v>0</v>
      </c>
      <c r="AI123" s="10">
        <v>597100</v>
      </c>
      <c r="AJ123" s="10">
        <v>7434981</v>
      </c>
      <c r="AK123" s="10">
        <v>1357938</v>
      </c>
      <c r="AL123" s="10">
        <v>6077043</v>
      </c>
      <c r="AM123" s="10">
        <v>2006744</v>
      </c>
      <c r="AN123" s="10">
        <v>462831</v>
      </c>
      <c r="AO123" s="10">
        <v>1543913</v>
      </c>
      <c r="AP123" s="10">
        <v>1763720</v>
      </c>
      <c r="AQ123" s="10">
        <v>1323472</v>
      </c>
      <c r="AR123" s="10">
        <v>440248</v>
      </c>
      <c r="AS123" s="10">
        <v>330997</v>
      </c>
      <c r="AT123" s="10">
        <v>157438</v>
      </c>
      <c r="AU123" s="10">
        <v>173559</v>
      </c>
      <c r="AV123" s="10">
        <v>11907829</v>
      </c>
      <c r="AW123" s="10">
        <v>8445164</v>
      </c>
      <c r="AX123" s="10">
        <v>3462665</v>
      </c>
      <c r="AY123" s="10">
        <v>2249651</v>
      </c>
      <c r="AZ123" s="10">
        <v>437705</v>
      </c>
      <c r="BA123" s="10">
        <v>1811946</v>
      </c>
      <c r="BB123" s="10">
        <v>1339362</v>
      </c>
      <c r="BC123" s="10">
        <v>273231</v>
      </c>
      <c r="BD123" s="10">
        <v>1066131</v>
      </c>
      <c r="BE123" s="10">
        <v>1083783</v>
      </c>
      <c r="BF123" s="10">
        <v>173473</v>
      </c>
      <c r="BG123" s="10">
        <v>910310</v>
      </c>
      <c r="BH123" s="10">
        <v>981439</v>
      </c>
      <c r="BI123" s="10">
        <v>424032</v>
      </c>
      <c r="BJ123" s="10">
        <v>557407</v>
      </c>
      <c r="BK123" s="10">
        <v>1961140</v>
      </c>
      <c r="BL123" s="10">
        <v>1278394</v>
      </c>
      <c r="BM123" s="10">
        <v>682746</v>
      </c>
      <c r="BN123" s="10">
        <v>767613</v>
      </c>
      <c r="BO123" s="10">
        <v>331154</v>
      </c>
      <c r="BP123" s="10">
        <v>436459</v>
      </c>
      <c r="BQ123" s="10">
        <v>3677567</v>
      </c>
      <c r="BR123" s="10">
        <v>501496</v>
      </c>
      <c r="BS123" s="10">
        <v>3176071</v>
      </c>
      <c r="BT123" s="10">
        <v>7190994</v>
      </c>
      <c r="BU123" s="10">
        <v>2313478</v>
      </c>
      <c r="BV123" s="10">
        <v>4877516</v>
      </c>
      <c r="BW123" s="10">
        <v>3841145</v>
      </c>
      <c r="BX123" s="10">
        <v>753210</v>
      </c>
      <c r="BY123" s="10">
        <v>3087935</v>
      </c>
      <c r="BZ123" s="10">
        <v>2873167</v>
      </c>
      <c r="CA123" s="10">
        <v>833357</v>
      </c>
      <c r="CB123" s="10">
        <v>2039810</v>
      </c>
      <c r="CC123" s="10">
        <v>659093</v>
      </c>
      <c r="CD123" s="10">
        <v>306398</v>
      </c>
      <c r="CE123" s="10">
        <v>352695</v>
      </c>
      <c r="CF123" s="10">
        <v>2310327</v>
      </c>
      <c r="CG123" s="10">
        <v>762844</v>
      </c>
      <c r="CH123" s="10">
        <v>1547483</v>
      </c>
      <c r="CI123" s="10">
        <v>314321</v>
      </c>
      <c r="CJ123" s="10">
        <v>180570</v>
      </c>
      <c r="CK123" s="10">
        <v>133751</v>
      </c>
      <c r="CL123" s="10">
        <v>872755</v>
      </c>
      <c r="CM123" s="10">
        <v>285074</v>
      </c>
      <c r="CN123" s="10">
        <v>587681</v>
      </c>
      <c r="CO123" s="10">
        <v>957342</v>
      </c>
      <c r="CP123" s="10">
        <v>452774</v>
      </c>
      <c r="CQ123" s="10">
        <v>504568</v>
      </c>
      <c r="CR123" s="10">
        <v>756092</v>
      </c>
      <c r="CS123" s="10">
        <v>591210</v>
      </c>
      <c r="CT123" s="10">
        <v>164882</v>
      </c>
      <c r="CU123" s="10">
        <v>6894775</v>
      </c>
      <c r="CV123" s="10">
        <v>1263012</v>
      </c>
      <c r="CW123" s="10">
        <v>5631763</v>
      </c>
      <c r="CX123" s="10">
        <v>938742</v>
      </c>
      <c r="CY123" s="10">
        <v>643782</v>
      </c>
      <c r="CZ123" s="10">
        <v>294960</v>
      </c>
      <c r="DA123" s="10">
        <v>23784990</v>
      </c>
      <c r="DB123" s="10">
        <v>2253487</v>
      </c>
      <c r="DC123" s="10">
        <v>21531503</v>
      </c>
      <c r="DD123" s="10">
        <v>1709092</v>
      </c>
      <c r="DE123" s="10">
        <v>816144</v>
      </c>
      <c r="DF123" s="10">
        <v>892948</v>
      </c>
      <c r="DG123" s="10">
        <v>573494</v>
      </c>
      <c r="DH123" s="10">
        <v>186750</v>
      </c>
      <c r="DI123" s="10">
        <v>386744</v>
      </c>
      <c r="DJ123" s="10">
        <v>3243320</v>
      </c>
      <c r="DK123" s="10">
        <v>324522</v>
      </c>
      <c r="DL123" s="10">
        <v>2918798</v>
      </c>
      <c r="DM123" s="10">
        <v>612085</v>
      </c>
      <c r="DN123" s="10">
        <v>225753</v>
      </c>
      <c r="DO123" s="10">
        <v>386332</v>
      </c>
      <c r="DP123" s="10">
        <v>2682204</v>
      </c>
      <c r="DQ123" s="10">
        <v>1812940</v>
      </c>
      <c r="DR123" s="10">
        <v>869264</v>
      </c>
      <c r="DS123" s="10">
        <v>3897942</v>
      </c>
      <c r="DT123" s="10">
        <v>1127653</v>
      </c>
      <c r="DU123" s="10">
        <v>2770289</v>
      </c>
      <c r="DV123" s="10">
        <v>423807</v>
      </c>
      <c r="DW123" s="10">
        <v>91314</v>
      </c>
      <c r="DX123" s="10">
        <v>332493</v>
      </c>
      <c r="DY123" s="10">
        <v>1061687</v>
      </c>
      <c r="DZ123" s="10">
        <v>391941</v>
      </c>
      <c r="EA123" s="10">
        <v>669746</v>
      </c>
      <c r="EB123" s="10">
        <v>293986</v>
      </c>
      <c r="EC123" s="10">
        <v>153988</v>
      </c>
      <c r="ED123" s="10">
        <v>139998</v>
      </c>
      <c r="EE123" s="10">
        <v>1872058</v>
      </c>
      <c r="EF123" s="10">
        <v>510998</v>
      </c>
      <c r="EG123" s="10">
        <v>1361060</v>
      </c>
      <c r="EH123" s="10">
        <v>7025817</v>
      </c>
      <c r="EI123" s="10">
        <v>2678877</v>
      </c>
      <c r="EJ123" s="10">
        <v>4346940</v>
      </c>
      <c r="EK123" s="10">
        <v>1300243</v>
      </c>
      <c r="EL123" s="10">
        <v>542352</v>
      </c>
      <c r="EM123" s="10">
        <v>757891</v>
      </c>
      <c r="EN123" s="10">
        <v>165415</v>
      </c>
      <c r="EO123" s="10">
        <v>81519</v>
      </c>
      <c r="EP123" s="10">
        <v>83896</v>
      </c>
      <c r="EQ123" s="10">
        <v>2837989</v>
      </c>
      <c r="ER123" s="10">
        <v>734072</v>
      </c>
      <c r="ES123" s="10">
        <v>2103917</v>
      </c>
      <c r="ET123" s="10">
        <v>2378914</v>
      </c>
      <c r="EU123" s="10">
        <v>477600</v>
      </c>
      <c r="EV123" s="10">
        <v>1901314</v>
      </c>
      <c r="EW123" s="10">
        <v>680969</v>
      </c>
      <c r="EX123" s="10">
        <v>530431</v>
      </c>
      <c r="EY123" s="10">
        <v>150538</v>
      </c>
      <c r="EZ123" s="10">
        <v>1142017</v>
      </c>
      <c r="FA123" s="10">
        <v>413004</v>
      </c>
      <c r="FB123" s="10">
        <v>729013</v>
      </c>
      <c r="FC123" s="10">
        <v>604624</v>
      </c>
      <c r="FD123" s="10">
        <v>458228</v>
      </c>
      <c r="FE123" s="10">
        <v>146396</v>
      </c>
      <c r="FF123" s="320"/>
      <c r="FG123" s="320"/>
      <c r="FH123" s="317"/>
    </row>
    <row r="124" spans="1:164" ht="25.5" customHeight="1">
      <c r="A124" s="713" t="s">
        <v>555</v>
      </c>
      <c r="B124" s="713"/>
      <c r="C124" s="713"/>
      <c r="D124" s="10">
        <v>239236989</v>
      </c>
      <c r="E124" s="10"/>
      <c r="F124" s="10"/>
      <c r="G124" s="10">
        <v>31151250</v>
      </c>
      <c r="H124" s="10">
        <v>208085739</v>
      </c>
      <c r="I124" s="10">
        <v>3145109</v>
      </c>
      <c r="J124" s="10">
        <v>135</v>
      </c>
      <c r="K124" s="10">
        <v>3144974</v>
      </c>
      <c r="L124" s="10">
        <v>682120</v>
      </c>
      <c r="M124" s="10">
        <v>125374</v>
      </c>
      <c r="N124" s="10">
        <v>556746</v>
      </c>
      <c r="O124" s="10">
        <v>6302830</v>
      </c>
      <c r="P124" s="10">
        <v>34359</v>
      </c>
      <c r="Q124" s="10">
        <v>6268471</v>
      </c>
      <c r="R124" s="10">
        <v>995421</v>
      </c>
      <c r="S124" s="10">
        <v>0</v>
      </c>
      <c r="T124" s="10">
        <v>995421</v>
      </c>
      <c r="U124" s="10">
        <v>44810209</v>
      </c>
      <c r="V124" s="10">
        <v>1613006</v>
      </c>
      <c r="W124" s="10">
        <v>43197203</v>
      </c>
      <c r="X124" s="10">
        <v>4405510</v>
      </c>
      <c r="Y124" s="10">
        <v>13247</v>
      </c>
      <c r="Z124" s="10">
        <v>4392263</v>
      </c>
      <c r="AA124" s="10">
        <v>1455091</v>
      </c>
      <c r="AB124" s="10">
        <v>586768</v>
      </c>
      <c r="AC124" s="10">
        <v>868323</v>
      </c>
      <c r="AD124" s="10">
        <v>554364</v>
      </c>
      <c r="AE124" s="10">
        <v>156700</v>
      </c>
      <c r="AF124" s="10">
        <v>397664</v>
      </c>
      <c r="AG124" s="10">
        <v>4076547</v>
      </c>
      <c r="AH124" s="10">
        <v>0</v>
      </c>
      <c r="AI124" s="10">
        <v>4076547</v>
      </c>
      <c r="AJ124" s="10">
        <v>11522457</v>
      </c>
      <c r="AK124" s="10">
        <v>290924</v>
      </c>
      <c r="AL124" s="10">
        <v>11231533</v>
      </c>
      <c r="AM124" s="10">
        <v>6324792</v>
      </c>
      <c r="AN124" s="10">
        <v>38084</v>
      </c>
      <c r="AO124" s="10">
        <v>6286708</v>
      </c>
      <c r="AP124" s="10">
        <v>1184125</v>
      </c>
      <c r="AQ124" s="10">
        <v>0</v>
      </c>
      <c r="AR124" s="10">
        <v>1184125</v>
      </c>
      <c r="AS124" s="10">
        <v>250054</v>
      </c>
      <c r="AT124" s="10">
        <v>0</v>
      </c>
      <c r="AU124" s="10">
        <v>250054</v>
      </c>
      <c r="AV124" s="10">
        <v>8250419</v>
      </c>
      <c r="AW124" s="10">
        <v>8237</v>
      </c>
      <c r="AX124" s="10">
        <v>8242182</v>
      </c>
      <c r="AY124" s="10">
        <v>2632021</v>
      </c>
      <c r="AZ124" s="10">
        <v>0</v>
      </c>
      <c r="BA124" s="10">
        <v>2632021</v>
      </c>
      <c r="BB124" s="10">
        <v>1330223</v>
      </c>
      <c r="BC124" s="10">
        <v>0</v>
      </c>
      <c r="BD124" s="10">
        <v>1330223</v>
      </c>
      <c r="BE124" s="10">
        <v>1620188</v>
      </c>
      <c r="BF124" s="10">
        <v>0</v>
      </c>
      <c r="BG124" s="10">
        <v>1620188</v>
      </c>
      <c r="BH124" s="10">
        <v>2126042</v>
      </c>
      <c r="BI124" s="10">
        <v>23813</v>
      </c>
      <c r="BJ124" s="10">
        <v>2102229</v>
      </c>
      <c r="BK124" s="10">
        <v>1305699</v>
      </c>
      <c r="BL124" s="10">
        <v>6531</v>
      </c>
      <c r="BM124" s="10">
        <v>1299168</v>
      </c>
      <c r="BN124" s="10">
        <v>192237</v>
      </c>
      <c r="BO124" s="10">
        <v>28486</v>
      </c>
      <c r="BP124" s="10">
        <v>163751</v>
      </c>
      <c r="BQ124" s="10">
        <v>3145762</v>
      </c>
      <c r="BR124" s="10">
        <v>1251317</v>
      </c>
      <c r="BS124" s="10">
        <v>1894445</v>
      </c>
      <c r="BT124" s="10">
        <v>6902137</v>
      </c>
      <c r="BU124" s="10">
        <v>3698128</v>
      </c>
      <c r="BV124" s="10">
        <v>3204009</v>
      </c>
      <c r="BW124" s="10">
        <v>3564016</v>
      </c>
      <c r="BX124" s="10">
        <v>1</v>
      </c>
      <c r="BY124" s="10">
        <v>3564015</v>
      </c>
      <c r="BZ124" s="10">
        <v>3640987</v>
      </c>
      <c r="CA124" s="10">
        <v>568621</v>
      </c>
      <c r="CB124" s="10">
        <v>3072366</v>
      </c>
      <c r="CC124" s="10">
        <v>828270</v>
      </c>
      <c r="CD124" s="10">
        <v>0</v>
      </c>
      <c r="CE124" s="10">
        <v>828270</v>
      </c>
      <c r="CF124" s="10">
        <v>2775146</v>
      </c>
      <c r="CG124" s="10">
        <v>6164</v>
      </c>
      <c r="CH124" s="10">
        <v>2768982</v>
      </c>
      <c r="CI124" s="10">
        <v>233055</v>
      </c>
      <c r="CJ124" s="10">
        <v>15441</v>
      </c>
      <c r="CK124" s="10">
        <v>217614</v>
      </c>
      <c r="CL124" s="10">
        <v>4376125</v>
      </c>
      <c r="CM124" s="10">
        <v>0</v>
      </c>
      <c r="CN124" s="10">
        <v>4376125</v>
      </c>
      <c r="CO124" s="10">
        <v>1554429</v>
      </c>
      <c r="CP124" s="10">
        <v>48670</v>
      </c>
      <c r="CQ124" s="10">
        <v>1505759</v>
      </c>
      <c r="CR124" s="10">
        <v>162949</v>
      </c>
      <c r="CS124" s="10">
        <v>12634</v>
      </c>
      <c r="CT124" s="10">
        <v>150315</v>
      </c>
      <c r="CU124" s="10">
        <v>3873562</v>
      </c>
      <c r="CV124" s="10">
        <v>2870443</v>
      </c>
      <c r="CW124" s="10">
        <v>1003119</v>
      </c>
      <c r="CX124" s="10">
        <v>906944</v>
      </c>
      <c r="CY124" s="10">
        <v>1090</v>
      </c>
      <c r="CZ124" s="10">
        <v>905854</v>
      </c>
      <c r="DA124" s="10">
        <v>33176696</v>
      </c>
      <c r="DB124" s="10">
        <v>15937859</v>
      </c>
      <c r="DC124" s="10">
        <v>17238837</v>
      </c>
      <c r="DD124" s="10">
        <v>4918466</v>
      </c>
      <c r="DE124" s="10">
        <v>78714</v>
      </c>
      <c r="DF124" s="10">
        <v>4839752</v>
      </c>
      <c r="DG124" s="10">
        <v>340027</v>
      </c>
      <c r="DH124" s="10">
        <v>46201</v>
      </c>
      <c r="DI124" s="10">
        <v>293826</v>
      </c>
      <c r="DJ124" s="10">
        <v>4067625</v>
      </c>
      <c r="DK124" s="10">
        <v>13</v>
      </c>
      <c r="DL124" s="10">
        <v>4067612</v>
      </c>
      <c r="DM124" s="10">
        <v>2904932</v>
      </c>
      <c r="DN124" s="10">
        <v>1484325</v>
      </c>
      <c r="DO124" s="10">
        <v>1420607</v>
      </c>
      <c r="DP124" s="10">
        <v>2505881</v>
      </c>
      <c r="DQ124" s="10">
        <v>24565</v>
      </c>
      <c r="DR124" s="10">
        <v>2481316</v>
      </c>
      <c r="DS124" s="10">
        <v>5124556</v>
      </c>
      <c r="DT124" s="10">
        <v>0</v>
      </c>
      <c r="DU124" s="10">
        <v>5124556</v>
      </c>
      <c r="DV124" s="10">
        <v>345864</v>
      </c>
      <c r="DW124" s="10">
        <v>116975</v>
      </c>
      <c r="DX124" s="10">
        <v>228889</v>
      </c>
      <c r="DY124" s="10">
        <v>3570825</v>
      </c>
      <c r="DZ124" s="10">
        <v>1780691</v>
      </c>
      <c r="EA124" s="10">
        <v>1790134</v>
      </c>
      <c r="EB124" s="10">
        <v>348125</v>
      </c>
      <c r="EC124" s="10">
        <v>0</v>
      </c>
      <c r="ED124" s="10">
        <v>348125</v>
      </c>
      <c r="EE124" s="10">
        <v>9854989</v>
      </c>
      <c r="EF124" s="10">
        <v>179</v>
      </c>
      <c r="EG124" s="10">
        <v>9854810</v>
      </c>
      <c r="EH124" s="10">
        <v>17609004</v>
      </c>
      <c r="EI124" s="10">
        <v>58003</v>
      </c>
      <c r="EJ124" s="10">
        <v>17551001</v>
      </c>
      <c r="EK124" s="10">
        <v>2419126</v>
      </c>
      <c r="EL124" s="10">
        <v>0</v>
      </c>
      <c r="EM124" s="10">
        <v>2419126</v>
      </c>
      <c r="EN124" s="10">
        <v>274832</v>
      </c>
      <c r="EO124" s="10">
        <v>23</v>
      </c>
      <c r="EP124" s="10">
        <v>274809</v>
      </c>
      <c r="EQ124" s="10">
        <v>3434770</v>
      </c>
      <c r="ER124" s="10">
        <v>113096</v>
      </c>
      <c r="ES124" s="10">
        <v>3321674</v>
      </c>
      <c r="ET124" s="10">
        <v>10073722</v>
      </c>
      <c r="EU124" s="10">
        <v>73010</v>
      </c>
      <c r="EV124" s="10">
        <v>10000712</v>
      </c>
      <c r="EW124" s="10">
        <v>400366</v>
      </c>
      <c r="EX124" s="10">
        <v>10447</v>
      </c>
      <c r="EY124" s="10">
        <v>389919</v>
      </c>
      <c r="EZ124" s="10">
        <v>2444682</v>
      </c>
      <c r="FA124" s="10">
        <v>28974</v>
      </c>
      <c r="FB124" s="10">
        <v>2415708</v>
      </c>
      <c r="FC124" s="10">
        <v>293662</v>
      </c>
      <c r="FD124" s="10">
        <v>2</v>
      </c>
      <c r="FE124" s="10">
        <v>293660</v>
      </c>
      <c r="FF124" s="320"/>
      <c r="FG124" s="320"/>
      <c r="FH124" s="317"/>
    </row>
    <row r="125" spans="1:164" ht="15" customHeight="1">
      <c r="A125" s="713" t="s">
        <v>556</v>
      </c>
      <c r="B125" s="713"/>
      <c r="C125" s="713"/>
      <c r="D125" s="10">
        <v>54974257</v>
      </c>
      <c r="E125" s="10"/>
      <c r="F125" s="10"/>
      <c r="G125" s="10">
        <v>10026030</v>
      </c>
      <c r="H125" s="10">
        <v>44948227</v>
      </c>
      <c r="I125" s="10">
        <v>428600</v>
      </c>
      <c r="J125" s="10">
        <v>0</v>
      </c>
      <c r="K125" s="10">
        <v>428600</v>
      </c>
      <c r="L125" s="10">
        <v>175099</v>
      </c>
      <c r="M125" s="10">
        <v>18392</v>
      </c>
      <c r="N125" s="10">
        <v>156707</v>
      </c>
      <c r="O125" s="10">
        <v>1665799</v>
      </c>
      <c r="P125" s="10">
        <v>2</v>
      </c>
      <c r="Q125" s="10">
        <v>1665797</v>
      </c>
      <c r="R125" s="10">
        <v>183270</v>
      </c>
      <c r="S125" s="10">
        <v>0</v>
      </c>
      <c r="T125" s="10">
        <v>183270</v>
      </c>
      <c r="U125" s="10">
        <v>9753853</v>
      </c>
      <c r="V125" s="10">
        <v>551907</v>
      </c>
      <c r="W125" s="10">
        <v>9201946</v>
      </c>
      <c r="X125" s="10">
        <v>1248380</v>
      </c>
      <c r="Y125" s="10">
        <v>0</v>
      </c>
      <c r="Z125" s="10">
        <v>1248380</v>
      </c>
      <c r="AA125" s="10">
        <v>272088</v>
      </c>
      <c r="AB125" s="10">
        <v>158024</v>
      </c>
      <c r="AC125" s="10">
        <v>114064</v>
      </c>
      <c r="AD125" s="10">
        <v>55323</v>
      </c>
      <c r="AE125" s="10">
        <v>19179</v>
      </c>
      <c r="AF125" s="10">
        <v>36144</v>
      </c>
      <c r="AG125" s="10">
        <v>2097531</v>
      </c>
      <c r="AH125" s="10">
        <v>0</v>
      </c>
      <c r="AI125" s="10">
        <v>2097531</v>
      </c>
      <c r="AJ125" s="10">
        <v>1979717</v>
      </c>
      <c r="AK125" s="10">
        <v>107831</v>
      </c>
      <c r="AL125" s="10">
        <v>1871886</v>
      </c>
      <c r="AM125" s="10">
        <v>1188336</v>
      </c>
      <c r="AN125" s="10">
        <v>0</v>
      </c>
      <c r="AO125" s="10">
        <v>1188336</v>
      </c>
      <c r="AP125" s="10">
        <v>603611</v>
      </c>
      <c r="AQ125" s="10">
        <v>0</v>
      </c>
      <c r="AR125" s="10">
        <v>603611</v>
      </c>
      <c r="AS125" s="10">
        <v>50890</v>
      </c>
      <c r="AT125" s="10">
        <v>0</v>
      </c>
      <c r="AU125" s="10">
        <v>50890</v>
      </c>
      <c r="AV125" s="10">
        <v>1621687</v>
      </c>
      <c r="AW125" s="10">
        <v>1</v>
      </c>
      <c r="AX125" s="10">
        <v>1621686</v>
      </c>
      <c r="AY125" s="10">
        <v>291261</v>
      </c>
      <c r="AZ125" s="10">
        <v>0</v>
      </c>
      <c r="BA125" s="10">
        <v>291261</v>
      </c>
      <c r="BB125" s="10">
        <v>218744</v>
      </c>
      <c r="BC125" s="10">
        <v>0</v>
      </c>
      <c r="BD125" s="10">
        <v>218744</v>
      </c>
      <c r="BE125" s="10">
        <v>334839</v>
      </c>
      <c r="BF125" s="10">
        <v>0</v>
      </c>
      <c r="BG125" s="10">
        <v>334839</v>
      </c>
      <c r="BH125" s="10">
        <v>306724</v>
      </c>
      <c r="BI125" s="10">
        <v>1</v>
      </c>
      <c r="BJ125" s="10">
        <v>306723</v>
      </c>
      <c r="BK125" s="10">
        <v>149705</v>
      </c>
      <c r="BL125" s="10">
        <v>5</v>
      </c>
      <c r="BM125" s="10">
        <v>149700</v>
      </c>
      <c r="BN125" s="10">
        <v>37505</v>
      </c>
      <c r="BO125" s="10">
        <v>0</v>
      </c>
      <c r="BP125" s="10">
        <v>37505</v>
      </c>
      <c r="BQ125" s="10">
        <v>1025737</v>
      </c>
      <c r="BR125" s="10">
        <v>509139</v>
      </c>
      <c r="BS125" s="10">
        <v>516598</v>
      </c>
      <c r="BT125" s="10">
        <v>2219901</v>
      </c>
      <c r="BU125" s="10">
        <v>1719846</v>
      </c>
      <c r="BV125" s="10">
        <v>500055</v>
      </c>
      <c r="BW125" s="10">
        <v>676565</v>
      </c>
      <c r="BX125" s="10">
        <v>1</v>
      </c>
      <c r="BY125" s="10">
        <v>676564</v>
      </c>
      <c r="BZ125" s="10">
        <v>665706</v>
      </c>
      <c r="CA125" s="10">
        <v>87495</v>
      </c>
      <c r="CB125" s="10">
        <v>578211</v>
      </c>
      <c r="CC125" s="10">
        <v>93732</v>
      </c>
      <c r="CD125" s="10">
        <v>0</v>
      </c>
      <c r="CE125" s="10">
        <v>93732</v>
      </c>
      <c r="CF125" s="10">
        <v>346519</v>
      </c>
      <c r="CG125" s="10">
        <v>29</v>
      </c>
      <c r="CH125" s="10">
        <v>346490</v>
      </c>
      <c r="CI125" s="10">
        <v>94165</v>
      </c>
      <c r="CJ125" s="10">
        <v>92</v>
      </c>
      <c r="CK125" s="10">
        <v>94073</v>
      </c>
      <c r="CL125" s="10">
        <v>816872</v>
      </c>
      <c r="CM125" s="10">
        <v>0</v>
      </c>
      <c r="CN125" s="10">
        <v>816872</v>
      </c>
      <c r="CO125" s="10">
        <v>324020</v>
      </c>
      <c r="CP125" s="10">
        <v>34</v>
      </c>
      <c r="CQ125" s="10">
        <v>323986</v>
      </c>
      <c r="CR125" s="10">
        <v>32444</v>
      </c>
      <c r="CS125" s="10">
        <v>3687</v>
      </c>
      <c r="CT125" s="10">
        <v>28757</v>
      </c>
      <c r="CU125" s="10">
        <v>707401</v>
      </c>
      <c r="CV125" s="10">
        <v>517428</v>
      </c>
      <c r="CW125" s="10">
        <v>189973</v>
      </c>
      <c r="CX125" s="10">
        <v>202884</v>
      </c>
      <c r="CY125" s="10">
        <v>0</v>
      </c>
      <c r="CZ125" s="10">
        <v>202884</v>
      </c>
      <c r="DA125" s="10">
        <v>8998071</v>
      </c>
      <c r="DB125" s="10">
        <v>4903708</v>
      </c>
      <c r="DC125" s="10">
        <v>4094363</v>
      </c>
      <c r="DD125" s="10">
        <v>930513</v>
      </c>
      <c r="DE125" s="10">
        <v>66508</v>
      </c>
      <c r="DF125" s="10">
        <v>864005</v>
      </c>
      <c r="DG125" s="10">
        <v>88067</v>
      </c>
      <c r="DH125" s="10">
        <v>20752</v>
      </c>
      <c r="DI125" s="10">
        <v>67315</v>
      </c>
      <c r="DJ125" s="10">
        <v>691982</v>
      </c>
      <c r="DK125" s="10">
        <v>13</v>
      </c>
      <c r="DL125" s="10">
        <v>691969</v>
      </c>
      <c r="DM125" s="10">
        <v>1238953</v>
      </c>
      <c r="DN125" s="10">
        <v>939596</v>
      </c>
      <c r="DO125" s="10">
        <v>299357</v>
      </c>
      <c r="DP125" s="10">
        <v>614261</v>
      </c>
      <c r="DQ125" s="10">
        <v>0</v>
      </c>
      <c r="DR125" s="10">
        <v>614261</v>
      </c>
      <c r="DS125" s="10">
        <v>1256331</v>
      </c>
      <c r="DT125" s="10">
        <v>0</v>
      </c>
      <c r="DU125" s="10">
        <v>1256331</v>
      </c>
      <c r="DV125" s="10">
        <v>78351</v>
      </c>
      <c r="DW125" s="10">
        <v>3671</v>
      </c>
      <c r="DX125" s="10">
        <v>74680</v>
      </c>
      <c r="DY125" s="10">
        <v>652527</v>
      </c>
      <c r="DZ125" s="10">
        <v>336175</v>
      </c>
      <c r="EA125" s="10">
        <v>316352</v>
      </c>
      <c r="EB125" s="10">
        <v>65681</v>
      </c>
      <c r="EC125" s="10">
        <v>0</v>
      </c>
      <c r="ED125" s="10">
        <v>65681</v>
      </c>
      <c r="EE125" s="10">
        <v>966212</v>
      </c>
      <c r="EF125" s="10">
        <v>0</v>
      </c>
      <c r="EG125" s="10">
        <v>966212</v>
      </c>
      <c r="EH125" s="10">
        <v>4251171</v>
      </c>
      <c r="EI125" s="10">
        <v>0</v>
      </c>
      <c r="EJ125" s="10">
        <v>4251171</v>
      </c>
      <c r="EK125" s="10">
        <v>504954</v>
      </c>
      <c r="EL125" s="10">
        <v>0</v>
      </c>
      <c r="EM125" s="10">
        <v>504954</v>
      </c>
      <c r="EN125" s="10">
        <v>35700</v>
      </c>
      <c r="EO125" s="10">
        <v>23</v>
      </c>
      <c r="EP125" s="10">
        <v>35677</v>
      </c>
      <c r="EQ125" s="10">
        <v>1182284</v>
      </c>
      <c r="ER125" s="10">
        <v>5769</v>
      </c>
      <c r="ES125" s="10">
        <v>1176515</v>
      </c>
      <c r="ET125" s="10">
        <v>3224196</v>
      </c>
      <c r="EU125" s="10">
        <v>33811</v>
      </c>
      <c r="EV125" s="10">
        <v>3190385</v>
      </c>
      <c r="EW125" s="10">
        <v>113905</v>
      </c>
      <c r="EX125" s="10">
        <v>5389</v>
      </c>
      <c r="EY125" s="10">
        <v>108516</v>
      </c>
      <c r="EZ125" s="10">
        <v>107774</v>
      </c>
      <c r="FA125" s="10">
        <v>17520</v>
      </c>
      <c r="FB125" s="10">
        <v>90254</v>
      </c>
      <c r="FC125" s="10">
        <v>104417</v>
      </c>
      <c r="FD125" s="10">
        <v>2</v>
      </c>
      <c r="FE125" s="10">
        <v>104415</v>
      </c>
      <c r="FF125" s="320"/>
      <c r="FG125" s="320"/>
      <c r="FH125" s="317"/>
    </row>
    <row r="126" spans="1:164" ht="25.5" customHeight="1">
      <c r="A126" s="713" t="s">
        <v>557</v>
      </c>
      <c r="B126" s="713"/>
      <c r="C126" s="713"/>
      <c r="D126" s="10">
        <v>73034400</v>
      </c>
      <c r="E126" s="10"/>
      <c r="F126" s="10"/>
      <c r="G126" s="10">
        <v>428281</v>
      </c>
      <c r="H126" s="10">
        <v>72606119</v>
      </c>
      <c r="I126" s="10">
        <v>1007603</v>
      </c>
      <c r="J126" s="10">
        <v>135</v>
      </c>
      <c r="K126" s="10">
        <v>1007468</v>
      </c>
      <c r="L126" s="10">
        <v>140986</v>
      </c>
      <c r="M126" s="10">
        <v>0</v>
      </c>
      <c r="N126" s="10">
        <v>140986</v>
      </c>
      <c r="O126" s="10">
        <v>1708074</v>
      </c>
      <c r="P126" s="10">
        <v>64</v>
      </c>
      <c r="Q126" s="10">
        <v>1708010</v>
      </c>
      <c r="R126" s="10">
        <v>506568</v>
      </c>
      <c r="S126" s="10">
        <v>0</v>
      </c>
      <c r="T126" s="10">
        <v>506568</v>
      </c>
      <c r="U126" s="10">
        <v>18426963</v>
      </c>
      <c r="V126" s="10">
        <v>32392</v>
      </c>
      <c r="W126" s="10">
        <v>18394571</v>
      </c>
      <c r="X126" s="10">
        <v>1926018</v>
      </c>
      <c r="Y126" s="10">
        <v>13247</v>
      </c>
      <c r="Z126" s="10">
        <v>1912771</v>
      </c>
      <c r="AA126" s="10">
        <v>382540</v>
      </c>
      <c r="AB126" s="10">
        <v>0</v>
      </c>
      <c r="AC126" s="10">
        <v>382540</v>
      </c>
      <c r="AD126" s="10">
        <v>97869</v>
      </c>
      <c r="AE126" s="10">
        <v>7007</v>
      </c>
      <c r="AF126" s="10">
        <v>90862</v>
      </c>
      <c r="AG126" s="10">
        <v>331486</v>
      </c>
      <c r="AH126" s="10">
        <v>0</v>
      </c>
      <c r="AI126" s="10">
        <v>331486</v>
      </c>
      <c r="AJ126" s="10">
        <v>4563380</v>
      </c>
      <c r="AK126" s="10">
        <v>0</v>
      </c>
      <c r="AL126" s="10">
        <v>4563380</v>
      </c>
      <c r="AM126" s="10">
        <v>2225912</v>
      </c>
      <c r="AN126" s="10">
        <v>0</v>
      </c>
      <c r="AO126" s="10">
        <v>2225912</v>
      </c>
      <c r="AP126" s="10">
        <v>406752</v>
      </c>
      <c r="AQ126" s="10">
        <v>0</v>
      </c>
      <c r="AR126" s="10">
        <v>406752</v>
      </c>
      <c r="AS126" s="10">
        <v>143515</v>
      </c>
      <c r="AT126" s="10">
        <v>0</v>
      </c>
      <c r="AU126" s="10">
        <v>143515</v>
      </c>
      <c r="AV126" s="10">
        <v>2867171</v>
      </c>
      <c r="AW126" s="10">
        <v>0</v>
      </c>
      <c r="AX126" s="10">
        <v>2867171</v>
      </c>
      <c r="AY126" s="10">
        <v>714550</v>
      </c>
      <c r="AZ126" s="10">
        <v>0</v>
      </c>
      <c r="BA126" s="10">
        <v>714550</v>
      </c>
      <c r="BB126" s="10">
        <v>622986</v>
      </c>
      <c r="BC126" s="10">
        <v>0</v>
      </c>
      <c r="BD126" s="10">
        <v>622986</v>
      </c>
      <c r="BE126" s="10">
        <v>686906</v>
      </c>
      <c r="BF126" s="10">
        <v>0</v>
      </c>
      <c r="BG126" s="10">
        <v>686906</v>
      </c>
      <c r="BH126" s="10">
        <v>910454</v>
      </c>
      <c r="BI126" s="10">
        <v>22125</v>
      </c>
      <c r="BJ126" s="10">
        <v>888329</v>
      </c>
      <c r="BK126" s="10">
        <v>516323</v>
      </c>
      <c r="BL126" s="10">
        <v>3676</v>
      </c>
      <c r="BM126" s="10">
        <v>512647</v>
      </c>
      <c r="BN126" s="10">
        <v>128926</v>
      </c>
      <c r="BO126" s="10">
        <v>0</v>
      </c>
      <c r="BP126" s="10">
        <v>128926</v>
      </c>
      <c r="BQ126" s="10">
        <v>1558085</v>
      </c>
      <c r="BR126" s="10">
        <v>0</v>
      </c>
      <c r="BS126" s="10">
        <v>1558085</v>
      </c>
      <c r="BT126" s="10">
        <v>1473076</v>
      </c>
      <c r="BU126" s="10">
        <v>240914</v>
      </c>
      <c r="BV126" s="10">
        <v>1232162</v>
      </c>
      <c r="BW126" s="10">
        <v>1359253</v>
      </c>
      <c r="BX126" s="10">
        <v>0</v>
      </c>
      <c r="BY126" s="10">
        <v>1359253</v>
      </c>
      <c r="BZ126" s="10">
        <v>1040675</v>
      </c>
      <c r="CA126" s="10">
        <v>0</v>
      </c>
      <c r="CB126" s="10">
        <v>1040675</v>
      </c>
      <c r="CC126" s="10">
        <v>312289</v>
      </c>
      <c r="CD126" s="10">
        <v>0</v>
      </c>
      <c r="CE126" s="10">
        <v>312289</v>
      </c>
      <c r="CF126" s="10">
        <v>741003</v>
      </c>
      <c r="CG126" s="10">
        <v>3263</v>
      </c>
      <c r="CH126" s="10">
        <v>737740</v>
      </c>
      <c r="CI126" s="10">
        <v>192866</v>
      </c>
      <c r="CJ126" s="10">
        <v>0</v>
      </c>
      <c r="CK126" s="10">
        <v>192866</v>
      </c>
      <c r="CL126" s="10">
        <v>366722</v>
      </c>
      <c r="CM126" s="10">
        <v>0</v>
      </c>
      <c r="CN126" s="10">
        <v>366722</v>
      </c>
      <c r="CO126" s="10">
        <v>1093638</v>
      </c>
      <c r="CP126" s="10">
        <v>2780</v>
      </c>
      <c r="CQ126" s="10">
        <v>1090858</v>
      </c>
      <c r="CR126" s="10">
        <v>112999</v>
      </c>
      <c r="CS126" s="10">
        <v>0</v>
      </c>
      <c r="CT126" s="10">
        <v>112999</v>
      </c>
      <c r="CU126" s="10">
        <v>801557</v>
      </c>
      <c r="CV126" s="10">
        <v>44435</v>
      </c>
      <c r="CW126" s="10">
        <v>757122</v>
      </c>
      <c r="CX126" s="10">
        <v>472784</v>
      </c>
      <c r="CY126" s="10">
        <v>0</v>
      </c>
      <c r="CZ126" s="10">
        <v>472784</v>
      </c>
      <c r="DA126" s="10">
        <v>3182801</v>
      </c>
      <c r="DB126" s="10">
        <v>0</v>
      </c>
      <c r="DC126" s="10">
        <v>3182801</v>
      </c>
      <c r="DD126" s="10">
        <v>1568342</v>
      </c>
      <c r="DE126" s="10">
        <v>913</v>
      </c>
      <c r="DF126" s="10">
        <v>1567429</v>
      </c>
      <c r="DG126" s="10">
        <v>303005</v>
      </c>
      <c r="DH126" s="10">
        <v>46201</v>
      </c>
      <c r="DI126" s="10">
        <v>256804</v>
      </c>
      <c r="DJ126" s="10">
        <v>1928547</v>
      </c>
      <c r="DK126" s="10">
        <v>13</v>
      </c>
      <c r="DL126" s="10">
        <v>1928534</v>
      </c>
      <c r="DM126" s="10">
        <v>915768</v>
      </c>
      <c r="DN126" s="10">
        <v>2722</v>
      </c>
      <c r="DO126" s="10">
        <v>913046</v>
      </c>
      <c r="DP126" s="10">
        <v>821726</v>
      </c>
      <c r="DQ126" s="10">
        <v>0</v>
      </c>
      <c r="DR126" s="10">
        <v>821726</v>
      </c>
      <c r="DS126" s="10">
        <v>1551328</v>
      </c>
      <c r="DT126" s="10">
        <v>0</v>
      </c>
      <c r="DU126" s="10">
        <v>1551328</v>
      </c>
      <c r="DV126" s="10">
        <v>221062</v>
      </c>
      <c r="DW126" s="10">
        <v>0</v>
      </c>
      <c r="DX126" s="10">
        <v>221062</v>
      </c>
      <c r="DY126" s="10">
        <v>764060</v>
      </c>
      <c r="DZ126" s="10">
        <v>4316</v>
      </c>
      <c r="EA126" s="10">
        <v>759744</v>
      </c>
      <c r="EB126" s="10">
        <v>155381</v>
      </c>
      <c r="EC126" s="10">
        <v>0</v>
      </c>
      <c r="ED126" s="10">
        <v>155381</v>
      </c>
      <c r="EE126" s="10">
        <v>1263461</v>
      </c>
      <c r="EF126" s="10">
        <v>179</v>
      </c>
      <c r="EG126" s="10">
        <v>1263282</v>
      </c>
      <c r="EH126" s="10">
        <v>7521581</v>
      </c>
      <c r="EI126" s="10">
        <v>0</v>
      </c>
      <c r="EJ126" s="10">
        <v>7521581</v>
      </c>
      <c r="EK126" s="10">
        <v>783001</v>
      </c>
      <c r="EL126" s="10">
        <v>0</v>
      </c>
      <c r="EM126" s="10">
        <v>783001</v>
      </c>
      <c r="EN126" s="10">
        <v>86418</v>
      </c>
      <c r="EO126" s="10">
        <v>0</v>
      </c>
      <c r="EP126" s="10">
        <v>86418</v>
      </c>
      <c r="EQ126" s="10">
        <v>1311362</v>
      </c>
      <c r="ER126" s="10">
        <v>1421</v>
      </c>
      <c r="ES126" s="10">
        <v>1309941</v>
      </c>
      <c r="ET126" s="10">
        <v>1539965</v>
      </c>
      <c r="EU126" s="10">
        <v>2476</v>
      </c>
      <c r="EV126" s="10">
        <v>1537489</v>
      </c>
      <c r="EW126" s="10">
        <v>321678</v>
      </c>
      <c r="EX126" s="10">
        <v>0</v>
      </c>
      <c r="EY126" s="10">
        <v>321678</v>
      </c>
      <c r="EZ126" s="10">
        <v>747708</v>
      </c>
      <c r="FA126" s="10">
        <v>0</v>
      </c>
      <c r="FB126" s="10">
        <v>747708</v>
      </c>
      <c r="FC126" s="10">
        <v>207276</v>
      </c>
      <c r="FD126" s="10">
        <v>2</v>
      </c>
      <c r="FE126" s="10">
        <v>207274</v>
      </c>
      <c r="FF126" s="320"/>
      <c r="FG126" s="320"/>
      <c r="FH126" s="317"/>
    </row>
    <row r="127" spans="1:164" ht="25.5" customHeight="1">
      <c r="A127" s="713" t="s">
        <v>558</v>
      </c>
      <c r="B127" s="713"/>
      <c r="C127" s="713"/>
      <c r="D127" s="10">
        <v>78450858</v>
      </c>
      <c r="E127" s="10"/>
      <c r="F127" s="10"/>
      <c r="G127" s="10">
        <v>10302602</v>
      </c>
      <c r="H127" s="10">
        <v>68148256</v>
      </c>
      <c r="I127" s="10">
        <v>1701900</v>
      </c>
      <c r="J127" s="10">
        <v>0</v>
      </c>
      <c r="K127" s="10">
        <v>1701900</v>
      </c>
      <c r="L127" s="10">
        <v>399643</v>
      </c>
      <c r="M127" s="10">
        <v>91016</v>
      </c>
      <c r="N127" s="10">
        <v>308627</v>
      </c>
      <c r="O127" s="10">
        <v>3599984</v>
      </c>
      <c r="P127" s="10">
        <v>34295</v>
      </c>
      <c r="Q127" s="10">
        <v>3565689</v>
      </c>
      <c r="R127" s="10">
        <v>450479</v>
      </c>
      <c r="S127" s="10">
        <v>0</v>
      </c>
      <c r="T127" s="10">
        <v>450479</v>
      </c>
      <c r="U127" s="10">
        <v>10519827</v>
      </c>
      <c r="V127" s="10">
        <v>488115</v>
      </c>
      <c r="W127" s="10">
        <v>10031712</v>
      </c>
      <c r="X127" s="10">
        <v>1088983</v>
      </c>
      <c r="Y127" s="10">
        <v>0</v>
      </c>
      <c r="Z127" s="10">
        <v>1088983</v>
      </c>
      <c r="AA127" s="10">
        <v>354582</v>
      </c>
      <c r="AB127" s="10">
        <v>0</v>
      </c>
      <c r="AC127" s="10">
        <v>354582</v>
      </c>
      <c r="AD127" s="10">
        <v>306712</v>
      </c>
      <c r="AE127" s="10">
        <v>0</v>
      </c>
      <c r="AF127" s="10">
        <v>306712</v>
      </c>
      <c r="AG127" s="10">
        <v>0</v>
      </c>
      <c r="AH127" s="10">
        <v>0</v>
      </c>
      <c r="AI127" s="10">
        <v>0</v>
      </c>
      <c r="AJ127" s="10">
        <v>4694072</v>
      </c>
      <c r="AK127" s="10">
        <v>0</v>
      </c>
      <c r="AL127" s="10">
        <v>4694072</v>
      </c>
      <c r="AM127" s="10">
        <v>2516199</v>
      </c>
      <c r="AN127" s="10">
        <v>0</v>
      </c>
      <c r="AO127" s="10">
        <v>2516199</v>
      </c>
      <c r="AP127" s="10">
        <v>0</v>
      </c>
      <c r="AQ127" s="10">
        <v>0</v>
      </c>
      <c r="AR127" s="10">
        <v>0</v>
      </c>
      <c r="AS127" s="10">
        <v>79114</v>
      </c>
      <c r="AT127" s="10">
        <v>0</v>
      </c>
      <c r="AU127" s="10">
        <v>79114</v>
      </c>
      <c r="AV127" s="10">
        <v>1064315</v>
      </c>
      <c r="AW127" s="10">
        <v>8237</v>
      </c>
      <c r="AX127" s="10">
        <v>1056078</v>
      </c>
      <c r="AY127" s="10">
        <v>1416048</v>
      </c>
      <c r="AZ127" s="10">
        <v>0</v>
      </c>
      <c r="BA127" s="10">
        <v>1416048</v>
      </c>
      <c r="BB127" s="10">
        <v>514751</v>
      </c>
      <c r="BC127" s="10">
        <v>0</v>
      </c>
      <c r="BD127" s="10">
        <v>514751</v>
      </c>
      <c r="BE127" s="10">
        <v>860751</v>
      </c>
      <c r="BF127" s="10">
        <v>0</v>
      </c>
      <c r="BG127" s="10">
        <v>860751</v>
      </c>
      <c r="BH127" s="10">
        <v>710321</v>
      </c>
      <c r="BI127" s="10">
        <v>0</v>
      </c>
      <c r="BJ127" s="10">
        <v>710321</v>
      </c>
      <c r="BK127" s="10">
        <v>491243</v>
      </c>
      <c r="BL127" s="10">
        <v>2855</v>
      </c>
      <c r="BM127" s="10">
        <v>488388</v>
      </c>
      <c r="BN127" s="10">
        <v>14437</v>
      </c>
      <c r="BO127" s="10">
        <v>0</v>
      </c>
      <c r="BP127" s="10">
        <v>14437</v>
      </c>
      <c r="BQ127" s="10">
        <v>73601</v>
      </c>
      <c r="BR127" s="10">
        <v>0</v>
      </c>
      <c r="BS127" s="10">
        <v>73601</v>
      </c>
      <c r="BT127" s="10">
        <v>1415290</v>
      </c>
      <c r="BU127" s="10">
        <v>15470</v>
      </c>
      <c r="BV127" s="10">
        <v>1399820</v>
      </c>
      <c r="BW127" s="10">
        <v>1463702</v>
      </c>
      <c r="BX127" s="10">
        <v>0</v>
      </c>
      <c r="BY127" s="10">
        <v>1463702</v>
      </c>
      <c r="BZ127" s="10">
        <v>1726499</v>
      </c>
      <c r="CA127" s="10">
        <v>0</v>
      </c>
      <c r="CB127" s="10">
        <v>1726499</v>
      </c>
      <c r="CC127" s="10">
        <v>397980</v>
      </c>
      <c r="CD127" s="10">
        <v>0</v>
      </c>
      <c r="CE127" s="10">
        <v>397980</v>
      </c>
      <c r="CF127" s="10">
        <v>1386907</v>
      </c>
      <c r="CG127" s="10">
        <v>0</v>
      </c>
      <c r="CH127" s="10">
        <v>1386907</v>
      </c>
      <c r="CI127" s="10">
        <v>1167</v>
      </c>
      <c r="CJ127" s="10">
        <v>0</v>
      </c>
      <c r="CK127" s="10">
        <v>1167</v>
      </c>
      <c r="CL127" s="10">
        <v>3646285</v>
      </c>
      <c r="CM127" s="10">
        <v>0</v>
      </c>
      <c r="CN127" s="10">
        <v>3646285</v>
      </c>
      <c r="CO127" s="10">
        <v>101526</v>
      </c>
      <c r="CP127" s="10">
        <v>45890</v>
      </c>
      <c r="CQ127" s="10">
        <v>55636</v>
      </c>
      <c r="CR127" s="10">
        <v>13665</v>
      </c>
      <c r="CS127" s="10">
        <v>0</v>
      </c>
      <c r="CT127" s="10">
        <v>13665</v>
      </c>
      <c r="CU127" s="10">
        <v>139980</v>
      </c>
      <c r="CV127" s="10">
        <v>0</v>
      </c>
      <c r="CW127" s="10">
        <v>139980</v>
      </c>
      <c r="CX127" s="10">
        <v>182805</v>
      </c>
      <c r="CY127" s="10">
        <v>0</v>
      </c>
      <c r="CZ127" s="10">
        <v>182805</v>
      </c>
      <c r="DA127" s="10">
        <v>6633187</v>
      </c>
      <c r="DB127" s="10">
        <v>6371596</v>
      </c>
      <c r="DC127" s="10">
        <v>261591</v>
      </c>
      <c r="DD127" s="10">
        <v>2338161</v>
      </c>
      <c r="DE127" s="10">
        <v>0</v>
      </c>
      <c r="DF127" s="10">
        <v>2338161</v>
      </c>
      <c r="DG127" s="10">
        <v>20680</v>
      </c>
      <c r="DH127" s="10">
        <v>0</v>
      </c>
      <c r="DI127" s="10">
        <v>20680</v>
      </c>
      <c r="DJ127" s="10">
        <v>1094906</v>
      </c>
      <c r="DK127" s="10">
        <v>0</v>
      </c>
      <c r="DL127" s="10">
        <v>1094906</v>
      </c>
      <c r="DM127" s="10">
        <v>1870921</v>
      </c>
      <c r="DN127" s="10">
        <v>1468753</v>
      </c>
      <c r="DO127" s="10">
        <v>402168</v>
      </c>
      <c r="DP127" s="10">
        <v>728089</v>
      </c>
      <c r="DQ127" s="10">
        <v>0</v>
      </c>
      <c r="DR127" s="10">
        <v>728089</v>
      </c>
      <c r="DS127" s="10">
        <v>146847</v>
      </c>
      <c r="DT127" s="10">
        <v>0</v>
      </c>
      <c r="DU127" s="10">
        <v>146847</v>
      </c>
      <c r="DV127" s="10">
        <v>7827</v>
      </c>
      <c r="DW127" s="10">
        <v>0</v>
      </c>
      <c r="DX127" s="10">
        <v>7827</v>
      </c>
      <c r="DY127" s="10">
        <v>2485647</v>
      </c>
      <c r="DZ127" s="10">
        <v>1776375</v>
      </c>
      <c r="EA127" s="10">
        <v>709272</v>
      </c>
      <c r="EB127" s="10">
        <v>169895</v>
      </c>
      <c r="EC127" s="10">
        <v>0</v>
      </c>
      <c r="ED127" s="10">
        <v>169895</v>
      </c>
      <c r="EE127" s="10">
        <v>6651771</v>
      </c>
      <c r="EF127" s="10">
        <v>0</v>
      </c>
      <c r="EG127" s="10">
        <v>6651771</v>
      </c>
      <c r="EH127" s="10">
        <v>6594942</v>
      </c>
      <c r="EI127" s="10">
        <v>0</v>
      </c>
      <c r="EJ127" s="10">
        <v>6594942</v>
      </c>
      <c r="EK127" s="10">
        <v>1087775</v>
      </c>
      <c r="EL127" s="10">
        <v>0</v>
      </c>
      <c r="EM127" s="10">
        <v>1087775</v>
      </c>
      <c r="EN127" s="10">
        <v>154773</v>
      </c>
      <c r="EO127" s="10">
        <v>0</v>
      </c>
      <c r="EP127" s="10">
        <v>154773</v>
      </c>
      <c r="EQ127" s="10">
        <v>406143</v>
      </c>
      <c r="ER127" s="10">
        <v>0</v>
      </c>
      <c r="ES127" s="10">
        <v>406143</v>
      </c>
      <c r="ET127" s="10">
        <v>5315779</v>
      </c>
      <c r="EU127" s="10">
        <v>0</v>
      </c>
      <c r="EV127" s="10">
        <v>5315779</v>
      </c>
      <c r="EW127" s="10">
        <v>13843</v>
      </c>
      <c r="EX127" s="10">
        <v>0</v>
      </c>
      <c r="EY127" s="10">
        <v>13843</v>
      </c>
      <c r="EZ127" s="10">
        <v>1312315</v>
      </c>
      <c r="FA127" s="10">
        <v>0</v>
      </c>
      <c r="FB127" s="10">
        <v>1312315</v>
      </c>
      <c r="FC127" s="10">
        <v>84590</v>
      </c>
      <c r="FD127" s="10">
        <v>0</v>
      </c>
      <c r="FE127" s="10">
        <v>84590</v>
      </c>
      <c r="FF127" s="320"/>
      <c r="FG127" s="320"/>
      <c r="FH127" s="317"/>
    </row>
    <row r="128" spans="1:164" ht="15" customHeight="1">
      <c r="A128" s="713" t="s">
        <v>559</v>
      </c>
      <c r="B128" s="713"/>
      <c r="C128" s="713"/>
      <c r="D128" s="10">
        <v>6948416</v>
      </c>
      <c r="E128" s="10"/>
      <c r="F128" s="10"/>
      <c r="G128" s="10">
        <v>44008</v>
      </c>
      <c r="H128" s="10">
        <v>6904408</v>
      </c>
      <c r="I128" s="10">
        <v>360249</v>
      </c>
      <c r="J128" s="10">
        <v>0</v>
      </c>
      <c r="K128" s="10">
        <v>360249</v>
      </c>
      <c r="L128" s="10">
        <v>87066</v>
      </c>
      <c r="M128" s="10">
        <v>34358</v>
      </c>
      <c r="N128" s="10">
        <v>52708</v>
      </c>
      <c r="O128" s="10">
        <v>37944</v>
      </c>
      <c r="P128" s="10">
        <v>0</v>
      </c>
      <c r="Q128" s="10">
        <v>37944</v>
      </c>
      <c r="R128" s="10">
        <v>2492</v>
      </c>
      <c r="S128" s="10">
        <v>0</v>
      </c>
      <c r="T128" s="10">
        <v>2492</v>
      </c>
      <c r="U128" s="10">
        <v>263254</v>
      </c>
      <c r="V128" s="10">
        <v>0</v>
      </c>
      <c r="W128" s="10">
        <v>263254</v>
      </c>
      <c r="X128" s="10">
        <v>174005</v>
      </c>
      <c r="Y128" s="10">
        <v>0</v>
      </c>
      <c r="Z128" s="10">
        <v>174005</v>
      </c>
      <c r="AA128" s="10">
        <v>19026</v>
      </c>
      <c r="AB128" s="10">
        <v>0</v>
      </c>
      <c r="AC128" s="10">
        <v>19026</v>
      </c>
      <c r="AD128" s="10">
        <v>0</v>
      </c>
      <c r="AE128" s="10">
        <v>0</v>
      </c>
      <c r="AF128" s="10">
        <v>0</v>
      </c>
      <c r="AG128" s="10">
        <v>0</v>
      </c>
      <c r="AH128" s="10">
        <v>0</v>
      </c>
      <c r="AI128" s="10">
        <v>0</v>
      </c>
      <c r="AJ128" s="10">
        <v>219198</v>
      </c>
      <c r="AK128" s="10">
        <v>0</v>
      </c>
      <c r="AL128" s="10">
        <v>219198</v>
      </c>
      <c r="AM128" s="10">
        <v>733351</v>
      </c>
      <c r="AN128" s="10">
        <v>0</v>
      </c>
      <c r="AO128" s="10">
        <v>733351</v>
      </c>
      <c r="AP128" s="10">
        <v>0</v>
      </c>
      <c r="AQ128" s="10">
        <v>0</v>
      </c>
      <c r="AR128" s="10">
        <v>0</v>
      </c>
      <c r="AS128" s="10">
        <v>0</v>
      </c>
      <c r="AT128" s="10">
        <v>0</v>
      </c>
      <c r="AU128" s="10">
        <v>0</v>
      </c>
      <c r="AV128" s="10">
        <v>57524</v>
      </c>
      <c r="AW128" s="10">
        <v>0</v>
      </c>
      <c r="AX128" s="10">
        <v>57524</v>
      </c>
      <c r="AY128" s="10">
        <v>299583</v>
      </c>
      <c r="AZ128" s="10">
        <v>0</v>
      </c>
      <c r="BA128" s="10">
        <v>299583</v>
      </c>
      <c r="BB128" s="10">
        <v>59803</v>
      </c>
      <c r="BC128" s="10">
        <v>0</v>
      </c>
      <c r="BD128" s="10">
        <v>59803</v>
      </c>
      <c r="BE128" s="10">
        <v>32103</v>
      </c>
      <c r="BF128" s="10">
        <v>0</v>
      </c>
      <c r="BG128" s="10">
        <v>32103</v>
      </c>
      <c r="BH128" s="10">
        <v>306643</v>
      </c>
      <c r="BI128" s="10">
        <v>0</v>
      </c>
      <c r="BJ128" s="10">
        <v>306643</v>
      </c>
      <c r="BK128" s="10">
        <v>67294</v>
      </c>
      <c r="BL128" s="10">
        <v>0</v>
      </c>
      <c r="BM128" s="10">
        <v>67294</v>
      </c>
      <c r="BN128" s="10">
        <v>50</v>
      </c>
      <c r="BO128" s="10">
        <v>0</v>
      </c>
      <c r="BP128" s="10">
        <v>50</v>
      </c>
      <c r="BQ128" s="10">
        <v>612</v>
      </c>
      <c r="BR128" s="10">
        <v>0</v>
      </c>
      <c r="BS128" s="10">
        <v>612</v>
      </c>
      <c r="BT128" s="10">
        <v>45370</v>
      </c>
      <c r="BU128" s="10">
        <v>0</v>
      </c>
      <c r="BV128" s="10">
        <v>45370</v>
      </c>
      <c r="BW128" s="10">
        <v>0</v>
      </c>
      <c r="BX128" s="10">
        <v>0</v>
      </c>
      <c r="BY128" s="10">
        <v>0</v>
      </c>
      <c r="BZ128" s="10">
        <v>112932</v>
      </c>
      <c r="CA128" s="10">
        <v>0</v>
      </c>
      <c r="CB128" s="10">
        <v>112932</v>
      </c>
      <c r="CC128" s="10">
        <v>98149</v>
      </c>
      <c r="CD128" s="10">
        <v>0</v>
      </c>
      <c r="CE128" s="10">
        <v>98149</v>
      </c>
      <c r="CF128" s="10">
        <v>126861</v>
      </c>
      <c r="CG128" s="10">
        <v>0</v>
      </c>
      <c r="CH128" s="10">
        <v>126861</v>
      </c>
      <c r="CI128" s="10">
        <v>0</v>
      </c>
      <c r="CJ128" s="10">
        <v>0</v>
      </c>
      <c r="CK128" s="10">
        <v>0</v>
      </c>
      <c r="CL128" s="10">
        <v>317593</v>
      </c>
      <c r="CM128" s="10">
        <v>0</v>
      </c>
      <c r="CN128" s="10">
        <v>317593</v>
      </c>
      <c r="CO128" s="10">
        <v>0</v>
      </c>
      <c r="CP128" s="10">
        <v>0</v>
      </c>
      <c r="CQ128" s="10">
        <v>0</v>
      </c>
      <c r="CR128" s="10">
        <v>0</v>
      </c>
      <c r="CS128" s="10">
        <v>0</v>
      </c>
      <c r="CT128" s="10">
        <v>0</v>
      </c>
      <c r="CU128" s="10">
        <v>26</v>
      </c>
      <c r="CV128" s="10">
        <v>0</v>
      </c>
      <c r="CW128" s="10">
        <v>26</v>
      </c>
      <c r="CX128" s="10">
        <v>84145</v>
      </c>
      <c r="CY128" s="10">
        <v>0</v>
      </c>
      <c r="CZ128" s="10">
        <v>84145</v>
      </c>
      <c r="DA128" s="10">
        <v>7411</v>
      </c>
      <c r="DB128" s="10">
        <v>0</v>
      </c>
      <c r="DC128" s="10">
        <v>7411</v>
      </c>
      <c r="DD128" s="10">
        <v>146723</v>
      </c>
      <c r="DE128" s="10">
        <v>0</v>
      </c>
      <c r="DF128" s="10">
        <v>146723</v>
      </c>
      <c r="DG128" s="10">
        <v>201</v>
      </c>
      <c r="DH128" s="10">
        <v>0</v>
      </c>
      <c r="DI128" s="10">
        <v>201</v>
      </c>
      <c r="DJ128" s="10">
        <v>39013</v>
      </c>
      <c r="DK128" s="10">
        <v>0</v>
      </c>
      <c r="DL128" s="10">
        <v>39013</v>
      </c>
      <c r="DM128" s="10">
        <v>30316</v>
      </c>
      <c r="DN128" s="10">
        <v>9650</v>
      </c>
      <c r="DO128" s="10">
        <v>20666</v>
      </c>
      <c r="DP128" s="10">
        <v>684</v>
      </c>
      <c r="DQ128" s="10">
        <v>0</v>
      </c>
      <c r="DR128" s="10">
        <v>684</v>
      </c>
      <c r="DS128" s="10">
        <v>500639</v>
      </c>
      <c r="DT128" s="10">
        <v>0</v>
      </c>
      <c r="DU128" s="10">
        <v>500639</v>
      </c>
      <c r="DV128" s="10">
        <v>0</v>
      </c>
      <c r="DW128" s="10">
        <v>0</v>
      </c>
      <c r="DX128" s="10">
        <v>0</v>
      </c>
      <c r="DY128" s="10">
        <v>240305</v>
      </c>
      <c r="DZ128" s="10">
        <v>0</v>
      </c>
      <c r="EA128" s="10">
        <v>240305</v>
      </c>
      <c r="EB128" s="10">
        <v>9676</v>
      </c>
      <c r="EC128" s="10">
        <v>0</v>
      </c>
      <c r="ED128" s="10">
        <v>9676</v>
      </c>
      <c r="EE128" s="10">
        <v>1695261</v>
      </c>
      <c r="EF128" s="10">
        <v>0</v>
      </c>
      <c r="EG128" s="10">
        <v>1695261</v>
      </c>
      <c r="EH128" s="10">
        <v>562232</v>
      </c>
      <c r="EI128" s="10">
        <v>0</v>
      </c>
      <c r="EJ128" s="10">
        <v>562232</v>
      </c>
      <c r="EK128" s="10">
        <v>7205</v>
      </c>
      <c r="EL128" s="10">
        <v>0</v>
      </c>
      <c r="EM128" s="10">
        <v>7205</v>
      </c>
      <c r="EN128" s="10">
        <v>0</v>
      </c>
      <c r="EO128" s="10">
        <v>0</v>
      </c>
      <c r="EP128" s="10">
        <v>0</v>
      </c>
      <c r="EQ128" s="10">
        <v>196626</v>
      </c>
      <c r="ER128" s="10">
        <v>0</v>
      </c>
      <c r="ES128" s="10">
        <v>196626</v>
      </c>
      <c r="ET128" s="10">
        <v>6445</v>
      </c>
      <c r="EU128" s="10">
        <v>0</v>
      </c>
      <c r="EV128" s="10">
        <v>6445</v>
      </c>
      <c r="EW128" s="10">
        <v>405</v>
      </c>
      <c r="EX128" s="10">
        <v>0</v>
      </c>
      <c r="EY128" s="10">
        <v>405</v>
      </c>
      <c r="EZ128" s="10">
        <v>0</v>
      </c>
      <c r="FA128" s="10">
        <v>0</v>
      </c>
      <c r="FB128" s="10">
        <v>0</v>
      </c>
      <c r="FC128" s="10">
        <v>0</v>
      </c>
      <c r="FD128" s="10">
        <v>0</v>
      </c>
      <c r="FE128" s="10">
        <v>0</v>
      </c>
      <c r="FF128" s="320"/>
      <c r="FG128" s="320"/>
      <c r="FH128" s="317"/>
    </row>
    <row r="129" spans="1:164" ht="15" customHeight="1">
      <c r="A129" s="713" t="s">
        <v>560</v>
      </c>
      <c r="B129" s="713"/>
      <c r="C129" s="713"/>
      <c r="D129" s="10">
        <v>80803314</v>
      </c>
      <c r="E129" s="10"/>
      <c r="F129" s="10"/>
      <c r="G129" s="10">
        <v>20376359</v>
      </c>
      <c r="H129" s="10">
        <v>60426955</v>
      </c>
      <c r="I129" s="10">
        <v>75357</v>
      </c>
      <c r="J129" s="10">
        <v>0</v>
      </c>
      <c r="K129" s="10">
        <v>75357</v>
      </c>
      <c r="L129" s="10">
        <v>54424</v>
      </c>
      <c r="M129" s="10">
        <v>0</v>
      </c>
      <c r="N129" s="10">
        <v>54424</v>
      </c>
      <c r="O129" s="10">
        <v>956827</v>
      </c>
      <c r="P129" s="10">
        <v>0</v>
      </c>
      <c r="Q129" s="10">
        <v>956827</v>
      </c>
      <c r="R129" s="10">
        <v>35883</v>
      </c>
      <c r="S129" s="10">
        <v>0</v>
      </c>
      <c r="T129" s="10">
        <v>35883</v>
      </c>
      <c r="U129" s="10">
        <v>15600165</v>
      </c>
      <c r="V129" s="10">
        <v>1092499</v>
      </c>
      <c r="W129" s="10">
        <v>14507666</v>
      </c>
      <c r="X129" s="10">
        <v>1216504</v>
      </c>
      <c r="Y129" s="10">
        <v>0</v>
      </c>
      <c r="Z129" s="10">
        <v>1216504</v>
      </c>
      <c r="AA129" s="10">
        <v>698943</v>
      </c>
      <c r="AB129" s="10">
        <v>586768</v>
      </c>
      <c r="AC129" s="10">
        <v>112175</v>
      </c>
      <c r="AD129" s="10">
        <v>149783</v>
      </c>
      <c r="AE129" s="10">
        <v>149693</v>
      </c>
      <c r="AF129" s="10">
        <v>90</v>
      </c>
      <c r="AG129" s="10">
        <v>3745061</v>
      </c>
      <c r="AH129" s="10">
        <v>0</v>
      </c>
      <c r="AI129" s="10">
        <v>3745061</v>
      </c>
      <c r="AJ129" s="10">
        <v>2045806</v>
      </c>
      <c r="AK129" s="10">
        <v>290924</v>
      </c>
      <c r="AL129" s="10">
        <v>1754882</v>
      </c>
      <c r="AM129" s="10">
        <v>849330</v>
      </c>
      <c r="AN129" s="10">
        <v>38084</v>
      </c>
      <c r="AO129" s="10">
        <v>811246</v>
      </c>
      <c r="AP129" s="10">
        <v>777373</v>
      </c>
      <c r="AQ129" s="10">
        <v>0</v>
      </c>
      <c r="AR129" s="10">
        <v>777373</v>
      </c>
      <c r="AS129" s="10">
        <v>27425</v>
      </c>
      <c r="AT129" s="10">
        <v>0</v>
      </c>
      <c r="AU129" s="10">
        <v>27425</v>
      </c>
      <c r="AV129" s="10">
        <v>4261409</v>
      </c>
      <c r="AW129" s="10">
        <v>0</v>
      </c>
      <c r="AX129" s="10">
        <v>4261409</v>
      </c>
      <c r="AY129" s="10">
        <v>201840</v>
      </c>
      <c r="AZ129" s="10">
        <v>0</v>
      </c>
      <c r="BA129" s="10">
        <v>201840</v>
      </c>
      <c r="BB129" s="10">
        <v>132682</v>
      </c>
      <c r="BC129" s="10">
        <v>0</v>
      </c>
      <c r="BD129" s="10">
        <v>132682</v>
      </c>
      <c r="BE129" s="10">
        <v>40428</v>
      </c>
      <c r="BF129" s="10">
        <v>0</v>
      </c>
      <c r="BG129" s="10">
        <v>40428</v>
      </c>
      <c r="BH129" s="10">
        <v>198625</v>
      </c>
      <c r="BI129" s="10">
        <v>1688</v>
      </c>
      <c r="BJ129" s="10">
        <v>196937</v>
      </c>
      <c r="BK129" s="10">
        <v>230839</v>
      </c>
      <c r="BL129" s="10">
        <v>0</v>
      </c>
      <c r="BM129" s="10">
        <v>230839</v>
      </c>
      <c r="BN129" s="10">
        <v>48824</v>
      </c>
      <c r="BO129" s="10">
        <v>28486</v>
      </c>
      <c r="BP129" s="10">
        <v>20338</v>
      </c>
      <c r="BQ129" s="10">
        <v>1513464</v>
      </c>
      <c r="BR129" s="10">
        <v>1251317</v>
      </c>
      <c r="BS129" s="10">
        <v>262147</v>
      </c>
      <c r="BT129" s="10">
        <v>3968401</v>
      </c>
      <c r="BU129" s="10">
        <v>3441744</v>
      </c>
      <c r="BV129" s="10">
        <v>526657</v>
      </c>
      <c r="BW129" s="10">
        <v>741062</v>
      </c>
      <c r="BX129" s="10">
        <v>1</v>
      </c>
      <c r="BY129" s="10">
        <v>741061</v>
      </c>
      <c r="BZ129" s="10">
        <v>760880</v>
      </c>
      <c r="CA129" s="10">
        <v>568621</v>
      </c>
      <c r="CB129" s="10">
        <v>192259</v>
      </c>
      <c r="CC129" s="10">
        <v>19853</v>
      </c>
      <c r="CD129" s="10">
        <v>0</v>
      </c>
      <c r="CE129" s="10">
        <v>19853</v>
      </c>
      <c r="CF129" s="10">
        <v>520373</v>
      </c>
      <c r="CG129" s="10">
        <v>2901</v>
      </c>
      <c r="CH129" s="10">
        <v>517472</v>
      </c>
      <c r="CI129" s="10">
        <v>39022</v>
      </c>
      <c r="CJ129" s="10">
        <v>15441</v>
      </c>
      <c r="CK129" s="10">
        <v>23581</v>
      </c>
      <c r="CL129" s="10">
        <v>45525</v>
      </c>
      <c r="CM129" s="10">
        <v>0</v>
      </c>
      <c r="CN129" s="10">
        <v>45525</v>
      </c>
      <c r="CO129" s="10">
        <v>359265</v>
      </c>
      <c r="CP129" s="10">
        <v>0</v>
      </c>
      <c r="CQ129" s="10">
        <v>359265</v>
      </c>
      <c r="CR129" s="10">
        <v>36285</v>
      </c>
      <c r="CS129" s="10">
        <v>12634</v>
      </c>
      <c r="CT129" s="10">
        <v>23651</v>
      </c>
      <c r="CU129" s="10">
        <v>2931999</v>
      </c>
      <c r="CV129" s="10">
        <v>2826008</v>
      </c>
      <c r="CW129" s="10">
        <v>105991</v>
      </c>
      <c r="CX129" s="10">
        <v>167211</v>
      </c>
      <c r="CY129" s="10">
        <v>1090</v>
      </c>
      <c r="CZ129" s="10">
        <v>166121</v>
      </c>
      <c r="DA129" s="10">
        <v>23353297</v>
      </c>
      <c r="DB129" s="10">
        <v>9566263</v>
      </c>
      <c r="DC129" s="10">
        <v>13787034</v>
      </c>
      <c r="DD129" s="10">
        <v>865240</v>
      </c>
      <c r="DE129" s="10">
        <v>77801</v>
      </c>
      <c r="DF129" s="10">
        <v>787439</v>
      </c>
      <c r="DG129" s="10">
        <v>16141</v>
      </c>
      <c r="DH129" s="10">
        <v>0</v>
      </c>
      <c r="DI129" s="10">
        <v>16141</v>
      </c>
      <c r="DJ129" s="10">
        <v>1005159</v>
      </c>
      <c r="DK129" s="10">
        <v>0</v>
      </c>
      <c r="DL129" s="10">
        <v>1005159</v>
      </c>
      <c r="DM129" s="10">
        <v>87927</v>
      </c>
      <c r="DN129" s="10">
        <v>3200</v>
      </c>
      <c r="DO129" s="10">
        <v>84727</v>
      </c>
      <c r="DP129" s="10">
        <v>955383</v>
      </c>
      <c r="DQ129" s="10">
        <v>24565</v>
      </c>
      <c r="DR129" s="10">
        <v>930818</v>
      </c>
      <c r="DS129" s="10">
        <v>2925742</v>
      </c>
      <c r="DT129" s="10">
        <v>0</v>
      </c>
      <c r="DU129" s="10">
        <v>2925742</v>
      </c>
      <c r="DV129" s="10">
        <v>116975</v>
      </c>
      <c r="DW129" s="10">
        <v>116975</v>
      </c>
      <c r="DX129" s="10">
        <v>0</v>
      </c>
      <c r="DY129" s="10">
        <v>80813</v>
      </c>
      <c r="DZ129" s="10">
        <v>0</v>
      </c>
      <c r="EA129" s="10">
        <v>80813</v>
      </c>
      <c r="EB129" s="10">
        <v>13173</v>
      </c>
      <c r="EC129" s="10">
        <v>0</v>
      </c>
      <c r="ED129" s="10">
        <v>13173</v>
      </c>
      <c r="EE129" s="10">
        <v>244496</v>
      </c>
      <c r="EF129" s="10">
        <v>0</v>
      </c>
      <c r="EG129" s="10">
        <v>244496</v>
      </c>
      <c r="EH129" s="10">
        <v>2930249</v>
      </c>
      <c r="EI129" s="10">
        <v>58003</v>
      </c>
      <c r="EJ129" s="10">
        <v>2872246</v>
      </c>
      <c r="EK129" s="10">
        <v>541145</v>
      </c>
      <c r="EL129" s="10">
        <v>0</v>
      </c>
      <c r="EM129" s="10">
        <v>541145</v>
      </c>
      <c r="EN129" s="10">
        <v>33642</v>
      </c>
      <c r="EO129" s="10">
        <v>23</v>
      </c>
      <c r="EP129" s="10">
        <v>33619</v>
      </c>
      <c r="EQ129" s="10">
        <v>1520638</v>
      </c>
      <c r="ER129" s="10">
        <v>111675</v>
      </c>
      <c r="ES129" s="10">
        <v>1408963</v>
      </c>
      <c r="ET129" s="10">
        <v>3211532</v>
      </c>
      <c r="EU129" s="10">
        <v>70534</v>
      </c>
      <c r="EV129" s="10">
        <v>3140998</v>
      </c>
      <c r="EW129" s="10">
        <v>64440</v>
      </c>
      <c r="EX129" s="10">
        <v>10447</v>
      </c>
      <c r="EY129" s="10">
        <v>53993</v>
      </c>
      <c r="EZ129" s="10">
        <v>384659</v>
      </c>
      <c r="FA129" s="10">
        <v>28974</v>
      </c>
      <c r="FB129" s="10">
        <v>355685</v>
      </c>
      <c r="FC129" s="10">
        <v>1796</v>
      </c>
      <c r="FD129" s="10">
        <v>0</v>
      </c>
      <c r="FE129" s="10">
        <v>1796</v>
      </c>
      <c r="FF129" s="320"/>
      <c r="FG129" s="320"/>
      <c r="FH129" s="317"/>
    </row>
    <row r="130" spans="1:164" ht="15" customHeight="1">
      <c r="A130" s="713" t="s">
        <v>561</v>
      </c>
      <c r="B130" s="713"/>
      <c r="C130" s="713"/>
      <c r="D130" s="10">
        <v>8427326</v>
      </c>
      <c r="E130" s="10"/>
      <c r="F130" s="10"/>
      <c r="G130" s="10">
        <v>7067646</v>
      </c>
      <c r="H130" s="10">
        <v>1359680</v>
      </c>
      <c r="I130" s="10">
        <v>340566</v>
      </c>
      <c r="J130" s="10">
        <v>340566</v>
      </c>
      <c r="K130" s="10">
        <v>0</v>
      </c>
      <c r="L130" s="10">
        <v>7769</v>
      </c>
      <c r="M130" s="10">
        <v>0</v>
      </c>
      <c r="N130" s="10">
        <v>7769</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134897</v>
      </c>
      <c r="AT130" s="10">
        <v>134897</v>
      </c>
      <c r="AU130" s="10">
        <v>0</v>
      </c>
      <c r="AV130" s="10">
        <v>0</v>
      </c>
      <c r="AW130" s="10">
        <v>0</v>
      </c>
      <c r="AX130" s="10">
        <v>0</v>
      </c>
      <c r="AY130" s="10">
        <v>0</v>
      </c>
      <c r="AZ130" s="10">
        <v>0</v>
      </c>
      <c r="BA130" s="10">
        <v>0</v>
      </c>
      <c r="BB130" s="10">
        <v>222840</v>
      </c>
      <c r="BC130" s="10">
        <v>222840</v>
      </c>
      <c r="BD130" s="10">
        <v>0</v>
      </c>
      <c r="BE130" s="10">
        <v>0</v>
      </c>
      <c r="BF130" s="10">
        <v>0</v>
      </c>
      <c r="BG130" s="10">
        <v>0</v>
      </c>
      <c r="BH130" s="10">
        <v>5600</v>
      </c>
      <c r="BI130" s="10">
        <v>5600</v>
      </c>
      <c r="BJ130" s="10">
        <v>0</v>
      </c>
      <c r="BK130" s="10">
        <v>0</v>
      </c>
      <c r="BL130" s="10">
        <v>0</v>
      </c>
      <c r="BM130" s="10">
        <v>0</v>
      </c>
      <c r="BN130" s="10">
        <v>0</v>
      </c>
      <c r="BO130" s="10">
        <v>0</v>
      </c>
      <c r="BP130" s="10">
        <v>0</v>
      </c>
      <c r="BQ130" s="10">
        <v>263851</v>
      </c>
      <c r="BR130" s="10">
        <v>0</v>
      </c>
      <c r="BS130" s="10">
        <v>263851</v>
      </c>
      <c r="BT130" s="10">
        <v>0</v>
      </c>
      <c r="BU130" s="10">
        <v>0</v>
      </c>
      <c r="BV130" s="10">
        <v>0</v>
      </c>
      <c r="BW130" s="10">
        <v>903029</v>
      </c>
      <c r="BX130" s="10">
        <v>903029</v>
      </c>
      <c r="BY130" s="10">
        <v>0</v>
      </c>
      <c r="BZ130" s="10">
        <v>331148</v>
      </c>
      <c r="CA130" s="10">
        <v>0</v>
      </c>
      <c r="CB130" s="10">
        <v>331148</v>
      </c>
      <c r="CC130" s="10">
        <v>296423</v>
      </c>
      <c r="CD130" s="10">
        <v>296423</v>
      </c>
      <c r="CE130" s="10">
        <v>0</v>
      </c>
      <c r="CF130" s="10">
        <v>0</v>
      </c>
      <c r="CG130" s="10">
        <v>0</v>
      </c>
      <c r="CH130" s="10">
        <v>0</v>
      </c>
      <c r="CI130" s="10">
        <v>85974</v>
      </c>
      <c r="CJ130" s="10">
        <v>85974</v>
      </c>
      <c r="CK130" s="10">
        <v>0</v>
      </c>
      <c r="CL130" s="10">
        <v>0</v>
      </c>
      <c r="CM130" s="10">
        <v>0</v>
      </c>
      <c r="CN130" s="10">
        <v>0</v>
      </c>
      <c r="CO130" s="10">
        <v>0</v>
      </c>
      <c r="CP130" s="10">
        <v>0</v>
      </c>
      <c r="CQ130" s="10">
        <v>0</v>
      </c>
      <c r="CR130" s="10">
        <v>550093</v>
      </c>
      <c r="CS130" s="10">
        <v>550093</v>
      </c>
      <c r="CT130" s="10">
        <v>0</v>
      </c>
      <c r="CU130" s="10">
        <v>0</v>
      </c>
      <c r="CV130" s="10">
        <v>0</v>
      </c>
      <c r="CW130" s="10">
        <v>0</v>
      </c>
      <c r="CX130" s="10">
        <v>0</v>
      </c>
      <c r="CY130" s="10">
        <v>0</v>
      </c>
      <c r="CZ130" s="10">
        <v>0</v>
      </c>
      <c r="DA130" s="10">
        <v>0</v>
      </c>
      <c r="DB130" s="10">
        <v>0</v>
      </c>
      <c r="DC130" s="10">
        <v>0</v>
      </c>
      <c r="DD130" s="10">
        <v>742777</v>
      </c>
      <c r="DE130" s="10">
        <v>0</v>
      </c>
      <c r="DF130" s="10">
        <v>742777</v>
      </c>
      <c r="DG130" s="10">
        <v>0</v>
      </c>
      <c r="DH130" s="10">
        <v>0</v>
      </c>
      <c r="DI130" s="10">
        <v>0</v>
      </c>
      <c r="DJ130" s="10">
        <v>937686</v>
      </c>
      <c r="DK130" s="10">
        <v>937686</v>
      </c>
      <c r="DL130" s="10">
        <v>0</v>
      </c>
      <c r="DM130" s="10">
        <v>0</v>
      </c>
      <c r="DN130" s="10">
        <v>0</v>
      </c>
      <c r="DO130" s="10">
        <v>0</v>
      </c>
      <c r="DP130" s="10">
        <v>469412</v>
      </c>
      <c r="DQ130" s="10">
        <v>469412</v>
      </c>
      <c r="DR130" s="10">
        <v>0</v>
      </c>
      <c r="DS130" s="10">
        <v>1937382</v>
      </c>
      <c r="DT130" s="10">
        <v>1937382</v>
      </c>
      <c r="DU130" s="10">
        <v>0</v>
      </c>
      <c r="DV130" s="10">
        <v>0</v>
      </c>
      <c r="DW130" s="10">
        <v>0</v>
      </c>
      <c r="DX130" s="10">
        <v>0</v>
      </c>
      <c r="DY130" s="10">
        <v>0</v>
      </c>
      <c r="DZ130" s="10">
        <v>0</v>
      </c>
      <c r="EA130" s="10">
        <v>0</v>
      </c>
      <c r="EB130" s="10">
        <v>14136</v>
      </c>
      <c r="EC130" s="10">
        <v>0</v>
      </c>
      <c r="ED130" s="10">
        <v>14136</v>
      </c>
      <c r="EE130" s="10">
        <v>0</v>
      </c>
      <c r="EF130" s="10">
        <v>0</v>
      </c>
      <c r="EG130" s="10">
        <v>0</v>
      </c>
      <c r="EH130" s="10">
        <v>0</v>
      </c>
      <c r="EI130" s="10">
        <v>0</v>
      </c>
      <c r="EJ130" s="10">
        <v>0</v>
      </c>
      <c r="EK130" s="10">
        <v>286824</v>
      </c>
      <c r="EL130" s="10">
        <v>286824</v>
      </c>
      <c r="EM130" s="10">
        <v>0</v>
      </c>
      <c r="EN130" s="10">
        <v>64164</v>
      </c>
      <c r="EO130" s="10">
        <v>64164</v>
      </c>
      <c r="EP130" s="10">
        <v>0</v>
      </c>
      <c r="EQ130" s="10">
        <v>653778</v>
      </c>
      <c r="ER130" s="10">
        <v>653778</v>
      </c>
      <c r="ES130" s="10">
        <v>0</v>
      </c>
      <c r="ET130" s="10">
        <v>0</v>
      </c>
      <c r="EU130" s="10">
        <v>0</v>
      </c>
      <c r="EV130" s="10">
        <v>0</v>
      </c>
      <c r="EW130" s="10">
        <v>76949</v>
      </c>
      <c r="EX130" s="10">
        <v>76949</v>
      </c>
      <c r="EY130" s="10">
        <v>0</v>
      </c>
      <c r="EZ130" s="10">
        <v>0</v>
      </c>
      <c r="FA130" s="10">
        <v>0</v>
      </c>
      <c r="FB130" s="10">
        <v>0</v>
      </c>
      <c r="FC130" s="10">
        <v>102029</v>
      </c>
      <c r="FD130" s="10">
        <v>102029</v>
      </c>
      <c r="FE130" s="10">
        <v>0</v>
      </c>
      <c r="FF130" s="320"/>
      <c r="FG130" s="320"/>
      <c r="FH130" s="317"/>
    </row>
    <row r="131" spans="1:164" ht="25.5" customHeight="1">
      <c r="A131" s="713" t="s">
        <v>562</v>
      </c>
      <c r="B131" s="713"/>
      <c r="C131" s="713"/>
      <c r="D131" s="10">
        <v>361011718</v>
      </c>
      <c r="E131" s="10"/>
      <c r="F131" s="10"/>
      <c r="G131" s="10">
        <v>305076132</v>
      </c>
      <c r="H131" s="10">
        <v>55935586</v>
      </c>
      <c r="I131" s="10">
        <v>3856270</v>
      </c>
      <c r="J131" s="10">
        <v>3607519</v>
      </c>
      <c r="K131" s="10">
        <v>248751</v>
      </c>
      <c r="L131" s="10">
        <v>1441749</v>
      </c>
      <c r="M131" s="10">
        <v>1407704</v>
      </c>
      <c r="N131" s="10">
        <v>34045</v>
      </c>
      <c r="O131" s="10">
        <v>4922782</v>
      </c>
      <c r="P131" s="10">
        <v>4460691</v>
      </c>
      <c r="Q131" s="10">
        <v>462091</v>
      </c>
      <c r="R131" s="10">
        <v>2157882</v>
      </c>
      <c r="S131" s="10">
        <v>2081988</v>
      </c>
      <c r="T131" s="10">
        <v>75894</v>
      </c>
      <c r="U131" s="10">
        <v>67995065</v>
      </c>
      <c r="V131" s="10">
        <v>53932135</v>
      </c>
      <c r="W131" s="10">
        <v>14062930</v>
      </c>
      <c r="X131" s="10">
        <v>6221452</v>
      </c>
      <c r="Y131" s="10">
        <v>5765856</v>
      </c>
      <c r="Z131" s="10">
        <v>455596</v>
      </c>
      <c r="AA131" s="10">
        <v>5856759</v>
      </c>
      <c r="AB131" s="10">
        <v>4900605</v>
      </c>
      <c r="AC131" s="10">
        <v>956154</v>
      </c>
      <c r="AD131" s="10">
        <v>816331</v>
      </c>
      <c r="AE131" s="10">
        <v>730430</v>
      </c>
      <c r="AF131" s="10">
        <v>85901</v>
      </c>
      <c r="AG131" s="10">
        <v>559292</v>
      </c>
      <c r="AH131" s="10">
        <v>0</v>
      </c>
      <c r="AI131" s="10">
        <v>559292</v>
      </c>
      <c r="AJ131" s="10">
        <v>13029414</v>
      </c>
      <c r="AK131" s="10">
        <v>10273266</v>
      </c>
      <c r="AL131" s="10">
        <v>2756148</v>
      </c>
      <c r="AM131" s="10">
        <v>8141700</v>
      </c>
      <c r="AN131" s="10">
        <v>6926878</v>
      </c>
      <c r="AO131" s="10">
        <v>1214822</v>
      </c>
      <c r="AP131" s="10">
        <v>1585961</v>
      </c>
      <c r="AQ131" s="10">
        <v>1585961</v>
      </c>
      <c r="AR131" s="10">
        <v>0</v>
      </c>
      <c r="AS131" s="10">
        <v>1184651</v>
      </c>
      <c r="AT131" s="10">
        <v>1182764</v>
      </c>
      <c r="AU131" s="10">
        <v>1887</v>
      </c>
      <c r="AV131" s="10">
        <v>21503511</v>
      </c>
      <c r="AW131" s="10">
        <v>15584456</v>
      </c>
      <c r="AX131" s="10">
        <v>5919055</v>
      </c>
      <c r="AY131" s="10">
        <v>3012227</v>
      </c>
      <c r="AZ131" s="10">
        <v>2847586</v>
      </c>
      <c r="BA131" s="10">
        <v>164641</v>
      </c>
      <c r="BB131" s="10">
        <v>2708085</v>
      </c>
      <c r="BC131" s="10">
        <v>2702612</v>
      </c>
      <c r="BD131" s="10">
        <v>5473</v>
      </c>
      <c r="BE131" s="10">
        <v>2058830</v>
      </c>
      <c r="BF131" s="10">
        <v>1940239</v>
      </c>
      <c r="BG131" s="10">
        <v>118591</v>
      </c>
      <c r="BH131" s="10">
        <v>4730539</v>
      </c>
      <c r="BI131" s="10">
        <v>4649330</v>
      </c>
      <c r="BJ131" s="10">
        <v>81209</v>
      </c>
      <c r="BK131" s="10">
        <v>4931577</v>
      </c>
      <c r="BL131" s="10">
        <v>4707860</v>
      </c>
      <c r="BM131" s="10">
        <v>223717</v>
      </c>
      <c r="BN131" s="10">
        <v>1053917</v>
      </c>
      <c r="BO131" s="10">
        <v>1053917</v>
      </c>
      <c r="BP131" s="10">
        <v>0</v>
      </c>
      <c r="BQ131" s="10">
        <v>6124136</v>
      </c>
      <c r="BR131" s="10">
        <v>4496987</v>
      </c>
      <c r="BS131" s="10">
        <v>1627149</v>
      </c>
      <c r="BT131" s="10">
        <v>8998385</v>
      </c>
      <c r="BU131" s="10">
        <v>7001129</v>
      </c>
      <c r="BV131" s="10">
        <v>1997256</v>
      </c>
      <c r="BW131" s="10">
        <v>9919510</v>
      </c>
      <c r="BX131" s="10">
        <v>8134547</v>
      </c>
      <c r="BY131" s="10">
        <v>1784963</v>
      </c>
      <c r="BZ131" s="10">
        <v>5906553</v>
      </c>
      <c r="CA131" s="10">
        <v>5679061</v>
      </c>
      <c r="CB131" s="10">
        <v>227492</v>
      </c>
      <c r="CC131" s="10">
        <v>2876024</v>
      </c>
      <c r="CD131" s="10">
        <v>2876024</v>
      </c>
      <c r="CE131" s="10">
        <v>0</v>
      </c>
      <c r="CF131" s="10">
        <v>5802320</v>
      </c>
      <c r="CG131" s="10">
        <v>4927146</v>
      </c>
      <c r="CH131" s="10">
        <v>875174</v>
      </c>
      <c r="CI131" s="10">
        <v>1111794</v>
      </c>
      <c r="CJ131" s="10">
        <v>1109865</v>
      </c>
      <c r="CK131" s="10">
        <v>1929</v>
      </c>
      <c r="CL131" s="10">
        <v>1193015</v>
      </c>
      <c r="CM131" s="10">
        <v>806190</v>
      </c>
      <c r="CN131" s="10">
        <v>386825</v>
      </c>
      <c r="CO131" s="10">
        <v>2755209</v>
      </c>
      <c r="CP131" s="10">
        <v>2755209</v>
      </c>
      <c r="CQ131" s="10">
        <v>0</v>
      </c>
      <c r="CR131" s="10">
        <v>844885</v>
      </c>
      <c r="CS131" s="10">
        <v>823664</v>
      </c>
      <c r="CT131" s="10">
        <v>21221</v>
      </c>
      <c r="CU131" s="10">
        <v>13860917</v>
      </c>
      <c r="CV131" s="10">
        <v>13848967</v>
      </c>
      <c r="CW131" s="10">
        <v>11950</v>
      </c>
      <c r="CX131" s="10">
        <v>2494069</v>
      </c>
      <c r="CY131" s="10">
        <v>2494069</v>
      </c>
      <c r="CZ131" s="10">
        <v>0</v>
      </c>
      <c r="DA131" s="10">
        <v>36836534</v>
      </c>
      <c r="DB131" s="10">
        <v>23458636</v>
      </c>
      <c r="DC131" s="10">
        <v>13377898</v>
      </c>
      <c r="DD131" s="10">
        <v>6395668</v>
      </c>
      <c r="DE131" s="10">
        <v>6344451</v>
      </c>
      <c r="DF131" s="10">
        <v>51217</v>
      </c>
      <c r="DG131" s="10">
        <v>667124</v>
      </c>
      <c r="DH131" s="10">
        <v>631076</v>
      </c>
      <c r="DI131" s="10">
        <v>36048</v>
      </c>
      <c r="DJ131" s="10">
        <v>17544805</v>
      </c>
      <c r="DK131" s="10">
        <v>17379894</v>
      </c>
      <c r="DL131" s="10">
        <v>164911</v>
      </c>
      <c r="DM131" s="10">
        <v>2797601</v>
      </c>
      <c r="DN131" s="10">
        <v>2682842</v>
      </c>
      <c r="DO131" s="10">
        <v>114759</v>
      </c>
      <c r="DP131" s="10">
        <v>6140177</v>
      </c>
      <c r="DQ131" s="10">
        <v>5928802</v>
      </c>
      <c r="DR131" s="10">
        <v>211375</v>
      </c>
      <c r="DS131" s="10">
        <v>14550732</v>
      </c>
      <c r="DT131" s="10">
        <v>12811434</v>
      </c>
      <c r="DU131" s="10">
        <v>1739298</v>
      </c>
      <c r="DV131" s="10">
        <v>1562145</v>
      </c>
      <c r="DW131" s="10">
        <v>1284610</v>
      </c>
      <c r="DX131" s="10">
        <v>277535</v>
      </c>
      <c r="DY131" s="10">
        <v>4244929</v>
      </c>
      <c r="DZ131" s="10">
        <v>4237014</v>
      </c>
      <c r="EA131" s="10">
        <v>7915</v>
      </c>
      <c r="EB131" s="10">
        <v>628484</v>
      </c>
      <c r="EC131" s="10">
        <v>597714</v>
      </c>
      <c r="ED131" s="10">
        <v>30770</v>
      </c>
      <c r="EE131" s="10">
        <v>3597480</v>
      </c>
      <c r="EF131" s="10">
        <v>2774392</v>
      </c>
      <c r="EG131" s="10">
        <v>823088</v>
      </c>
      <c r="EH131" s="10">
        <v>20957266</v>
      </c>
      <c r="EI131" s="10">
        <v>18463614</v>
      </c>
      <c r="EJ131" s="10">
        <v>2493652</v>
      </c>
      <c r="EK131" s="10">
        <v>1951982</v>
      </c>
      <c r="EL131" s="10">
        <v>1936994</v>
      </c>
      <c r="EM131" s="10">
        <v>14988</v>
      </c>
      <c r="EN131" s="10">
        <v>436509</v>
      </c>
      <c r="EO131" s="10">
        <v>411083</v>
      </c>
      <c r="EP131" s="10">
        <v>25426</v>
      </c>
      <c r="EQ131" s="10">
        <v>6412595</v>
      </c>
      <c r="ER131" s="10">
        <v>5204214</v>
      </c>
      <c r="ES131" s="10">
        <v>1208381</v>
      </c>
      <c r="ET131" s="10">
        <v>7879401</v>
      </c>
      <c r="EU131" s="10">
        <v>7563671</v>
      </c>
      <c r="EV131" s="10">
        <v>315730</v>
      </c>
      <c r="EW131" s="10">
        <v>1632120</v>
      </c>
      <c r="EX131" s="10">
        <v>1568700</v>
      </c>
      <c r="EY131" s="10">
        <v>63420</v>
      </c>
      <c r="EZ131" s="10">
        <v>6284063</v>
      </c>
      <c r="FA131" s="10">
        <v>5665042</v>
      </c>
      <c r="FB131" s="10">
        <v>619021</v>
      </c>
      <c r="FC131" s="10">
        <v>837294</v>
      </c>
      <c r="FD131" s="10">
        <v>837294</v>
      </c>
      <c r="FE131" s="10">
        <v>0</v>
      </c>
      <c r="FF131" s="320"/>
      <c r="FG131" s="320"/>
      <c r="FH131" s="317"/>
    </row>
    <row r="132" spans="1:164" ht="15" customHeight="1">
      <c r="A132" s="713" t="s">
        <v>563</v>
      </c>
      <c r="B132" s="713"/>
      <c r="C132" s="713"/>
      <c r="D132" s="10">
        <v>28970572</v>
      </c>
      <c r="E132" s="10"/>
      <c r="F132" s="10"/>
      <c r="G132" s="10">
        <v>28838808</v>
      </c>
      <c r="H132" s="10">
        <v>131764</v>
      </c>
      <c r="I132" s="10">
        <v>157469</v>
      </c>
      <c r="J132" s="10">
        <v>157469</v>
      </c>
      <c r="K132" s="10">
        <v>0</v>
      </c>
      <c r="L132" s="10">
        <v>110607</v>
      </c>
      <c r="M132" s="10">
        <v>110607</v>
      </c>
      <c r="N132" s="10">
        <v>0</v>
      </c>
      <c r="O132" s="10">
        <v>237310</v>
      </c>
      <c r="P132" s="10">
        <v>237310</v>
      </c>
      <c r="Q132" s="10">
        <v>0</v>
      </c>
      <c r="R132" s="10">
        <v>126221</v>
      </c>
      <c r="S132" s="10">
        <v>126221</v>
      </c>
      <c r="T132" s="10">
        <v>0</v>
      </c>
      <c r="U132" s="10">
        <v>5232224</v>
      </c>
      <c r="V132" s="10">
        <v>5232224</v>
      </c>
      <c r="W132" s="10">
        <v>0</v>
      </c>
      <c r="X132" s="10">
        <v>415641</v>
      </c>
      <c r="Y132" s="10">
        <v>415641</v>
      </c>
      <c r="Z132" s="10">
        <v>0</v>
      </c>
      <c r="AA132" s="10">
        <v>685062</v>
      </c>
      <c r="AB132" s="10">
        <v>685062</v>
      </c>
      <c r="AC132" s="10">
        <v>0</v>
      </c>
      <c r="AD132" s="10">
        <v>66699</v>
      </c>
      <c r="AE132" s="10">
        <v>66699</v>
      </c>
      <c r="AF132" s="10">
        <v>0</v>
      </c>
      <c r="AG132" s="10">
        <v>131764</v>
      </c>
      <c r="AH132" s="10">
        <v>0</v>
      </c>
      <c r="AI132" s="10">
        <v>131764</v>
      </c>
      <c r="AJ132" s="10">
        <v>377624</v>
      </c>
      <c r="AK132" s="10">
        <v>377624</v>
      </c>
      <c r="AL132" s="10">
        <v>0</v>
      </c>
      <c r="AM132" s="10">
        <v>318888</v>
      </c>
      <c r="AN132" s="10">
        <v>318888</v>
      </c>
      <c r="AO132" s="10">
        <v>0</v>
      </c>
      <c r="AP132" s="10">
        <v>169438</v>
      </c>
      <c r="AQ132" s="10">
        <v>169438</v>
      </c>
      <c r="AR132" s="10">
        <v>0</v>
      </c>
      <c r="AS132" s="10">
        <v>86773</v>
      </c>
      <c r="AT132" s="10">
        <v>86773</v>
      </c>
      <c r="AU132" s="10">
        <v>0</v>
      </c>
      <c r="AV132" s="10">
        <v>1805810</v>
      </c>
      <c r="AW132" s="10">
        <v>1805810</v>
      </c>
      <c r="AX132" s="10">
        <v>0</v>
      </c>
      <c r="AY132" s="10">
        <v>257129</v>
      </c>
      <c r="AZ132" s="10">
        <v>257129</v>
      </c>
      <c r="BA132" s="10">
        <v>0</v>
      </c>
      <c r="BB132" s="10">
        <v>381894</v>
      </c>
      <c r="BC132" s="10">
        <v>381894</v>
      </c>
      <c r="BD132" s="10">
        <v>0</v>
      </c>
      <c r="BE132" s="10">
        <v>161386</v>
      </c>
      <c r="BF132" s="10">
        <v>161386</v>
      </c>
      <c r="BG132" s="10">
        <v>0</v>
      </c>
      <c r="BH132" s="10">
        <v>293450</v>
      </c>
      <c r="BI132" s="10">
        <v>293450</v>
      </c>
      <c r="BJ132" s="10">
        <v>0</v>
      </c>
      <c r="BK132" s="10">
        <v>152994</v>
      </c>
      <c r="BL132" s="10">
        <v>152994</v>
      </c>
      <c r="BM132" s="10">
        <v>0</v>
      </c>
      <c r="BN132" s="10">
        <v>84394</v>
      </c>
      <c r="BO132" s="10">
        <v>84394</v>
      </c>
      <c r="BP132" s="10">
        <v>0</v>
      </c>
      <c r="BQ132" s="10">
        <v>495386</v>
      </c>
      <c r="BR132" s="10">
        <v>495386</v>
      </c>
      <c r="BS132" s="10">
        <v>0</v>
      </c>
      <c r="BT132" s="10">
        <v>1500798</v>
      </c>
      <c r="BU132" s="10">
        <v>1500798</v>
      </c>
      <c r="BV132" s="10">
        <v>0</v>
      </c>
      <c r="BW132" s="10">
        <v>766417</v>
      </c>
      <c r="BX132" s="10">
        <v>766417</v>
      </c>
      <c r="BY132" s="10">
        <v>0</v>
      </c>
      <c r="BZ132" s="10">
        <v>808664</v>
      </c>
      <c r="CA132" s="10">
        <v>808664</v>
      </c>
      <c r="CB132" s="10">
        <v>0</v>
      </c>
      <c r="CC132" s="10">
        <v>74853</v>
      </c>
      <c r="CD132" s="10">
        <v>74853</v>
      </c>
      <c r="CE132" s="10">
        <v>0</v>
      </c>
      <c r="CF132" s="10">
        <v>284123</v>
      </c>
      <c r="CG132" s="10">
        <v>284123</v>
      </c>
      <c r="CH132" s="10">
        <v>0</v>
      </c>
      <c r="CI132" s="10">
        <v>110765</v>
      </c>
      <c r="CJ132" s="10">
        <v>110765</v>
      </c>
      <c r="CK132" s="10">
        <v>0</v>
      </c>
      <c r="CL132" s="10">
        <v>72638</v>
      </c>
      <c r="CM132" s="10">
        <v>72638</v>
      </c>
      <c r="CN132" s="10">
        <v>0</v>
      </c>
      <c r="CO132" s="10">
        <v>297279</v>
      </c>
      <c r="CP132" s="10">
        <v>297279</v>
      </c>
      <c r="CQ132" s="10">
        <v>0</v>
      </c>
      <c r="CR132" s="10">
        <v>51300</v>
      </c>
      <c r="CS132" s="10">
        <v>51300</v>
      </c>
      <c r="CT132" s="10">
        <v>0</v>
      </c>
      <c r="CU132" s="10">
        <v>2014407</v>
      </c>
      <c r="CV132" s="10">
        <v>2014407</v>
      </c>
      <c r="CW132" s="10">
        <v>0</v>
      </c>
      <c r="CX132" s="10">
        <v>148412</v>
      </c>
      <c r="CY132" s="10">
        <v>148412</v>
      </c>
      <c r="CZ132" s="10">
        <v>0</v>
      </c>
      <c r="DA132" s="10">
        <v>2212927</v>
      </c>
      <c r="DB132" s="10">
        <v>2212927</v>
      </c>
      <c r="DC132" s="10">
        <v>0</v>
      </c>
      <c r="DD132" s="10">
        <v>185521</v>
      </c>
      <c r="DE132" s="10">
        <v>185521</v>
      </c>
      <c r="DF132" s="10">
        <v>0</v>
      </c>
      <c r="DG132" s="10">
        <v>104931</v>
      </c>
      <c r="DH132" s="10">
        <v>104931</v>
      </c>
      <c r="DI132" s="10">
        <v>0</v>
      </c>
      <c r="DJ132" s="10">
        <v>905430</v>
      </c>
      <c r="DK132" s="10">
        <v>905430</v>
      </c>
      <c r="DL132" s="10">
        <v>0</v>
      </c>
      <c r="DM132" s="10">
        <v>230313</v>
      </c>
      <c r="DN132" s="10">
        <v>230313</v>
      </c>
      <c r="DO132" s="10">
        <v>0</v>
      </c>
      <c r="DP132" s="10">
        <v>483717</v>
      </c>
      <c r="DQ132" s="10">
        <v>483717</v>
      </c>
      <c r="DR132" s="10">
        <v>0</v>
      </c>
      <c r="DS132" s="10">
        <v>1878398</v>
      </c>
      <c r="DT132" s="10">
        <v>1878398</v>
      </c>
      <c r="DU132" s="10">
        <v>0</v>
      </c>
      <c r="DV132" s="10">
        <v>147335</v>
      </c>
      <c r="DW132" s="10">
        <v>147335</v>
      </c>
      <c r="DX132" s="10">
        <v>0</v>
      </c>
      <c r="DY132" s="10">
        <v>170942</v>
      </c>
      <c r="DZ132" s="10">
        <v>170942</v>
      </c>
      <c r="EA132" s="10">
        <v>0</v>
      </c>
      <c r="EB132" s="10">
        <v>28151</v>
      </c>
      <c r="EC132" s="10">
        <v>28151</v>
      </c>
      <c r="ED132" s="10">
        <v>0</v>
      </c>
      <c r="EE132" s="10">
        <v>212961</v>
      </c>
      <c r="EF132" s="10">
        <v>212961</v>
      </c>
      <c r="EG132" s="10">
        <v>0</v>
      </c>
      <c r="EH132" s="10">
        <v>2325678</v>
      </c>
      <c r="EI132" s="10">
        <v>2325678</v>
      </c>
      <c r="EJ132" s="10">
        <v>0</v>
      </c>
      <c r="EK132" s="10">
        <v>153262</v>
      </c>
      <c r="EL132" s="10">
        <v>153262</v>
      </c>
      <c r="EM132" s="10">
        <v>0</v>
      </c>
      <c r="EN132" s="10">
        <v>65654</v>
      </c>
      <c r="EO132" s="10">
        <v>65654</v>
      </c>
      <c r="EP132" s="10">
        <v>0</v>
      </c>
      <c r="EQ132" s="10">
        <v>325686</v>
      </c>
      <c r="ER132" s="10">
        <v>325686</v>
      </c>
      <c r="ES132" s="10">
        <v>0</v>
      </c>
      <c r="ET132" s="10">
        <v>1055124</v>
      </c>
      <c r="EU132" s="10">
        <v>1055124</v>
      </c>
      <c r="EV132" s="10">
        <v>0</v>
      </c>
      <c r="EW132" s="10">
        <v>142434</v>
      </c>
      <c r="EX132" s="10">
        <v>142434</v>
      </c>
      <c r="EY132" s="10">
        <v>0</v>
      </c>
      <c r="EZ132" s="10">
        <v>409954</v>
      </c>
      <c r="FA132" s="10">
        <v>409954</v>
      </c>
      <c r="FB132" s="10">
        <v>0</v>
      </c>
      <c r="FC132" s="10">
        <v>54335</v>
      </c>
      <c r="FD132" s="10">
        <v>54335</v>
      </c>
      <c r="FE132" s="10">
        <v>0</v>
      </c>
      <c r="FF132" s="320"/>
      <c r="FG132" s="320"/>
      <c r="FH132" s="317"/>
    </row>
    <row r="133" spans="1:164" ht="25.5" customHeight="1">
      <c r="A133" s="713" t="s">
        <v>564</v>
      </c>
      <c r="B133" s="713"/>
      <c r="C133" s="713"/>
      <c r="D133" s="10">
        <v>316509573</v>
      </c>
      <c r="E133" s="10"/>
      <c r="F133" s="10"/>
      <c r="G133" s="10">
        <v>260705751</v>
      </c>
      <c r="H133" s="10">
        <v>55803822</v>
      </c>
      <c r="I133" s="10">
        <v>3698801</v>
      </c>
      <c r="J133" s="10">
        <v>3450050</v>
      </c>
      <c r="K133" s="10">
        <v>248751</v>
      </c>
      <c r="L133" s="10">
        <v>1327882</v>
      </c>
      <c r="M133" s="10">
        <v>1293837</v>
      </c>
      <c r="N133" s="10">
        <v>34045</v>
      </c>
      <c r="O133" s="10">
        <v>4685472</v>
      </c>
      <c r="P133" s="10">
        <v>4223381</v>
      </c>
      <c r="Q133" s="10">
        <v>462091</v>
      </c>
      <c r="R133" s="10">
        <v>2017175</v>
      </c>
      <c r="S133" s="10">
        <v>1941281</v>
      </c>
      <c r="T133" s="10">
        <v>75894</v>
      </c>
      <c r="U133" s="10">
        <v>55381846</v>
      </c>
      <c r="V133" s="10">
        <v>41318916</v>
      </c>
      <c r="W133" s="10">
        <v>14062930</v>
      </c>
      <c r="X133" s="10">
        <v>5410612</v>
      </c>
      <c r="Y133" s="10">
        <v>4955016</v>
      </c>
      <c r="Z133" s="10">
        <v>455596</v>
      </c>
      <c r="AA133" s="10">
        <v>5145533</v>
      </c>
      <c r="AB133" s="10">
        <v>4189379</v>
      </c>
      <c r="AC133" s="10">
        <v>956154</v>
      </c>
      <c r="AD133" s="10">
        <v>744398</v>
      </c>
      <c r="AE133" s="10">
        <v>658497</v>
      </c>
      <c r="AF133" s="10">
        <v>85901</v>
      </c>
      <c r="AG133" s="10">
        <v>427528</v>
      </c>
      <c r="AH133" s="10">
        <v>0</v>
      </c>
      <c r="AI133" s="10">
        <v>427528</v>
      </c>
      <c r="AJ133" s="10">
        <v>12607311</v>
      </c>
      <c r="AK133" s="10">
        <v>9851163</v>
      </c>
      <c r="AL133" s="10">
        <v>2756148</v>
      </c>
      <c r="AM133" s="10">
        <v>7789365</v>
      </c>
      <c r="AN133" s="10">
        <v>6574543</v>
      </c>
      <c r="AO133" s="10">
        <v>1214822</v>
      </c>
      <c r="AP133" s="10">
        <v>1416523</v>
      </c>
      <c r="AQ133" s="10">
        <v>1416523</v>
      </c>
      <c r="AR133" s="10">
        <v>0</v>
      </c>
      <c r="AS133" s="10">
        <v>945179</v>
      </c>
      <c r="AT133" s="10">
        <v>943292</v>
      </c>
      <c r="AU133" s="10">
        <v>1887</v>
      </c>
      <c r="AV133" s="10">
        <v>19654539</v>
      </c>
      <c r="AW133" s="10">
        <v>13735484</v>
      </c>
      <c r="AX133" s="10">
        <v>5919055</v>
      </c>
      <c r="AY133" s="10">
        <v>2748871</v>
      </c>
      <c r="AZ133" s="10">
        <v>2584230</v>
      </c>
      <c r="BA133" s="10">
        <v>164641</v>
      </c>
      <c r="BB133" s="10">
        <v>2326191</v>
      </c>
      <c r="BC133" s="10">
        <v>2320718</v>
      </c>
      <c r="BD133" s="10">
        <v>5473</v>
      </c>
      <c r="BE133" s="10">
        <v>1896009</v>
      </c>
      <c r="BF133" s="10">
        <v>1777418</v>
      </c>
      <c r="BG133" s="10">
        <v>118591</v>
      </c>
      <c r="BH133" s="10">
        <v>4246206</v>
      </c>
      <c r="BI133" s="10">
        <v>4164997</v>
      </c>
      <c r="BJ133" s="10">
        <v>81209</v>
      </c>
      <c r="BK133" s="10">
        <v>4691104</v>
      </c>
      <c r="BL133" s="10">
        <v>4467387</v>
      </c>
      <c r="BM133" s="10">
        <v>223717</v>
      </c>
      <c r="BN133" s="10">
        <v>969523</v>
      </c>
      <c r="BO133" s="10">
        <v>969523</v>
      </c>
      <c r="BP133" s="10">
        <v>0</v>
      </c>
      <c r="BQ133" s="10">
        <v>5477892</v>
      </c>
      <c r="BR133" s="10">
        <v>3850743</v>
      </c>
      <c r="BS133" s="10">
        <v>1627149</v>
      </c>
      <c r="BT133" s="10">
        <v>7454587</v>
      </c>
      <c r="BU133" s="10">
        <v>5457331</v>
      </c>
      <c r="BV133" s="10">
        <v>1997256</v>
      </c>
      <c r="BW133" s="10">
        <v>9137404</v>
      </c>
      <c r="BX133" s="10">
        <v>7352441</v>
      </c>
      <c r="BY133" s="10">
        <v>1784963</v>
      </c>
      <c r="BZ133" s="10">
        <v>5060037</v>
      </c>
      <c r="CA133" s="10">
        <v>4832545</v>
      </c>
      <c r="CB133" s="10">
        <v>227492</v>
      </c>
      <c r="CC133" s="10">
        <v>2801171</v>
      </c>
      <c r="CD133" s="10">
        <v>2801171</v>
      </c>
      <c r="CE133" s="10">
        <v>0</v>
      </c>
      <c r="CF133" s="10">
        <v>5417532</v>
      </c>
      <c r="CG133" s="10">
        <v>4542358</v>
      </c>
      <c r="CH133" s="10">
        <v>875174</v>
      </c>
      <c r="CI133" s="10">
        <v>868262</v>
      </c>
      <c r="CJ133" s="10">
        <v>866333</v>
      </c>
      <c r="CK133" s="10">
        <v>1929</v>
      </c>
      <c r="CL133" s="10">
        <v>1119827</v>
      </c>
      <c r="CM133" s="10">
        <v>733002</v>
      </c>
      <c r="CN133" s="10">
        <v>386825</v>
      </c>
      <c r="CO133" s="10">
        <v>2457930</v>
      </c>
      <c r="CP133" s="10">
        <v>2457930</v>
      </c>
      <c r="CQ133" s="10">
        <v>0</v>
      </c>
      <c r="CR133" s="10">
        <v>793585</v>
      </c>
      <c r="CS133" s="10">
        <v>772364</v>
      </c>
      <c r="CT133" s="10">
        <v>21221</v>
      </c>
      <c r="CU133" s="10">
        <v>11112576</v>
      </c>
      <c r="CV133" s="10">
        <v>11100626</v>
      </c>
      <c r="CW133" s="10">
        <v>11950</v>
      </c>
      <c r="CX133" s="10">
        <v>2329550</v>
      </c>
      <c r="CY133" s="10">
        <v>2329550</v>
      </c>
      <c r="CZ133" s="10">
        <v>0</v>
      </c>
      <c r="DA133" s="10">
        <v>32985012</v>
      </c>
      <c r="DB133" s="10">
        <v>19607114</v>
      </c>
      <c r="DC133" s="10">
        <v>13377898</v>
      </c>
      <c r="DD133" s="10">
        <v>6210147</v>
      </c>
      <c r="DE133" s="10">
        <v>6158930</v>
      </c>
      <c r="DF133" s="10">
        <v>51217</v>
      </c>
      <c r="DG133" s="10">
        <v>438354</v>
      </c>
      <c r="DH133" s="10">
        <v>402306</v>
      </c>
      <c r="DI133" s="10">
        <v>36048</v>
      </c>
      <c r="DJ133" s="10">
        <v>16200822</v>
      </c>
      <c r="DK133" s="10">
        <v>16035911</v>
      </c>
      <c r="DL133" s="10">
        <v>164911</v>
      </c>
      <c r="DM133" s="10">
        <v>2567288</v>
      </c>
      <c r="DN133" s="10">
        <v>2452529</v>
      </c>
      <c r="DO133" s="10">
        <v>114759</v>
      </c>
      <c r="DP133" s="10">
        <v>5385967</v>
      </c>
      <c r="DQ133" s="10">
        <v>5174592</v>
      </c>
      <c r="DR133" s="10">
        <v>211375</v>
      </c>
      <c r="DS133" s="10">
        <v>12508442</v>
      </c>
      <c r="DT133" s="10">
        <v>10769144</v>
      </c>
      <c r="DU133" s="10">
        <v>1739298</v>
      </c>
      <c r="DV133" s="10">
        <v>1220162</v>
      </c>
      <c r="DW133" s="10">
        <v>942627</v>
      </c>
      <c r="DX133" s="10">
        <v>277535</v>
      </c>
      <c r="DY133" s="10">
        <v>4000721</v>
      </c>
      <c r="DZ133" s="10">
        <v>3992806</v>
      </c>
      <c r="EA133" s="10">
        <v>7915</v>
      </c>
      <c r="EB133" s="10">
        <v>599244</v>
      </c>
      <c r="EC133" s="10">
        <v>568474</v>
      </c>
      <c r="ED133" s="10">
        <v>30770</v>
      </c>
      <c r="EE133" s="10">
        <v>3384519</v>
      </c>
      <c r="EF133" s="10">
        <v>2561431</v>
      </c>
      <c r="EG133" s="10">
        <v>823088</v>
      </c>
      <c r="EH133" s="10">
        <v>18267801</v>
      </c>
      <c r="EI133" s="10">
        <v>15774149</v>
      </c>
      <c r="EJ133" s="10">
        <v>2493652</v>
      </c>
      <c r="EK133" s="10">
        <v>1600147</v>
      </c>
      <c r="EL133" s="10">
        <v>1585159</v>
      </c>
      <c r="EM133" s="10">
        <v>14988</v>
      </c>
      <c r="EN133" s="10">
        <v>370855</v>
      </c>
      <c r="EO133" s="10">
        <v>345429</v>
      </c>
      <c r="EP133" s="10">
        <v>25426</v>
      </c>
      <c r="EQ133" s="10">
        <v>6084238</v>
      </c>
      <c r="ER133" s="10">
        <v>4875857</v>
      </c>
      <c r="ES133" s="10">
        <v>1208381</v>
      </c>
      <c r="ET133" s="10">
        <v>4666155</v>
      </c>
      <c r="EU133" s="10">
        <v>4350425</v>
      </c>
      <c r="EV133" s="10">
        <v>315730</v>
      </c>
      <c r="EW133" s="10">
        <v>1382144</v>
      </c>
      <c r="EX133" s="10">
        <v>1318724</v>
      </c>
      <c r="EY133" s="10">
        <v>63420</v>
      </c>
      <c r="EZ133" s="10">
        <v>5868646</v>
      </c>
      <c r="FA133" s="10">
        <v>5249625</v>
      </c>
      <c r="FB133" s="10">
        <v>619021</v>
      </c>
      <c r="FC133" s="10">
        <v>608490</v>
      </c>
      <c r="FD133" s="10">
        <v>608490</v>
      </c>
      <c r="FE133" s="10">
        <v>0</v>
      </c>
      <c r="FF133" s="320"/>
      <c r="FG133" s="320"/>
      <c r="FH133" s="317"/>
    </row>
    <row r="134" spans="1:164" ht="15" customHeight="1">
      <c r="A134" s="713" t="s">
        <v>565</v>
      </c>
      <c r="B134" s="713"/>
      <c r="C134" s="713"/>
      <c r="D134" s="10">
        <v>8326191</v>
      </c>
      <c r="E134" s="10"/>
      <c r="F134" s="10"/>
      <c r="G134" s="10">
        <v>8326191</v>
      </c>
      <c r="H134" s="10">
        <v>0</v>
      </c>
      <c r="I134" s="10">
        <v>0</v>
      </c>
      <c r="J134" s="10">
        <v>0</v>
      </c>
      <c r="K134" s="10">
        <v>0</v>
      </c>
      <c r="L134" s="10">
        <v>3260</v>
      </c>
      <c r="M134" s="10">
        <v>3260</v>
      </c>
      <c r="N134" s="10">
        <v>0</v>
      </c>
      <c r="O134" s="10">
        <v>0</v>
      </c>
      <c r="P134" s="10">
        <v>0</v>
      </c>
      <c r="Q134" s="10">
        <v>0</v>
      </c>
      <c r="R134" s="10">
        <v>14486</v>
      </c>
      <c r="S134" s="10">
        <v>14486</v>
      </c>
      <c r="T134" s="10">
        <v>0</v>
      </c>
      <c r="U134" s="10">
        <v>1027717</v>
      </c>
      <c r="V134" s="10">
        <v>1027717</v>
      </c>
      <c r="W134" s="10">
        <v>0</v>
      </c>
      <c r="X134" s="10">
        <v>383824</v>
      </c>
      <c r="Y134" s="10">
        <v>383824</v>
      </c>
      <c r="Z134" s="10">
        <v>0</v>
      </c>
      <c r="AA134" s="10">
        <v>26164</v>
      </c>
      <c r="AB134" s="10">
        <v>26164</v>
      </c>
      <c r="AC134" s="10">
        <v>0</v>
      </c>
      <c r="AD134" s="10">
        <v>5234</v>
      </c>
      <c r="AE134" s="10">
        <v>5234</v>
      </c>
      <c r="AF134" s="10">
        <v>0</v>
      </c>
      <c r="AG134" s="10">
        <v>0</v>
      </c>
      <c r="AH134" s="10">
        <v>0</v>
      </c>
      <c r="AI134" s="10">
        <v>0</v>
      </c>
      <c r="AJ134" s="10">
        <v>44479</v>
      </c>
      <c r="AK134" s="10">
        <v>44479</v>
      </c>
      <c r="AL134" s="10">
        <v>0</v>
      </c>
      <c r="AM134" s="10">
        <v>0</v>
      </c>
      <c r="AN134" s="10">
        <v>0</v>
      </c>
      <c r="AO134" s="10">
        <v>0</v>
      </c>
      <c r="AP134" s="10">
        <v>0</v>
      </c>
      <c r="AQ134" s="10">
        <v>0</v>
      </c>
      <c r="AR134" s="10">
        <v>0</v>
      </c>
      <c r="AS134" s="10">
        <v>152699</v>
      </c>
      <c r="AT134" s="10">
        <v>152699</v>
      </c>
      <c r="AU134" s="10">
        <v>0</v>
      </c>
      <c r="AV134" s="10">
        <v>43162</v>
      </c>
      <c r="AW134" s="10">
        <v>43162</v>
      </c>
      <c r="AX134" s="10">
        <v>0</v>
      </c>
      <c r="AY134" s="10">
        <v>6227</v>
      </c>
      <c r="AZ134" s="10">
        <v>6227</v>
      </c>
      <c r="BA134" s="10">
        <v>0</v>
      </c>
      <c r="BB134" s="10">
        <v>0</v>
      </c>
      <c r="BC134" s="10">
        <v>0</v>
      </c>
      <c r="BD134" s="10">
        <v>0</v>
      </c>
      <c r="BE134" s="10">
        <v>1435</v>
      </c>
      <c r="BF134" s="10">
        <v>1435</v>
      </c>
      <c r="BG134" s="10">
        <v>0</v>
      </c>
      <c r="BH134" s="10">
        <v>190883</v>
      </c>
      <c r="BI134" s="10">
        <v>190883</v>
      </c>
      <c r="BJ134" s="10">
        <v>0</v>
      </c>
      <c r="BK134" s="10">
        <v>58197</v>
      </c>
      <c r="BL134" s="10">
        <v>58197</v>
      </c>
      <c r="BM134" s="10">
        <v>0</v>
      </c>
      <c r="BN134" s="10">
        <v>0</v>
      </c>
      <c r="BO134" s="10">
        <v>0</v>
      </c>
      <c r="BP134" s="10">
        <v>0</v>
      </c>
      <c r="BQ134" s="10">
        <v>88257</v>
      </c>
      <c r="BR134" s="10">
        <v>88257</v>
      </c>
      <c r="BS134" s="10">
        <v>0</v>
      </c>
      <c r="BT134" s="10">
        <v>43000</v>
      </c>
      <c r="BU134" s="10">
        <v>43000</v>
      </c>
      <c r="BV134" s="10">
        <v>0</v>
      </c>
      <c r="BW134" s="10">
        <v>15689</v>
      </c>
      <c r="BX134" s="10">
        <v>15689</v>
      </c>
      <c r="BY134" s="10">
        <v>0</v>
      </c>
      <c r="BZ134" s="10">
        <v>37852</v>
      </c>
      <c r="CA134" s="10">
        <v>37852</v>
      </c>
      <c r="CB134" s="10">
        <v>0</v>
      </c>
      <c r="CC134" s="10">
        <v>0</v>
      </c>
      <c r="CD134" s="10">
        <v>0</v>
      </c>
      <c r="CE134" s="10">
        <v>0</v>
      </c>
      <c r="CF134" s="10">
        <v>100665</v>
      </c>
      <c r="CG134" s="10">
        <v>100665</v>
      </c>
      <c r="CH134" s="10">
        <v>0</v>
      </c>
      <c r="CI134" s="10">
        <v>132767</v>
      </c>
      <c r="CJ134" s="10">
        <v>132767</v>
      </c>
      <c r="CK134" s="10">
        <v>0</v>
      </c>
      <c r="CL134" s="10">
        <v>550</v>
      </c>
      <c r="CM134" s="10">
        <v>550</v>
      </c>
      <c r="CN134" s="10">
        <v>0</v>
      </c>
      <c r="CO134" s="10">
        <v>0</v>
      </c>
      <c r="CP134" s="10">
        <v>0</v>
      </c>
      <c r="CQ134" s="10">
        <v>0</v>
      </c>
      <c r="CR134" s="10">
        <v>0</v>
      </c>
      <c r="CS134" s="10">
        <v>0</v>
      </c>
      <c r="CT134" s="10">
        <v>0</v>
      </c>
      <c r="CU134" s="10">
        <v>212181</v>
      </c>
      <c r="CV134" s="10">
        <v>212181</v>
      </c>
      <c r="CW134" s="10">
        <v>0</v>
      </c>
      <c r="CX134" s="10">
        <v>16107</v>
      </c>
      <c r="CY134" s="10">
        <v>16107</v>
      </c>
      <c r="CZ134" s="10">
        <v>0</v>
      </c>
      <c r="DA134" s="10">
        <v>1638595</v>
      </c>
      <c r="DB134" s="10">
        <v>1638595</v>
      </c>
      <c r="DC134" s="10">
        <v>0</v>
      </c>
      <c r="DD134" s="10">
        <v>0</v>
      </c>
      <c r="DE134" s="10">
        <v>0</v>
      </c>
      <c r="DF134" s="10">
        <v>0</v>
      </c>
      <c r="DG134" s="10">
        <v>123839</v>
      </c>
      <c r="DH134" s="10">
        <v>123839</v>
      </c>
      <c r="DI134" s="10">
        <v>0</v>
      </c>
      <c r="DJ134" s="10">
        <v>438553</v>
      </c>
      <c r="DK134" s="10">
        <v>438553</v>
      </c>
      <c r="DL134" s="10">
        <v>0</v>
      </c>
      <c r="DM134" s="10">
        <v>0</v>
      </c>
      <c r="DN134" s="10">
        <v>0</v>
      </c>
      <c r="DO134" s="10">
        <v>0</v>
      </c>
      <c r="DP134" s="10">
        <v>270493</v>
      </c>
      <c r="DQ134" s="10">
        <v>270493</v>
      </c>
      <c r="DR134" s="10">
        <v>0</v>
      </c>
      <c r="DS134" s="10">
        <v>163892</v>
      </c>
      <c r="DT134" s="10">
        <v>163892</v>
      </c>
      <c r="DU134" s="10">
        <v>0</v>
      </c>
      <c r="DV134" s="10">
        <v>1002</v>
      </c>
      <c r="DW134" s="10">
        <v>1002</v>
      </c>
      <c r="DX134" s="10">
        <v>0</v>
      </c>
      <c r="DY134" s="10">
        <v>73266</v>
      </c>
      <c r="DZ134" s="10">
        <v>73266</v>
      </c>
      <c r="EA134" s="10">
        <v>0</v>
      </c>
      <c r="EB134" s="10">
        <v>1089</v>
      </c>
      <c r="EC134" s="10">
        <v>1089</v>
      </c>
      <c r="ED134" s="10">
        <v>0</v>
      </c>
      <c r="EE134" s="10">
        <v>0</v>
      </c>
      <c r="EF134" s="10">
        <v>0</v>
      </c>
      <c r="EG134" s="10">
        <v>0</v>
      </c>
      <c r="EH134" s="10">
        <v>363787</v>
      </c>
      <c r="EI134" s="10">
        <v>363787</v>
      </c>
      <c r="EJ134" s="10">
        <v>0</v>
      </c>
      <c r="EK134" s="10">
        <v>198573</v>
      </c>
      <c r="EL134" s="10">
        <v>198573</v>
      </c>
      <c r="EM134" s="10">
        <v>0</v>
      </c>
      <c r="EN134" s="10">
        <v>0</v>
      </c>
      <c r="EO134" s="10">
        <v>0</v>
      </c>
      <c r="EP134" s="10">
        <v>0</v>
      </c>
      <c r="EQ134" s="10">
        <v>2671</v>
      </c>
      <c r="ER134" s="10">
        <v>2671</v>
      </c>
      <c r="ES134" s="10">
        <v>0</v>
      </c>
      <c r="ET134" s="10">
        <v>2158122</v>
      </c>
      <c r="EU134" s="10">
        <v>2158122</v>
      </c>
      <c r="EV134" s="10">
        <v>0</v>
      </c>
      <c r="EW134" s="10">
        <v>107542</v>
      </c>
      <c r="EX134" s="10">
        <v>107542</v>
      </c>
      <c r="EY134" s="10">
        <v>0</v>
      </c>
      <c r="EZ134" s="10">
        <v>5463</v>
      </c>
      <c r="FA134" s="10">
        <v>5463</v>
      </c>
      <c r="FB134" s="10">
        <v>0</v>
      </c>
      <c r="FC134" s="10">
        <v>174469</v>
      </c>
      <c r="FD134" s="10">
        <v>174469</v>
      </c>
      <c r="FE134" s="10">
        <v>0</v>
      </c>
      <c r="FF134" s="320"/>
      <c r="FG134" s="320"/>
      <c r="FH134" s="317"/>
    </row>
    <row r="135" spans="1:164" ht="15" customHeight="1">
      <c r="A135" s="713" t="s">
        <v>566</v>
      </c>
      <c r="B135" s="713"/>
      <c r="C135" s="713"/>
      <c r="D135" s="10">
        <v>7205382</v>
      </c>
      <c r="E135" s="10"/>
      <c r="F135" s="10"/>
      <c r="G135" s="10">
        <v>7205382</v>
      </c>
      <c r="H135" s="10">
        <v>0</v>
      </c>
      <c r="I135" s="10">
        <v>0</v>
      </c>
      <c r="J135" s="10">
        <v>0</v>
      </c>
      <c r="K135" s="10">
        <v>0</v>
      </c>
      <c r="L135" s="10">
        <v>0</v>
      </c>
      <c r="M135" s="10">
        <v>0</v>
      </c>
      <c r="N135" s="10">
        <v>0</v>
      </c>
      <c r="O135" s="10">
        <v>0</v>
      </c>
      <c r="P135" s="10">
        <v>0</v>
      </c>
      <c r="Q135" s="10">
        <v>0</v>
      </c>
      <c r="R135" s="10">
        <v>0</v>
      </c>
      <c r="S135" s="10">
        <v>0</v>
      </c>
      <c r="T135" s="10">
        <v>0</v>
      </c>
      <c r="U135" s="10">
        <v>6353278</v>
      </c>
      <c r="V135" s="10">
        <v>6353278</v>
      </c>
      <c r="W135" s="10">
        <v>0</v>
      </c>
      <c r="X135" s="10">
        <v>11375</v>
      </c>
      <c r="Y135" s="10">
        <v>11375</v>
      </c>
      <c r="Z135" s="10">
        <v>0</v>
      </c>
      <c r="AA135" s="10">
        <v>0</v>
      </c>
      <c r="AB135" s="10">
        <v>0</v>
      </c>
      <c r="AC135" s="10">
        <v>0</v>
      </c>
      <c r="AD135" s="10">
        <v>0</v>
      </c>
      <c r="AE135" s="10">
        <v>0</v>
      </c>
      <c r="AF135" s="10">
        <v>0</v>
      </c>
      <c r="AG135" s="10">
        <v>0</v>
      </c>
      <c r="AH135" s="10">
        <v>0</v>
      </c>
      <c r="AI135" s="10">
        <v>0</v>
      </c>
      <c r="AJ135" s="10">
        <v>0</v>
      </c>
      <c r="AK135" s="10">
        <v>0</v>
      </c>
      <c r="AL135" s="10">
        <v>0</v>
      </c>
      <c r="AM135" s="10">
        <v>33447</v>
      </c>
      <c r="AN135" s="10">
        <v>33447</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521753</v>
      </c>
      <c r="CV135" s="10">
        <v>521753</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193646</v>
      </c>
      <c r="DW135" s="10">
        <v>193646</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20"/>
      <c r="FG135" s="320"/>
      <c r="FH135" s="317"/>
    </row>
    <row r="136" spans="1:164" ht="25.5" customHeight="1">
      <c r="A136" s="713" t="s">
        <v>567</v>
      </c>
      <c r="B136" s="713"/>
      <c r="C136" s="713"/>
      <c r="D136" s="10">
        <v>3133097322</v>
      </c>
      <c r="E136" s="10"/>
      <c r="F136" s="10"/>
      <c r="G136" s="10">
        <v>1173606967</v>
      </c>
      <c r="H136" s="10">
        <v>1959490355</v>
      </c>
      <c r="I136" s="10">
        <v>30357385</v>
      </c>
      <c r="J136" s="10">
        <v>9856082</v>
      </c>
      <c r="K136" s="10">
        <v>20501303</v>
      </c>
      <c r="L136" s="10">
        <v>9203491</v>
      </c>
      <c r="M136" s="10">
        <v>5889417</v>
      </c>
      <c r="N136" s="10">
        <v>3314074</v>
      </c>
      <c r="O136" s="10">
        <v>46190896</v>
      </c>
      <c r="P136" s="10">
        <v>13703759</v>
      </c>
      <c r="Q136" s="10">
        <v>32487137</v>
      </c>
      <c r="R136" s="10">
        <v>19147465</v>
      </c>
      <c r="S136" s="10">
        <v>6832598</v>
      </c>
      <c r="T136" s="10">
        <v>12314867</v>
      </c>
      <c r="U136" s="10">
        <v>495359294</v>
      </c>
      <c r="V136" s="10">
        <v>148027188</v>
      </c>
      <c r="W136" s="10">
        <v>347332106</v>
      </c>
      <c r="X136" s="10">
        <v>56309360</v>
      </c>
      <c r="Y136" s="10">
        <v>17853552</v>
      </c>
      <c r="Z136" s="10">
        <v>38455808</v>
      </c>
      <c r="AA136" s="10">
        <v>51687151</v>
      </c>
      <c r="AB136" s="10">
        <v>40287423</v>
      </c>
      <c r="AC136" s="10">
        <v>11399728</v>
      </c>
      <c r="AD136" s="10">
        <v>7608219</v>
      </c>
      <c r="AE136" s="10">
        <v>5127188</v>
      </c>
      <c r="AF136" s="10">
        <v>2481031</v>
      </c>
      <c r="AG136" s="10">
        <v>16157439</v>
      </c>
      <c r="AH136" s="10">
        <v>0</v>
      </c>
      <c r="AI136" s="10">
        <v>16157439</v>
      </c>
      <c r="AJ136" s="10">
        <v>129114045</v>
      </c>
      <c r="AK136" s="10">
        <v>27593512</v>
      </c>
      <c r="AL136" s="10">
        <v>101520533</v>
      </c>
      <c r="AM136" s="10">
        <v>58616347</v>
      </c>
      <c r="AN136" s="10">
        <v>13305788</v>
      </c>
      <c r="AO136" s="10">
        <v>45310559</v>
      </c>
      <c r="AP136" s="10">
        <v>17038864</v>
      </c>
      <c r="AQ136" s="10">
        <v>9870931</v>
      </c>
      <c r="AR136" s="10">
        <v>7167933</v>
      </c>
      <c r="AS136" s="10">
        <v>6116393</v>
      </c>
      <c r="AT136" s="10">
        <v>3439046</v>
      </c>
      <c r="AU136" s="10">
        <v>2677347</v>
      </c>
      <c r="AV136" s="10">
        <v>165161451</v>
      </c>
      <c r="AW136" s="10">
        <v>67495522</v>
      </c>
      <c r="AX136" s="10">
        <v>97665929</v>
      </c>
      <c r="AY136" s="10">
        <v>50503931</v>
      </c>
      <c r="AZ136" s="10">
        <v>22026355</v>
      </c>
      <c r="BA136" s="10">
        <v>28477576</v>
      </c>
      <c r="BB136" s="10">
        <v>18958599</v>
      </c>
      <c r="BC136" s="10">
        <v>6270052</v>
      </c>
      <c r="BD136" s="10">
        <v>12688547</v>
      </c>
      <c r="BE136" s="10">
        <v>25500794</v>
      </c>
      <c r="BF136" s="10">
        <v>6136579</v>
      </c>
      <c r="BG136" s="10">
        <v>19364215</v>
      </c>
      <c r="BH136" s="10">
        <v>48930471</v>
      </c>
      <c r="BI136" s="10">
        <v>14617245</v>
      </c>
      <c r="BJ136" s="10">
        <v>34313226</v>
      </c>
      <c r="BK136" s="10">
        <v>37143747</v>
      </c>
      <c r="BL136" s="10">
        <v>18155260</v>
      </c>
      <c r="BM136" s="10">
        <v>18988487</v>
      </c>
      <c r="BN136" s="10">
        <v>8291343</v>
      </c>
      <c r="BO136" s="10">
        <v>4759978</v>
      </c>
      <c r="BP136" s="10">
        <v>3531365</v>
      </c>
      <c r="BQ136" s="10">
        <v>53587618</v>
      </c>
      <c r="BR136" s="10">
        <v>27998569</v>
      </c>
      <c r="BS136" s="10">
        <v>25589049</v>
      </c>
      <c r="BT136" s="10">
        <v>97795728</v>
      </c>
      <c r="BU136" s="10">
        <v>78620996</v>
      </c>
      <c r="BV136" s="10">
        <v>19174732</v>
      </c>
      <c r="BW136" s="10">
        <v>72692413</v>
      </c>
      <c r="BX136" s="10">
        <v>33563347</v>
      </c>
      <c r="BY136" s="10">
        <v>39129066</v>
      </c>
      <c r="BZ136" s="10">
        <v>53704474</v>
      </c>
      <c r="CA136" s="10">
        <v>16600028</v>
      </c>
      <c r="CB136" s="10">
        <v>37104446</v>
      </c>
      <c r="CC136" s="10">
        <v>14174419</v>
      </c>
      <c r="CD136" s="10">
        <v>7252112</v>
      </c>
      <c r="CE136" s="10">
        <v>6922307</v>
      </c>
      <c r="CF136" s="10">
        <v>46578633</v>
      </c>
      <c r="CG136" s="10">
        <v>17854734</v>
      </c>
      <c r="CH136" s="10">
        <v>28723899</v>
      </c>
      <c r="CI136" s="10">
        <v>5696843</v>
      </c>
      <c r="CJ136" s="10">
        <v>2739404</v>
      </c>
      <c r="CK136" s="10">
        <v>2957439</v>
      </c>
      <c r="CL136" s="10">
        <v>14738760</v>
      </c>
      <c r="CM136" s="10">
        <v>2056773</v>
      </c>
      <c r="CN136" s="10">
        <v>12681987</v>
      </c>
      <c r="CO136" s="10">
        <v>28459744</v>
      </c>
      <c r="CP136" s="10">
        <v>3435955</v>
      </c>
      <c r="CQ136" s="10">
        <v>25023789</v>
      </c>
      <c r="CR136" s="10">
        <v>10279887</v>
      </c>
      <c r="CS136" s="10">
        <v>7739271</v>
      </c>
      <c r="CT136" s="10">
        <v>2540616</v>
      </c>
      <c r="CU136" s="10">
        <v>94781966</v>
      </c>
      <c r="CV136" s="10">
        <v>65574574</v>
      </c>
      <c r="CW136" s="10">
        <v>29207392</v>
      </c>
      <c r="CX136" s="10">
        <v>15957483</v>
      </c>
      <c r="CY136" s="10">
        <v>7268214</v>
      </c>
      <c r="CZ136" s="10">
        <v>8689269</v>
      </c>
      <c r="DA136" s="10">
        <v>354834112</v>
      </c>
      <c r="DB136" s="10">
        <v>147960540</v>
      </c>
      <c r="DC136" s="10">
        <v>206873572</v>
      </c>
      <c r="DD136" s="10">
        <v>46134365</v>
      </c>
      <c r="DE136" s="10">
        <v>15354553</v>
      </c>
      <c r="DF136" s="10">
        <v>30779812</v>
      </c>
      <c r="DG136" s="10">
        <v>8302115</v>
      </c>
      <c r="DH136" s="10">
        <v>3040855</v>
      </c>
      <c r="DI136" s="10">
        <v>5261260</v>
      </c>
      <c r="DJ136" s="10">
        <v>90606620</v>
      </c>
      <c r="DK136" s="10">
        <v>31622762</v>
      </c>
      <c r="DL136" s="10">
        <v>58983858</v>
      </c>
      <c r="DM136" s="10">
        <v>19722868</v>
      </c>
      <c r="DN136" s="10">
        <v>8910608</v>
      </c>
      <c r="DO136" s="10">
        <v>10812260</v>
      </c>
      <c r="DP136" s="10">
        <v>38556598</v>
      </c>
      <c r="DQ136" s="10">
        <v>14285969</v>
      </c>
      <c r="DR136" s="10">
        <v>24270629</v>
      </c>
      <c r="DS136" s="10">
        <v>127300310</v>
      </c>
      <c r="DT136" s="10">
        <v>49064189</v>
      </c>
      <c r="DU136" s="10">
        <v>78236121</v>
      </c>
      <c r="DV136" s="10">
        <v>11708446</v>
      </c>
      <c r="DW136" s="10">
        <v>9093878</v>
      </c>
      <c r="DX136" s="10">
        <v>2614568</v>
      </c>
      <c r="DY136" s="10">
        <v>36814971</v>
      </c>
      <c r="DZ136" s="10">
        <v>14571479</v>
      </c>
      <c r="EA136" s="10">
        <v>22243492</v>
      </c>
      <c r="EB136" s="10">
        <v>6569183</v>
      </c>
      <c r="EC136" s="10">
        <v>3739690</v>
      </c>
      <c r="ED136" s="10">
        <v>2829493</v>
      </c>
      <c r="EE136" s="10">
        <v>43779436</v>
      </c>
      <c r="EF136" s="10">
        <v>6289301</v>
      </c>
      <c r="EG136" s="10">
        <v>37490135</v>
      </c>
      <c r="EH136" s="10">
        <v>293204112</v>
      </c>
      <c r="EI136" s="10">
        <v>51529919</v>
      </c>
      <c r="EJ136" s="10">
        <v>241674193</v>
      </c>
      <c r="EK136" s="10">
        <v>22682978</v>
      </c>
      <c r="EL136" s="10">
        <v>7355005</v>
      </c>
      <c r="EM136" s="10">
        <v>15327973</v>
      </c>
      <c r="EN136" s="10">
        <v>4815853</v>
      </c>
      <c r="EO136" s="10">
        <v>3580807</v>
      </c>
      <c r="EP136" s="10">
        <v>1235046</v>
      </c>
      <c r="EQ136" s="10">
        <v>68992513</v>
      </c>
      <c r="ER136" s="10">
        <v>29074498</v>
      </c>
      <c r="ES136" s="10">
        <v>39918015</v>
      </c>
      <c r="ET136" s="10">
        <v>91992576</v>
      </c>
      <c r="EU136" s="10">
        <v>33926356</v>
      </c>
      <c r="EV136" s="10">
        <v>58066220</v>
      </c>
      <c r="EW136" s="10">
        <v>12119600</v>
      </c>
      <c r="EX136" s="10">
        <v>8610296</v>
      </c>
      <c r="EY136" s="10">
        <v>3509304</v>
      </c>
      <c r="EZ136" s="10">
        <v>47195721</v>
      </c>
      <c r="FA136" s="10">
        <v>22812370</v>
      </c>
      <c r="FB136" s="10">
        <v>24383351</v>
      </c>
      <c r="FC136" s="10">
        <v>1920292</v>
      </c>
      <c r="FD136" s="10">
        <v>832440</v>
      </c>
      <c r="FE136" s="10">
        <v>1087852</v>
      </c>
      <c r="FF136" s="320"/>
      <c r="FG136" s="320"/>
      <c r="FH136" s="317"/>
    </row>
    <row r="137" spans="1:164" ht="15" customHeight="1">
      <c r="A137" s="713" t="s">
        <v>568</v>
      </c>
      <c r="B137" s="713"/>
      <c r="C137" s="713"/>
      <c r="D137" s="10">
        <v>33148879</v>
      </c>
      <c r="E137" s="10"/>
      <c r="F137" s="10"/>
      <c r="G137" s="10">
        <v>8256294</v>
      </c>
      <c r="H137" s="10">
        <v>24892585</v>
      </c>
      <c r="I137" s="10">
        <v>269811</v>
      </c>
      <c r="J137" s="10">
        <v>49425</v>
      </c>
      <c r="K137" s="10">
        <v>220386</v>
      </c>
      <c r="L137" s="10">
        <v>58326</v>
      </c>
      <c r="M137" s="10">
        <v>53269</v>
      </c>
      <c r="N137" s="10">
        <v>5057</v>
      </c>
      <c r="O137" s="10">
        <v>522627</v>
      </c>
      <c r="P137" s="10">
        <v>76268</v>
      </c>
      <c r="Q137" s="10">
        <v>446359</v>
      </c>
      <c r="R137" s="10">
        <v>26740</v>
      </c>
      <c r="S137" s="10">
        <v>24187</v>
      </c>
      <c r="T137" s="10">
        <v>2553</v>
      </c>
      <c r="U137" s="10">
        <v>790691</v>
      </c>
      <c r="V137" s="10">
        <v>0</v>
      </c>
      <c r="W137" s="10">
        <v>790691</v>
      </c>
      <c r="X137" s="10">
        <v>134607</v>
      </c>
      <c r="Y137" s="10">
        <v>88257</v>
      </c>
      <c r="Z137" s="10">
        <v>46350</v>
      </c>
      <c r="AA137" s="10">
        <v>412734</v>
      </c>
      <c r="AB137" s="10">
        <v>0</v>
      </c>
      <c r="AC137" s="10">
        <v>412734</v>
      </c>
      <c r="AD137" s="10">
        <v>10879</v>
      </c>
      <c r="AE137" s="10">
        <v>0</v>
      </c>
      <c r="AF137" s="10">
        <v>10879</v>
      </c>
      <c r="AG137" s="10">
        <v>79200</v>
      </c>
      <c r="AH137" s="10">
        <v>0</v>
      </c>
      <c r="AI137" s="10">
        <v>79200</v>
      </c>
      <c r="AJ137" s="10">
        <v>101443</v>
      </c>
      <c r="AK137" s="10">
        <v>54748</v>
      </c>
      <c r="AL137" s="10">
        <v>46695</v>
      </c>
      <c r="AM137" s="10">
        <v>357445</v>
      </c>
      <c r="AN137" s="10">
        <v>111228</v>
      </c>
      <c r="AO137" s="10">
        <v>246217</v>
      </c>
      <c r="AP137" s="10">
        <v>100000</v>
      </c>
      <c r="AQ137" s="10">
        <v>0</v>
      </c>
      <c r="AR137" s="10">
        <v>100000</v>
      </c>
      <c r="AS137" s="10">
        <v>7799</v>
      </c>
      <c r="AT137" s="10">
        <v>5382</v>
      </c>
      <c r="AU137" s="10">
        <v>2417</v>
      </c>
      <c r="AV137" s="10">
        <v>683221</v>
      </c>
      <c r="AW137" s="10">
        <v>0</v>
      </c>
      <c r="AX137" s="10">
        <v>683221</v>
      </c>
      <c r="AY137" s="10">
        <v>428609</v>
      </c>
      <c r="AZ137" s="10">
        <v>136258</v>
      </c>
      <c r="BA137" s="10">
        <v>292351</v>
      </c>
      <c r="BB137" s="10">
        <v>36911</v>
      </c>
      <c r="BC137" s="10">
        <v>0</v>
      </c>
      <c r="BD137" s="10">
        <v>36911</v>
      </c>
      <c r="BE137" s="10">
        <v>122398</v>
      </c>
      <c r="BF137" s="10">
        <v>0</v>
      </c>
      <c r="BG137" s="10">
        <v>122398</v>
      </c>
      <c r="BH137" s="10">
        <v>70689</v>
      </c>
      <c r="BI137" s="10">
        <v>34898</v>
      </c>
      <c r="BJ137" s="10">
        <v>35791</v>
      </c>
      <c r="BK137" s="10">
        <v>28717</v>
      </c>
      <c r="BL137" s="10">
        <v>5004</v>
      </c>
      <c r="BM137" s="10">
        <v>23713</v>
      </c>
      <c r="BN137" s="10">
        <v>10589</v>
      </c>
      <c r="BO137" s="10">
        <v>0</v>
      </c>
      <c r="BP137" s="10">
        <v>10589</v>
      </c>
      <c r="BQ137" s="10">
        <v>829980</v>
      </c>
      <c r="BR137" s="10">
        <v>0</v>
      </c>
      <c r="BS137" s="10">
        <v>829980</v>
      </c>
      <c r="BT137" s="10">
        <v>2156679</v>
      </c>
      <c r="BU137" s="10">
        <v>104389</v>
      </c>
      <c r="BV137" s="10">
        <v>2052290</v>
      </c>
      <c r="BW137" s="10">
        <v>914733</v>
      </c>
      <c r="BX137" s="10">
        <v>469517</v>
      </c>
      <c r="BY137" s="10">
        <v>445216</v>
      </c>
      <c r="BZ137" s="10">
        <v>51529</v>
      </c>
      <c r="CA137" s="10">
        <v>0</v>
      </c>
      <c r="CB137" s="10">
        <v>51529</v>
      </c>
      <c r="CC137" s="10">
        <v>42121</v>
      </c>
      <c r="CD137" s="10">
        <v>21188</v>
      </c>
      <c r="CE137" s="10">
        <v>20933</v>
      </c>
      <c r="CF137" s="10">
        <v>118038</v>
      </c>
      <c r="CG137" s="10">
        <v>43249</v>
      </c>
      <c r="CH137" s="10">
        <v>74789</v>
      </c>
      <c r="CI137" s="10">
        <v>5189</v>
      </c>
      <c r="CJ137" s="10">
        <v>590</v>
      </c>
      <c r="CK137" s="10">
        <v>4599</v>
      </c>
      <c r="CL137" s="10">
        <v>115234</v>
      </c>
      <c r="CM137" s="10">
        <v>1441</v>
      </c>
      <c r="CN137" s="10">
        <v>113793</v>
      </c>
      <c r="CO137" s="10">
        <v>837104</v>
      </c>
      <c r="CP137" s="10">
        <v>0</v>
      </c>
      <c r="CQ137" s="10">
        <v>837104</v>
      </c>
      <c r="CR137" s="10">
        <v>3248</v>
      </c>
      <c r="CS137" s="10">
        <v>0</v>
      </c>
      <c r="CT137" s="10">
        <v>3248</v>
      </c>
      <c r="CU137" s="10">
        <v>1932832</v>
      </c>
      <c r="CV137" s="10">
        <v>410535</v>
      </c>
      <c r="CW137" s="10">
        <v>1522297</v>
      </c>
      <c r="CX137" s="10">
        <v>41306</v>
      </c>
      <c r="CY137" s="10">
        <v>31771</v>
      </c>
      <c r="CZ137" s="10">
        <v>9535</v>
      </c>
      <c r="DA137" s="10">
        <v>7707552</v>
      </c>
      <c r="DB137" s="10">
        <v>850733</v>
      </c>
      <c r="DC137" s="10">
        <v>6856819</v>
      </c>
      <c r="DD137" s="10">
        <v>103376</v>
      </c>
      <c r="DE137" s="10">
        <v>94435</v>
      </c>
      <c r="DF137" s="10">
        <v>8941</v>
      </c>
      <c r="DG137" s="10">
        <v>36151</v>
      </c>
      <c r="DH137" s="10">
        <v>419</v>
      </c>
      <c r="DI137" s="10">
        <v>35732</v>
      </c>
      <c r="DJ137" s="10">
        <v>1180392</v>
      </c>
      <c r="DK137" s="10">
        <v>710846</v>
      </c>
      <c r="DL137" s="10">
        <v>469546</v>
      </c>
      <c r="DM137" s="10">
        <v>27179</v>
      </c>
      <c r="DN137" s="10">
        <v>12591</v>
      </c>
      <c r="DO137" s="10">
        <v>14588</v>
      </c>
      <c r="DP137" s="10">
        <v>630041</v>
      </c>
      <c r="DQ137" s="10">
        <v>578425</v>
      </c>
      <c r="DR137" s="10">
        <v>51616</v>
      </c>
      <c r="DS137" s="10">
        <v>309476</v>
      </c>
      <c r="DT137" s="10">
        <v>240105</v>
      </c>
      <c r="DU137" s="10">
        <v>69371</v>
      </c>
      <c r="DV137" s="10">
        <v>93699</v>
      </c>
      <c r="DW137" s="10">
        <v>69202</v>
      </c>
      <c r="DX137" s="10">
        <v>24497</v>
      </c>
      <c r="DY137" s="10">
        <v>201032</v>
      </c>
      <c r="DZ137" s="10">
        <v>144484</v>
      </c>
      <c r="EA137" s="10">
        <v>56548</v>
      </c>
      <c r="EB137" s="10">
        <v>8991</v>
      </c>
      <c r="EC137" s="10">
        <v>5350</v>
      </c>
      <c r="ED137" s="10">
        <v>3641</v>
      </c>
      <c r="EE137" s="10">
        <v>1261756</v>
      </c>
      <c r="EF137" s="10">
        <v>269419</v>
      </c>
      <c r="EG137" s="10">
        <v>992337</v>
      </c>
      <c r="EH137" s="10">
        <v>8289413</v>
      </c>
      <c r="EI137" s="10">
        <v>3066487</v>
      </c>
      <c r="EJ137" s="10">
        <v>5222926</v>
      </c>
      <c r="EK137" s="10">
        <v>214003</v>
      </c>
      <c r="EL137" s="10">
        <v>82400</v>
      </c>
      <c r="EM137" s="10">
        <v>131603</v>
      </c>
      <c r="EN137" s="10">
        <v>258890</v>
      </c>
      <c r="EO137" s="10">
        <v>236164</v>
      </c>
      <c r="EP137" s="10">
        <v>22726</v>
      </c>
      <c r="EQ137" s="10">
        <v>467530</v>
      </c>
      <c r="ER137" s="10">
        <v>173630</v>
      </c>
      <c r="ES137" s="10">
        <v>293900</v>
      </c>
      <c r="ET137" s="10">
        <v>387439</v>
      </c>
      <c r="EU137" s="10">
        <v>0</v>
      </c>
      <c r="EV137" s="10">
        <v>387439</v>
      </c>
      <c r="EW137" s="10">
        <v>25369</v>
      </c>
      <c r="EX137" s="10">
        <v>0</v>
      </c>
      <c r="EY137" s="10">
        <v>25369</v>
      </c>
      <c r="EZ137" s="10">
        <v>640875</v>
      </c>
      <c r="FA137" s="10">
        <v>0</v>
      </c>
      <c r="FB137" s="10">
        <v>640875</v>
      </c>
      <c r="FC137" s="10">
        <v>4283</v>
      </c>
      <c r="FD137" s="10">
        <v>0</v>
      </c>
      <c r="FE137" s="10">
        <v>4283</v>
      </c>
      <c r="FF137" s="320"/>
      <c r="FG137" s="320"/>
      <c r="FH137" s="317"/>
    </row>
    <row r="138" spans="1:164" ht="25.5" customHeight="1">
      <c r="A138" s="713" t="s">
        <v>569</v>
      </c>
      <c r="B138" s="713"/>
      <c r="C138" s="713"/>
      <c r="D138" s="10">
        <v>3099948442</v>
      </c>
      <c r="E138" s="10"/>
      <c r="F138" s="10"/>
      <c r="G138" s="10">
        <v>1165350673</v>
      </c>
      <c r="H138" s="10">
        <v>1934597769</v>
      </c>
      <c r="I138" s="10">
        <v>30087574</v>
      </c>
      <c r="J138" s="10">
        <v>9806657</v>
      </c>
      <c r="K138" s="10">
        <v>20280917</v>
      </c>
      <c r="L138" s="10">
        <v>9145165</v>
      </c>
      <c r="M138" s="10">
        <v>5836148</v>
      </c>
      <c r="N138" s="10">
        <v>3309017</v>
      </c>
      <c r="O138" s="10">
        <v>45668268</v>
      </c>
      <c r="P138" s="10">
        <v>13627491</v>
      </c>
      <c r="Q138" s="10">
        <v>32040777</v>
      </c>
      <c r="R138" s="10">
        <v>19120725</v>
      </c>
      <c r="S138" s="10">
        <v>6808411</v>
      </c>
      <c r="T138" s="10">
        <v>12312314</v>
      </c>
      <c r="U138" s="10">
        <v>494568602</v>
      </c>
      <c r="V138" s="10">
        <v>148027188</v>
      </c>
      <c r="W138" s="10">
        <v>346541414</v>
      </c>
      <c r="X138" s="10">
        <v>56174753</v>
      </c>
      <c r="Y138" s="10">
        <v>17765295</v>
      </c>
      <c r="Z138" s="10">
        <v>38409458</v>
      </c>
      <c r="AA138" s="10">
        <v>51274417</v>
      </c>
      <c r="AB138" s="10">
        <v>40287423</v>
      </c>
      <c r="AC138" s="10">
        <v>10986994</v>
      </c>
      <c r="AD138" s="10">
        <v>7597340</v>
      </c>
      <c r="AE138" s="10">
        <v>5127188</v>
      </c>
      <c r="AF138" s="10">
        <v>2470152</v>
      </c>
      <c r="AG138" s="10">
        <v>16078239</v>
      </c>
      <c r="AH138" s="10">
        <v>0</v>
      </c>
      <c r="AI138" s="10">
        <v>16078239</v>
      </c>
      <c r="AJ138" s="10">
        <v>129012602</v>
      </c>
      <c r="AK138" s="10">
        <v>27538764</v>
      </c>
      <c r="AL138" s="10">
        <v>101473838</v>
      </c>
      <c r="AM138" s="10">
        <v>58258902</v>
      </c>
      <c r="AN138" s="10">
        <v>13194560</v>
      </c>
      <c r="AO138" s="10">
        <v>45064342</v>
      </c>
      <c r="AP138" s="10">
        <v>16938864</v>
      </c>
      <c r="AQ138" s="10">
        <v>9870931</v>
      </c>
      <c r="AR138" s="10">
        <v>7067933</v>
      </c>
      <c r="AS138" s="10">
        <v>6108594</v>
      </c>
      <c r="AT138" s="10">
        <v>3433664</v>
      </c>
      <c r="AU138" s="10">
        <v>2674930</v>
      </c>
      <c r="AV138" s="10">
        <v>164478230</v>
      </c>
      <c r="AW138" s="10">
        <v>67495522</v>
      </c>
      <c r="AX138" s="10">
        <v>96982708</v>
      </c>
      <c r="AY138" s="10">
        <v>50075323</v>
      </c>
      <c r="AZ138" s="10">
        <v>21890097</v>
      </c>
      <c r="BA138" s="10">
        <v>28185226</v>
      </c>
      <c r="BB138" s="10">
        <v>18921689</v>
      </c>
      <c r="BC138" s="10">
        <v>6270052</v>
      </c>
      <c r="BD138" s="10">
        <v>12651637</v>
      </c>
      <c r="BE138" s="10">
        <v>25378396</v>
      </c>
      <c r="BF138" s="10">
        <v>6136579</v>
      </c>
      <c r="BG138" s="10">
        <v>19241817</v>
      </c>
      <c r="BH138" s="10">
        <v>48859782</v>
      </c>
      <c r="BI138" s="10">
        <v>14582347</v>
      </c>
      <c r="BJ138" s="10">
        <v>34277435</v>
      </c>
      <c r="BK138" s="10">
        <v>37115030</v>
      </c>
      <c r="BL138" s="10">
        <v>18150256</v>
      </c>
      <c r="BM138" s="10">
        <v>18964774</v>
      </c>
      <c r="BN138" s="10">
        <v>8280754</v>
      </c>
      <c r="BO138" s="10">
        <v>4759978</v>
      </c>
      <c r="BP138" s="10">
        <v>3520776</v>
      </c>
      <c r="BQ138" s="10">
        <v>52757638</v>
      </c>
      <c r="BR138" s="10">
        <v>27998569</v>
      </c>
      <c r="BS138" s="10">
        <v>24759069</v>
      </c>
      <c r="BT138" s="10">
        <v>95639049</v>
      </c>
      <c r="BU138" s="10">
        <v>78516607</v>
      </c>
      <c r="BV138" s="10">
        <v>17122442</v>
      </c>
      <c r="BW138" s="10">
        <v>71777680</v>
      </c>
      <c r="BX138" s="10">
        <v>33093830</v>
      </c>
      <c r="BY138" s="10">
        <v>38683850</v>
      </c>
      <c r="BZ138" s="10">
        <v>53652945</v>
      </c>
      <c r="CA138" s="10">
        <v>16600028</v>
      </c>
      <c r="CB138" s="10">
        <v>37052917</v>
      </c>
      <c r="CC138" s="10">
        <v>14132298</v>
      </c>
      <c r="CD138" s="10">
        <v>7230924</v>
      </c>
      <c r="CE138" s="10">
        <v>6901374</v>
      </c>
      <c r="CF138" s="10">
        <v>46460596</v>
      </c>
      <c r="CG138" s="10">
        <v>17811485</v>
      </c>
      <c r="CH138" s="10">
        <v>28649111</v>
      </c>
      <c r="CI138" s="10">
        <v>5691654</v>
      </c>
      <c r="CJ138" s="10">
        <v>2738814</v>
      </c>
      <c r="CK138" s="10">
        <v>2952840</v>
      </c>
      <c r="CL138" s="10">
        <v>14623526</v>
      </c>
      <c r="CM138" s="10">
        <v>2055332</v>
      </c>
      <c r="CN138" s="10">
        <v>12568194</v>
      </c>
      <c r="CO138" s="10">
        <v>27622640</v>
      </c>
      <c r="CP138" s="10">
        <v>3435955</v>
      </c>
      <c r="CQ138" s="10">
        <v>24186685</v>
      </c>
      <c r="CR138" s="10">
        <v>10276638</v>
      </c>
      <c r="CS138" s="10">
        <v>7739271</v>
      </c>
      <c r="CT138" s="10">
        <v>2537367</v>
      </c>
      <c r="CU138" s="10">
        <v>92849134</v>
      </c>
      <c r="CV138" s="10">
        <v>65164039</v>
      </c>
      <c r="CW138" s="10">
        <v>27685095</v>
      </c>
      <c r="CX138" s="10">
        <v>15916178</v>
      </c>
      <c r="CY138" s="10">
        <v>7236443</v>
      </c>
      <c r="CZ138" s="10">
        <v>8679735</v>
      </c>
      <c r="DA138" s="10">
        <v>347126560</v>
      </c>
      <c r="DB138" s="10">
        <v>147109807</v>
      </c>
      <c r="DC138" s="10">
        <v>200016753</v>
      </c>
      <c r="DD138" s="10">
        <v>46030988</v>
      </c>
      <c r="DE138" s="10">
        <v>15260118</v>
      </c>
      <c r="DF138" s="10">
        <v>30770870</v>
      </c>
      <c r="DG138" s="10">
        <v>8265964</v>
      </c>
      <c r="DH138" s="10">
        <v>3040436</v>
      </c>
      <c r="DI138" s="10">
        <v>5225528</v>
      </c>
      <c r="DJ138" s="10">
        <v>89426228</v>
      </c>
      <c r="DK138" s="10">
        <v>30911916</v>
      </c>
      <c r="DL138" s="10">
        <v>58514312</v>
      </c>
      <c r="DM138" s="10">
        <v>19695689</v>
      </c>
      <c r="DN138" s="10">
        <v>8898017</v>
      </c>
      <c r="DO138" s="10">
        <v>10797672</v>
      </c>
      <c r="DP138" s="10">
        <v>37926557</v>
      </c>
      <c r="DQ138" s="10">
        <v>13707544</v>
      </c>
      <c r="DR138" s="10">
        <v>24219013</v>
      </c>
      <c r="DS138" s="10">
        <v>126990834</v>
      </c>
      <c r="DT138" s="10">
        <v>48824084</v>
      </c>
      <c r="DU138" s="10">
        <v>78166750</v>
      </c>
      <c r="DV138" s="10">
        <v>11614747</v>
      </c>
      <c r="DW138" s="10">
        <v>9024676</v>
      </c>
      <c r="DX138" s="10">
        <v>2590071</v>
      </c>
      <c r="DY138" s="10">
        <v>36613938</v>
      </c>
      <c r="DZ138" s="10">
        <v>14426995</v>
      </c>
      <c r="EA138" s="10">
        <v>22186943</v>
      </c>
      <c r="EB138" s="10">
        <v>6560192</v>
      </c>
      <c r="EC138" s="10">
        <v>3734340</v>
      </c>
      <c r="ED138" s="10">
        <v>2825852</v>
      </c>
      <c r="EE138" s="10">
        <v>42517680</v>
      </c>
      <c r="EF138" s="10">
        <v>6019882</v>
      </c>
      <c r="EG138" s="10">
        <v>36497798</v>
      </c>
      <c r="EH138" s="10">
        <v>284914699</v>
      </c>
      <c r="EI138" s="10">
        <v>48463432</v>
      </c>
      <c r="EJ138" s="10">
        <v>236451267</v>
      </c>
      <c r="EK138" s="10">
        <v>22468975</v>
      </c>
      <c r="EL138" s="10">
        <v>7272605</v>
      </c>
      <c r="EM138" s="10">
        <v>15196370</v>
      </c>
      <c r="EN138" s="10">
        <v>4556963</v>
      </c>
      <c r="EO138" s="10">
        <v>3344643</v>
      </c>
      <c r="EP138" s="10">
        <v>1212320</v>
      </c>
      <c r="EQ138" s="10">
        <v>68524983</v>
      </c>
      <c r="ER138" s="10">
        <v>28900868</v>
      </c>
      <c r="ES138" s="10">
        <v>39624115</v>
      </c>
      <c r="ET138" s="10">
        <v>91605137</v>
      </c>
      <c r="EU138" s="10">
        <v>33926356</v>
      </c>
      <c r="EV138" s="10">
        <v>57678781</v>
      </c>
      <c r="EW138" s="10">
        <v>12094231</v>
      </c>
      <c r="EX138" s="10">
        <v>8610296</v>
      </c>
      <c r="EY138" s="10">
        <v>3483935</v>
      </c>
      <c r="EZ138" s="10">
        <v>46554846</v>
      </c>
      <c r="FA138" s="10">
        <v>22812370</v>
      </c>
      <c r="FB138" s="10">
        <v>23742476</v>
      </c>
      <c r="FC138" s="10">
        <v>1916009</v>
      </c>
      <c r="FD138" s="10">
        <v>832440</v>
      </c>
      <c r="FE138" s="10">
        <v>1083569</v>
      </c>
      <c r="FF138" s="320"/>
      <c r="FG138" s="320"/>
      <c r="FH138" s="317"/>
    </row>
    <row r="139" spans="1:164" ht="25.5" customHeight="1">
      <c r="A139" s="713" t="s">
        <v>570</v>
      </c>
      <c r="B139" s="713"/>
      <c r="C139" s="713"/>
      <c r="D139" s="10">
        <v>556852743</v>
      </c>
      <c r="E139" s="10"/>
      <c r="F139" s="10"/>
      <c r="G139" s="10">
        <v>357899326</v>
      </c>
      <c r="H139" s="10">
        <v>198953417</v>
      </c>
      <c r="I139" s="10">
        <v>606721</v>
      </c>
      <c r="J139" s="10">
        <v>361362</v>
      </c>
      <c r="K139" s="10">
        <v>245359</v>
      </c>
      <c r="L139" s="10">
        <v>3556919</v>
      </c>
      <c r="M139" s="10">
        <v>3519929</v>
      </c>
      <c r="N139" s="10">
        <v>36990</v>
      </c>
      <c r="O139" s="10">
        <v>9482235</v>
      </c>
      <c r="P139" s="10">
        <v>4697145</v>
      </c>
      <c r="Q139" s="10">
        <v>4785090</v>
      </c>
      <c r="R139" s="10">
        <v>3938567</v>
      </c>
      <c r="S139" s="10">
        <v>957325</v>
      </c>
      <c r="T139" s="10">
        <v>2981242</v>
      </c>
      <c r="U139" s="10">
        <v>52220926</v>
      </c>
      <c r="V139" s="10">
        <v>33270975</v>
      </c>
      <c r="W139" s="10">
        <v>18949951</v>
      </c>
      <c r="X139" s="10">
        <v>12460067</v>
      </c>
      <c r="Y139" s="10">
        <v>11288208</v>
      </c>
      <c r="Z139" s="10">
        <v>1171859</v>
      </c>
      <c r="AA139" s="10">
        <v>13105144</v>
      </c>
      <c r="AB139" s="10">
        <v>13057717</v>
      </c>
      <c r="AC139" s="10">
        <v>47427</v>
      </c>
      <c r="AD139" s="10">
        <v>1600989</v>
      </c>
      <c r="AE139" s="10">
        <v>1386977</v>
      </c>
      <c r="AF139" s="10">
        <v>214012</v>
      </c>
      <c r="AG139" s="10">
        <v>1141155</v>
      </c>
      <c r="AH139" s="10">
        <v>0</v>
      </c>
      <c r="AI139" s="10">
        <v>1141155</v>
      </c>
      <c r="AJ139" s="10">
        <v>13416956</v>
      </c>
      <c r="AK139" s="10">
        <v>1994879</v>
      </c>
      <c r="AL139" s="10">
        <v>11422077</v>
      </c>
      <c r="AM139" s="10">
        <v>7624375</v>
      </c>
      <c r="AN139" s="10">
        <v>3285108</v>
      </c>
      <c r="AO139" s="10">
        <v>4339267</v>
      </c>
      <c r="AP139" s="10">
        <v>235297</v>
      </c>
      <c r="AQ139" s="10">
        <v>235297</v>
      </c>
      <c r="AR139" s="10">
        <v>0</v>
      </c>
      <c r="AS139" s="10">
        <v>2323400</v>
      </c>
      <c r="AT139" s="10">
        <v>2313715</v>
      </c>
      <c r="AU139" s="10">
        <v>9685</v>
      </c>
      <c r="AV139" s="10">
        <v>26605322</v>
      </c>
      <c r="AW139" s="10">
        <v>25629866</v>
      </c>
      <c r="AX139" s="10">
        <v>975456</v>
      </c>
      <c r="AY139" s="10">
        <v>14210386</v>
      </c>
      <c r="AZ139" s="10">
        <v>13663202</v>
      </c>
      <c r="BA139" s="10">
        <v>547184</v>
      </c>
      <c r="BB139" s="10">
        <v>1950020</v>
      </c>
      <c r="BC139" s="10">
        <v>1496051</v>
      </c>
      <c r="BD139" s="10">
        <v>453969</v>
      </c>
      <c r="BE139" s="10">
        <v>6437569</v>
      </c>
      <c r="BF139" s="10">
        <v>1392565</v>
      </c>
      <c r="BG139" s="10">
        <v>5045004</v>
      </c>
      <c r="BH139" s="10">
        <v>15365743</v>
      </c>
      <c r="BI139" s="10">
        <v>6082431</v>
      </c>
      <c r="BJ139" s="10">
        <v>9283312</v>
      </c>
      <c r="BK139" s="10">
        <v>13020099</v>
      </c>
      <c r="BL139" s="10">
        <v>7129950</v>
      </c>
      <c r="BM139" s="10">
        <v>5890149</v>
      </c>
      <c r="BN139" s="10">
        <v>2106965</v>
      </c>
      <c r="BO139" s="10">
        <v>2044060</v>
      </c>
      <c r="BP139" s="10">
        <v>62905</v>
      </c>
      <c r="BQ139" s="10">
        <v>11237400</v>
      </c>
      <c r="BR139" s="10">
        <v>10135816</v>
      </c>
      <c r="BS139" s="10">
        <v>1101584</v>
      </c>
      <c r="BT139" s="10">
        <v>20456916</v>
      </c>
      <c r="BU139" s="10">
        <v>20409650</v>
      </c>
      <c r="BV139" s="10">
        <v>47266</v>
      </c>
      <c r="BW139" s="10">
        <v>16659483</v>
      </c>
      <c r="BX139" s="10">
        <v>14296341</v>
      </c>
      <c r="BY139" s="10">
        <v>2363142</v>
      </c>
      <c r="BZ139" s="10">
        <v>11510671</v>
      </c>
      <c r="CA139" s="10">
        <v>2672690</v>
      </c>
      <c r="CB139" s="10">
        <v>8837981</v>
      </c>
      <c r="CC139" s="10">
        <v>1510288</v>
      </c>
      <c r="CD139" s="10">
        <v>1034319</v>
      </c>
      <c r="CE139" s="10">
        <v>475969</v>
      </c>
      <c r="CF139" s="10">
        <v>16614405</v>
      </c>
      <c r="CG139" s="10">
        <v>12922663</v>
      </c>
      <c r="CH139" s="10">
        <v>3691742</v>
      </c>
      <c r="CI139" s="10">
        <v>2390540</v>
      </c>
      <c r="CJ139" s="10">
        <v>2124611</v>
      </c>
      <c r="CK139" s="10">
        <v>265929</v>
      </c>
      <c r="CL139" s="10">
        <v>1312898</v>
      </c>
      <c r="CM139" s="10">
        <v>1104431</v>
      </c>
      <c r="CN139" s="10">
        <v>208467</v>
      </c>
      <c r="CO139" s="10">
        <v>2883958</v>
      </c>
      <c r="CP139" s="10">
        <v>525883</v>
      </c>
      <c r="CQ139" s="10">
        <v>2358075</v>
      </c>
      <c r="CR139" s="10">
        <v>3859015</v>
      </c>
      <c r="CS139" s="10">
        <v>3849421</v>
      </c>
      <c r="CT139" s="10">
        <v>9594</v>
      </c>
      <c r="CU139" s="10">
        <v>13480936</v>
      </c>
      <c r="CV139" s="10">
        <v>12359363</v>
      </c>
      <c r="CW139" s="10">
        <v>1121573</v>
      </c>
      <c r="CX139" s="10">
        <v>4548005</v>
      </c>
      <c r="CY139" s="10">
        <v>2394843</v>
      </c>
      <c r="CZ139" s="10">
        <v>2153162</v>
      </c>
      <c r="DA139" s="10">
        <v>67601980</v>
      </c>
      <c r="DB139" s="10">
        <v>48260429</v>
      </c>
      <c r="DC139" s="10">
        <v>19341551</v>
      </c>
      <c r="DD139" s="10">
        <v>9118274</v>
      </c>
      <c r="DE139" s="10">
        <v>8273897</v>
      </c>
      <c r="DF139" s="10">
        <v>844377</v>
      </c>
      <c r="DG139" s="10">
        <v>1822974</v>
      </c>
      <c r="DH139" s="10">
        <v>951660</v>
      </c>
      <c r="DI139" s="10">
        <v>871314</v>
      </c>
      <c r="DJ139" s="10">
        <v>27478282</v>
      </c>
      <c r="DK139" s="10">
        <v>8958262</v>
      </c>
      <c r="DL139" s="10">
        <v>18520020</v>
      </c>
      <c r="DM139" s="10">
        <v>1538366</v>
      </c>
      <c r="DN139" s="10">
        <v>613629</v>
      </c>
      <c r="DO139" s="10">
        <v>924737</v>
      </c>
      <c r="DP139" s="10">
        <v>7034148</v>
      </c>
      <c r="DQ139" s="10">
        <v>4165756</v>
      </c>
      <c r="DR139" s="10">
        <v>2868392</v>
      </c>
      <c r="DS139" s="10">
        <v>37288339</v>
      </c>
      <c r="DT139" s="10">
        <v>17924585</v>
      </c>
      <c r="DU139" s="10">
        <v>19363754</v>
      </c>
      <c r="DV139" s="10">
        <v>4763828</v>
      </c>
      <c r="DW139" s="10">
        <v>4763828</v>
      </c>
      <c r="DX139" s="10">
        <v>0</v>
      </c>
      <c r="DY139" s="10">
        <v>5399964</v>
      </c>
      <c r="DZ139" s="10">
        <v>1947272</v>
      </c>
      <c r="EA139" s="10">
        <v>3452692</v>
      </c>
      <c r="EB139" s="10">
        <v>2861889</v>
      </c>
      <c r="EC139" s="10">
        <v>2673845</v>
      </c>
      <c r="ED139" s="10">
        <v>188044</v>
      </c>
      <c r="EE139" s="10">
        <v>13652668</v>
      </c>
      <c r="EF139" s="10">
        <v>2128712</v>
      </c>
      <c r="EG139" s="10">
        <v>11523956</v>
      </c>
      <c r="EH139" s="10">
        <v>26440361</v>
      </c>
      <c r="EI139" s="10">
        <v>2791071</v>
      </c>
      <c r="EJ139" s="10">
        <v>23649290</v>
      </c>
      <c r="EK139" s="10">
        <v>3754626</v>
      </c>
      <c r="EL139" s="10">
        <v>2992964</v>
      </c>
      <c r="EM139" s="10">
        <v>761662</v>
      </c>
      <c r="EN139" s="10">
        <v>1452100</v>
      </c>
      <c r="EO139" s="10">
        <v>1450732</v>
      </c>
      <c r="EP139" s="10">
        <v>1368</v>
      </c>
      <c r="EQ139" s="10">
        <v>9295441</v>
      </c>
      <c r="ER139" s="10">
        <v>4899039</v>
      </c>
      <c r="ES139" s="10">
        <v>4396402</v>
      </c>
      <c r="ET139" s="10">
        <v>11396206</v>
      </c>
      <c r="EU139" s="10">
        <v>11009340</v>
      </c>
      <c r="EV139" s="10">
        <v>386866</v>
      </c>
      <c r="EW139" s="10">
        <v>5028047</v>
      </c>
      <c r="EX139" s="10">
        <v>4557948</v>
      </c>
      <c r="EY139" s="10">
        <v>470099</v>
      </c>
      <c r="EZ139" s="10">
        <v>12290340</v>
      </c>
      <c r="FA139" s="10">
        <v>11171505</v>
      </c>
      <c r="FB139" s="10">
        <v>1118835</v>
      </c>
      <c r="FC139" s="10">
        <v>761541</v>
      </c>
      <c r="FD139" s="10">
        <v>728059</v>
      </c>
      <c r="FE139" s="10">
        <v>33482</v>
      </c>
      <c r="FF139" s="320"/>
      <c r="FG139" s="320"/>
      <c r="FH139" s="317"/>
    </row>
    <row r="140" spans="1:164" ht="25.5" customHeight="1">
      <c r="A140" s="713" t="s">
        <v>571</v>
      </c>
      <c r="B140" s="713"/>
      <c r="C140" s="713"/>
      <c r="D140" s="10">
        <v>395521358</v>
      </c>
      <c r="E140" s="10"/>
      <c r="F140" s="10"/>
      <c r="G140" s="10">
        <v>154023573</v>
      </c>
      <c r="H140" s="10">
        <v>241497785</v>
      </c>
      <c r="I140" s="10">
        <v>2612195</v>
      </c>
      <c r="J140" s="10">
        <v>911059</v>
      </c>
      <c r="K140" s="10">
        <v>1701136</v>
      </c>
      <c r="L140" s="10">
        <v>715736</v>
      </c>
      <c r="M140" s="10">
        <v>83766</v>
      </c>
      <c r="N140" s="10">
        <v>631970</v>
      </c>
      <c r="O140" s="10">
        <v>5101312</v>
      </c>
      <c r="P140" s="10">
        <v>1334192</v>
      </c>
      <c r="Q140" s="10">
        <v>3767120</v>
      </c>
      <c r="R140" s="10">
        <v>1974733</v>
      </c>
      <c r="S140" s="10">
        <v>669454</v>
      </c>
      <c r="T140" s="10">
        <v>1305279</v>
      </c>
      <c r="U140" s="10">
        <v>69808085</v>
      </c>
      <c r="V140" s="10">
        <v>17085770</v>
      </c>
      <c r="W140" s="10">
        <v>52722315</v>
      </c>
      <c r="X140" s="10">
        <v>6842400</v>
      </c>
      <c r="Y140" s="10">
        <v>3282158</v>
      </c>
      <c r="Z140" s="10">
        <v>3560242</v>
      </c>
      <c r="AA140" s="10">
        <v>6087160</v>
      </c>
      <c r="AB140" s="10">
        <v>4722086</v>
      </c>
      <c r="AC140" s="10">
        <v>1365074</v>
      </c>
      <c r="AD140" s="10">
        <v>533996</v>
      </c>
      <c r="AE140" s="10">
        <v>437303</v>
      </c>
      <c r="AF140" s="10">
        <v>96693</v>
      </c>
      <c r="AG140" s="10">
        <v>3074807</v>
      </c>
      <c r="AH140" s="10">
        <v>0</v>
      </c>
      <c r="AI140" s="10">
        <v>3074807</v>
      </c>
      <c r="AJ140" s="10">
        <v>11300098</v>
      </c>
      <c r="AK140" s="10">
        <v>3264921</v>
      </c>
      <c r="AL140" s="10">
        <v>8035177</v>
      </c>
      <c r="AM140" s="10">
        <v>6487246</v>
      </c>
      <c r="AN140" s="10">
        <v>2469045</v>
      </c>
      <c r="AO140" s="10">
        <v>4018201</v>
      </c>
      <c r="AP140" s="10">
        <v>3173316</v>
      </c>
      <c r="AQ140" s="10">
        <v>1583043</v>
      </c>
      <c r="AR140" s="10">
        <v>1590273</v>
      </c>
      <c r="AS140" s="10">
        <v>910656</v>
      </c>
      <c r="AT140" s="10">
        <v>580436</v>
      </c>
      <c r="AU140" s="10">
        <v>330220</v>
      </c>
      <c r="AV140" s="10">
        <v>25911486</v>
      </c>
      <c r="AW140" s="10">
        <v>10732742</v>
      </c>
      <c r="AX140" s="10">
        <v>15178744</v>
      </c>
      <c r="AY140" s="10">
        <v>4429278</v>
      </c>
      <c r="AZ140" s="10">
        <v>2137545</v>
      </c>
      <c r="BA140" s="10">
        <v>2291733</v>
      </c>
      <c r="BB140" s="10">
        <v>3344192</v>
      </c>
      <c r="BC140" s="10">
        <v>1336363</v>
      </c>
      <c r="BD140" s="10">
        <v>2007829</v>
      </c>
      <c r="BE140" s="10">
        <v>2397705</v>
      </c>
      <c r="BF140" s="10">
        <v>299431</v>
      </c>
      <c r="BG140" s="10">
        <v>2098274</v>
      </c>
      <c r="BH140" s="10">
        <v>3185783</v>
      </c>
      <c r="BI140" s="10">
        <v>1298431</v>
      </c>
      <c r="BJ140" s="10">
        <v>1887352</v>
      </c>
      <c r="BK140" s="10">
        <v>1963769</v>
      </c>
      <c r="BL140" s="10">
        <v>1168308</v>
      </c>
      <c r="BM140" s="10">
        <v>795461</v>
      </c>
      <c r="BN140" s="10">
        <v>996640</v>
      </c>
      <c r="BO140" s="10">
        <v>483094</v>
      </c>
      <c r="BP140" s="10">
        <v>513546</v>
      </c>
      <c r="BQ140" s="10">
        <v>9427043</v>
      </c>
      <c r="BR140" s="10">
        <v>3504956</v>
      </c>
      <c r="BS140" s="10">
        <v>5922087</v>
      </c>
      <c r="BT140" s="10">
        <v>8078059</v>
      </c>
      <c r="BU140" s="10">
        <v>6053825</v>
      </c>
      <c r="BV140" s="10">
        <v>2024234</v>
      </c>
      <c r="BW140" s="10">
        <v>6607467</v>
      </c>
      <c r="BX140" s="10">
        <v>2553255</v>
      </c>
      <c r="BY140" s="10">
        <v>4054212</v>
      </c>
      <c r="BZ140" s="10">
        <v>7664875</v>
      </c>
      <c r="CA140" s="10">
        <v>2402998</v>
      </c>
      <c r="CB140" s="10">
        <v>5261877</v>
      </c>
      <c r="CC140" s="10">
        <v>1441018</v>
      </c>
      <c r="CD140" s="10">
        <v>772875</v>
      </c>
      <c r="CE140" s="10">
        <v>668143</v>
      </c>
      <c r="CF140" s="10">
        <v>5461304</v>
      </c>
      <c r="CG140" s="10">
        <v>2198267</v>
      </c>
      <c r="CH140" s="10">
        <v>3263037</v>
      </c>
      <c r="CI140" s="10">
        <v>748397</v>
      </c>
      <c r="CJ140" s="10">
        <v>248984</v>
      </c>
      <c r="CK140" s="10">
        <v>499413</v>
      </c>
      <c r="CL140" s="10">
        <v>1677863</v>
      </c>
      <c r="CM140" s="10">
        <v>491776</v>
      </c>
      <c r="CN140" s="10">
        <v>1186087</v>
      </c>
      <c r="CO140" s="10">
        <v>3325553</v>
      </c>
      <c r="CP140" s="10">
        <v>405111</v>
      </c>
      <c r="CQ140" s="10">
        <v>2920442</v>
      </c>
      <c r="CR140" s="10">
        <v>1770602</v>
      </c>
      <c r="CS140" s="10">
        <v>1511564</v>
      </c>
      <c r="CT140" s="10">
        <v>259038</v>
      </c>
      <c r="CU140" s="10">
        <v>9039365</v>
      </c>
      <c r="CV140" s="10">
        <v>6328205</v>
      </c>
      <c r="CW140" s="10">
        <v>2711160</v>
      </c>
      <c r="CX140" s="10">
        <v>2322162</v>
      </c>
      <c r="CY140" s="10">
        <v>1642836</v>
      </c>
      <c r="CZ140" s="10">
        <v>679326</v>
      </c>
      <c r="DA140" s="10">
        <v>44969724</v>
      </c>
      <c r="DB140" s="10">
        <v>22637835</v>
      </c>
      <c r="DC140" s="10">
        <v>22331889</v>
      </c>
      <c r="DD140" s="10">
        <v>8467542</v>
      </c>
      <c r="DE140" s="10">
        <v>3336745</v>
      </c>
      <c r="DF140" s="10">
        <v>5130797</v>
      </c>
      <c r="DG140" s="10">
        <v>4636296</v>
      </c>
      <c r="DH140" s="10">
        <v>3931738</v>
      </c>
      <c r="DI140" s="10">
        <v>704558</v>
      </c>
      <c r="DJ140" s="10">
        <v>15053361</v>
      </c>
      <c r="DK140" s="10">
        <v>8048511</v>
      </c>
      <c r="DL140" s="10">
        <v>7004850</v>
      </c>
      <c r="DM140" s="10">
        <v>3319621</v>
      </c>
      <c r="DN140" s="10">
        <v>1527272</v>
      </c>
      <c r="DO140" s="10">
        <v>1792349</v>
      </c>
      <c r="DP140" s="10">
        <v>4025017</v>
      </c>
      <c r="DQ140" s="10">
        <v>1265259</v>
      </c>
      <c r="DR140" s="10">
        <v>2759758</v>
      </c>
      <c r="DS140" s="10">
        <v>15473829</v>
      </c>
      <c r="DT140" s="10">
        <v>5528397</v>
      </c>
      <c r="DU140" s="10">
        <v>9945432</v>
      </c>
      <c r="DV140" s="10">
        <v>1500534</v>
      </c>
      <c r="DW140" s="10">
        <v>1354824</v>
      </c>
      <c r="DX140" s="10">
        <v>145710</v>
      </c>
      <c r="DY140" s="10">
        <v>3760608</v>
      </c>
      <c r="DZ140" s="10">
        <v>1081836</v>
      </c>
      <c r="EA140" s="10">
        <v>2678772</v>
      </c>
      <c r="EB140" s="10">
        <v>1187342</v>
      </c>
      <c r="EC140" s="10">
        <v>822021</v>
      </c>
      <c r="ED140" s="10">
        <v>365321</v>
      </c>
      <c r="EE140" s="10">
        <v>4596778</v>
      </c>
      <c r="EF140" s="10">
        <v>1103073</v>
      </c>
      <c r="EG140" s="10">
        <v>3493705</v>
      </c>
      <c r="EH140" s="10">
        <v>34675668</v>
      </c>
      <c r="EI140" s="10">
        <v>6307139</v>
      </c>
      <c r="EJ140" s="10">
        <v>28368529</v>
      </c>
      <c r="EK140" s="10">
        <v>4004654</v>
      </c>
      <c r="EL140" s="10">
        <v>1299143</v>
      </c>
      <c r="EM140" s="10">
        <v>2705511</v>
      </c>
      <c r="EN140" s="10">
        <v>847009</v>
      </c>
      <c r="EO140" s="10">
        <v>752996</v>
      </c>
      <c r="EP140" s="10">
        <v>94013</v>
      </c>
      <c r="EQ140" s="10">
        <v>9095307</v>
      </c>
      <c r="ER140" s="10">
        <v>4230143</v>
      </c>
      <c r="ES140" s="10">
        <v>4865164</v>
      </c>
      <c r="ET140" s="10">
        <v>11662405</v>
      </c>
      <c r="EU140" s="10">
        <v>3720444</v>
      </c>
      <c r="EV140" s="10">
        <v>7941961</v>
      </c>
      <c r="EW140" s="10">
        <v>839861</v>
      </c>
      <c r="EX140" s="10">
        <v>584800</v>
      </c>
      <c r="EY140" s="10">
        <v>255061</v>
      </c>
      <c r="EZ140" s="10">
        <v>8780202</v>
      </c>
      <c r="FA140" s="10">
        <v>4351520</v>
      </c>
      <c r="FB140" s="10">
        <v>4428682</v>
      </c>
      <c r="FC140" s="10">
        <v>211300</v>
      </c>
      <c r="FD140" s="10">
        <v>146078</v>
      </c>
      <c r="FE140" s="10">
        <v>65222</v>
      </c>
      <c r="FF140" s="320"/>
      <c r="FG140" s="320"/>
      <c r="FH140" s="317"/>
    </row>
    <row r="141" spans="1:164" ht="25.5" customHeight="1">
      <c r="A141" s="713" t="s">
        <v>572</v>
      </c>
      <c r="B141" s="713"/>
      <c r="C141" s="713"/>
      <c r="D141" s="10">
        <v>346796824</v>
      </c>
      <c r="E141" s="10"/>
      <c r="F141" s="10"/>
      <c r="G141" s="10">
        <v>136568397</v>
      </c>
      <c r="H141" s="10">
        <v>210228427</v>
      </c>
      <c r="I141" s="10">
        <v>3687343</v>
      </c>
      <c r="J141" s="10">
        <v>1373767</v>
      </c>
      <c r="K141" s="10">
        <v>2313576</v>
      </c>
      <c r="L141" s="10">
        <v>955260</v>
      </c>
      <c r="M141" s="10">
        <v>291934</v>
      </c>
      <c r="N141" s="10">
        <v>663326</v>
      </c>
      <c r="O141" s="10">
        <v>5924828</v>
      </c>
      <c r="P141" s="10">
        <v>1281440</v>
      </c>
      <c r="Q141" s="10">
        <v>4643388</v>
      </c>
      <c r="R141" s="10">
        <v>1919722</v>
      </c>
      <c r="S141" s="10">
        <v>578966</v>
      </c>
      <c r="T141" s="10">
        <v>1340756</v>
      </c>
      <c r="U141" s="10">
        <v>49012484</v>
      </c>
      <c r="V141" s="10">
        <v>15180058</v>
      </c>
      <c r="W141" s="10">
        <v>33832426</v>
      </c>
      <c r="X141" s="10">
        <v>6321673</v>
      </c>
      <c r="Y141" s="10">
        <v>2479935</v>
      </c>
      <c r="Z141" s="10">
        <v>3841738</v>
      </c>
      <c r="AA141" s="10">
        <v>4924807</v>
      </c>
      <c r="AB141" s="10">
        <v>3452212</v>
      </c>
      <c r="AC141" s="10">
        <v>1472595</v>
      </c>
      <c r="AD141" s="10">
        <v>532647</v>
      </c>
      <c r="AE141" s="10">
        <v>301401</v>
      </c>
      <c r="AF141" s="10">
        <v>231246</v>
      </c>
      <c r="AG141" s="10">
        <v>1749701</v>
      </c>
      <c r="AH141" s="10">
        <v>0</v>
      </c>
      <c r="AI141" s="10">
        <v>1749701</v>
      </c>
      <c r="AJ141" s="10">
        <v>15141591</v>
      </c>
      <c r="AK141" s="10">
        <v>4257027</v>
      </c>
      <c r="AL141" s="10">
        <v>10884564</v>
      </c>
      <c r="AM141" s="10">
        <v>6845312</v>
      </c>
      <c r="AN141" s="10">
        <v>2211937</v>
      </c>
      <c r="AO141" s="10">
        <v>4633375</v>
      </c>
      <c r="AP141" s="10">
        <v>2646112</v>
      </c>
      <c r="AQ141" s="10">
        <v>1860639</v>
      </c>
      <c r="AR141" s="10">
        <v>785473</v>
      </c>
      <c r="AS141" s="10">
        <v>1105115</v>
      </c>
      <c r="AT141" s="10">
        <v>860220</v>
      </c>
      <c r="AU141" s="10">
        <v>244895</v>
      </c>
      <c r="AV141" s="10">
        <v>17913694</v>
      </c>
      <c r="AW141" s="10">
        <v>5360224</v>
      </c>
      <c r="AX141" s="10">
        <v>12553470</v>
      </c>
      <c r="AY141" s="10">
        <v>3385049</v>
      </c>
      <c r="AZ141" s="10">
        <v>985876</v>
      </c>
      <c r="BA141" s="10">
        <v>2399173</v>
      </c>
      <c r="BB141" s="10">
        <v>3100305</v>
      </c>
      <c r="BC141" s="10">
        <v>1218150</v>
      </c>
      <c r="BD141" s="10">
        <v>1882155</v>
      </c>
      <c r="BE141" s="10">
        <v>3018661</v>
      </c>
      <c r="BF141" s="10">
        <v>416286</v>
      </c>
      <c r="BG141" s="10">
        <v>2602375</v>
      </c>
      <c r="BH141" s="10">
        <v>3551236</v>
      </c>
      <c r="BI141" s="10">
        <v>2154967</v>
      </c>
      <c r="BJ141" s="10">
        <v>1396269</v>
      </c>
      <c r="BK141" s="10">
        <v>3091081</v>
      </c>
      <c r="BL141" s="10">
        <v>2017219</v>
      </c>
      <c r="BM141" s="10">
        <v>1073862</v>
      </c>
      <c r="BN141" s="10">
        <v>901338</v>
      </c>
      <c r="BO141" s="10">
        <v>567070</v>
      </c>
      <c r="BP141" s="10">
        <v>334268</v>
      </c>
      <c r="BQ141" s="10">
        <v>7899372</v>
      </c>
      <c r="BR141" s="10">
        <v>3909759</v>
      </c>
      <c r="BS141" s="10">
        <v>3989613</v>
      </c>
      <c r="BT141" s="10">
        <v>7349113</v>
      </c>
      <c r="BU141" s="10">
        <v>5500446</v>
      </c>
      <c r="BV141" s="10">
        <v>1848667</v>
      </c>
      <c r="BW141" s="10">
        <v>7188491</v>
      </c>
      <c r="BX141" s="10">
        <v>2662502</v>
      </c>
      <c r="BY141" s="10">
        <v>4525989</v>
      </c>
      <c r="BZ141" s="10">
        <v>6632590</v>
      </c>
      <c r="CA141" s="10">
        <v>2389450</v>
      </c>
      <c r="CB141" s="10">
        <v>4243140</v>
      </c>
      <c r="CC141" s="10">
        <v>1956963</v>
      </c>
      <c r="CD141" s="10">
        <v>991863</v>
      </c>
      <c r="CE141" s="10">
        <v>965100</v>
      </c>
      <c r="CF141" s="10">
        <v>5798782</v>
      </c>
      <c r="CG141" s="10">
        <v>2740736</v>
      </c>
      <c r="CH141" s="10">
        <v>3058046</v>
      </c>
      <c r="CI141" s="10">
        <v>589513</v>
      </c>
      <c r="CJ141" s="10">
        <v>392802</v>
      </c>
      <c r="CK141" s="10">
        <v>196711</v>
      </c>
      <c r="CL141" s="10">
        <v>2195175</v>
      </c>
      <c r="CM141" s="10">
        <v>400785</v>
      </c>
      <c r="CN141" s="10">
        <v>1794390</v>
      </c>
      <c r="CO141" s="10">
        <v>2197027</v>
      </c>
      <c r="CP141" s="10">
        <v>235527</v>
      </c>
      <c r="CQ141" s="10">
        <v>1961500</v>
      </c>
      <c r="CR141" s="10">
        <v>1876897</v>
      </c>
      <c r="CS141" s="10">
        <v>1586056</v>
      </c>
      <c r="CT141" s="10">
        <v>290841</v>
      </c>
      <c r="CU141" s="10">
        <v>12470547</v>
      </c>
      <c r="CV141" s="10">
        <v>8039909</v>
      </c>
      <c r="CW141" s="10">
        <v>4430638</v>
      </c>
      <c r="CX141" s="10">
        <v>2291993</v>
      </c>
      <c r="CY141" s="10">
        <v>1429755</v>
      </c>
      <c r="CZ141" s="10">
        <v>862238</v>
      </c>
      <c r="DA141" s="10">
        <v>42564526</v>
      </c>
      <c r="DB141" s="10">
        <v>19788992</v>
      </c>
      <c r="DC141" s="10">
        <v>22775534</v>
      </c>
      <c r="DD141" s="10">
        <v>9005442</v>
      </c>
      <c r="DE141" s="10">
        <v>4259051</v>
      </c>
      <c r="DF141" s="10">
        <v>4746391</v>
      </c>
      <c r="DG141" s="10">
        <v>4461274</v>
      </c>
      <c r="DH141" s="10">
        <v>3830186</v>
      </c>
      <c r="DI141" s="10">
        <v>631088</v>
      </c>
      <c r="DJ141" s="10">
        <v>8498027</v>
      </c>
      <c r="DK141" s="10">
        <v>3237917</v>
      </c>
      <c r="DL141" s="10">
        <v>5260110</v>
      </c>
      <c r="DM141" s="10">
        <v>3042083</v>
      </c>
      <c r="DN141" s="10">
        <v>1290682</v>
      </c>
      <c r="DO141" s="10">
        <v>1751401</v>
      </c>
      <c r="DP141" s="10">
        <v>3031157</v>
      </c>
      <c r="DQ141" s="10">
        <v>1279773</v>
      </c>
      <c r="DR141" s="10">
        <v>1751384</v>
      </c>
      <c r="DS141" s="10">
        <v>13522033</v>
      </c>
      <c r="DT141" s="10">
        <v>4050030</v>
      </c>
      <c r="DU141" s="10">
        <v>9472003</v>
      </c>
      <c r="DV141" s="10">
        <v>1489429</v>
      </c>
      <c r="DW141" s="10">
        <v>1243498</v>
      </c>
      <c r="DX141" s="10">
        <v>245931</v>
      </c>
      <c r="DY141" s="10">
        <v>3973779</v>
      </c>
      <c r="DZ141" s="10">
        <v>1507134</v>
      </c>
      <c r="EA141" s="10">
        <v>2466645</v>
      </c>
      <c r="EB141" s="10">
        <v>792026</v>
      </c>
      <c r="EC141" s="10">
        <v>468280</v>
      </c>
      <c r="ED141" s="10">
        <v>323746</v>
      </c>
      <c r="EE141" s="10">
        <v>3972743</v>
      </c>
      <c r="EF141" s="10">
        <v>1030146</v>
      </c>
      <c r="EG141" s="10">
        <v>2942597</v>
      </c>
      <c r="EH141" s="10">
        <v>28505383</v>
      </c>
      <c r="EI141" s="10">
        <v>5765296</v>
      </c>
      <c r="EJ141" s="10">
        <v>22740087</v>
      </c>
      <c r="EK141" s="10">
        <v>3571345</v>
      </c>
      <c r="EL141" s="10">
        <v>1366213</v>
      </c>
      <c r="EM141" s="10">
        <v>2205132</v>
      </c>
      <c r="EN141" s="10">
        <v>761718</v>
      </c>
      <c r="EO141" s="10">
        <v>649126</v>
      </c>
      <c r="EP141" s="10">
        <v>112592</v>
      </c>
      <c r="EQ141" s="10">
        <v>7015883</v>
      </c>
      <c r="ER141" s="10">
        <v>2150260</v>
      </c>
      <c r="ES141" s="10">
        <v>4865623</v>
      </c>
      <c r="ET141" s="10">
        <v>10335604</v>
      </c>
      <c r="EU141" s="10">
        <v>3328689</v>
      </c>
      <c r="EV141" s="10">
        <v>7006915</v>
      </c>
      <c r="EW141" s="10">
        <v>605728</v>
      </c>
      <c r="EX141" s="10">
        <v>287162</v>
      </c>
      <c r="EY141" s="10">
        <v>318566</v>
      </c>
      <c r="EZ141" s="10">
        <v>7286602</v>
      </c>
      <c r="FA141" s="10">
        <v>3823685</v>
      </c>
      <c r="FB141" s="10">
        <v>3462917</v>
      </c>
      <c r="FC141" s="10">
        <v>187620</v>
      </c>
      <c r="FD141" s="10">
        <v>83359</v>
      </c>
      <c r="FE141" s="10">
        <v>104261</v>
      </c>
      <c r="FF141" s="320"/>
      <c r="FG141" s="320"/>
      <c r="FH141" s="317"/>
    </row>
    <row r="142" spans="1:164" ht="25.5" customHeight="1">
      <c r="A142" s="713" t="s">
        <v>573</v>
      </c>
      <c r="B142" s="713"/>
      <c r="C142" s="713"/>
      <c r="D142" s="10">
        <v>7340129683</v>
      </c>
      <c r="E142" s="10"/>
      <c r="F142" s="10"/>
      <c r="G142" s="10">
        <v>5193584099</v>
      </c>
      <c r="H142" s="10">
        <v>2146545584</v>
      </c>
      <c r="I142" s="10">
        <v>68299164</v>
      </c>
      <c r="J142" s="10">
        <v>54148706</v>
      </c>
      <c r="K142" s="10">
        <v>14150458</v>
      </c>
      <c r="L142" s="10">
        <v>99556301</v>
      </c>
      <c r="M142" s="10">
        <v>94389132</v>
      </c>
      <c r="N142" s="10">
        <v>5167169</v>
      </c>
      <c r="O142" s="10">
        <v>99390862</v>
      </c>
      <c r="P142" s="10">
        <v>68971717</v>
      </c>
      <c r="Q142" s="10">
        <v>30419145</v>
      </c>
      <c r="R142" s="10">
        <v>50320359</v>
      </c>
      <c r="S142" s="10">
        <v>40679729</v>
      </c>
      <c r="T142" s="10">
        <v>9640630</v>
      </c>
      <c r="U142" s="10">
        <v>1336312877</v>
      </c>
      <c r="V142" s="10">
        <v>815987444</v>
      </c>
      <c r="W142" s="10">
        <v>520325433</v>
      </c>
      <c r="X142" s="10">
        <v>119627287</v>
      </c>
      <c r="Y142" s="10">
        <v>85700092</v>
      </c>
      <c r="Z142" s="10">
        <v>33927195</v>
      </c>
      <c r="AA142" s="10">
        <v>71866461</v>
      </c>
      <c r="AB142" s="10">
        <v>53853739</v>
      </c>
      <c r="AC142" s="10">
        <v>18012722</v>
      </c>
      <c r="AD142" s="10">
        <v>19611034</v>
      </c>
      <c r="AE142" s="10">
        <v>17066205</v>
      </c>
      <c r="AF142" s="10">
        <v>2544829</v>
      </c>
      <c r="AG142" s="10">
        <v>18187637</v>
      </c>
      <c r="AH142" s="10">
        <v>0</v>
      </c>
      <c r="AI142" s="10">
        <v>18187637</v>
      </c>
      <c r="AJ142" s="10">
        <v>374317788</v>
      </c>
      <c r="AK142" s="10">
        <v>251092720</v>
      </c>
      <c r="AL142" s="10">
        <v>123225068</v>
      </c>
      <c r="AM142" s="10">
        <v>164098768</v>
      </c>
      <c r="AN142" s="10">
        <v>111597576</v>
      </c>
      <c r="AO142" s="10">
        <v>52501192</v>
      </c>
      <c r="AP142" s="10">
        <v>30533154</v>
      </c>
      <c r="AQ142" s="10">
        <v>26133680</v>
      </c>
      <c r="AR142" s="10">
        <v>4399474</v>
      </c>
      <c r="AS142" s="10">
        <v>31484277</v>
      </c>
      <c r="AT142" s="10">
        <v>27556468</v>
      </c>
      <c r="AU142" s="10">
        <v>3927809</v>
      </c>
      <c r="AV142" s="10">
        <v>284019661</v>
      </c>
      <c r="AW142" s="10">
        <v>182788230</v>
      </c>
      <c r="AX142" s="10">
        <v>101231431</v>
      </c>
      <c r="AY142" s="10">
        <v>82616303</v>
      </c>
      <c r="AZ142" s="10">
        <v>62106732</v>
      </c>
      <c r="BA142" s="10">
        <v>20509571</v>
      </c>
      <c r="BB142" s="10">
        <v>60779522</v>
      </c>
      <c r="BC142" s="10">
        <v>48665471</v>
      </c>
      <c r="BD142" s="10">
        <v>12114051</v>
      </c>
      <c r="BE142" s="10">
        <v>44530483</v>
      </c>
      <c r="BF142" s="10">
        <v>25959452</v>
      </c>
      <c r="BG142" s="10">
        <v>18571031</v>
      </c>
      <c r="BH142" s="10">
        <v>65534144</v>
      </c>
      <c r="BI142" s="10">
        <v>47306843</v>
      </c>
      <c r="BJ142" s="10">
        <v>18227301</v>
      </c>
      <c r="BK142" s="10">
        <v>94761391</v>
      </c>
      <c r="BL142" s="10">
        <v>70042975</v>
      </c>
      <c r="BM142" s="10">
        <v>24718416</v>
      </c>
      <c r="BN142" s="10">
        <v>24131799</v>
      </c>
      <c r="BO142" s="10">
        <v>21292214</v>
      </c>
      <c r="BP142" s="10">
        <v>2839585</v>
      </c>
      <c r="BQ142" s="10">
        <v>110921271</v>
      </c>
      <c r="BR142" s="10">
        <v>75036411</v>
      </c>
      <c r="BS142" s="10">
        <v>35884860</v>
      </c>
      <c r="BT142" s="10">
        <v>143531044</v>
      </c>
      <c r="BU142" s="10">
        <v>106113610</v>
      </c>
      <c r="BV142" s="10">
        <v>37417434</v>
      </c>
      <c r="BW142" s="10">
        <v>166485103</v>
      </c>
      <c r="BX142" s="10">
        <v>117392190</v>
      </c>
      <c r="BY142" s="10">
        <v>49092913</v>
      </c>
      <c r="BZ142" s="10">
        <v>122186208</v>
      </c>
      <c r="CA142" s="10">
        <v>93332706</v>
      </c>
      <c r="CB142" s="10">
        <v>28853502</v>
      </c>
      <c r="CC142" s="10">
        <v>44905288</v>
      </c>
      <c r="CD142" s="10">
        <v>37860539</v>
      </c>
      <c r="CE142" s="10">
        <v>7044749</v>
      </c>
      <c r="CF142" s="10">
        <v>129385673</v>
      </c>
      <c r="CG142" s="10">
        <v>94734204</v>
      </c>
      <c r="CH142" s="10">
        <v>34651469</v>
      </c>
      <c r="CI142" s="10">
        <v>24666571</v>
      </c>
      <c r="CJ142" s="10">
        <v>20626059</v>
      </c>
      <c r="CK142" s="10">
        <v>4040512</v>
      </c>
      <c r="CL142" s="10">
        <v>37176099</v>
      </c>
      <c r="CM142" s="10">
        <v>24101582</v>
      </c>
      <c r="CN142" s="10">
        <v>13074517</v>
      </c>
      <c r="CO142" s="10">
        <v>64591840</v>
      </c>
      <c r="CP142" s="10">
        <v>48199468</v>
      </c>
      <c r="CQ142" s="10">
        <v>16392372</v>
      </c>
      <c r="CR142" s="10">
        <v>19716631</v>
      </c>
      <c r="CS142" s="10">
        <v>16400610</v>
      </c>
      <c r="CT142" s="10">
        <v>3316021</v>
      </c>
      <c r="CU142" s="10">
        <v>148117358</v>
      </c>
      <c r="CV142" s="10">
        <v>123827783</v>
      </c>
      <c r="CW142" s="10">
        <v>24289575</v>
      </c>
      <c r="CX142" s="10">
        <v>69791608</v>
      </c>
      <c r="CY142" s="10">
        <v>61191121</v>
      </c>
      <c r="CZ142" s="10">
        <v>8600487</v>
      </c>
      <c r="DA142" s="10">
        <v>737029424</v>
      </c>
      <c r="DB142" s="10">
        <v>448633139</v>
      </c>
      <c r="DC142" s="10">
        <v>288396285</v>
      </c>
      <c r="DD142" s="10">
        <v>148205046</v>
      </c>
      <c r="DE142" s="10">
        <v>135171149</v>
      </c>
      <c r="DF142" s="10">
        <v>13033897</v>
      </c>
      <c r="DG142" s="10">
        <v>43514469</v>
      </c>
      <c r="DH142" s="10">
        <v>38578374</v>
      </c>
      <c r="DI142" s="10">
        <v>4936095</v>
      </c>
      <c r="DJ142" s="10">
        <v>329440352</v>
      </c>
      <c r="DK142" s="10">
        <v>263932997</v>
      </c>
      <c r="DL142" s="10">
        <v>65507355</v>
      </c>
      <c r="DM142" s="10">
        <v>63716610</v>
      </c>
      <c r="DN142" s="10">
        <v>49625231</v>
      </c>
      <c r="DO142" s="10">
        <v>14091379</v>
      </c>
      <c r="DP142" s="10">
        <v>133866198</v>
      </c>
      <c r="DQ142" s="10">
        <v>110741227</v>
      </c>
      <c r="DR142" s="10">
        <v>23124971</v>
      </c>
      <c r="DS142" s="10">
        <v>221313289</v>
      </c>
      <c r="DT142" s="10">
        <v>144782934</v>
      </c>
      <c r="DU142" s="10">
        <v>76530355</v>
      </c>
      <c r="DV142" s="10">
        <v>21829009</v>
      </c>
      <c r="DW142" s="10">
        <v>18409374</v>
      </c>
      <c r="DX142" s="10">
        <v>3419635</v>
      </c>
      <c r="DY142" s="10">
        <v>68541815</v>
      </c>
      <c r="DZ142" s="10">
        <v>49652656</v>
      </c>
      <c r="EA142" s="10">
        <v>18889159</v>
      </c>
      <c r="EB142" s="10">
        <v>21938641</v>
      </c>
      <c r="EC142" s="10">
        <v>18270712</v>
      </c>
      <c r="ED142" s="10">
        <v>3667929</v>
      </c>
      <c r="EE142" s="10">
        <v>109177268</v>
      </c>
      <c r="EF142" s="10">
        <v>70191013</v>
      </c>
      <c r="EG142" s="10">
        <v>38986255</v>
      </c>
      <c r="EH142" s="10">
        <v>589140001</v>
      </c>
      <c r="EI142" s="10">
        <v>409922304</v>
      </c>
      <c r="EJ142" s="10">
        <v>179217697</v>
      </c>
      <c r="EK142" s="10">
        <v>58115713</v>
      </c>
      <c r="EL142" s="10">
        <v>45543345</v>
      </c>
      <c r="EM142" s="10">
        <v>12572368</v>
      </c>
      <c r="EN142" s="10">
        <v>10888287</v>
      </c>
      <c r="EO142" s="10">
        <v>9657122</v>
      </c>
      <c r="EP142" s="10">
        <v>1231165</v>
      </c>
      <c r="EQ142" s="10">
        <v>158312197</v>
      </c>
      <c r="ER142" s="10">
        <v>112061636</v>
      </c>
      <c r="ES142" s="10">
        <v>46250561</v>
      </c>
      <c r="ET142" s="10">
        <v>180925234</v>
      </c>
      <c r="EU142" s="10">
        <v>145008964</v>
      </c>
      <c r="EV142" s="10">
        <v>35916270</v>
      </c>
      <c r="EW142" s="10">
        <v>29799983</v>
      </c>
      <c r="EX142" s="10">
        <v>26497939</v>
      </c>
      <c r="EY142" s="10">
        <v>3302044</v>
      </c>
      <c r="EZ142" s="10">
        <v>156612380</v>
      </c>
      <c r="FA142" s="10">
        <v>139585534</v>
      </c>
      <c r="FB142" s="10">
        <v>17026846</v>
      </c>
      <c r="FC142" s="10">
        <v>36309801</v>
      </c>
      <c r="FD142" s="10">
        <v>33163041</v>
      </c>
      <c r="FE142" s="10">
        <v>3146760</v>
      </c>
      <c r="FF142" s="320"/>
      <c r="FG142" s="320"/>
      <c r="FH142" s="317"/>
    </row>
    <row r="143" spans="1:164" ht="25.5" customHeight="1">
      <c r="A143" s="713" t="s">
        <v>574</v>
      </c>
      <c r="B143" s="713"/>
      <c r="C143" s="713"/>
      <c r="D143" s="10">
        <v>4588067290</v>
      </c>
      <c r="E143" s="10"/>
      <c r="F143" s="10"/>
      <c r="G143" s="10">
        <v>3788109187</v>
      </c>
      <c r="H143" s="10">
        <v>799958103</v>
      </c>
      <c r="I143" s="10">
        <v>41717404</v>
      </c>
      <c r="J143" s="10">
        <v>38687163</v>
      </c>
      <c r="K143" s="10">
        <v>3030241</v>
      </c>
      <c r="L143" s="10">
        <v>16479216</v>
      </c>
      <c r="M143" s="10">
        <v>16060013</v>
      </c>
      <c r="N143" s="10">
        <v>419203</v>
      </c>
      <c r="O143" s="10">
        <v>54523290</v>
      </c>
      <c r="P143" s="10">
        <v>49223195</v>
      </c>
      <c r="Q143" s="10">
        <v>5300095</v>
      </c>
      <c r="R143" s="10">
        <v>32037381</v>
      </c>
      <c r="S143" s="10">
        <v>31604055</v>
      </c>
      <c r="T143" s="10">
        <v>433326</v>
      </c>
      <c r="U143" s="10">
        <v>944752911</v>
      </c>
      <c r="V143" s="10">
        <v>690497572</v>
      </c>
      <c r="W143" s="10">
        <v>254255339</v>
      </c>
      <c r="X143" s="10">
        <v>64458192</v>
      </c>
      <c r="Y143" s="10">
        <v>58851280</v>
      </c>
      <c r="Z143" s="10">
        <v>5606912</v>
      </c>
      <c r="AA143" s="10">
        <v>46563823</v>
      </c>
      <c r="AB143" s="10">
        <v>34563213</v>
      </c>
      <c r="AC143" s="10">
        <v>12000610</v>
      </c>
      <c r="AD143" s="10">
        <v>11310142</v>
      </c>
      <c r="AE143" s="10">
        <v>10336376</v>
      </c>
      <c r="AF143" s="10">
        <v>973766</v>
      </c>
      <c r="AG143" s="10">
        <v>12051658</v>
      </c>
      <c r="AH143" s="10">
        <v>0</v>
      </c>
      <c r="AI143" s="10">
        <v>12051658</v>
      </c>
      <c r="AJ143" s="10">
        <v>208212045</v>
      </c>
      <c r="AK143" s="10">
        <v>170080449</v>
      </c>
      <c r="AL143" s="10">
        <v>38131596</v>
      </c>
      <c r="AM143" s="10">
        <v>115144341</v>
      </c>
      <c r="AN143" s="10">
        <v>99837168</v>
      </c>
      <c r="AO143" s="10">
        <v>15307173</v>
      </c>
      <c r="AP143" s="10">
        <v>17733054</v>
      </c>
      <c r="AQ143" s="10">
        <v>17733054</v>
      </c>
      <c r="AR143" s="10">
        <v>0</v>
      </c>
      <c r="AS143" s="10">
        <v>18811080</v>
      </c>
      <c r="AT143" s="10">
        <v>18792006</v>
      </c>
      <c r="AU143" s="10">
        <v>19074</v>
      </c>
      <c r="AV143" s="10">
        <v>182245039</v>
      </c>
      <c r="AW143" s="10">
        <v>135536228</v>
      </c>
      <c r="AX143" s="10">
        <v>46708811</v>
      </c>
      <c r="AY143" s="10">
        <v>31598411</v>
      </c>
      <c r="AZ143" s="10">
        <v>30621141</v>
      </c>
      <c r="BA143" s="10">
        <v>977270</v>
      </c>
      <c r="BB143" s="10">
        <v>38160907</v>
      </c>
      <c r="BC143" s="10">
        <v>38103111</v>
      </c>
      <c r="BD143" s="10">
        <v>57796</v>
      </c>
      <c r="BE143" s="10">
        <v>23212718</v>
      </c>
      <c r="BF143" s="10">
        <v>21201745</v>
      </c>
      <c r="BG143" s="10">
        <v>2010973</v>
      </c>
      <c r="BH143" s="10">
        <v>35780350</v>
      </c>
      <c r="BI143" s="10">
        <v>34857157</v>
      </c>
      <c r="BJ143" s="10">
        <v>923193</v>
      </c>
      <c r="BK143" s="10">
        <v>55492697</v>
      </c>
      <c r="BL143" s="10">
        <v>52703289</v>
      </c>
      <c r="BM143" s="10">
        <v>2789408</v>
      </c>
      <c r="BN143" s="10">
        <v>15460427</v>
      </c>
      <c r="BO143" s="10">
        <v>15460427</v>
      </c>
      <c r="BP143" s="10">
        <v>0</v>
      </c>
      <c r="BQ143" s="10">
        <v>79834394</v>
      </c>
      <c r="BR143" s="10">
        <v>56928893</v>
      </c>
      <c r="BS143" s="10">
        <v>22905501</v>
      </c>
      <c r="BT143" s="10">
        <v>88426689</v>
      </c>
      <c r="BU143" s="10">
        <v>65052140</v>
      </c>
      <c r="BV143" s="10">
        <v>23374549</v>
      </c>
      <c r="BW143" s="10">
        <v>102122689</v>
      </c>
      <c r="BX143" s="10">
        <v>82037855</v>
      </c>
      <c r="BY143" s="10">
        <v>20084834</v>
      </c>
      <c r="BZ143" s="10">
        <v>73015762</v>
      </c>
      <c r="CA143" s="10">
        <v>71369030</v>
      </c>
      <c r="CB143" s="10">
        <v>1646732</v>
      </c>
      <c r="CC143" s="10">
        <v>30990350</v>
      </c>
      <c r="CD143" s="10">
        <v>30990350</v>
      </c>
      <c r="CE143" s="10">
        <v>0</v>
      </c>
      <c r="CF143" s="10">
        <v>82542566</v>
      </c>
      <c r="CG143" s="10">
        <v>72040579</v>
      </c>
      <c r="CH143" s="10">
        <v>10501987</v>
      </c>
      <c r="CI143" s="10">
        <v>13740505</v>
      </c>
      <c r="CJ143" s="10">
        <v>13728564</v>
      </c>
      <c r="CK143" s="10">
        <v>11941</v>
      </c>
      <c r="CL143" s="10">
        <v>19688098</v>
      </c>
      <c r="CM143" s="10">
        <v>15634780</v>
      </c>
      <c r="CN143" s="10">
        <v>4053318</v>
      </c>
      <c r="CO143" s="10">
        <v>43822902</v>
      </c>
      <c r="CP143" s="10">
        <v>43822902</v>
      </c>
      <c r="CQ143" s="10">
        <v>0</v>
      </c>
      <c r="CR143" s="10">
        <v>9736985</v>
      </c>
      <c r="CS143" s="10">
        <v>9470919</v>
      </c>
      <c r="CT143" s="10">
        <v>266066</v>
      </c>
      <c r="CU143" s="10">
        <v>83332185</v>
      </c>
      <c r="CV143" s="10">
        <v>83224921</v>
      </c>
      <c r="CW143" s="10">
        <v>107264</v>
      </c>
      <c r="CX143" s="10">
        <v>30168360</v>
      </c>
      <c r="CY143" s="10">
        <v>30168360</v>
      </c>
      <c r="CZ143" s="10">
        <v>0</v>
      </c>
      <c r="DA143" s="10">
        <v>553294388</v>
      </c>
      <c r="DB143" s="10">
        <v>348240980</v>
      </c>
      <c r="DC143" s="10">
        <v>205053408</v>
      </c>
      <c r="DD143" s="10">
        <v>105047541</v>
      </c>
      <c r="DE143" s="10">
        <v>104250274</v>
      </c>
      <c r="DF143" s="10">
        <v>797267</v>
      </c>
      <c r="DG143" s="10">
        <v>8302050</v>
      </c>
      <c r="DH143" s="10">
        <v>7847141</v>
      </c>
      <c r="DI143" s="10">
        <v>454909</v>
      </c>
      <c r="DJ143" s="10">
        <v>216935572</v>
      </c>
      <c r="DK143" s="10">
        <v>215100593</v>
      </c>
      <c r="DL143" s="10">
        <v>1834979</v>
      </c>
      <c r="DM143" s="10">
        <v>36263636</v>
      </c>
      <c r="DN143" s="10">
        <v>34521076</v>
      </c>
      <c r="DO143" s="10">
        <v>1742560</v>
      </c>
      <c r="DP143" s="10">
        <v>93625648</v>
      </c>
      <c r="DQ143" s="10">
        <v>92594972</v>
      </c>
      <c r="DR143" s="10">
        <v>1030676</v>
      </c>
      <c r="DS143" s="10">
        <v>117650422</v>
      </c>
      <c r="DT143" s="10">
        <v>94821192</v>
      </c>
      <c r="DU143" s="10">
        <v>22829230</v>
      </c>
      <c r="DV143" s="10">
        <v>11105372</v>
      </c>
      <c r="DW143" s="10">
        <v>9239114</v>
      </c>
      <c r="DX143" s="10">
        <v>1866258</v>
      </c>
      <c r="DY143" s="10">
        <v>33990933</v>
      </c>
      <c r="DZ143" s="10">
        <v>33890763</v>
      </c>
      <c r="EA143" s="10">
        <v>100170</v>
      </c>
      <c r="EB143" s="10">
        <v>13128376</v>
      </c>
      <c r="EC143" s="10">
        <v>12502385</v>
      </c>
      <c r="ED143" s="10">
        <v>625991</v>
      </c>
      <c r="EE143" s="10">
        <v>64307735</v>
      </c>
      <c r="EF143" s="10">
        <v>52758195</v>
      </c>
      <c r="EG143" s="10">
        <v>11549540</v>
      </c>
      <c r="EH143" s="10">
        <v>291225647</v>
      </c>
      <c r="EI143" s="10">
        <v>254354990</v>
      </c>
      <c r="EJ143" s="10">
        <v>36870657</v>
      </c>
      <c r="EK143" s="10">
        <v>36751290</v>
      </c>
      <c r="EL143" s="10">
        <v>36541039</v>
      </c>
      <c r="EM143" s="10">
        <v>210251</v>
      </c>
      <c r="EN143" s="10">
        <v>5520865</v>
      </c>
      <c r="EO143" s="10">
        <v>5197010</v>
      </c>
      <c r="EP143" s="10">
        <v>323855</v>
      </c>
      <c r="EQ143" s="10">
        <v>98636647</v>
      </c>
      <c r="ER143" s="10">
        <v>81146010</v>
      </c>
      <c r="ES143" s="10">
        <v>17490637</v>
      </c>
      <c r="ET143" s="10">
        <v>122876510</v>
      </c>
      <c r="EU143" s="10">
        <v>117752159</v>
      </c>
      <c r="EV143" s="10">
        <v>5124351</v>
      </c>
      <c r="EW143" s="10">
        <v>18065086</v>
      </c>
      <c r="EX143" s="10">
        <v>17603796</v>
      </c>
      <c r="EY143" s="10">
        <v>461290</v>
      </c>
      <c r="EZ143" s="10">
        <v>127039188</v>
      </c>
      <c r="FA143" s="10">
        <v>119395750</v>
      </c>
      <c r="FB143" s="10">
        <v>7643438</v>
      </c>
      <c r="FC143" s="10">
        <v>11133813</v>
      </c>
      <c r="FD143" s="10">
        <v>11133813</v>
      </c>
      <c r="FE143" s="10">
        <v>0</v>
      </c>
      <c r="FF143" s="320"/>
      <c r="FG143" s="320"/>
      <c r="FH143" s="317"/>
    </row>
    <row r="144" spans="1:164" ht="25.5" customHeight="1">
      <c r="A144" s="713" t="s">
        <v>507</v>
      </c>
      <c r="B144" s="713"/>
      <c r="C144" s="713"/>
      <c r="D144" s="10">
        <v>129623650</v>
      </c>
      <c r="E144" s="10"/>
      <c r="F144" s="10"/>
      <c r="G144" s="10">
        <v>129141910</v>
      </c>
      <c r="H144" s="10">
        <v>481740</v>
      </c>
      <c r="I144" s="10">
        <v>1291898</v>
      </c>
      <c r="J144" s="10">
        <v>1291898</v>
      </c>
      <c r="K144" s="10">
        <v>0</v>
      </c>
      <c r="L144" s="10">
        <v>899464</v>
      </c>
      <c r="M144" s="10">
        <v>899464</v>
      </c>
      <c r="N144" s="10">
        <v>0</v>
      </c>
      <c r="O144" s="10">
        <v>1703926</v>
      </c>
      <c r="P144" s="10">
        <v>1703926</v>
      </c>
      <c r="Q144" s="10">
        <v>0</v>
      </c>
      <c r="R144" s="10">
        <v>1441832</v>
      </c>
      <c r="S144" s="10">
        <v>1441832</v>
      </c>
      <c r="T144" s="10">
        <v>0</v>
      </c>
      <c r="U144" s="10">
        <v>5940746</v>
      </c>
      <c r="V144" s="10">
        <v>5940746</v>
      </c>
      <c r="W144" s="10">
        <v>0</v>
      </c>
      <c r="X144" s="10">
        <v>1905858</v>
      </c>
      <c r="Y144" s="10">
        <v>1905858</v>
      </c>
      <c r="Z144" s="10">
        <v>0</v>
      </c>
      <c r="AA144" s="10">
        <v>1153748</v>
      </c>
      <c r="AB144" s="10">
        <v>1153748</v>
      </c>
      <c r="AC144" s="10">
        <v>0</v>
      </c>
      <c r="AD144" s="10">
        <v>301350</v>
      </c>
      <c r="AE144" s="10">
        <v>301350</v>
      </c>
      <c r="AF144" s="10">
        <v>0</v>
      </c>
      <c r="AG144" s="10">
        <v>481740</v>
      </c>
      <c r="AH144" s="10">
        <v>0</v>
      </c>
      <c r="AI144" s="10">
        <v>481740</v>
      </c>
      <c r="AJ144" s="10">
        <v>7748516</v>
      </c>
      <c r="AK144" s="10">
        <v>7748516</v>
      </c>
      <c r="AL144" s="10">
        <v>0</v>
      </c>
      <c r="AM144" s="10">
        <v>4238348</v>
      </c>
      <c r="AN144" s="10">
        <v>4238348</v>
      </c>
      <c r="AO144" s="10">
        <v>0</v>
      </c>
      <c r="AP144" s="10">
        <v>1064924</v>
      </c>
      <c r="AQ144" s="10">
        <v>1064924</v>
      </c>
      <c r="AR144" s="10">
        <v>0</v>
      </c>
      <c r="AS144" s="10">
        <v>1220102</v>
      </c>
      <c r="AT144" s="10">
        <v>1220102</v>
      </c>
      <c r="AU144" s="10">
        <v>0</v>
      </c>
      <c r="AV144" s="10">
        <v>3878388</v>
      </c>
      <c r="AW144" s="10">
        <v>3878388</v>
      </c>
      <c r="AX144" s="10">
        <v>0</v>
      </c>
      <c r="AY144" s="10">
        <v>1206006</v>
      </c>
      <c r="AZ144" s="10">
        <v>1206006</v>
      </c>
      <c r="BA144" s="10">
        <v>0</v>
      </c>
      <c r="BB144" s="10">
        <v>2175616</v>
      </c>
      <c r="BC144" s="10">
        <v>2175616</v>
      </c>
      <c r="BD144" s="10">
        <v>0</v>
      </c>
      <c r="BE144" s="10">
        <v>1539306</v>
      </c>
      <c r="BF144" s="10">
        <v>1539306</v>
      </c>
      <c r="BG144" s="10">
        <v>0</v>
      </c>
      <c r="BH144" s="10">
        <v>1086912</v>
      </c>
      <c r="BI144" s="10">
        <v>1086912</v>
      </c>
      <c r="BJ144" s="10">
        <v>0</v>
      </c>
      <c r="BK144" s="10">
        <v>1971848</v>
      </c>
      <c r="BL144" s="10">
        <v>1971848</v>
      </c>
      <c r="BM144" s="10">
        <v>0</v>
      </c>
      <c r="BN144" s="10">
        <v>892624</v>
      </c>
      <c r="BO144" s="10">
        <v>892624</v>
      </c>
      <c r="BP144" s="10">
        <v>0</v>
      </c>
      <c r="BQ144" s="10">
        <v>2470790</v>
      </c>
      <c r="BR144" s="10">
        <v>2470790</v>
      </c>
      <c r="BS144" s="10">
        <v>0</v>
      </c>
      <c r="BT144" s="10">
        <v>2510544</v>
      </c>
      <c r="BU144" s="10">
        <v>2510544</v>
      </c>
      <c r="BV144" s="10">
        <v>0</v>
      </c>
      <c r="BW144" s="10">
        <v>8204170</v>
      </c>
      <c r="BX144" s="10">
        <v>8204170</v>
      </c>
      <c r="BY144" s="10">
        <v>0</v>
      </c>
      <c r="BZ144" s="10">
        <v>3018428</v>
      </c>
      <c r="CA144" s="10">
        <v>3018428</v>
      </c>
      <c r="CB144" s="10">
        <v>0</v>
      </c>
      <c r="CC144" s="10">
        <v>1352220</v>
      </c>
      <c r="CD144" s="10">
        <v>1352220</v>
      </c>
      <c r="CE144" s="10">
        <v>0</v>
      </c>
      <c r="CF144" s="10">
        <v>1837066</v>
      </c>
      <c r="CG144" s="10">
        <v>1837066</v>
      </c>
      <c r="CH144" s="10">
        <v>0</v>
      </c>
      <c r="CI144" s="10">
        <v>624184</v>
      </c>
      <c r="CJ144" s="10">
        <v>624184</v>
      </c>
      <c r="CK144" s="10">
        <v>0</v>
      </c>
      <c r="CL144" s="10">
        <v>879272</v>
      </c>
      <c r="CM144" s="10">
        <v>879272</v>
      </c>
      <c r="CN144" s="10">
        <v>0</v>
      </c>
      <c r="CO144" s="10">
        <v>2574610</v>
      </c>
      <c r="CP144" s="10">
        <v>2574610</v>
      </c>
      <c r="CQ144" s="10">
        <v>0</v>
      </c>
      <c r="CR144" s="10">
        <v>618786</v>
      </c>
      <c r="CS144" s="10">
        <v>618786</v>
      </c>
      <c r="CT144" s="10">
        <v>0</v>
      </c>
      <c r="CU144" s="10">
        <v>4907204</v>
      </c>
      <c r="CV144" s="10">
        <v>4907204</v>
      </c>
      <c r="CW144" s="10">
        <v>0</v>
      </c>
      <c r="CX144" s="10">
        <v>895596</v>
      </c>
      <c r="CY144" s="10">
        <v>895596</v>
      </c>
      <c r="CZ144" s="10">
        <v>0</v>
      </c>
      <c r="DA144" s="10">
        <v>4964152</v>
      </c>
      <c r="DB144" s="10">
        <v>4964152</v>
      </c>
      <c r="DC144" s="10">
        <v>0</v>
      </c>
      <c r="DD144" s="10">
        <v>6831832</v>
      </c>
      <c r="DE144" s="10">
        <v>6831832</v>
      </c>
      <c r="DF144" s="10">
        <v>0</v>
      </c>
      <c r="DG144" s="10">
        <v>308714</v>
      </c>
      <c r="DH144" s="10">
        <v>308714</v>
      </c>
      <c r="DI144" s="10">
        <v>0</v>
      </c>
      <c r="DJ144" s="10">
        <v>1864380</v>
      </c>
      <c r="DK144" s="10">
        <v>1864380</v>
      </c>
      <c r="DL144" s="10">
        <v>0</v>
      </c>
      <c r="DM144" s="10">
        <v>2122938</v>
      </c>
      <c r="DN144" s="10">
        <v>2122938</v>
      </c>
      <c r="DO144" s="10">
        <v>0</v>
      </c>
      <c r="DP144" s="10">
        <v>8443630</v>
      </c>
      <c r="DQ144" s="10">
        <v>8443630</v>
      </c>
      <c r="DR144" s="10">
        <v>0</v>
      </c>
      <c r="DS144" s="10">
        <v>5529976</v>
      </c>
      <c r="DT144" s="10">
        <v>5529976</v>
      </c>
      <c r="DU144" s="10">
        <v>0</v>
      </c>
      <c r="DV144" s="10">
        <v>808312</v>
      </c>
      <c r="DW144" s="10">
        <v>808312</v>
      </c>
      <c r="DX144" s="10">
        <v>0</v>
      </c>
      <c r="DY144" s="10">
        <v>1740310</v>
      </c>
      <c r="DZ144" s="10">
        <v>1740310</v>
      </c>
      <c r="EA144" s="10">
        <v>0</v>
      </c>
      <c r="EB144" s="10">
        <v>240172</v>
      </c>
      <c r="EC144" s="10">
        <v>240172</v>
      </c>
      <c r="ED144" s="10">
        <v>0</v>
      </c>
      <c r="EE144" s="10">
        <v>2352576</v>
      </c>
      <c r="EF144" s="10">
        <v>2352576</v>
      </c>
      <c r="EG144" s="10">
        <v>0</v>
      </c>
      <c r="EH144" s="10">
        <v>3582960</v>
      </c>
      <c r="EI144" s="10">
        <v>3582960</v>
      </c>
      <c r="EJ144" s="10">
        <v>0</v>
      </c>
      <c r="EK144" s="10">
        <v>2195840</v>
      </c>
      <c r="EL144" s="10">
        <v>2195840</v>
      </c>
      <c r="EM144" s="10">
        <v>0</v>
      </c>
      <c r="EN144" s="10">
        <v>863212</v>
      </c>
      <c r="EO144" s="10">
        <v>863212</v>
      </c>
      <c r="EP144" s="10">
        <v>0</v>
      </c>
      <c r="EQ144" s="10">
        <v>2650040</v>
      </c>
      <c r="ER144" s="10">
        <v>2650040</v>
      </c>
      <c r="ES144" s="10">
        <v>0</v>
      </c>
      <c r="ET144" s="10">
        <v>8931256</v>
      </c>
      <c r="EU144" s="10">
        <v>8931256</v>
      </c>
      <c r="EV144" s="10">
        <v>0</v>
      </c>
      <c r="EW144" s="10">
        <v>273544</v>
      </c>
      <c r="EX144" s="10">
        <v>273544</v>
      </c>
      <c r="EY144" s="10">
        <v>0</v>
      </c>
      <c r="EZ144" s="10">
        <v>3248862</v>
      </c>
      <c r="FA144" s="10">
        <v>3248862</v>
      </c>
      <c r="FB144" s="10">
        <v>0</v>
      </c>
      <c r="FC144" s="10">
        <v>634922</v>
      </c>
      <c r="FD144" s="10">
        <v>634922</v>
      </c>
      <c r="FE144" s="10">
        <v>0</v>
      </c>
      <c r="FF144" s="320"/>
      <c r="FG144" s="320"/>
      <c r="FH144" s="317"/>
    </row>
    <row r="145" spans="1:164" ht="25.5" customHeight="1">
      <c r="A145" s="713" t="s">
        <v>508</v>
      </c>
      <c r="B145" s="713"/>
      <c r="C145" s="713"/>
      <c r="D145" s="10">
        <v>4340865890</v>
      </c>
      <c r="E145" s="10"/>
      <c r="F145" s="10"/>
      <c r="G145" s="10">
        <v>3541389527</v>
      </c>
      <c r="H145" s="10">
        <v>799476363</v>
      </c>
      <c r="I145" s="10">
        <v>40425506</v>
      </c>
      <c r="J145" s="10">
        <v>37395265</v>
      </c>
      <c r="K145" s="10">
        <v>3030241</v>
      </c>
      <c r="L145" s="10">
        <v>15559589</v>
      </c>
      <c r="M145" s="10">
        <v>15140386</v>
      </c>
      <c r="N145" s="10">
        <v>419203</v>
      </c>
      <c r="O145" s="10">
        <v>52819364</v>
      </c>
      <c r="P145" s="10">
        <v>47519269</v>
      </c>
      <c r="Q145" s="10">
        <v>5300095</v>
      </c>
      <c r="R145" s="10">
        <v>30481367</v>
      </c>
      <c r="S145" s="10">
        <v>30048041</v>
      </c>
      <c r="T145" s="10">
        <v>433326</v>
      </c>
      <c r="U145" s="10">
        <v>908694329</v>
      </c>
      <c r="V145" s="10">
        <v>654438990</v>
      </c>
      <c r="W145" s="10">
        <v>254255339</v>
      </c>
      <c r="X145" s="10">
        <v>59729749</v>
      </c>
      <c r="Y145" s="10">
        <v>54122837</v>
      </c>
      <c r="Z145" s="10">
        <v>5606912</v>
      </c>
      <c r="AA145" s="10">
        <v>45360167</v>
      </c>
      <c r="AB145" s="10">
        <v>33359557</v>
      </c>
      <c r="AC145" s="10">
        <v>12000610</v>
      </c>
      <c r="AD145" s="10">
        <v>11005112</v>
      </c>
      <c r="AE145" s="10">
        <v>10031346</v>
      </c>
      <c r="AF145" s="10">
        <v>973766</v>
      </c>
      <c r="AG145" s="10">
        <v>11569918</v>
      </c>
      <c r="AH145" s="10">
        <v>0</v>
      </c>
      <c r="AI145" s="10">
        <v>11569918</v>
      </c>
      <c r="AJ145" s="10">
        <v>200181018</v>
      </c>
      <c r="AK145" s="10">
        <v>162049422</v>
      </c>
      <c r="AL145" s="10">
        <v>38131596</v>
      </c>
      <c r="AM145" s="10">
        <v>110890901</v>
      </c>
      <c r="AN145" s="10">
        <v>95583728</v>
      </c>
      <c r="AO145" s="10">
        <v>15307173</v>
      </c>
      <c r="AP145" s="10">
        <v>16668130</v>
      </c>
      <c r="AQ145" s="10">
        <v>16668130</v>
      </c>
      <c r="AR145" s="10">
        <v>0</v>
      </c>
      <c r="AS145" s="10">
        <v>16803770</v>
      </c>
      <c r="AT145" s="10">
        <v>16784696</v>
      </c>
      <c r="AU145" s="10">
        <v>19074</v>
      </c>
      <c r="AV145" s="10">
        <v>178271176</v>
      </c>
      <c r="AW145" s="10">
        <v>131562365</v>
      </c>
      <c r="AX145" s="10">
        <v>46708811</v>
      </c>
      <c r="AY145" s="10">
        <v>30390116</v>
      </c>
      <c r="AZ145" s="10">
        <v>29412846</v>
      </c>
      <c r="BA145" s="10">
        <v>977270</v>
      </c>
      <c r="BB145" s="10">
        <v>35985291</v>
      </c>
      <c r="BC145" s="10">
        <v>35927495</v>
      </c>
      <c r="BD145" s="10">
        <v>57796</v>
      </c>
      <c r="BE145" s="10">
        <v>21662797</v>
      </c>
      <c r="BF145" s="10">
        <v>19651824</v>
      </c>
      <c r="BG145" s="10">
        <v>2010973</v>
      </c>
      <c r="BH145" s="10">
        <v>33482589</v>
      </c>
      <c r="BI145" s="10">
        <v>32559396</v>
      </c>
      <c r="BJ145" s="10">
        <v>923193</v>
      </c>
      <c r="BK145" s="10">
        <v>53276403</v>
      </c>
      <c r="BL145" s="10">
        <v>50486995</v>
      </c>
      <c r="BM145" s="10">
        <v>2789408</v>
      </c>
      <c r="BN145" s="10">
        <v>14556823</v>
      </c>
      <c r="BO145" s="10">
        <v>14556823</v>
      </c>
      <c r="BP145" s="10">
        <v>0</v>
      </c>
      <c r="BQ145" s="10">
        <v>77073522</v>
      </c>
      <c r="BR145" s="10">
        <v>54168021</v>
      </c>
      <c r="BS145" s="10">
        <v>22905501</v>
      </c>
      <c r="BT145" s="10">
        <v>85794966</v>
      </c>
      <c r="BU145" s="10">
        <v>62420417</v>
      </c>
      <c r="BV145" s="10">
        <v>23374549</v>
      </c>
      <c r="BW145" s="10">
        <v>93882653</v>
      </c>
      <c r="BX145" s="10">
        <v>73797819</v>
      </c>
      <c r="BY145" s="10">
        <v>20084834</v>
      </c>
      <c r="BZ145" s="10">
        <v>69932249</v>
      </c>
      <c r="CA145" s="10">
        <v>68285517</v>
      </c>
      <c r="CB145" s="10">
        <v>1646732</v>
      </c>
      <c r="CC145" s="10">
        <v>29638130</v>
      </c>
      <c r="CD145" s="10">
        <v>29638130</v>
      </c>
      <c r="CE145" s="10">
        <v>0</v>
      </c>
      <c r="CF145" s="10">
        <v>80697653</v>
      </c>
      <c r="CG145" s="10">
        <v>70195666</v>
      </c>
      <c r="CH145" s="10">
        <v>10501987</v>
      </c>
      <c r="CI145" s="10">
        <v>11638772</v>
      </c>
      <c r="CJ145" s="10">
        <v>11626831</v>
      </c>
      <c r="CK145" s="10">
        <v>11941</v>
      </c>
      <c r="CL145" s="10">
        <v>18806690</v>
      </c>
      <c r="CM145" s="10">
        <v>14753372</v>
      </c>
      <c r="CN145" s="10">
        <v>4053318</v>
      </c>
      <c r="CO145" s="10">
        <v>41248292</v>
      </c>
      <c r="CP145" s="10">
        <v>41248292</v>
      </c>
      <c r="CQ145" s="10">
        <v>0</v>
      </c>
      <c r="CR145" s="10">
        <v>9118199</v>
      </c>
      <c r="CS145" s="10">
        <v>8852133</v>
      </c>
      <c r="CT145" s="10">
        <v>266066</v>
      </c>
      <c r="CU145" s="10">
        <v>78096250</v>
      </c>
      <c r="CV145" s="10">
        <v>77988986</v>
      </c>
      <c r="CW145" s="10">
        <v>107264</v>
      </c>
      <c r="CX145" s="10">
        <v>29223487</v>
      </c>
      <c r="CY145" s="10">
        <v>29223487</v>
      </c>
      <c r="CZ145" s="10">
        <v>0</v>
      </c>
      <c r="DA145" s="10">
        <v>530952353</v>
      </c>
      <c r="DB145" s="10">
        <v>325898945</v>
      </c>
      <c r="DC145" s="10">
        <v>205053408</v>
      </c>
      <c r="DD145" s="10">
        <v>98215709</v>
      </c>
      <c r="DE145" s="10">
        <v>97418442</v>
      </c>
      <c r="DF145" s="10">
        <v>797267</v>
      </c>
      <c r="DG145" s="10">
        <v>6076006</v>
      </c>
      <c r="DH145" s="10">
        <v>5621097</v>
      </c>
      <c r="DI145" s="10">
        <v>454909</v>
      </c>
      <c r="DJ145" s="10">
        <v>191252702</v>
      </c>
      <c r="DK145" s="10">
        <v>189417723</v>
      </c>
      <c r="DL145" s="10">
        <v>1834979</v>
      </c>
      <c r="DM145" s="10">
        <v>34140698</v>
      </c>
      <c r="DN145" s="10">
        <v>32398138</v>
      </c>
      <c r="DO145" s="10">
        <v>1742560</v>
      </c>
      <c r="DP145" s="10">
        <v>80324193</v>
      </c>
      <c r="DQ145" s="10">
        <v>79293517</v>
      </c>
      <c r="DR145" s="10">
        <v>1030676</v>
      </c>
      <c r="DS145" s="10">
        <v>110602291</v>
      </c>
      <c r="DT145" s="10">
        <v>87773061</v>
      </c>
      <c r="DU145" s="10">
        <v>22829230</v>
      </c>
      <c r="DV145" s="10">
        <v>10190121</v>
      </c>
      <c r="DW145" s="10">
        <v>8323863</v>
      </c>
      <c r="DX145" s="10">
        <v>1866258</v>
      </c>
      <c r="DY145" s="10">
        <v>31675084</v>
      </c>
      <c r="DZ145" s="10">
        <v>31574914</v>
      </c>
      <c r="EA145" s="10">
        <v>100170</v>
      </c>
      <c r="EB145" s="10">
        <v>12887699</v>
      </c>
      <c r="EC145" s="10">
        <v>12261708</v>
      </c>
      <c r="ED145" s="10">
        <v>625991</v>
      </c>
      <c r="EE145" s="10">
        <v>61955159</v>
      </c>
      <c r="EF145" s="10">
        <v>50405619</v>
      </c>
      <c r="EG145" s="10">
        <v>11549540</v>
      </c>
      <c r="EH145" s="10">
        <v>280953517</v>
      </c>
      <c r="EI145" s="10">
        <v>244082860</v>
      </c>
      <c r="EJ145" s="10">
        <v>36870657</v>
      </c>
      <c r="EK145" s="10">
        <v>32335757</v>
      </c>
      <c r="EL145" s="10">
        <v>32125506</v>
      </c>
      <c r="EM145" s="10">
        <v>210251</v>
      </c>
      <c r="EN145" s="10">
        <v>4657653</v>
      </c>
      <c r="EO145" s="10">
        <v>4333798</v>
      </c>
      <c r="EP145" s="10">
        <v>323855</v>
      </c>
      <c r="EQ145" s="10">
        <v>95980564</v>
      </c>
      <c r="ER145" s="10">
        <v>78489927</v>
      </c>
      <c r="ES145" s="10">
        <v>17490637</v>
      </c>
      <c r="ET145" s="10">
        <v>97161596</v>
      </c>
      <c r="EU145" s="10">
        <v>92037245</v>
      </c>
      <c r="EV145" s="10">
        <v>5124351</v>
      </c>
      <c r="EW145" s="10">
        <v>16252070</v>
      </c>
      <c r="EX145" s="10">
        <v>15790780</v>
      </c>
      <c r="EY145" s="10">
        <v>461290</v>
      </c>
      <c r="EZ145" s="10">
        <v>123775463</v>
      </c>
      <c r="FA145" s="10">
        <v>116132025</v>
      </c>
      <c r="FB145" s="10">
        <v>7643438</v>
      </c>
      <c r="FC145" s="10">
        <v>8512277</v>
      </c>
      <c r="FD145" s="10">
        <v>8512277</v>
      </c>
      <c r="FE145" s="10">
        <v>0</v>
      </c>
      <c r="FF145" s="320"/>
      <c r="FG145" s="320"/>
      <c r="FH145" s="317"/>
    </row>
    <row r="146" spans="1:164" ht="25.5" customHeight="1">
      <c r="A146" s="713" t="s">
        <v>509</v>
      </c>
      <c r="B146" s="713"/>
      <c r="C146" s="713"/>
      <c r="D146" s="10">
        <v>106998427</v>
      </c>
      <c r="E146" s="10"/>
      <c r="F146" s="10"/>
      <c r="G146" s="10">
        <v>106998427</v>
      </c>
      <c r="H146" s="10">
        <v>0</v>
      </c>
      <c r="I146" s="10">
        <v>0</v>
      </c>
      <c r="J146" s="10">
        <v>0</v>
      </c>
      <c r="K146" s="10">
        <v>0</v>
      </c>
      <c r="L146" s="10">
        <v>20163</v>
      </c>
      <c r="M146" s="10">
        <v>20163</v>
      </c>
      <c r="N146" s="10">
        <v>0</v>
      </c>
      <c r="O146" s="10">
        <v>0</v>
      </c>
      <c r="P146" s="10">
        <v>0</v>
      </c>
      <c r="Q146" s="10">
        <v>0</v>
      </c>
      <c r="R146" s="10">
        <v>114182</v>
      </c>
      <c r="S146" s="10">
        <v>114182</v>
      </c>
      <c r="T146" s="10">
        <v>0</v>
      </c>
      <c r="U146" s="10">
        <v>20372299</v>
      </c>
      <c r="V146" s="10">
        <v>20372299</v>
      </c>
      <c r="W146" s="10">
        <v>0</v>
      </c>
      <c r="X146" s="10">
        <v>2744352</v>
      </c>
      <c r="Y146" s="10">
        <v>2744352</v>
      </c>
      <c r="Z146" s="10">
        <v>0</v>
      </c>
      <c r="AA146" s="10">
        <v>49908</v>
      </c>
      <c r="AB146" s="10">
        <v>49908</v>
      </c>
      <c r="AC146" s="10">
        <v>0</v>
      </c>
      <c r="AD146" s="10">
        <v>3680</v>
      </c>
      <c r="AE146" s="10">
        <v>3680</v>
      </c>
      <c r="AF146" s="10">
        <v>0</v>
      </c>
      <c r="AG146" s="10">
        <v>0</v>
      </c>
      <c r="AH146" s="10">
        <v>0</v>
      </c>
      <c r="AI146" s="10">
        <v>0</v>
      </c>
      <c r="AJ146" s="10">
        <v>282511</v>
      </c>
      <c r="AK146" s="10">
        <v>282511</v>
      </c>
      <c r="AL146" s="10">
        <v>0</v>
      </c>
      <c r="AM146" s="10">
        <v>0</v>
      </c>
      <c r="AN146" s="10">
        <v>0</v>
      </c>
      <c r="AO146" s="10">
        <v>0</v>
      </c>
      <c r="AP146" s="10">
        <v>0</v>
      </c>
      <c r="AQ146" s="10">
        <v>0</v>
      </c>
      <c r="AR146" s="10">
        <v>0</v>
      </c>
      <c r="AS146" s="10">
        <v>787208</v>
      </c>
      <c r="AT146" s="10">
        <v>787208</v>
      </c>
      <c r="AU146" s="10">
        <v>0</v>
      </c>
      <c r="AV146" s="10">
        <v>68174</v>
      </c>
      <c r="AW146" s="10">
        <v>68174</v>
      </c>
      <c r="AX146" s="10">
        <v>0</v>
      </c>
      <c r="AY146" s="10">
        <v>2289</v>
      </c>
      <c r="AZ146" s="10">
        <v>2289</v>
      </c>
      <c r="BA146" s="10">
        <v>0</v>
      </c>
      <c r="BB146" s="10">
        <v>0</v>
      </c>
      <c r="BC146" s="10">
        <v>0</v>
      </c>
      <c r="BD146" s="10">
        <v>0</v>
      </c>
      <c r="BE146" s="10">
        <v>10615</v>
      </c>
      <c r="BF146" s="10">
        <v>10615</v>
      </c>
      <c r="BG146" s="10">
        <v>0</v>
      </c>
      <c r="BH146" s="10">
        <v>1210849</v>
      </c>
      <c r="BI146" s="10">
        <v>1210849</v>
      </c>
      <c r="BJ146" s="10">
        <v>0</v>
      </c>
      <c r="BK146" s="10">
        <v>32857</v>
      </c>
      <c r="BL146" s="10">
        <v>32857</v>
      </c>
      <c r="BM146" s="10">
        <v>0</v>
      </c>
      <c r="BN146" s="10">
        <v>10980</v>
      </c>
      <c r="BO146" s="10">
        <v>10980</v>
      </c>
      <c r="BP146" s="10">
        <v>0</v>
      </c>
      <c r="BQ146" s="10">
        <v>94165</v>
      </c>
      <c r="BR146" s="10">
        <v>94165</v>
      </c>
      <c r="BS146" s="10">
        <v>0</v>
      </c>
      <c r="BT146" s="10">
        <v>61241</v>
      </c>
      <c r="BU146" s="10">
        <v>61241</v>
      </c>
      <c r="BV146" s="10">
        <v>0</v>
      </c>
      <c r="BW146" s="10">
        <v>35866</v>
      </c>
      <c r="BX146" s="10">
        <v>35866</v>
      </c>
      <c r="BY146" s="10">
        <v>0</v>
      </c>
      <c r="BZ146" s="10">
        <v>65085</v>
      </c>
      <c r="CA146" s="10">
        <v>65085</v>
      </c>
      <c r="CB146" s="10">
        <v>0</v>
      </c>
      <c r="CC146" s="10">
        <v>0</v>
      </c>
      <c r="CD146" s="10">
        <v>0</v>
      </c>
      <c r="CE146" s="10">
        <v>0</v>
      </c>
      <c r="CF146" s="10">
        <v>7847</v>
      </c>
      <c r="CG146" s="10">
        <v>7847</v>
      </c>
      <c r="CH146" s="10">
        <v>0</v>
      </c>
      <c r="CI146" s="10">
        <v>1477549</v>
      </c>
      <c r="CJ146" s="10">
        <v>1477549</v>
      </c>
      <c r="CK146" s="10">
        <v>0</v>
      </c>
      <c r="CL146" s="10">
        <v>2136</v>
      </c>
      <c r="CM146" s="10">
        <v>2136</v>
      </c>
      <c r="CN146" s="10">
        <v>0</v>
      </c>
      <c r="CO146" s="10">
        <v>0</v>
      </c>
      <c r="CP146" s="10">
        <v>0</v>
      </c>
      <c r="CQ146" s="10">
        <v>0</v>
      </c>
      <c r="CR146" s="10">
        <v>0</v>
      </c>
      <c r="CS146" s="10">
        <v>0</v>
      </c>
      <c r="CT146" s="10">
        <v>0</v>
      </c>
      <c r="CU146" s="10">
        <v>189954</v>
      </c>
      <c r="CV146" s="10">
        <v>189954</v>
      </c>
      <c r="CW146" s="10">
        <v>0</v>
      </c>
      <c r="CX146" s="10">
        <v>49277</v>
      </c>
      <c r="CY146" s="10">
        <v>49277</v>
      </c>
      <c r="CZ146" s="10">
        <v>0</v>
      </c>
      <c r="DA146" s="10">
        <v>17377883</v>
      </c>
      <c r="DB146" s="10">
        <v>17377883</v>
      </c>
      <c r="DC146" s="10">
        <v>0</v>
      </c>
      <c r="DD146" s="10">
        <v>0</v>
      </c>
      <c r="DE146" s="10">
        <v>0</v>
      </c>
      <c r="DF146" s="10">
        <v>0</v>
      </c>
      <c r="DG146" s="10">
        <v>1917330</v>
      </c>
      <c r="DH146" s="10">
        <v>1917330</v>
      </c>
      <c r="DI146" s="10">
        <v>0</v>
      </c>
      <c r="DJ146" s="10">
        <v>23818490</v>
      </c>
      <c r="DK146" s="10">
        <v>23818490</v>
      </c>
      <c r="DL146" s="10">
        <v>0</v>
      </c>
      <c r="DM146" s="10">
        <v>0</v>
      </c>
      <c r="DN146" s="10">
        <v>0</v>
      </c>
      <c r="DO146" s="10">
        <v>0</v>
      </c>
      <c r="DP146" s="10">
        <v>4857825</v>
      </c>
      <c r="DQ146" s="10">
        <v>4857825</v>
      </c>
      <c r="DR146" s="10">
        <v>0</v>
      </c>
      <c r="DS146" s="10">
        <v>1518155</v>
      </c>
      <c r="DT146" s="10">
        <v>1518155</v>
      </c>
      <c r="DU146" s="10">
        <v>0</v>
      </c>
      <c r="DV146" s="10">
        <v>0</v>
      </c>
      <c r="DW146" s="10">
        <v>0</v>
      </c>
      <c r="DX146" s="10">
        <v>0</v>
      </c>
      <c r="DY146" s="10">
        <v>575539</v>
      </c>
      <c r="DZ146" s="10">
        <v>575539</v>
      </c>
      <c r="EA146" s="10">
        <v>0</v>
      </c>
      <c r="EB146" s="10">
        <v>505</v>
      </c>
      <c r="EC146" s="10">
        <v>505</v>
      </c>
      <c r="ED146" s="10">
        <v>0</v>
      </c>
      <c r="EE146" s="10">
        <v>0</v>
      </c>
      <c r="EF146" s="10">
        <v>0</v>
      </c>
      <c r="EG146" s="10">
        <v>0</v>
      </c>
      <c r="EH146" s="10">
        <v>6689170</v>
      </c>
      <c r="EI146" s="10">
        <v>6689170</v>
      </c>
      <c r="EJ146" s="10">
        <v>0</v>
      </c>
      <c r="EK146" s="10">
        <v>2219693</v>
      </c>
      <c r="EL146" s="10">
        <v>2219693</v>
      </c>
      <c r="EM146" s="10">
        <v>0</v>
      </c>
      <c r="EN146" s="10">
        <v>0</v>
      </c>
      <c r="EO146" s="10">
        <v>0</v>
      </c>
      <c r="EP146" s="10">
        <v>0</v>
      </c>
      <c r="EQ146" s="10">
        <v>6043</v>
      </c>
      <c r="ER146" s="10">
        <v>6043</v>
      </c>
      <c r="ES146" s="10">
        <v>0</v>
      </c>
      <c r="ET146" s="10">
        <v>16783658</v>
      </c>
      <c r="EU146" s="10">
        <v>16783658</v>
      </c>
      <c r="EV146" s="10">
        <v>0</v>
      </c>
      <c r="EW146" s="10">
        <v>1539472</v>
      </c>
      <c r="EX146" s="10">
        <v>1539472</v>
      </c>
      <c r="EY146" s="10">
        <v>0</v>
      </c>
      <c r="EZ146" s="10">
        <v>14863</v>
      </c>
      <c r="FA146" s="10">
        <v>14863</v>
      </c>
      <c r="FB146" s="10">
        <v>0</v>
      </c>
      <c r="FC146" s="10">
        <v>1986614</v>
      </c>
      <c r="FD146" s="10">
        <v>1986614</v>
      </c>
      <c r="FE146" s="10">
        <v>0</v>
      </c>
      <c r="FF146" s="320"/>
      <c r="FG146" s="320"/>
      <c r="FH146" s="317"/>
    </row>
    <row r="147" spans="1:164" ht="15" customHeight="1">
      <c r="A147" s="713" t="s">
        <v>575</v>
      </c>
      <c r="B147" s="713"/>
      <c r="C147" s="713"/>
      <c r="D147" s="10">
        <v>10579323</v>
      </c>
      <c r="E147" s="10"/>
      <c r="F147" s="10"/>
      <c r="G147" s="10">
        <v>10579323</v>
      </c>
      <c r="H147" s="10">
        <v>0</v>
      </c>
      <c r="I147" s="10">
        <v>0</v>
      </c>
      <c r="J147" s="10">
        <v>0</v>
      </c>
      <c r="K147" s="10">
        <v>0</v>
      </c>
      <c r="L147" s="10">
        <v>0</v>
      </c>
      <c r="M147" s="10">
        <v>0</v>
      </c>
      <c r="N147" s="10">
        <v>0</v>
      </c>
      <c r="O147" s="10">
        <v>0</v>
      </c>
      <c r="P147" s="10">
        <v>0</v>
      </c>
      <c r="Q147" s="10">
        <v>0</v>
      </c>
      <c r="R147" s="10">
        <v>0</v>
      </c>
      <c r="S147" s="10">
        <v>0</v>
      </c>
      <c r="T147" s="10">
        <v>0</v>
      </c>
      <c r="U147" s="10">
        <v>9745537</v>
      </c>
      <c r="V147" s="10">
        <v>9745537</v>
      </c>
      <c r="W147" s="10">
        <v>0</v>
      </c>
      <c r="X147" s="10">
        <v>78233</v>
      </c>
      <c r="Y147" s="10">
        <v>78233</v>
      </c>
      <c r="Z147" s="10">
        <v>0</v>
      </c>
      <c r="AA147" s="10">
        <v>0</v>
      </c>
      <c r="AB147" s="10">
        <v>0</v>
      </c>
      <c r="AC147" s="10">
        <v>0</v>
      </c>
      <c r="AD147" s="10">
        <v>0</v>
      </c>
      <c r="AE147" s="10">
        <v>0</v>
      </c>
      <c r="AF147" s="10">
        <v>0</v>
      </c>
      <c r="AG147" s="10">
        <v>0</v>
      </c>
      <c r="AH147" s="10">
        <v>0</v>
      </c>
      <c r="AI147" s="10">
        <v>0</v>
      </c>
      <c r="AJ147" s="10">
        <v>0</v>
      </c>
      <c r="AK147" s="10">
        <v>0</v>
      </c>
      <c r="AL147" s="10">
        <v>0</v>
      </c>
      <c r="AM147" s="10">
        <v>15092</v>
      </c>
      <c r="AN147" s="10">
        <v>15092</v>
      </c>
      <c r="AO147" s="10">
        <v>0</v>
      </c>
      <c r="AP147" s="10">
        <v>0</v>
      </c>
      <c r="AQ147" s="10">
        <v>0</v>
      </c>
      <c r="AR147" s="10">
        <v>0</v>
      </c>
      <c r="AS147" s="10">
        <v>0</v>
      </c>
      <c r="AT147" s="10">
        <v>0</v>
      </c>
      <c r="AU147" s="10">
        <v>0</v>
      </c>
      <c r="AV147" s="10">
        <v>27301</v>
      </c>
      <c r="AW147" s="10">
        <v>27301</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59938</v>
      </c>
      <c r="BU147" s="10">
        <v>59938</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138777</v>
      </c>
      <c r="CV147" s="10">
        <v>138777</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106939</v>
      </c>
      <c r="DW147" s="10">
        <v>106939</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20"/>
      <c r="FG147" s="320"/>
      <c r="FH147" s="317"/>
    </row>
    <row r="148" spans="1:164" ht="25.5" customHeight="1">
      <c r="A148" s="713" t="s">
        <v>576</v>
      </c>
      <c r="B148" s="713"/>
      <c r="C148" s="713"/>
      <c r="D148" s="10">
        <v>2752062393</v>
      </c>
      <c r="E148" s="10"/>
      <c r="F148" s="10"/>
      <c r="G148" s="10">
        <v>1405474912</v>
      </c>
      <c r="H148" s="10">
        <v>1346587481</v>
      </c>
      <c r="I148" s="10">
        <v>26581759</v>
      </c>
      <c r="J148" s="10">
        <v>15461543</v>
      </c>
      <c r="K148" s="10">
        <v>11120216</v>
      </c>
      <c r="L148" s="10">
        <v>83077085</v>
      </c>
      <c r="M148" s="10">
        <v>78329119</v>
      </c>
      <c r="N148" s="10">
        <v>4747966</v>
      </c>
      <c r="O148" s="10">
        <v>44867572</v>
      </c>
      <c r="P148" s="10">
        <v>19748522</v>
      </c>
      <c r="Q148" s="10">
        <v>25119050</v>
      </c>
      <c r="R148" s="10">
        <v>18282978</v>
      </c>
      <c r="S148" s="10">
        <v>9075674</v>
      </c>
      <c r="T148" s="10">
        <v>9207304</v>
      </c>
      <c r="U148" s="10">
        <v>391559967</v>
      </c>
      <c r="V148" s="10">
        <v>125489872</v>
      </c>
      <c r="W148" s="10">
        <v>266070095</v>
      </c>
      <c r="X148" s="10">
        <v>55169095</v>
      </c>
      <c r="Y148" s="10">
        <v>26848812</v>
      </c>
      <c r="Z148" s="10">
        <v>28320283</v>
      </c>
      <c r="AA148" s="10">
        <v>25302638</v>
      </c>
      <c r="AB148" s="10">
        <v>19290526</v>
      </c>
      <c r="AC148" s="10">
        <v>6012112</v>
      </c>
      <c r="AD148" s="10">
        <v>8300891</v>
      </c>
      <c r="AE148" s="10">
        <v>6729829</v>
      </c>
      <c r="AF148" s="10">
        <v>1571062</v>
      </c>
      <c r="AG148" s="10">
        <v>6135979</v>
      </c>
      <c r="AH148" s="10">
        <v>0</v>
      </c>
      <c r="AI148" s="10">
        <v>6135979</v>
      </c>
      <c r="AJ148" s="10">
        <v>166105744</v>
      </c>
      <c r="AK148" s="10">
        <v>81012271</v>
      </c>
      <c r="AL148" s="10">
        <v>85093473</v>
      </c>
      <c r="AM148" s="10">
        <v>48954427</v>
      </c>
      <c r="AN148" s="10">
        <v>11760408</v>
      </c>
      <c r="AO148" s="10">
        <v>37194019</v>
      </c>
      <c r="AP148" s="10">
        <v>12800100</v>
      </c>
      <c r="AQ148" s="10">
        <v>8400626</v>
      </c>
      <c r="AR148" s="10">
        <v>4399474</v>
      </c>
      <c r="AS148" s="10">
        <v>12673197</v>
      </c>
      <c r="AT148" s="10">
        <v>8764462</v>
      </c>
      <c r="AU148" s="10">
        <v>3908735</v>
      </c>
      <c r="AV148" s="10">
        <v>101774623</v>
      </c>
      <c r="AW148" s="10">
        <v>47252002</v>
      </c>
      <c r="AX148" s="10">
        <v>54522621</v>
      </c>
      <c r="AY148" s="10">
        <v>51017892</v>
      </c>
      <c r="AZ148" s="10">
        <v>31485591</v>
      </c>
      <c r="BA148" s="10">
        <v>19532301</v>
      </c>
      <c r="BB148" s="10">
        <v>22618615</v>
      </c>
      <c r="BC148" s="10">
        <v>10562360</v>
      </c>
      <c r="BD148" s="10">
        <v>12056255</v>
      </c>
      <c r="BE148" s="10">
        <v>21317765</v>
      </c>
      <c r="BF148" s="10">
        <v>4757707</v>
      </c>
      <c r="BG148" s="10">
        <v>16560058</v>
      </c>
      <c r="BH148" s="10">
        <v>29753795</v>
      </c>
      <c r="BI148" s="10">
        <v>12449686</v>
      </c>
      <c r="BJ148" s="10">
        <v>17304109</v>
      </c>
      <c r="BK148" s="10">
        <v>39268694</v>
      </c>
      <c r="BL148" s="10">
        <v>17339686</v>
      </c>
      <c r="BM148" s="10">
        <v>21929008</v>
      </c>
      <c r="BN148" s="10">
        <v>8671372</v>
      </c>
      <c r="BO148" s="10">
        <v>5831787</v>
      </c>
      <c r="BP148" s="10">
        <v>2839585</v>
      </c>
      <c r="BQ148" s="10">
        <v>31086877</v>
      </c>
      <c r="BR148" s="10">
        <v>18107518</v>
      </c>
      <c r="BS148" s="10">
        <v>12979359</v>
      </c>
      <c r="BT148" s="10">
        <v>55104355</v>
      </c>
      <c r="BU148" s="10">
        <v>41061470</v>
      </c>
      <c r="BV148" s="10">
        <v>14042885</v>
      </c>
      <c r="BW148" s="10">
        <v>64362413</v>
      </c>
      <c r="BX148" s="10">
        <v>35354335</v>
      </c>
      <c r="BY148" s="10">
        <v>29008078</v>
      </c>
      <c r="BZ148" s="10">
        <v>49170446</v>
      </c>
      <c r="CA148" s="10">
        <v>21963676</v>
      </c>
      <c r="CB148" s="10">
        <v>27206770</v>
      </c>
      <c r="CC148" s="10">
        <v>13914938</v>
      </c>
      <c r="CD148" s="10">
        <v>6870189</v>
      </c>
      <c r="CE148" s="10">
        <v>7044749</v>
      </c>
      <c r="CF148" s="10">
        <v>46843107</v>
      </c>
      <c r="CG148" s="10">
        <v>22693625</v>
      </c>
      <c r="CH148" s="10">
        <v>24149482</v>
      </c>
      <c r="CI148" s="10">
        <v>10926066</v>
      </c>
      <c r="CJ148" s="10">
        <v>6897495</v>
      </c>
      <c r="CK148" s="10">
        <v>4028571</v>
      </c>
      <c r="CL148" s="10">
        <v>17488000</v>
      </c>
      <c r="CM148" s="10">
        <v>8466802</v>
      </c>
      <c r="CN148" s="10">
        <v>9021198</v>
      </c>
      <c r="CO148" s="10">
        <v>20768938</v>
      </c>
      <c r="CP148" s="10">
        <v>4376566</v>
      </c>
      <c r="CQ148" s="10">
        <v>16392372</v>
      </c>
      <c r="CR148" s="10">
        <v>9979646</v>
      </c>
      <c r="CS148" s="10">
        <v>6929691</v>
      </c>
      <c r="CT148" s="10">
        <v>3049955</v>
      </c>
      <c r="CU148" s="10">
        <v>64785173</v>
      </c>
      <c r="CV148" s="10">
        <v>40602862</v>
      </c>
      <c r="CW148" s="10">
        <v>24182311</v>
      </c>
      <c r="CX148" s="10">
        <v>39623248</v>
      </c>
      <c r="CY148" s="10">
        <v>31022761</v>
      </c>
      <c r="CZ148" s="10">
        <v>8600487</v>
      </c>
      <c r="DA148" s="10">
        <v>183735036</v>
      </c>
      <c r="DB148" s="10">
        <v>100392159</v>
      </c>
      <c r="DC148" s="10">
        <v>83342877</v>
      </c>
      <c r="DD148" s="10">
        <v>43157505</v>
      </c>
      <c r="DE148" s="10">
        <v>30920875</v>
      </c>
      <c r="DF148" s="10">
        <v>12236630</v>
      </c>
      <c r="DG148" s="10">
        <v>35212419</v>
      </c>
      <c r="DH148" s="10">
        <v>30731233</v>
      </c>
      <c r="DI148" s="10">
        <v>4481186</v>
      </c>
      <c r="DJ148" s="10">
        <v>112504780</v>
      </c>
      <c r="DK148" s="10">
        <v>48832404</v>
      </c>
      <c r="DL148" s="10">
        <v>63672376</v>
      </c>
      <c r="DM148" s="10">
        <v>27452974</v>
      </c>
      <c r="DN148" s="10">
        <v>15104155</v>
      </c>
      <c r="DO148" s="10">
        <v>12348819</v>
      </c>
      <c r="DP148" s="10">
        <v>40240550</v>
      </c>
      <c r="DQ148" s="10">
        <v>18146255</v>
      </c>
      <c r="DR148" s="10">
        <v>22094295</v>
      </c>
      <c r="DS148" s="10">
        <v>103662867</v>
      </c>
      <c r="DT148" s="10">
        <v>49961742</v>
      </c>
      <c r="DU148" s="10">
        <v>53701125</v>
      </c>
      <c r="DV148" s="10">
        <v>10723637</v>
      </c>
      <c r="DW148" s="10">
        <v>9170260</v>
      </c>
      <c r="DX148" s="10">
        <v>1553377</v>
      </c>
      <c r="DY148" s="10">
        <v>34550882</v>
      </c>
      <c r="DZ148" s="10">
        <v>15761893</v>
      </c>
      <c r="EA148" s="10">
        <v>18788989</v>
      </c>
      <c r="EB148" s="10">
        <v>8810265</v>
      </c>
      <c r="EC148" s="10">
        <v>5768327</v>
      </c>
      <c r="ED148" s="10">
        <v>3041938</v>
      </c>
      <c r="EE148" s="10">
        <v>44869532</v>
      </c>
      <c r="EF148" s="10">
        <v>17432818</v>
      </c>
      <c r="EG148" s="10">
        <v>27436714</v>
      </c>
      <c r="EH148" s="10">
        <v>297914354</v>
      </c>
      <c r="EI148" s="10">
        <v>155567314</v>
      </c>
      <c r="EJ148" s="10">
        <v>142347040</v>
      </c>
      <c r="EK148" s="10">
        <v>21364423</v>
      </c>
      <c r="EL148" s="10">
        <v>9002306</v>
      </c>
      <c r="EM148" s="10">
        <v>12362117</v>
      </c>
      <c r="EN148" s="10">
        <v>5367422</v>
      </c>
      <c r="EO148" s="10">
        <v>4460112</v>
      </c>
      <c r="EP148" s="10">
        <v>907310</v>
      </c>
      <c r="EQ148" s="10">
        <v>59675550</v>
      </c>
      <c r="ER148" s="10">
        <v>30915626</v>
      </c>
      <c r="ES148" s="10">
        <v>28759924</v>
      </c>
      <c r="ET148" s="10">
        <v>58048724</v>
      </c>
      <c r="EU148" s="10">
        <v>27256805</v>
      </c>
      <c r="EV148" s="10">
        <v>30791919</v>
      </c>
      <c r="EW148" s="10">
        <v>11734897</v>
      </c>
      <c r="EX148" s="10">
        <v>8894143</v>
      </c>
      <c r="EY148" s="10">
        <v>2840754</v>
      </c>
      <c r="EZ148" s="10">
        <v>29573192</v>
      </c>
      <c r="FA148" s="10">
        <v>20189784</v>
      </c>
      <c r="FB148" s="10">
        <v>9383408</v>
      </c>
      <c r="FC148" s="10">
        <v>25175988</v>
      </c>
      <c r="FD148" s="10">
        <v>22029228</v>
      </c>
      <c r="FE148" s="10">
        <v>3146760</v>
      </c>
      <c r="FF148" s="320"/>
      <c r="FG148" s="320"/>
      <c r="FH148" s="317"/>
    </row>
    <row r="149" spans="1:164" ht="15" customHeight="1">
      <c r="A149" s="713" t="s">
        <v>577</v>
      </c>
      <c r="B149" s="713"/>
      <c r="C149" s="713"/>
      <c r="D149" s="628"/>
      <c r="E149" s="628"/>
      <c r="F149" s="628"/>
      <c r="G149" s="628"/>
      <c r="H149" s="628"/>
      <c r="I149" s="628"/>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36"/>
      <c r="CG149" s="636"/>
      <c r="CH149" s="636"/>
      <c r="CI149" s="636"/>
      <c r="CJ149" s="636"/>
      <c r="CK149" s="636"/>
      <c r="CL149" s="636"/>
      <c r="CM149" s="636"/>
      <c r="CN149" s="636"/>
      <c r="CO149" s="636"/>
      <c r="CP149" s="636"/>
      <c r="CQ149" s="636"/>
      <c r="CR149" s="636"/>
      <c r="CS149" s="636"/>
      <c r="CT149" s="636"/>
      <c r="CU149" s="636"/>
      <c r="CV149" s="636"/>
      <c r="CW149" s="636"/>
      <c r="CX149" s="636"/>
      <c r="CY149" s="636"/>
      <c r="CZ149" s="636"/>
      <c r="DA149" s="636"/>
      <c r="DB149" s="636"/>
      <c r="DC149" s="636"/>
      <c r="DD149" s="636"/>
      <c r="DE149" s="636"/>
      <c r="DF149" s="636"/>
      <c r="DG149" s="636"/>
      <c r="DH149" s="636"/>
      <c r="DI149" s="636"/>
      <c r="DJ149" s="636"/>
      <c r="DK149" s="636"/>
      <c r="DL149" s="636"/>
      <c r="DM149" s="636"/>
      <c r="DN149" s="636"/>
      <c r="DO149" s="636"/>
      <c r="DP149" s="636"/>
      <c r="DQ149" s="636"/>
      <c r="DR149" s="636"/>
      <c r="DS149" s="636"/>
      <c r="DT149" s="636"/>
      <c r="DU149" s="636"/>
      <c r="DV149" s="636"/>
      <c r="DW149" s="636"/>
      <c r="DX149" s="636"/>
      <c r="DY149" s="636"/>
      <c r="DZ149" s="636"/>
      <c r="EA149" s="636"/>
      <c r="EB149" s="636"/>
      <c r="EC149" s="636"/>
      <c r="ED149" s="636"/>
      <c r="EE149" s="636"/>
      <c r="EF149" s="636"/>
      <c r="EG149" s="636"/>
      <c r="EH149" s="636"/>
      <c r="EI149" s="636"/>
      <c r="EJ149" s="636"/>
      <c r="EK149" s="636"/>
      <c r="EL149" s="636"/>
      <c r="EM149" s="636"/>
      <c r="EN149" s="636"/>
      <c r="EO149" s="636"/>
      <c r="EP149" s="636"/>
      <c r="EQ149" s="636"/>
      <c r="ER149" s="636"/>
      <c r="ES149" s="636"/>
      <c r="ET149" s="636"/>
      <c r="EU149" s="636"/>
      <c r="EV149" s="636"/>
      <c r="EW149" s="636"/>
      <c r="EX149" s="636"/>
      <c r="EY149" s="636"/>
      <c r="EZ149" s="636"/>
      <c r="FA149" s="636"/>
      <c r="FB149" s="636"/>
      <c r="FC149" s="636"/>
      <c r="FD149" s="636"/>
      <c r="FE149" s="636"/>
      <c r="FF149" s="320"/>
      <c r="FG149" s="320"/>
      <c r="FH149" s="317"/>
    </row>
    <row r="150" spans="1:164" ht="25.5" customHeight="1">
      <c r="A150" s="713" t="s">
        <v>578</v>
      </c>
      <c r="B150" s="713"/>
      <c r="C150" s="713"/>
      <c r="D150" s="10">
        <v>766596463</v>
      </c>
      <c r="E150" s="10"/>
      <c r="F150" s="10"/>
      <c r="G150" s="10">
        <v>463477846</v>
      </c>
      <c r="H150" s="10">
        <v>303118617</v>
      </c>
      <c r="I150" s="10">
        <v>2760651</v>
      </c>
      <c r="J150" s="10">
        <v>1317268</v>
      </c>
      <c r="K150" s="10">
        <v>1443383</v>
      </c>
      <c r="L150" s="10">
        <v>4010864</v>
      </c>
      <c r="M150" s="10">
        <v>3848679</v>
      </c>
      <c r="N150" s="10">
        <v>162185</v>
      </c>
      <c r="O150" s="10">
        <v>13358272</v>
      </c>
      <c r="P150" s="10">
        <v>5592243</v>
      </c>
      <c r="Q150" s="10">
        <v>7766029</v>
      </c>
      <c r="R150" s="10">
        <v>4966491</v>
      </c>
      <c r="S150" s="10">
        <v>1635900</v>
      </c>
      <c r="T150" s="10">
        <v>3330591</v>
      </c>
      <c r="U150" s="10">
        <v>60605617</v>
      </c>
      <c r="V150" s="10">
        <v>29899030</v>
      </c>
      <c r="W150" s="10">
        <v>30706587</v>
      </c>
      <c r="X150" s="10">
        <v>15497518</v>
      </c>
      <c r="Y150" s="10">
        <v>11469556</v>
      </c>
      <c r="Z150" s="10">
        <v>4027962</v>
      </c>
      <c r="AA150" s="10">
        <v>15992428</v>
      </c>
      <c r="AB150" s="10">
        <v>15556574</v>
      </c>
      <c r="AC150" s="10">
        <v>435854</v>
      </c>
      <c r="AD150" s="10">
        <v>1829230</v>
      </c>
      <c r="AE150" s="10">
        <v>1514715</v>
      </c>
      <c r="AF150" s="10">
        <v>314515</v>
      </c>
      <c r="AG150" s="10">
        <v>1281453</v>
      </c>
      <c r="AH150" s="10">
        <v>0</v>
      </c>
      <c r="AI150" s="10">
        <v>1281453</v>
      </c>
      <c r="AJ150" s="10">
        <v>21147315</v>
      </c>
      <c r="AK150" s="10">
        <v>5281866</v>
      </c>
      <c r="AL150" s="10">
        <v>15865449</v>
      </c>
      <c r="AM150" s="10">
        <v>10105103</v>
      </c>
      <c r="AN150" s="10">
        <v>3377011</v>
      </c>
      <c r="AO150" s="10">
        <v>6728092</v>
      </c>
      <c r="AP150" s="10">
        <v>1159707</v>
      </c>
      <c r="AQ150" s="10">
        <v>765896</v>
      </c>
      <c r="AR150" s="10">
        <v>393811</v>
      </c>
      <c r="AS150" s="10">
        <v>3110795</v>
      </c>
      <c r="AT150" s="10">
        <v>2809265</v>
      </c>
      <c r="AU150" s="10">
        <v>301530</v>
      </c>
      <c r="AV150" s="10">
        <v>34843868</v>
      </c>
      <c r="AW150" s="10">
        <v>29657525</v>
      </c>
      <c r="AX150" s="10">
        <v>5186343</v>
      </c>
      <c r="AY150" s="10">
        <v>21637504</v>
      </c>
      <c r="AZ150" s="10">
        <v>19196671</v>
      </c>
      <c r="BA150" s="10">
        <v>2440833</v>
      </c>
      <c r="BB150" s="10">
        <v>5895795</v>
      </c>
      <c r="BC150" s="10">
        <v>4614171</v>
      </c>
      <c r="BD150" s="10">
        <v>1281624</v>
      </c>
      <c r="BE150" s="10">
        <v>9566411</v>
      </c>
      <c r="BF150" s="10">
        <v>2951786</v>
      </c>
      <c r="BG150" s="10">
        <v>6614625</v>
      </c>
      <c r="BH150" s="10">
        <v>16506357</v>
      </c>
      <c r="BI150" s="10">
        <v>6142121</v>
      </c>
      <c r="BJ150" s="10">
        <v>10364236</v>
      </c>
      <c r="BK150" s="10">
        <v>15369237</v>
      </c>
      <c r="BL150" s="10">
        <v>7695009</v>
      </c>
      <c r="BM150" s="10">
        <v>7674228</v>
      </c>
      <c r="BN150" s="10">
        <v>3720485</v>
      </c>
      <c r="BO150" s="10">
        <v>3618482</v>
      </c>
      <c r="BP150" s="10">
        <v>102003</v>
      </c>
      <c r="BQ150" s="10">
        <v>13988727</v>
      </c>
      <c r="BR150" s="10">
        <v>12532075</v>
      </c>
      <c r="BS150" s="10">
        <v>1456652</v>
      </c>
      <c r="BT150" s="10">
        <v>26127571</v>
      </c>
      <c r="BU150" s="10">
        <v>25606594</v>
      </c>
      <c r="BV150" s="10">
        <v>520977</v>
      </c>
      <c r="BW150" s="10">
        <v>19697097</v>
      </c>
      <c r="BX150" s="10">
        <v>16601922</v>
      </c>
      <c r="BY150" s="10">
        <v>3095175</v>
      </c>
      <c r="BZ150" s="10">
        <v>19566170</v>
      </c>
      <c r="CA150" s="10">
        <v>6678772</v>
      </c>
      <c r="CB150" s="10">
        <v>12887398</v>
      </c>
      <c r="CC150" s="10">
        <v>2759229</v>
      </c>
      <c r="CD150" s="10">
        <v>1654901</v>
      </c>
      <c r="CE150" s="10">
        <v>1104328</v>
      </c>
      <c r="CF150" s="10">
        <v>19312314</v>
      </c>
      <c r="CG150" s="10">
        <v>13134739</v>
      </c>
      <c r="CH150" s="10">
        <v>6177575</v>
      </c>
      <c r="CI150" s="10">
        <v>2990687</v>
      </c>
      <c r="CJ150" s="10">
        <v>2619158</v>
      </c>
      <c r="CK150" s="10">
        <v>371529</v>
      </c>
      <c r="CL150" s="10">
        <v>2311428</v>
      </c>
      <c r="CM150" s="10">
        <v>1517141</v>
      </c>
      <c r="CN150" s="10">
        <v>794287</v>
      </c>
      <c r="CO150" s="10">
        <v>5232461</v>
      </c>
      <c r="CP150" s="10">
        <v>965431</v>
      </c>
      <c r="CQ150" s="10">
        <v>4267030</v>
      </c>
      <c r="CR150" s="10">
        <v>4823120</v>
      </c>
      <c r="CS150" s="10">
        <v>4808129</v>
      </c>
      <c r="CT150" s="10">
        <v>14991</v>
      </c>
      <c r="CU150" s="10">
        <v>21343379</v>
      </c>
      <c r="CV150" s="10">
        <v>18293832</v>
      </c>
      <c r="CW150" s="10">
        <v>3049547</v>
      </c>
      <c r="CX150" s="10">
        <v>5867021</v>
      </c>
      <c r="CY150" s="10">
        <v>3025704</v>
      </c>
      <c r="CZ150" s="10">
        <v>2841317</v>
      </c>
      <c r="DA150" s="10">
        <v>92681223</v>
      </c>
      <c r="DB150" s="10">
        <v>63285060</v>
      </c>
      <c r="DC150" s="10">
        <v>29396163</v>
      </c>
      <c r="DD150" s="10">
        <v>10337416</v>
      </c>
      <c r="DE150" s="10">
        <v>8554506</v>
      </c>
      <c r="DF150" s="10">
        <v>1782910</v>
      </c>
      <c r="DG150" s="10">
        <v>3046585</v>
      </c>
      <c r="DH150" s="10">
        <v>1722277</v>
      </c>
      <c r="DI150" s="10">
        <v>1324308</v>
      </c>
      <c r="DJ150" s="10">
        <v>43991344</v>
      </c>
      <c r="DK150" s="10">
        <v>20428704</v>
      </c>
      <c r="DL150" s="10">
        <v>23562640</v>
      </c>
      <c r="DM150" s="10">
        <v>4743466</v>
      </c>
      <c r="DN150" s="10">
        <v>2849140</v>
      </c>
      <c r="DO150" s="10">
        <v>1894326</v>
      </c>
      <c r="DP150" s="10">
        <v>9591572</v>
      </c>
      <c r="DQ150" s="10">
        <v>5159398</v>
      </c>
      <c r="DR150" s="10">
        <v>4432174</v>
      </c>
      <c r="DS150" s="10">
        <v>38504298</v>
      </c>
      <c r="DT150" s="10">
        <v>16650660</v>
      </c>
      <c r="DU150" s="10">
        <v>21853638</v>
      </c>
      <c r="DV150" s="10">
        <v>6558025</v>
      </c>
      <c r="DW150" s="10">
        <v>6541618</v>
      </c>
      <c r="DX150" s="10">
        <v>16407</v>
      </c>
      <c r="DY150" s="10">
        <v>7879792</v>
      </c>
      <c r="DZ150" s="10">
        <v>2776654</v>
      </c>
      <c r="EA150" s="10">
        <v>5103138</v>
      </c>
      <c r="EB150" s="10">
        <v>3135848</v>
      </c>
      <c r="EC150" s="10">
        <v>2748317</v>
      </c>
      <c r="ED150" s="10">
        <v>387531</v>
      </c>
      <c r="EE150" s="10">
        <v>18675358</v>
      </c>
      <c r="EF150" s="10">
        <v>4475079</v>
      </c>
      <c r="EG150" s="10">
        <v>14200279</v>
      </c>
      <c r="EH150" s="10">
        <v>54266682</v>
      </c>
      <c r="EI150" s="10">
        <v>14418491</v>
      </c>
      <c r="EJ150" s="10">
        <v>39848191</v>
      </c>
      <c r="EK150" s="10">
        <v>5015195</v>
      </c>
      <c r="EL150" s="10">
        <v>2671254</v>
      </c>
      <c r="EM150" s="10">
        <v>2343941</v>
      </c>
      <c r="EN150" s="10">
        <v>2327102</v>
      </c>
      <c r="EO150" s="10">
        <v>2228897</v>
      </c>
      <c r="EP150" s="10">
        <v>98205</v>
      </c>
      <c r="EQ150" s="10">
        <v>19921031</v>
      </c>
      <c r="ER150" s="10">
        <v>13175546</v>
      </c>
      <c r="ES150" s="10">
        <v>6745485</v>
      </c>
      <c r="ET150" s="10">
        <v>15457061</v>
      </c>
      <c r="EU150" s="10">
        <v>11447674</v>
      </c>
      <c r="EV150" s="10">
        <v>4009387</v>
      </c>
      <c r="EW150" s="10">
        <v>5414693</v>
      </c>
      <c r="EX150" s="10">
        <v>4617529</v>
      </c>
      <c r="EY150" s="10">
        <v>797164</v>
      </c>
      <c r="EZ150" s="10">
        <v>16848056</v>
      </c>
      <c r="FA150" s="10">
        <v>14612296</v>
      </c>
      <c r="FB150" s="10">
        <v>2235760</v>
      </c>
      <c r="FC150" s="10">
        <v>817410</v>
      </c>
      <c r="FD150" s="10">
        <v>732580</v>
      </c>
      <c r="FE150" s="10">
        <v>84830</v>
      </c>
      <c r="FF150" s="320"/>
      <c r="FG150" s="320"/>
      <c r="FH150" s="317"/>
    </row>
    <row r="151" spans="1:164" ht="14.25" customHeight="1">
      <c r="A151" s="713" t="s">
        <v>579</v>
      </c>
      <c r="B151" s="713"/>
      <c r="C151" s="713"/>
      <c r="D151" s="10">
        <v>231870446</v>
      </c>
      <c r="E151" s="10"/>
      <c r="F151" s="10"/>
      <c r="G151" s="10">
        <v>46601539</v>
      </c>
      <c r="H151" s="10">
        <v>185268907</v>
      </c>
      <c r="I151" s="10">
        <v>2235635</v>
      </c>
      <c r="J151" s="10">
        <v>587980</v>
      </c>
      <c r="K151" s="10">
        <v>1647655</v>
      </c>
      <c r="L151" s="10">
        <v>379215</v>
      </c>
      <c r="M151" s="10">
        <v>19809</v>
      </c>
      <c r="N151" s="10">
        <v>359406</v>
      </c>
      <c r="O151" s="10">
        <v>2629933</v>
      </c>
      <c r="P151" s="10">
        <v>177528</v>
      </c>
      <c r="Q151" s="10">
        <v>2452405</v>
      </c>
      <c r="R151" s="10">
        <v>2028372</v>
      </c>
      <c r="S151" s="10">
        <v>165727</v>
      </c>
      <c r="T151" s="10">
        <v>1862645</v>
      </c>
      <c r="U151" s="10">
        <v>42485089</v>
      </c>
      <c r="V151" s="10">
        <v>5560898</v>
      </c>
      <c r="W151" s="10">
        <v>36924191</v>
      </c>
      <c r="X151" s="10">
        <v>5245145</v>
      </c>
      <c r="Y151" s="10">
        <v>1472948</v>
      </c>
      <c r="Z151" s="10">
        <v>3772197</v>
      </c>
      <c r="AA151" s="10">
        <v>1290902</v>
      </c>
      <c r="AB151" s="10">
        <v>603260</v>
      </c>
      <c r="AC151" s="10">
        <v>687642</v>
      </c>
      <c r="AD151" s="10">
        <v>497743</v>
      </c>
      <c r="AE151" s="10">
        <v>437079</v>
      </c>
      <c r="AF151" s="10">
        <v>60664</v>
      </c>
      <c r="AG151" s="10">
        <v>0</v>
      </c>
      <c r="AH151" s="10">
        <v>0</v>
      </c>
      <c r="AI151" s="10">
        <v>0</v>
      </c>
      <c r="AJ151" s="10">
        <v>10706187</v>
      </c>
      <c r="AK151" s="10">
        <v>3272133</v>
      </c>
      <c r="AL151" s="10">
        <v>7434054</v>
      </c>
      <c r="AM151" s="10">
        <v>6698277</v>
      </c>
      <c r="AN151" s="10">
        <v>763483</v>
      </c>
      <c r="AO151" s="10">
        <v>5934794</v>
      </c>
      <c r="AP151" s="10">
        <v>702569</v>
      </c>
      <c r="AQ151" s="10">
        <v>360794</v>
      </c>
      <c r="AR151" s="10">
        <v>341775</v>
      </c>
      <c r="AS151" s="10">
        <v>1001194</v>
      </c>
      <c r="AT151" s="10">
        <v>426165</v>
      </c>
      <c r="AU151" s="10">
        <v>575029</v>
      </c>
      <c r="AV151" s="10">
        <v>8051740</v>
      </c>
      <c r="AW151" s="10">
        <v>1682968</v>
      </c>
      <c r="AX151" s="10">
        <v>6368772</v>
      </c>
      <c r="AY151" s="10">
        <v>1997196</v>
      </c>
      <c r="AZ151" s="10">
        <v>231444</v>
      </c>
      <c r="BA151" s="10">
        <v>1765752</v>
      </c>
      <c r="BB151" s="10">
        <v>1458192</v>
      </c>
      <c r="BC151" s="10">
        <v>269315</v>
      </c>
      <c r="BD151" s="10">
        <v>1188877</v>
      </c>
      <c r="BE151" s="10">
        <v>2032991</v>
      </c>
      <c r="BF151" s="10">
        <v>98424</v>
      </c>
      <c r="BG151" s="10">
        <v>1934567</v>
      </c>
      <c r="BH151" s="10">
        <v>1461418</v>
      </c>
      <c r="BI151" s="10">
        <v>774648</v>
      </c>
      <c r="BJ151" s="10">
        <v>686770</v>
      </c>
      <c r="BK151" s="10">
        <v>2725306</v>
      </c>
      <c r="BL151" s="10">
        <v>527143</v>
      </c>
      <c r="BM151" s="10">
        <v>2198163</v>
      </c>
      <c r="BN151" s="10">
        <v>446826</v>
      </c>
      <c r="BO151" s="10">
        <v>51611</v>
      </c>
      <c r="BP151" s="10">
        <v>395215</v>
      </c>
      <c r="BQ151" s="10">
        <v>2680087</v>
      </c>
      <c r="BR151" s="10">
        <v>96292</v>
      </c>
      <c r="BS151" s="10">
        <v>2583795</v>
      </c>
      <c r="BT151" s="10">
        <v>4556207</v>
      </c>
      <c r="BU151" s="10">
        <v>2170255</v>
      </c>
      <c r="BV151" s="10">
        <v>2385952</v>
      </c>
      <c r="BW151" s="10">
        <v>4187460</v>
      </c>
      <c r="BX151" s="10">
        <v>1592548</v>
      </c>
      <c r="BY151" s="10">
        <v>2594912</v>
      </c>
      <c r="BZ151" s="10">
        <v>1430844</v>
      </c>
      <c r="CA151" s="10">
        <v>444759</v>
      </c>
      <c r="CB151" s="10">
        <v>986085</v>
      </c>
      <c r="CC151" s="10">
        <v>907299</v>
      </c>
      <c r="CD151" s="10">
        <v>93205</v>
      </c>
      <c r="CE151" s="10">
        <v>814094</v>
      </c>
      <c r="CF151" s="10">
        <v>2184430</v>
      </c>
      <c r="CG151" s="10">
        <v>792637</v>
      </c>
      <c r="CH151" s="10">
        <v>1391793</v>
      </c>
      <c r="CI151" s="10">
        <v>730050</v>
      </c>
      <c r="CJ151" s="10">
        <v>53680</v>
      </c>
      <c r="CK151" s="10">
        <v>676370</v>
      </c>
      <c r="CL151" s="10">
        <v>801417</v>
      </c>
      <c r="CM151" s="10">
        <v>112051</v>
      </c>
      <c r="CN151" s="10">
        <v>689366</v>
      </c>
      <c r="CO151" s="10">
        <v>3057553</v>
      </c>
      <c r="CP151" s="10">
        <v>189280</v>
      </c>
      <c r="CQ151" s="10">
        <v>2868273</v>
      </c>
      <c r="CR151" s="10">
        <v>325381</v>
      </c>
      <c r="CS151" s="10">
        <v>119117</v>
      </c>
      <c r="CT151" s="10">
        <v>206264</v>
      </c>
      <c r="CU151" s="10">
        <v>5924150</v>
      </c>
      <c r="CV151" s="10">
        <v>1697570</v>
      </c>
      <c r="CW151" s="10">
        <v>4226580</v>
      </c>
      <c r="CX151" s="10">
        <v>1652387</v>
      </c>
      <c r="CY151" s="10">
        <v>91339</v>
      </c>
      <c r="CZ151" s="10">
        <v>1561048</v>
      </c>
      <c r="DA151" s="10">
        <v>12507131</v>
      </c>
      <c r="DB151" s="10">
        <v>5142803</v>
      </c>
      <c r="DC151" s="10">
        <v>7364328</v>
      </c>
      <c r="DD151" s="10">
        <v>5452014</v>
      </c>
      <c r="DE151" s="10">
        <v>849938</v>
      </c>
      <c r="DF151" s="10">
        <v>4602076</v>
      </c>
      <c r="DG151" s="10">
        <v>606981</v>
      </c>
      <c r="DH151" s="10">
        <v>318341</v>
      </c>
      <c r="DI151" s="10">
        <v>288640</v>
      </c>
      <c r="DJ151" s="10">
        <v>8468984</v>
      </c>
      <c r="DK151" s="10">
        <v>1532036</v>
      </c>
      <c r="DL151" s="10">
        <v>6936948</v>
      </c>
      <c r="DM151" s="10">
        <v>2070466</v>
      </c>
      <c r="DN151" s="10">
        <v>196991</v>
      </c>
      <c r="DO151" s="10">
        <v>1873475</v>
      </c>
      <c r="DP151" s="10">
        <v>5076508</v>
      </c>
      <c r="DQ151" s="10">
        <v>224488</v>
      </c>
      <c r="DR151" s="10">
        <v>4852020</v>
      </c>
      <c r="DS151" s="10">
        <v>11796930</v>
      </c>
      <c r="DT151" s="10">
        <v>5347238</v>
      </c>
      <c r="DU151" s="10">
        <v>6449692</v>
      </c>
      <c r="DV151" s="10">
        <v>513961</v>
      </c>
      <c r="DW151" s="10">
        <v>342837</v>
      </c>
      <c r="DX151" s="10">
        <v>171124</v>
      </c>
      <c r="DY151" s="10">
        <v>2895143</v>
      </c>
      <c r="DZ151" s="10">
        <v>397508</v>
      </c>
      <c r="EA151" s="10">
        <v>2497635</v>
      </c>
      <c r="EB151" s="10">
        <v>125306</v>
      </c>
      <c r="EC151" s="10">
        <v>66048</v>
      </c>
      <c r="ED151" s="10">
        <v>59258</v>
      </c>
      <c r="EE151" s="10">
        <v>3960598</v>
      </c>
      <c r="EF151" s="10">
        <v>2532468</v>
      </c>
      <c r="EG151" s="10">
        <v>1428130</v>
      </c>
      <c r="EH151" s="10">
        <v>35781362</v>
      </c>
      <c r="EI151" s="10">
        <v>2505157</v>
      </c>
      <c r="EJ151" s="10">
        <v>33276205</v>
      </c>
      <c r="EK151" s="10">
        <v>3569975</v>
      </c>
      <c r="EL151" s="10">
        <v>474991</v>
      </c>
      <c r="EM151" s="10">
        <v>3094984</v>
      </c>
      <c r="EN151" s="10">
        <v>133441</v>
      </c>
      <c r="EO151" s="10">
        <v>70115</v>
      </c>
      <c r="EP151" s="10">
        <v>63326</v>
      </c>
      <c r="EQ151" s="10">
        <v>5266045</v>
      </c>
      <c r="ER151" s="10">
        <v>448781</v>
      </c>
      <c r="ES151" s="10">
        <v>4817264</v>
      </c>
      <c r="ET151" s="10">
        <v>8044616</v>
      </c>
      <c r="EU151" s="10">
        <v>417078</v>
      </c>
      <c r="EV151" s="10">
        <v>7627538</v>
      </c>
      <c r="EW151" s="10">
        <v>419207</v>
      </c>
      <c r="EX151" s="10">
        <v>309339</v>
      </c>
      <c r="EY151" s="10">
        <v>109868</v>
      </c>
      <c r="EZ151" s="10">
        <v>2249278</v>
      </c>
      <c r="FA151" s="10">
        <v>127434</v>
      </c>
      <c r="FB151" s="10">
        <v>2121844</v>
      </c>
      <c r="FC151" s="10">
        <v>421304</v>
      </c>
      <c r="FD151" s="10">
        <v>361858</v>
      </c>
      <c r="FE151" s="10">
        <v>59446</v>
      </c>
      <c r="FF151" s="320"/>
      <c r="FG151" s="320"/>
      <c r="FH151" s="317"/>
    </row>
    <row r="152" spans="1:164" ht="15" thickBot="1">
      <c r="A152" s="713" t="s">
        <v>580</v>
      </c>
      <c r="B152" s="713"/>
      <c r="C152" s="713"/>
      <c r="D152" s="448">
        <v>1753595485</v>
      </c>
      <c r="E152" s="448"/>
      <c r="F152" s="448"/>
      <c r="G152" s="448">
        <v>895395527</v>
      </c>
      <c r="H152" s="448">
        <v>858199958</v>
      </c>
      <c r="I152" s="448">
        <v>21585473</v>
      </c>
      <c r="J152" s="448">
        <v>13556295</v>
      </c>
      <c r="K152" s="448">
        <v>8029178</v>
      </c>
      <c r="L152" s="448">
        <v>78687006</v>
      </c>
      <c r="M152" s="448">
        <v>74460631</v>
      </c>
      <c r="N152" s="448">
        <v>4226375</v>
      </c>
      <c r="O152" s="448">
        <v>28879367</v>
      </c>
      <c r="P152" s="448">
        <v>13978751</v>
      </c>
      <c r="Q152" s="448">
        <v>14900616</v>
      </c>
      <c r="R152" s="448">
        <v>11288114</v>
      </c>
      <c r="S152" s="448">
        <v>7274047</v>
      </c>
      <c r="T152" s="448">
        <v>4014067</v>
      </c>
      <c r="U152" s="448">
        <v>288469260</v>
      </c>
      <c r="V152" s="448">
        <v>90029944</v>
      </c>
      <c r="W152" s="448">
        <v>198439316</v>
      </c>
      <c r="X152" s="448">
        <v>34426432</v>
      </c>
      <c r="Y152" s="448">
        <v>13906308</v>
      </c>
      <c r="Z152" s="448">
        <v>20520124</v>
      </c>
      <c r="AA152" s="448">
        <v>8019308</v>
      </c>
      <c r="AB152" s="448">
        <v>3130692</v>
      </c>
      <c r="AC152" s="448">
        <v>4888616</v>
      </c>
      <c r="AD152" s="448">
        <v>5973918</v>
      </c>
      <c r="AE152" s="448">
        <v>4778035</v>
      </c>
      <c r="AF152" s="448">
        <v>1195883</v>
      </c>
      <c r="AG152" s="448">
        <v>4854526</v>
      </c>
      <c r="AH152" s="448">
        <v>0</v>
      </c>
      <c r="AI152" s="448">
        <v>4854526</v>
      </c>
      <c r="AJ152" s="448">
        <v>134252242</v>
      </c>
      <c r="AK152" s="448">
        <v>72458272</v>
      </c>
      <c r="AL152" s="448">
        <v>61793970</v>
      </c>
      <c r="AM152" s="448">
        <v>32151046</v>
      </c>
      <c r="AN152" s="448">
        <v>7619914</v>
      </c>
      <c r="AO152" s="448">
        <v>24531132</v>
      </c>
      <c r="AP152" s="448">
        <v>10937824</v>
      </c>
      <c r="AQ152" s="448">
        <v>7273936</v>
      </c>
      <c r="AR152" s="448">
        <v>3663888</v>
      </c>
      <c r="AS152" s="448">
        <v>8561208</v>
      </c>
      <c r="AT152" s="448">
        <v>5529032</v>
      </c>
      <c r="AU152" s="448">
        <v>3032176</v>
      </c>
      <c r="AV152" s="448">
        <v>58879015</v>
      </c>
      <c r="AW152" s="448">
        <v>15911509</v>
      </c>
      <c r="AX152" s="448">
        <v>42967506</v>
      </c>
      <c r="AY152" s="448">
        <v>27383191</v>
      </c>
      <c r="AZ152" s="448">
        <v>12057476</v>
      </c>
      <c r="BA152" s="448">
        <v>15325715</v>
      </c>
      <c r="BB152" s="448">
        <v>15264629</v>
      </c>
      <c r="BC152" s="448">
        <v>5678874</v>
      </c>
      <c r="BD152" s="448">
        <v>9585755</v>
      </c>
      <c r="BE152" s="448">
        <v>9718364</v>
      </c>
      <c r="BF152" s="448">
        <v>1707497</v>
      </c>
      <c r="BG152" s="448">
        <v>8010867</v>
      </c>
      <c r="BH152" s="448">
        <v>11786020</v>
      </c>
      <c r="BI152" s="448">
        <v>5532917</v>
      </c>
      <c r="BJ152" s="448">
        <v>6253103</v>
      </c>
      <c r="BK152" s="448">
        <v>21174151</v>
      </c>
      <c r="BL152" s="448">
        <v>9117534</v>
      </c>
      <c r="BM152" s="448">
        <v>12056617</v>
      </c>
      <c r="BN152" s="448">
        <v>4504062</v>
      </c>
      <c r="BO152" s="448">
        <v>2161694</v>
      </c>
      <c r="BP152" s="448">
        <v>2342368</v>
      </c>
      <c r="BQ152" s="448">
        <v>14418063</v>
      </c>
      <c r="BR152" s="448">
        <v>5479151</v>
      </c>
      <c r="BS152" s="448">
        <v>8938912</v>
      </c>
      <c r="BT152" s="448">
        <v>24420577</v>
      </c>
      <c r="BU152" s="448">
        <v>13284621</v>
      </c>
      <c r="BV152" s="448">
        <v>11135956</v>
      </c>
      <c r="BW152" s="448">
        <v>40477856</v>
      </c>
      <c r="BX152" s="448">
        <v>17159865</v>
      </c>
      <c r="BY152" s="448">
        <v>23317991</v>
      </c>
      <c r="BZ152" s="448">
        <v>28173432</v>
      </c>
      <c r="CA152" s="448">
        <v>14840145</v>
      </c>
      <c r="CB152" s="448">
        <v>13333287</v>
      </c>
      <c r="CC152" s="448">
        <v>10248411</v>
      </c>
      <c r="CD152" s="448">
        <v>5122083</v>
      </c>
      <c r="CE152" s="448">
        <v>5126328</v>
      </c>
      <c r="CF152" s="448">
        <v>25346364</v>
      </c>
      <c r="CG152" s="448">
        <v>8766249</v>
      </c>
      <c r="CH152" s="448">
        <v>16580115</v>
      </c>
      <c r="CI152" s="448">
        <v>7205328</v>
      </c>
      <c r="CJ152" s="448">
        <v>4224657</v>
      </c>
      <c r="CK152" s="448">
        <v>2980671</v>
      </c>
      <c r="CL152" s="448">
        <v>14375155</v>
      </c>
      <c r="CM152" s="448">
        <v>6837610</v>
      </c>
      <c r="CN152" s="448">
        <v>7537545</v>
      </c>
      <c r="CO152" s="448">
        <v>12478924</v>
      </c>
      <c r="CP152" s="448">
        <v>3221855</v>
      </c>
      <c r="CQ152" s="448">
        <v>9257069</v>
      </c>
      <c r="CR152" s="448">
        <v>4831145</v>
      </c>
      <c r="CS152" s="448">
        <v>2002445</v>
      </c>
      <c r="CT152" s="448">
        <v>2828700</v>
      </c>
      <c r="CU152" s="448">
        <v>37517643</v>
      </c>
      <c r="CV152" s="448">
        <v>20611460</v>
      </c>
      <c r="CW152" s="448">
        <v>16906183</v>
      </c>
      <c r="CX152" s="448">
        <v>32103840</v>
      </c>
      <c r="CY152" s="448">
        <v>27905718</v>
      </c>
      <c r="CZ152" s="448">
        <v>4198122</v>
      </c>
      <c r="DA152" s="448">
        <v>78546682</v>
      </c>
      <c r="DB152" s="448">
        <v>31964296</v>
      </c>
      <c r="DC152" s="448">
        <v>46582386</v>
      </c>
      <c r="DD152" s="448">
        <v>27368075</v>
      </c>
      <c r="DE152" s="448">
        <v>21516431</v>
      </c>
      <c r="DF152" s="448">
        <v>5851644</v>
      </c>
      <c r="DG152" s="448">
        <v>31558853</v>
      </c>
      <c r="DH152" s="448">
        <v>28690615</v>
      </c>
      <c r="DI152" s="448">
        <v>2868238</v>
      </c>
      <c r="DJ152" s="448">
        <v>60044452</v>
      </c>
      <c r="DK152" s="448">
        <v>26871664</v>
      </c>
      <c r="DL152" s="448">
        <v>33172788</v>
      </c>
      <c r="DM152" s="448">
        <v>20639042</v>
      </c>
      <c r="DN152" s="448">
        <v>12058024</v>
      </c>
      <c r="DO152" s="448">
        <v>8581018</v>
      </c>
      <c r="DP152" s="448">
        <v>25572469</v>
      </c>
      <c r="DQ152" s="448">
        <v>12762369</v>
      </c>
      <c r="DR152" s="448">
        <v>12810100</v>
      </c>
      <c r="DS152" s="448">
        <v>53361639</v>
      </c>
      <c r="DT152" s="448">
        <v>27963844</v>
      </c>
      <c r="DU152" s="448">
        <v>25397795</v>
      </c>
      <c r="DV152" s="448">
        <v>3651651</v>
      </c>
      <c r="DW152" s="448">
        <v>2285805</v>
      </c>
      <c r="DX152" s="448">
        <v>1365846</v>
      </c>
      <c r="DY152" s="448">
        <v>23775947</v>
      </c>
      <c r="DZ152" s="448">
        <v>12587731</v>
      </c>
      <c r="EA152" s="448">
        <v>11188216</v>
      </c>
      <c r="EB152" s="448">
        <v>5549111</v>
      </c>
      <c r="EC152" s="448">
        <v>2953962</v>
      </c>
      <c r="ED152" s="448">
        <v>2595149</v>
      </c>
      <c r="EE152" s="448">
        <v>22233577</v>
      </c>
      <c r="EF152" s="448">
        <v>10425271</v>
      </c>
      <c r="EG152" s="448">
        <v>11808306</v>
      </c>
      <c r="EH152" s="448">
        <v>207866310</v>
      </c>
      <c r="EI152" s="448">
        <v>138643666</v>
      </c>
      <c r="EJ152" s="448">
        <v>69222644</v>
      </c>
      <c r="EK152" s="448">
        <v>12779254</v>
      </c>
      <c r="EL152" s="448">
        <v>5856061</v>
      </c>
      <c r="EM152" s="448">
        <v>6923193</v>
      </c>
      <c r="EN152" s="448">
        <v>2906879</v>
      </c>
      <c r="EO152" s="448">
        <v>2161100</v>
      </c>
      <c r="EP152" s="448">
        <v>745779</v>
      </c>
      <c r="EQ152" s="448">
        <v>34488474</v>
      </c>
      <c r="ER152" s="448">
        <v>17291299</v>
      </c>
      <c r="ES152" s="448">
        <v>17197175</v>
      </c>
      <c r="ET152" s="448">
        <v>34547047</v>
      </c>
      <c r="EU152" s="448">
        <v>15392053</v>
      </c>
      <c r="EV152" s="448">
        <v>19154994</v>
      </c>
      <c r="EW152" s="448">
        <v>5900997</v>
      </c>
      <c r="EX152" s="448">
        <v>3967275</v>
      </c>
      <c r="EY152" s="448">
        <v>1933722</v>
      </c>
      <c r="EZ152" s="448">
        <v>10475859</v>
      </c>
      <c r="FA152" s="448">
        <v>5450054</v>
      </c>
      <c r="FB152" s="448">
        <v>5025805</v>
      </c>
      <c r="FC152" s="448">
        <v>23937274</v>
      </c>
      <c r="FD152" s="448">
        <v>20934790</v>
      </c>
      <c r="FE152" s="448">
        <v>3002484</v>
      </c>
      <c r="FF152" s="317"/>
      <c r="FG152" s="317"/>
      <c r="FH152" s="317"/>
    </row>
    <row r="153" spans="1:164">
      <c r="I153" s="330"/>
      <c r="L153" s="330"/>
      <c r="O153" s="330"/>
      <c r="R153" s="330"/>
      <c r="U153" s="330"/>
      <c r="X153" s="330"/>
      <c r="AA153" s="330"/>
      <c r="AD153" s="330"/>
      <c r="AG153" s="330"/>
      <c r="AJ153" s="330"/>
      <c r="AM153" s="330"/>
      <c r="AP153" s="330"/>
    </row>
    <row r="154" spans="1:164">
      <c r="I154" s="330"/>
      <c r="L154" s="330"/>
      <c r="O154" s="330"/>
      <c r="R154" s="330"/>
      <c r="U154" s="330"/>
      <c r="X154" s="330"/>
      <c r="AA154" s="330"/>
      <c r="AD154" s="330"/>
      <c r="AG154" s="330"/>
      <c r="AJ154" s="330"/>
      <c r="AM154" s="330"/>
      <c r="AP154" s="330"/>
    </row>
    <row r="155" spans="1:164">
      <c r="I155" s="330"/>
      <c r="L155" s="330"/>
      <c r="O155" s="330"/>
      <c r="R155" s="330"/>
      <c r="U155" s="330"/>
      <c r="X155" s="330"/>
      <c r="AA155" s="330"/>
      <c r="AD155" s="330"/>
      <c r="AG155" s="330"/>
      <c r="AJ155" s="330"/>
      <c r="AM155" s="330"/>
      <c r="AP155" s="330"/>
    </row>
    <row r="156" spans="1:164">
      <c r="I156" s="330"/>
      <c r="L156" s="330"/>
      <c r="O156" s="330"/>
      <c r="R156" s="330"/>
      <c r="U156" s="330"/>
      <c r="X156" s="330"/>
      <c r="AA156" s="330"/>
      <c r="AD156" s="330"/>
      <c r="AG156" s="330"/>
      <c r="AJ156" s="330"/>
      <c r="AM156" s="330"/>
      <c r="AP156" s="330"/>
    </row>
    <row r="157" spans="1:164">
      <c r="A157" t="s">
        <v>318</v>
      </c>
      <c r="D157">
        <f>D17+D24</f>
        <v>79964088</v>
      </c>
      <c r="G157" s="240">
        <f>G17+G24</f>
        <v>76097816</v>
      </c>
      <c r="H157" s="240">
        <f t="shared" ref="H157:BS157" si="0">H17+H24</f>
        <v>3866272</v>
      </c>
      <c r="I157" s="330">
        <f t="shared" si="0"/>
        <v>992524</v>
      </c>
      <c r="J157" s="240">
        <f t="shared" si="0"/>
        <v>869122</v>
      </c>
      <c r="K157" s="240">
        <f t="shared" si="0"/>
        <v>123402</v>
      </c>
      <c r="L157" s="330">
        <f t="shared" si="0"/>
        <v>105036</v>
      </c>
      <c r="M157" s="240">
        <f t="shared" si="0"/>
        <v>83407</v>
      </c>
      <c r="N157" s="240">
        <f t="shared" si="0"/>
        <v>21629</v>
      </c>
      <c r="O157" s="330">
        <f t="shared" si="0"/>
        <v>1101251</v>
      </c>
      <c r="P157" s="240">
        <f t="shared" si="0"/>
        <v>1099278</v>
      </c>
      <c r="Q157" s="240">
        <f t="shared" si="0"/>
        <v>1973</v>
      </c>
      <c r="R157" s="330">
        <f t="shared" si="0"/>
        <v>657587</v>
      </c>
      <c r="S157" s="240">
        <f t="shared" si="0"/>
        <v>657562</v>
      </c>
      <c r="T157" s="240">
        <f t="shared" si="0"/>
        <v>25</v>
      </c>
      <c r="U157" s="330">
        <f t="shared" si="0"/>
        <v>11040212</v>
      </c>
      <c r="V157" s="240">
        <f t="shared" si="0"/>
        <v>10986796</v>
      </c>
      <c r="W157" s="240">
        <f t="shared" si="0"/>
        <v>53416</v>
      </c>
      <c r="X157" s="330">
        <f t="shared" si="0"/>
        <v>1373485</v>
      </c>
      <c r="Y157" s="240">
        <f t="shared" si="0"/>
        <v>1273059</v>
      </c>
      <c r="Z157" s="240">
        <f t="shared" si="0"/>
        <v>100426</v>
      </c>
      <c r="AA157" s="330">
        <f t="shared" si="0"/>
        <v>725678</v>
      </c>
      <c r="AB157" s="240">
        <f t="shared" si="0"/>
        <v>725678</v>
      </c>
      <c r="AC157" s="240">
        <f t="shared" si="0"/>
        <v>0</v>
      </c>
      <c r="AD157" s="330">
        <f t="shared" si="0"/>
        <v>190833</v>
      </c>
      <c r="AE157" s="240">
        <f t="shared" si="0"/>
        <v>190833</v>
      </c>
      <c r="AF157" s="240">
        <f t="shared" si="0"/>
        <v>0</v>
      </c>
      <c r="AG157" s="330">
        <f t="shared" si="0"/>
        <v>65782</v>
      </c>
      <c r="AH157" s="240">
        <f t="shared" si="0"/>
        <v>0</v>
      </c>
      <c r="AI157" s="240">
        <f t="shared" si="0"/>
        <v>65782</v>
      </c>
      <c r="AJ157" s="330">
        <f t="shared" si="0"/>
        <v>5092666</v>
      </c>
      <c r="AK157" s="240">
        <f t="shared" si="0"/>
        <v>4249214</v>
      </c>
      <c r="AL157" s="240">
        <f t="shared" si="0"/>
        <v>843452</v>
      </c>
      <c r="AM157" s="330">
        <f t="shared" si="0"/>
        <v>2196938</v>
      </c>
      <c r="AN157" s="240">
        <f t="shared" si="0"/>
        <v>2196938</v>
      </c>
      <c r="AO157" s="240">
        <f t="shared" si="0"/>
        <v>0</v>
      </c>
      <c r="AP157" s="330">
        <f t="shared" si="0"/>
        <v>583819</v>
      </c>
      <c r="AQ157" s="240">
        <f t="shared" si="0"/>
        <v>280134</v>
      </c>
      <c r="AR157" s="240">
        <f t="shared" si="0"/>
        <v>303685</v>
      </c>
      <c r="AS157" s="240">
        <f t="shared" si="0"/>
        <v>566855</v>
      </c>
      <c r="AT157" s="240">
        <f t="shared" si="0"/>
        <v>557665</v>
      </c>
      <c r="AU157" s="240">
        <f t="shared" si="0"/>
        <v>9190</v>
      </c>
      <c r="AV157" s="240">
        <f t="shared" si="0"/>
        <v>3167606</v>
      </c>
      <c r="AW157" s="240">
        <f t="shared" si="0"/>
        <v>2986689</v>
      </c>
      <c r="AX157" s="240">
        <f t="shared" si="0"/>
        <v>180917</v>
      </c>
      <c r="AY157" s="240">
        <f t="shared" si="0"/>
        <v>1804749</v>
      </c>
      <c r="AZ157" s="240">
        <f t="shared" si="0"/>
        <v>1741190</v>
      </c>
      <c r="BA157" s="240">
        <f t="shared" si="0"/>
        <v>63559</v>
      </c>
      <c r="BB157" s="240">
        <f t="shared" si="0"/>
        <v>1356391</v>
      </c>
      <c r="BC157" s="240">
        <f t="shared" si="0"/>
        <v>1336115</v>
      </c>
      <c r="BD157" s="240">
        <f t="shared" si="0"/>
        <v>20276</v>
      </c>
      <c r="BE157" s="240">
        <f t="shared" si="0"/>
        <v>714436</v>
      </c>
      <c r="BF157" s="240">
        <f t="shared" si="0"/>
        <v>684053</v>
      </c>
      <c r="BG157" s="240">
        <f t="shared" si="0"/>
        <v>30383</v>
      </c>
      <c r="BH157" s="240">
        <f t="shared" si="0"/>
        <v>917597</v>
      </c>
      <c r="BI157" s="240">
        <f t="shared" si="0"/>
        <v>914297</v>
      </c>
      <c r="BJ157" s="240">
        <f t="shared" si="0"/>
        <v>3300</v>
      </c>
      <c r="BK157" s="240">
        <f t="shared" si="0"/>
        <v>714479</v>
      </c>
      <c r="BL157" s="240">
        <f t="shared" si="0"/>
        <v>710925</v>
      </c>
      <c r="BM157" s="240">
        <f t="shared" si="0"/>
        <v>3554</v>
      </c>
      <c r="BN157" s="240">
        <f t="shared" si="0"/>
        <v>363289</v>
      </c>
      <c r="BO157" s="240">
        <f t="shared" si="0"/>
        <v>363025</v>
      </c>
      <c r="BP157" s="240">
        <f t="shared" si="0"/>
        <v>264</v>
      </c>
      <c r="BQ157" s="240">
        <f t="shared" si="0"/>
        <v>1585612</v>
      </c>
      <c r="BR157" s="240">
        <f t="shared" si="0"/>
        <v>1585612</v>
      </c>
      <c r="BS157" s="240">
        <f t="shared" si="0"/>
        <v>0</v>
      </c>
      <c r="BT157" s="240">
        <f t="shared" ref="BT157:EE157" si="1">BT17+BT24</f>
        <v>1213971</v>
      </c>
      <c r="BU157" s="240">
        <f t="shared" si="1"/>
        <v>1213971</v>
      </c>
      <c r="BV157" s="240">
        <f t="shared" si="1"/>
        <v>0</v>
      </c>
      <c r="BW157" s="240">
        <f t="shared" si="1"/>
        <v>2768416</v>
      </c>
      <c r="BX157" s="240">
        <f t="shared" si="1"/>
        <v>2768416</v>
      </c>
      <c r="BY157" s="240">
        <f t="shared" si="1"/>
        <v>0</v>
      </c>
      <c r="BZ157" s="240">
        <f t="shared" si="1"/>
        <v>1755468</v>
      </c>
      <c r="CA157" s="240">
        <f t="shared" si="1"/>
        <v>1737874</v>
      </c>
      <c r="CB157" s="240">
        <f t="shared" si="1"/>
        <v>17594</v>
      </c>
      <c r="CC157" s="240">
        <f t="shared" si="1"/>
        <v>602794</v>
      </c>
      <c r="CD157" s="240">
        <f t="shared" si="1"/>
        <v>594528</v>
      </c>
      <c r="CE157" s="240">
        <f t="shared" si="1"/>
        <v>8266</v>
      </c>
      <c r="CF157" s="240">
        <f t="shared" si="1"/>
        <v>1031914</v>
      </c>
      <c r="CG157" s="240">
        <f t="shared" si="1"/>
        <v>1014743</v>
      </c>
      <c r="CH157" s="240">
        <f t="shared" si="1"/>
        <v>17171</v>
      </c>
      <c r="CI157" s="240">
        <f t="shared" si="1"/>
        <v>416997</v>
      </c>
      <c r="CJ157" s="240">
        <f t="shared" si="1"/>
        <v>408695</v>
      </c>
      <c r="CK157" s="240">
        <f t="shared" si="1"/>
        <v>8302</v>
      </c>
      <c r="CL157" s="240">
        <f t="shared" si="1"/>
        <v>577313</v>
      </c>
      <c r="CM157" s="240">
        <f t="shared" si="1"/>
        <v>487622</v>
      </c>
      <c r="CN157" s="240">
        <f t="shared" si="1"/>
        <v>89691</v>
      </c>
      <c r="CO157" s="240">
        <f t="shared" si="1"/>
        <v>826593</v>
      </c>
      <c r="CP157" s="240">
        <f t="shared" si="1"/>
        <v>541649</v>
      </c>
      <c r="CQ157" s="240">
        <f t="shared" si="1"/>
        <v>284944</v>
      </c>
      <c r="CR157" s="240">
        <f t="shared" si="1"/>
        <v>265636</v>
      </c>
      <c r="CS157" s="240">
        <f t="shared" si="1"/>
        <v>265636</v>
      </c>
      <c r="CT157" s="240">
        <f t="shared" si="1"/>
        <v>0</v>
      </c>
      <c r="CU157" s="240">
        <f t="shared" si="1"/>
        <v>1116848</v>
      </c>
      <c r="CV157" s="240">
        <f t="shared" si="1"/>
        <v>1116848</v>
      </c>
      <c r="CW157" s="240">
        <f t="shared" si="1"/>
        <v>0</v>
      </c>
      <c r="CX157" s="240">
        <f t="shared" si="1"/>
        <v>446888</v>
      </c>
      <c r="CY157" s="240">
        <f t="shared" si="1"/>
        <v>431030</v>
      </c>
      <c r="CZ157" s="240">
        <f t="shared" si="1"/>
        <v>15858</v>
      </c>
      <c r="DA157" s="240">
        <f t="shared" si="1"/>
        <v>3223317</v>
      </c>
      <c r="DB157" s="240">
        <f t="shared" si="1"/>
        <v>3048539</v>
      </c>
      <c r="DC157" s="240">
        <f t="shared" si="1"/>
        <v>174778</v>
      </c>
      <c r="DD157" s="240">
        <f t="shared" si="1"/>
        <v>2934950</v>
      </c>
      <c r="DE157" s="240">
        <f t="shared" si="1"/>
        <v>2828661</v>
      </c>
      <c r="DF157" s="240">
        <f t="shared" si="1"/>
        <v>106289</v>
      </c>
      <c r="DG157" s="240">
        <f t="shared" si="1"/>
        <v>319820</v>
      </c>
      <c r="DH157" s="240">
        <f t="shared" si="1"/>
        <v>314729</v>
      </c>
      <c r="DI157" s="240">
        <f t="shared" si="1"/>
        <v>5091</v>
      </c>
      <c r="DJ157" s="240">
        <f t="shared" si="1"/>
        <v>2818391</v>
      </c>
      <c r="DK157" s="240">
        <f t="shared" si="1"/>
        <v>2699467</v>
      </c>
      <c r="DL157" s="240">
        <f t="shared" si="1"/>
        <v>118924</v>
      </c>
      <c r="DM157" s="240">
        <f t="shared" si="1"/>
        <v>1261389</v>
      </c>
      <c r="DN157" s="240">
        <f t="shared" si="1"/>
        <v>1254088</v>
      </c>
      <c r="DO157" s="240">
        <f t="shared" si="1"/>
        <v>7301</v>
      </c>
      <c r="DP157" s="240">
        <f t="shared" si="1"/>
        <v>1128767</v>
      </c>
      <c r="DQ157" s="240">
        <f t="shared" si="1"/>
        <v>1078013</v>
      </c>
      <c r="DR157" s="240">
        <f t="shared" si="1"/>
        <v>50754</v>
      </c>
      <c r="DS157" s="240">
        <f t="shared" si="1"/>
        <v>4559393</v>
      </c>
      <c r="DT157" s="240">
        <f t="shared" si="1"/>
        <v>4559393</v>
      </c>
      <c r="DU157" s="240">
        <f t="shared" si="1"/>
        <v>0</v>
      </c>
      <c r="DV157" s="240">
        <f t="shared" si="1"/>
        <v>100613</v>
      </c>
      <c r="DW157" s="240">
        <f t="shared" si="1"/>
        <v>100613</v>
      </c>
      <c r="DX157" s="240">
        <f t="shared" si="1"/>
        <v>0</v>
      </c>
      <c r="DY157" s="240">
        <f t="shared" si="1"/>
        <v>1065106</v>
      </c>
      <c r="DZ157" s="240">
        <f t="shared" si="1"/>
        <v>920674</v>
      </c>
      <c r="EA157" s="240">
        <f t="shared" si="1"/>
        <v>144432</v>
      </c>
      <c r="EB157" s="240">
        <f t="shared" si="1"/>
        <v>304185</v>
      </c>
      <c r="EC157" s="240">
        <f t="shared" si="1"/>
        <v>270793</v>
      </c>
      <c r="ED157" s="240">
        <f t="shared" si="1"/>
        <v>33392</v>
      </c>
      <c r="EE157" s="240">
        <f t="shared" si="1"/>
        <v>1612279</v>
      </c>
      <c r="EF157" s="240">
        <f t="shared" ref="EF157:FE157" si="2">EF17+EF24</f>
        <v>1444385</v>
      </c>
      <c r="EG157" s="240">
        <f t="shared" si="2"/>
        <v>167894</v>
      </c>
      <c r="EH157" s="240">
        <f t="shared" si="2"/>
        <v>6427943</v>
      </c>
      <c r="EI157" s="240">
        <f t="shared" si="2"/>
        <v>6068555</v>
      </c>
      <c r="EJ157" s="240">
        <f t="shared" si="2"/>
        <v>359388</v>
      </c>
      <c r="EK157" s="240">
        <f t="shared" si="2"/>
        <v>719158</v>
      </c>
      <c r="EL157" s="240">
        <f t="shared" si="2"/>
        <v>715175</v>
      </c>
      <c r="EM157" s="240">
        <f t="shared" si="2"/>
        <v>3983</v>
      </c>
      <c r="EN157" s="240">
        <f t="shared" si="2"/>
        <v>155923</v>
      </c>
      <c r="EO157" s="240">
        <f t="shared" si="2"/>
        <v>155910</v>
      </c>
      <c r="EP157" s="240">
        <f t="shared" si="2"/>
        <v>13</v>
      </c>
      <c r="EQ157" s="240">
        <f t="shared" si="2"/>
        <v>1785677</v>
      </c>
      <c r="ER157" s="240">
        <f t="shared" si="2"/>
        <v>1523859</v>
      </c>
      <c r="ES157" s="240">
        <f t="shared" si="2"/>
        <v>261818</v>
      </c>
      <c r="ET157" s="240">
        <f t="shared" si="2"/>
        <v>2967418</v>
      </c>
      <c r="EU157" s="240">
        <f t="shared" si="2"/>
        <v>2843453</v>
      </c>
      <c r="EV157" s="240">
        <f t="shared" si="2"/>
        <v>123965</v>
      </c>
      <c r="EW157" s="240">
        <f t="shared" si="2"/>
        <v>424122</v>
      </c>
      <c r="EX157" s="240">
        <f t="shared" si="2"/>
        <v>424026</v>
      </c>
      <c r="EY157" s="240">
        <f t="shared" si="2"/>
        <v>96</v>
      </c>
      <c r="EZ157" s="240">
        <f t="shared" si="2"/>
        <v>1588915</v>
      </c>
      <c r="FA157" s="240">
        <f t="shared" si="2"/>
        <v>1569594</v>
      </c>
      <c r="FB157" s="240">
        <f t="shared" si="2"/>
        <v>19321</v>
      </c>
      <c r="FC157" s="240">
        <f t="shared" si="2"/>
        <v>227057</v>
      </c>
      <c r="FD157" s="240">
        <f t="shared" si="2"/>
        <v>205285</v>
      </c>
      <c r="FE157" s="240">
        <f t="shared" si="2"/>
        <v>21772</v>
      </c>
    </row>
    <row r="158" spans="1:164">
      <c r="A158" t="s">
        <v>319</v>
      </c>
      <c r="D158">
        <f>D32+D34</f>
        <v>25039834</v>
      </c>
      <c r="G158" s="240">
        <f>G32+G34</f>
        <v>12727089</v>
      </c>
      <c r="H158" s="240">
        <f t="shared" ref="H158:BS158" si="3">H32+H34</f>
        <v>12312745</v>
      </c>
      <c r="I158" s="330">
        <f t="shared" si="3"/>
        <v>25260</v>
      </c>
      <c r="J158" s="240">
        <f t="shared" si="3"/>
        <v>1415</v>
      </c>
      <c r="K158" s="240">
        <f t="shared" si="3"/>
        <v>23845</v>
      </c>
      <c r="L158" s="330">
        <f t="shared" si="3"/>
        <v>77029</v>
      </c>
      <c r="M158" s="240">
        <f t="shared" si="3"/>
        <v>68087</v>
      </c>
      <c r="N158" s="240">
        <f t="shared" si="3"/>
        <v>8942</v>
      </c>
      <c r="O158" s="330">
        <f t="shared" si="3"/>
        <v>37730</v>
      </c>
      <c r="P158" s="240">
        <f t="shared" si="3"/>
        <v>12073</v>
      </c>
      <c r="Q158" s="240">
        <f t="shared" si="3"/>
        <v>25657</v>
      </c>
      <c r="R158" s="330">
        <f t="shared" si="3"/>
        <v>12599</v>
      </c>
      <c r="S158" s="240">
        <f t="shared" si="3"/>
        <v>7319</v>
      </c>
      <c r="T158" s="240">
        <f t="shared" si="3"/>
        <v>5280</v>
      </c>
      <c r="U158" s="330">
        <f t="shared" si="3"/>
        <v>1705008</v>
      </c>
      <c r="V158" s="240">
        <f t="shared" si="3"/>
        <v>52080</v>
      </c>
      <c r="W158" s="240">
        <f t="shared" si="3"/>
        <v>1652928</v>
      </c>
      <c r="X158" s="330">
        <f t="shared" si="3"/>
        <v>433793</v>
      </c>
      <c r="Y158" s="240">
        <f t="shared" si="3"/>
        <v>163450</v>
      </c>
      <c r="Z158" s="240">
        <f t="shared" si="3"/>
        <v>270343</v>
      </c>
      <c r="AA158" s="330">
        <f t="shared" si="3"/>
        <v>88041</v>
      </c>
      <c r="AB158" s="240">
        <f t="shared" si="3"/>
        <v>15942</v>
      </c>
      <c r="AC158" s="240">
        <f t="shared" si="3"/>
        <v>72099</v>
      </c>
      <c r="AD158" s="330">
        <f t="shared" si="3"/>
        <v>345807</v>
      </c>
      <c r="AE158" s="240">
        <f t="shared" si="3"/>
        <v>199381</v>
      </c>
      <c r="AF158" s="240">
        <f t="shared" si="3"/>
        <v>146426</v>
      </c>
      <c r="AG158" s="330">
        <f t="shared" si="3"/>
        <v>5858</v>
      </c>
      <c r="AH158" s="240">
        <f t="shared" si="3"/>
        <v>0</v>
      </c>
      <c r="AI158" s="240">
        <f t="shared" si="3"/>
        <v>5858</v>
      </c>
      <c r="AJ158" s="330">
        <f t="shared" si="3"/>
        <v>2406837</v>
      </c>
      <c r="AK158" s="240">
        <f t="shared" si="3"/>
        <v>1969509</v>
      </c>
      <c r="AL158" s="240">
        <f t="shared" si="3"/>
        <v>437328</v>
      </c>
      <c r="AM158" s="330">
        <f t="shared" si="3"/>
        <v>105125</v>
      </c>
      <c r="AN158" s="240">
        <f t="shared" si="3"/>
        <v>66484</v>
      </c>
      <c r="AO158" s="240">
        <f t="shared" si="3"/>
        <v>38641</v>
      </c>
      <c r="AP158" s="330">
        <f t="shared" si="3"/>
        <v>15736</v>
      </c>
      <c r="AQ158" s="240">
        <f t="shared" si="3"/>
        <v>2594</v>
      </c>
      <c r="AR158" s="240">
        <f t="shared" si="3"/>
        <v>13142</v>
      </c>
      <c r="AS158" s="240">
        <f t="shared" si="3"/>
        <v>45464</v>
      </c>
      <c r="AT158" s="240">
        <f t="shared" si="3"/>
        <v>7064</v>
      </c>
      <c r="AU158" s="240">
        <f t="shared" si="3"/>
        <v>38400</v>
      </c>
      <c r="AV158" s="240">
        <f t="shared" si="3"/>
        <v>1469990</v>
      </c>
      <c r="AW158" s="240">
        <f t="shared" si="3"/>
        <v>1400794</v>
      </c>
      <c r="AX158" s="240">
        <f t="shared" si="3"/>
        <v>69196</v>
      </c>
      <c r="AY158" s="240">
        <f t="shared" si="3"/>
        <v>28202</v>
      </c>
      <c r="AZ158" s="240">
        <f t="shared" si="3"/>
        <v>1330</v>
      </c>
      <c r="BA158" s="240">
        <f t="shared" si="3"/>
        <v>26872</v>
      </c>
      <c r="BB158" s="240">
        <f t="shared" si="3"/>
        <v>28926</v>
      </c>
      <c r="BC158" s="240">
        <f t="shared" si="3"/>
        <v>58</v>
      </c>
      <c r="BD158" s="240">
        <f t="shared" si="3"/>
        <v>28868</v>
      </c>
      <c r="BE158" s="240">
        <f t="shared" si="3"/>
        <v>144092</v>
      </c>
      <c r="BF158" s="240">
        <f t="shared" si="3"/>
        <v>125459</v>
      </c>
      <c r="BG158" s="240">
        <f t="shared" si="3"/>
        <v>18633</v>
      </c>
      <c r="BH158" s="240">
        <f t="shared" si="3"/>
        <v>105914</v>
      </c>
      <c r="BI158" s="240">
        <f t="shared" si="3"/>
        <v>75755</v>
      </c>
      <c r="BJ158" s="240">
        <f t="shared" si="3"/>
        <v>30159</v>
      </c>
      <c r="BK158" s="240">
        <f t="shared" si="3"/>
        <v>67533</v>
      </c>
      <c r="BL158" s="240">
        <f t="shared" si="3"/>
        <v>40359</v>
      </c>
      <c r="BM158" s="240">
        <f t="shared" si="3"/>
        <v>27174</v>
      </c>
      <c r="BN158" s="240">
        <f t="shared" si="3"/>
        <v>161803</v>
      </c>
      <c r="BO158" s="240">
        <f t="shared" si="3"/>
        <v>148407</v>
      </c>
      <c r="BP158" s="240">
        <f t="shared" si="3"/>
        <v>13396</v>
      </c>
      <c r="BQ158" s="240">
        <f t="shared" si="3"/>
        <v>888548</v>
      </c>
      <c r="BR158" s="240">
        <f t="shared" si="3"/>
        <v>746123</v>
      </c>
      <c r="BS158" s="240">
        <f t="shared" si="3"/>
        <v>142425</v>
      </c>
      <c r="BT158" s="240">
        <f t="shared" ref="BT158:EE158" si="4">BT32+BT34</f>
        <v>1080125</v>
      </c>
      <c r="BU158" s="240">
        <f t="shared" si="4"/>
        <v>1026228</v>
      </c>
      <c r="BV158" s="240">
        <f t="shared" si="4"/>
        <v>53897</v>
      </c>
      <c r="BW158" s="240">
        <f t="shared" si="4"/>
        <v>220614</v>
      </c>
      <c r="BX158" s="240">
        <f t="shared" si="4"/>
        <v>33285</v>
      </c>
      <c r="BY158" s="240">
        <f t="shared" si="4"/>
        <v>187329</v>
      </c>
      <c r="BZ158" s="240">
        <f t="shared" si="4"/>
        <v>298499</v>
      </c>
      <c r="CA158" s="240">
        <f t="shared" si="4"/>
        <v>13228</v>
      </c>
      <c r="CB158" s="240">
        <f t="shared" si="4"/>
        <v>285271</v>
      </c>
      <c r="CC158" s="240">
        <f t="shared" si="4"/>
        <v>21508</v>
      </c>
      <c r="CD158" s="240">
        <f t="shared" si="4"/>
        <v>18926</v>
      </c>
      <c r="CE158" s="240">
        <f t="shared" si="4"/>
        <v>2582</v>
      </c>
      <c r="CF158" s="240">
        <f t="shared" si="4"/>
        <v>64337</v>
      </c>
      <c r="CG158" s="240">
        <f t="shared" si="4"/>
        <v>3930</v>
      </c>
      <c r="CH158" s="240">
        <f t="shared" si="4"/>
        <v>60407</v>
      </c>
      <c r="CI158" s="240">
        <f t="shared" si="4"/>
        <v>36873</v>
      </c>
      <c r="CJ158" s="240">
        <f t="shared" si="4"/>
        <v>29</v>
      </c>
      <c r="CK158" s="240">
        <f t="shared" si="4"/>
        <v>36844</v>
      </c>
      <c r="CL158" s="240">
        <f t="shared" si="4"/>
        <v>65919</v>
      </c>
      <c r="CM158" s="240">
        <f t="shared" si="4"/>
        <v>1523</v>
      </c>
      <c r="CN158" s="240">
        <f t="shared" si="4"/>
        <v>64396</v>
      </c>
      <c r="CO158" s="240">
        <f t="shared" si="4"/>
        <v>17764</v>
      </c>
      <c r="CP158" s="240">
        <f t="shared" si="4"/>
        <v>4843</v>
      </c>
      <c r="CQ158" s="240">
        <f t="shared" si="4"/>
        <v>12921</v>
      </c>
      <c r="CR158" s="240">
        <f t="shared" si="4"/>
        <v>170692</v>
      </c>
      <c r="CS158" s="240">
        <f t="shared" si="4"/>
        <v>150010</v>
      </c>
      <c r="CT158" s="240">
        <f t="shared" si="4"/>
        <v>20682</v>
      </c>
      <c r="CU158" s="240">
        <f t="shared" si="4"/>
        <v>2401130</v>
      </c>
      <c r="CV158" s="240">
        <f t="shared" si="4"/>
        <v>1799139</v>
      </c>
      <c r="CW158" s="240">
        <f t="shared" si="4"/>
        <v>601991</v>
      </c>
      <c r="CX158" s="240">
        <f t="shared" si="4"/>
        <v>22877</v>
      </c>
      <c r="CY158" s="240">
        <f t="shared" si="4"/>
        <v>12837</v>
      </c>
      <c r="CZ158" s="240">
        <f t="shared" si="4"/>
        <v>10040</v>
      </c>
      <c r="DA158" s="240">
        <f t="shared" si="4"/>
        <v>4947023</v>
      </c>
      <c r="DB158" s="240">
        <f t="shared" si="4"/>
        <v>896420</v>
      </c>
      <c r="DC158" s="240">
        <f t="shared" si="4"/>
        <v>4050603</v>
      </c>
      <c r="DD158" s="240">
        <f t="shared" si="4"/>
        <v>111382</v>
      </c>
      <c r="DE158" s="240">
        <f t="shared" si="4"/>
        <v>58390</v>
      </c>
      <c r="DF158" s="240">
        <f t="shared" si="4"/>
        <v>52992</v>
      </c>
      <c r="DG158" s="240">
        <f t="shared" si="4"/>
        <v>19852</v>
      </c>
      <c r="DH158" s="240">
        <f t="shared" si="4"/>
        <v>0</v>
      </c>
      <c r="DI158" s="240">
        <f t="shared" si="4"/>
        <v>19852</v>
      </c>
      <c r="DJ158" s="240">
        <f t="shared" si="4"/>
        <v>393733</v>
      </c>
      <c r="DK158" s="240">
        <f t="shared" si="4"/>
        <v>321907</v>
      </c>
      <c r="DL158" s="240">
        <f t="shared" si="4"/>
        <v>71826</v>
      </c>
      <c r="DM158" s="240">
        <f t="shared" si="4"/>
        <v>342176</v>
      </c>
      <c r="DN158" s="240">
        <f t="shared" si="4"/>
        <v>304413</v>
      </c>
      <c r="DO158" s="240">
        <f t="shared" si="4"/>
        <v>37763</v>
      </c>
      <c r="DP158" s="240">
        <f t="shared" si="4"/>
        <v>195298</v>
      </c>
      <c r="DQ158" s="240">
        <f t="shared" si="4"/>
        <v>44765</v>
      </c>
      <c r="DR158" s="240">
        <f t="shared" si="4"/>
        <v>150533</v>
      </c>
      <c r="DS158" s="240">
        <f t="shared" si="4"/>
        <v>1824353</v>
      </c>
      <c r="DT158" s="240">
        <f t="shared" si="4"/>
        <v>1267180</v>
      </c>
      <c r="DU158" s="240">
        <f t="shared" si="4"/>
        <v>557173</v>
      </c>
      <c r="DV158" s="240">
        <f t="shared" si="4"/>
        <v>48536</v>
      </c>
      <c r="DW158" s="240">
        <f t="shared" si="4"/>
        <v>46386</v>
      </c>
      <c r="DX158" s="240">
        <f t="shared" si="4"/>
        <v>2150</v>
      </c>
      <c r="DY158" s="240">
        <f t="shared" si="4"/>
        <v>194201</v>
      </c>
      <c r="DZ158" s="240">
        <f t="shared" si="4"/>
        <v>92510</v>
      </c>
      <c r="EA158" s="240">
        <f t="shared" si="4"/>
        <v>101691</v>
      </c>
      <c r="EB158" s="240">
        <f t="shared" si="4"/>
        <v>15030</v>
      </c>
      <c r="EC158" s="240">
        <f t="shared" si="4"/>
        <v>2681</v>
      </c>
      <c r="ED158" s="240">
        <f t="shared" si="4"/>
        <v>12349</v>
      </c>
      <c r="EE158" s="240">
        <f t="shared" si="4"/>
        <v>16865</v>
      </c>
      <c r="EF158" s="240">
        <f t="shared" ref="EF158:FE158" si="5">EF32+EF34</f>
        <v>198</v>
      </c>
      <c r="EG158" s="240">
        <f t="shared" si="5"/>
        <v>16667</v>
      </c>
      <c r="EH158" s="240">
        <f t="shared" si="5"/>
        <v>2205436</v>
      </c>
      <c r="EI158" s="240">
        <f t="shared" si="5"/>
        <v>247175</v>
      </c>
      <c r="EJ158" s="240">
        <f t="shared" si="5"/>
        <v>1958261</v>
      </c>
      <c r="EK158" s="240">
        <f t="shared" si="5"/>
        <v>25821</v>
      </c>
      <c r="EL158" s="240">
        <f t="shared" si="5"/>
        <v>2122</v>
      </c>
      <c r="EM158" s="240">
        <f t="shared" si="5"/>
        <v>23699</v>
      </c>
      <c r="EN158" s="240">
        <f t="shared" si="5"/>
        <v>10686</v>
      </c>
      <c r="EO158" s="240">
        <f t="shared" si="5"/>
        <v>448</v>
      </c>
      <c r="EP158" s="240">
        <f t="shared" si="5"/>
        <v>10238</v>
      </c>
      <c r="EQ158" s="240">
        <f t="shared" si="5"/>
        <v>1043871</v>
      </c>
      <c r="ER158" s="240">
        <f t="shared" si="5"/>
        <v>686574</v>
      </c>
      <c r="ES158" s="240">
        <f t="shared" si="5"/>
        <v>357297</v>
      </c>
      <c r="ET158" s="240">
        <f t="shared" si="5"/>
        <v>629063</v>
      </c>
      <c r="EU158" s="240">
        <f t="shared" si="5"/>
        <v>413960</v>
      </c>
      <c r="EV158" s="240">
        <f t="shared" si="5"/>
        <v>215103</v>
      </c>
      <c r="EW158" s="240">
        <f t="shared" si="5"/>
        <v>144414</v>
      </c>
      <c r="EX158" s="240">
        <f t="shared" si="5"/>
        <v>133494</v>
      </c>
      <c r="EY158" s="240">
        <f t="shared" si="5"/>
        <v>10920</v>
      </c>
      <c r="EZ158" s="240">
        <f t="shared" si="5"/>
        <v>261199</v>
      </c>
      <c r="FA158" s="240">
        <f t="shared" si="5"/>
        <v>29767</v>
      </c>
      <c r="FB158" s="240">
        <f t="shared" si="5"/>
        <v>231432</v>
      </c>
      <c r="FC158" s="240">
        <f t="shared" si="5"/>
        <v>11257</v>
      </c>
      <c r="FD158" s="240">
        <f t="shared" si="5"/>
        <v>11038</v>
      </c>
      <c r="FE158" s="240">
        <f t="shared" si="5"/>
        <v>219</v>
      </c>
    </row>
    <row r="159" spans="1:164">
      <c r="A159" t="s">
        <v>320</v>
      </c>
      <c r="D159">
        <f>D94+D97</f>
        <v>189005087</v>
      </c>
      <c r="G159" s="240">
        <f>G94+G97</f>
        <v>111655032</v>
      </c>
      <c r="H159" s="240">
        <f t="shared" ref="H159:BS159" si="6">H94+H97</f>
        <v>77350055</v>
      </c>
      <c r="I159" s="330">
        <f t="shared" si="6"/>
        <v>2912034</v>
      </c>
      <c r="J159" s="240">
        <f t="shared" si="6"/>
        <v>2002873</v>
      </c>
      <c r="K159" s="240">
        <f t="shared" si="6"/>
        <v>909161</v>
      </c>
      <c r="L159" s="330">
        <f t="shared" si="6"/>
        <v>1578822</v>
      </c>
      <c r="M159" s="240">
        <f t="shared" si="6"/>
        <v>1310107</v>
      </c>
      <c r="N159" s="240">
        <f t="shared" si="6"/>
        <v>268715</v>
      </c>
      <c r="O159" s="330">
        <f t="shared" si="6"/>
        <v>2678037</v>
      </c>
      <c r="P159" s="240">
        <f t="shared" si="6"/>
        <v>1485223</v>
      </c>
      <c r="Q159" s="240">
        <f t="shared" si="6"/>
        <v>1192814</v>
      </c>
      <c r="R159" s="330">
        <f t="shared" si="6"/>
        <v>2023126</v>
      </c>
      <c r="S159" s="240">
        <f t="shared" si="6"/>
        <v>1474749</v>
      </c>
      <c r="T159" s="240">
        <f t="shared" si="6"/>
        <v>548377</v>
      </c>
      <c r="U159" s="330">
        <f t="shared" si="6"/>
        <v>16454923</v>
      </c>
      <c r="V159" s="240">
        <f t="shared" si="6"/>
        <v>7665771</v>
      </c>
      <c r="W159" s="240">
        <f t="shared" si="6"/>
        <v>8789152</v>
      </c>
      <c r="X159" s="330">
        <f t="shared" si="6"/>
        <v>3395586</v>
      </c>
      <c r="Y159" s="240">
        <f t="shared" si="6"/>
        <v>1499255</v>
      </c>
      <c r="Z159" s="240">
        <f t="shared" si="6"/>
        <v>1896331</v>
      </c>
      <c r="AA159" s="330">
        <f t="shared" si="6"/>
        <v>2209856</v>
      </c>
      <c r="AB159" s="240">
        <f t="shared" si="6"/>
        <v>1447897</v>
      </c>
      <c r="AC159" s="240">
        <f t="shared" si="6"/>
        <v>761959</v>
      </c>
      <c r="AD159" s="330">
        <f t="shared" si="6"/>
        <v>772337</v>
      </c>
      <c r="AE159" s="240">
        <f t="shared" si="6"/>
        <v>554513</v>
      </c>
      <c r="AF159" s="240">
        <f t="shared" si="6"/>
        <v>217824</v>
      </c>
      <c r="AG159" s="330">
        <f t="shared" si="6"/>
        <v>636547</v>
      </c>
      <c r="AH159" s="240">
        <f t="shared" si="6"/>
        <v>0</v>
      </c>
      <c r="AI159" s="240">
        <f t="shared" si="6"/>
        <v>636547</v>
      </c>
      <c r="AJ159" s="330">
        <f t="shared" si="6"/>
        <v>11350352</v>
      </c>
      <c r="AK159" s="240">
        <f t="shared" si="6"/>
        <v>7865189</v>
      </c>
      <c r="AL159" s="240">
        <f t="shared" si="6"/>
        <v>3485163</v>
      </c>
      <c r="AM159" s="330">
        <f t="shared" si="6"/>
        <v>4410527</v>
      </c>
      <c r="AN159" s="240">
        <f t="shared" si="6"/>
        <v>2565156</v>
      </c>
      <c r="AO159" s="240">
        <f t="shared" si="6"/>
        <v>1845371</v>
      </c>
      <c r="AP159" s="330">
        <f t="shared" si="6"/>
        <v>882101</v>
      </c>
      <c r="AQ159" s="240">
        <f t="shared" si="6"/>
        <v>583244</v>
      </c>
      <c r="AR159" s="240">
        <f t="shared" si="6"/>
        <v>298857</v>
      </c>
      <c r="AS159" s="240">
        <f t="shared" si="6"/>
        <v>1036992</v>
      </c>
      <c r="AT159" s="240">
        <f t="shared" si="6"/>
        <v>658799</v>
      </c>
      <c r="AU159" s="240">
        <f t="shared" si="6"/>
        <v>378193</v>
      </c>
      <c r="AV159" s="240">
        <f t="shared" si="6"/>
        <v>7916488</v>
      </c>
      <c r="AW159" s="240">
        <f t="shared" si="6"/>
        <v>4540632</v>
      </c>
      <c r="AX159" s="240">
        <f t="shared" si="6"/>
        <v>3375856</v>
      </c>
      <c r="AY159" s="240">
        <f t="shared" si="6"/>
        <v>2625814</v>
      </c>
      <c r="AZ159" s="240">
        <f t="shared" si="6"/>
        <v>1651719</v>
      </c>
      <c r="BA159" s="240">
        <f t="shared" si="6"/>
        <v>974095</v>
      </c>
      <c r="BB159" s="240">
        <f t="shared" si="6"/>
        <v>2957496</v>
      </c>
      <c r="BC159" s="240">
        <f t="shared" si="6"/>
        <v>1683423</v>
      </c>
      <c r="BD159" s="240">
        <f t="shared" si="6"/>
        <v>1274073</v>
      </c>
      <c r="BE159" s="240">
        <f t="shared" si="6"/>
        <v>1703208</v>
      </c>
      <c r="BF159" s="240">
        <f t="shared" si="6"/>
        <v>755794</v>
      </c>
      <c r="BG159" s="240">
        <f t="shared" si="6"/>
        <v>947414</v>
      </c>
      <c r="BH159" s="240">
        <f t="shared" si="6"/>
        <v>2334351</v>
      </c>
      <c r="BI159" s="240">
        <f t="shared" si="6"/>
        <v>1743256</v>
      </c>
      <c r="BJ159" s="240">
        <f t="shared" si="6"/>
        <v>591095</v>
      </c>
      <c r="BK159" s="240">
        <f t="shared" si="6"/>
        <v>2138589</v>
      </c>
      <c r="BL159" s="240">
        <f t="shared" si="6"/>
        <v>1339407</v>
      </c>
      <c r="BM159" s="240">
        <f t="shared" si="6"/>
        <v>799182</v>
      </c>
      <c r="BN159" s="240">
        <f t="shared" si="6"/>
        <v>984176</v>
      </c>
      <c r="BO159" s="240">
        <f t="shared" si="6"/>
        <v>647122</v>
      </c>
      <c r="BP159" s="240">
        <f t="shared" si="6"/>
        <v>337054</v>
      </c>
      <c r="BQ159" s="240">
        <f t="shared" si="6"/>
        <v>3759330</v>
      </c>
      <c r="BR159" s="240">
        <f t="shared" si="6"/>
        <v>2622809</v>
      </c>
      <c r="BS159" s="240">
        <f t="shared" si="6"/>
        <v>1136521</v>
      </c>
      <c r="BT159" s="240">
        <f t="shared" ref="BT159:EE159" si="7">BT94+BT97</f>
        <v>3475880</v>
      </c>
      <c r="BU159" s="240">
        <f t="shared" si="7"/>
        <v>2256415</v>
      </c>
      <c r="BV159" s="240">
        <f t="shared" si="7"/>
        <v>1219465</v>
      </c>
      <c r="BW159" s="240">
        <f t="shared" si="7"/>
        <v>4718028</v>
      </c>
      <c r="BX159" s="240">
        <f t="shared" si="7"/>
        <v>1632086</v>
      </c>
      <c r="BY159" s="240">
        <f t="shared" si="7"/>
        <v>3085942</v>
      </c>
      <c r="BZ159" s="240">
        <f t="shared" si="7"/>
        <v>4914044</v>
      </c>
      <c r="CA159" s="240">
        <f t="shared" si="7"/>
        <v>1671251</v>
      </c>
      <c r="CB159" s="240">
        <f t="shared" si="7"/>
        <v>3242793</v>
      </c>
      <c r="CC159" s="240">
        <f t="shared" si="7"/>
        <v>1739448</v>
      </c>
      <c r="CD159" s="240">
        <f t="shared" si="7"/>
        <v>1035223</v>
      </c>
      <c r="CE159" s="240">
        <f t="shared" si="7"/>
        <v>704225</v>
      </c>
      <c r="CF159" s="240">
        <f t="shared" si="7"/>
        <v>2581641</v>
      </c>
      <c r="CG159" s="240">
        <f t="shared" si="7"/>
        <v>1367076</v>
      </c>
      <c r="CH159" s="240">
        <f t="shared" si="7"/>
        <v>1214565</v>
      </c>
      <c r="CI159" s="240">
        <f t="shared" si="7"/>
        <v>872630</v>
      </c>
      <c r="CJ159" s="240">
        <f t="shared" si="7"/>
        <v>625481</v>
      </c>
      <c r="CK159" s="240">
        <f t="shared" si="7"/>
        <v>247149</v>
      </c>
      <c r="CL159" s="240">
        <f t="shared" si="7"/>
        <v>1634774</v>
      </c>
      <c r="CM159" s="240">
        <f t="shared" si="7"/>
        <v>813233</v>
      </c>
      <c r="CN159" s="240">
        <f t="shared" si="7"/>
        <v>821541</v>
      </c>
      <c r="CO159" s="240">
        <f t="shared" si="7"/>
        <v>2109414</v>
      </c>
      <c r="CP159" s="240">
        <f t="shared" si="7"/>
        <v>949581</v>
      </c>
      <c r="CQ159" s="240">
        <f t="shared" si="7"/>
        <v>1159833</v>
      </c>
      <c r="CR159" s="240">
        <f t="shared" si="7"/>
        <v>776405</v>
      </c>
      <c r="CS159" s="240">
        <f t="shared" si="7"/>
        <v>463834</v>
      </c>
      <c r="CT159" s="240">
        <f t="shared" si="7"/>
        <v>312571</v>
      </c>
      <c r="CU159" s="240">
        <f t="shared" si="7"/>
        <v>5107261</v>
      </c>
      <c r="CV159" s="240">
        <f t="shared" si="7"/>
        <v>3813576</v>
      </c>
      <c r="CW159" s="240">
        <f t="shared" si="7"/>
        <v>1293685</v>
      </c>
      <c r="CX159" s="240">
        <f t="shared" si="7"/>
        <v>966218</v>
      </c>
      <c r="CY159" s="240">
        <f t="shared" si="7"/>
        <v>658289</v>
      </c>
      <c r="CZ159" s="240">
        <f t="shared" si="7"/>
        <v>307929</v>
      </c>
      <c r="DA159" s="240">
        <f t="shared" si="7"/>
        <v>14890175</v>
      </c>
      <c r="DB159" s="240">
        <f t="shared" si="7"/>
        <v>6290032</v>
      </c>
      <c r="DC159" s="240">
        <f t="shared" si="7"/>
        <v>8600143</v>
      </c>
      <c r="DD159" s="240">
        <f t="shared" si="7"/>
        <v>5775381</v>
      </c>
      <c r="DE159" s="240">
        <f t="shared" si="7"/>
        <v>5053231</v>
      </c>
      <c r="DF159" s="240">
        <f t="shared" si="7"/>
        <v>722150</v>
      </c>
      <c r="DG159" s="240">
        <f t="shared" si="7"/>
        <v>1414049</v>
      </c>
      <c r="DH159" s="240">
        <f t="shared" si="7"/>
        <v>625867</v>
      </c>
      <c r="DI159" s="240">
        <f t="shared" si="7"/>
        <v>788182</v>
      </c>
      <c r="DJ159" s="240">
        <f t="shared" si="7"/>
        <v>6060972</v>
      </c>
      <c r="DK159" s="240">
        <f t="shared" si="7"/>
        <v>3360197</v>
      </c>
      <c r="DL159" s="240">
        <f t="shared" si="7"/>
        <v>2700775</v>
      </c>
      <c r="DM159" s="240">
        <f t="shared" si="7"/>
        <v>2611087</v>
      </c>
      <c r="DN159" s="240">
        <f t="shared" si="7"/>
        <v>1814584</v>
      </c>
      <c r="DO159" s="240">
        <f t="shared" si="7"/>
        <v>796503</v>
      </c>
      <c r="DP159" s="240">
        <f t="shared" si="7"/>
        <v>2128387</v>
      </c>
      <c r="DQ159" s="240">
        <f t="shared" si="7"/>
        <v>1124378</v>
      </c>
      <c r="DR159" s="240">
        <f t="shared" si="7"/>
        <v>1004009</v>
      </c>
      <c r="DS159" s="240">
        <f t="shared" si="7"/>
        <v>11037874</v>
      </c>
      <c r="DT159" s="240">
        <f t="shared" si="7"/>
        <v>8305286</v>
      </c>
      <c r="DU159" s="240">
        <f t="shared" si="7"/>
        <v>2732588</v>
      </c>
      <c r="DV159" s="240">
        <f t="shared" si="7"/>
        <v>550089</v>
      </c>
      <c r="DW159" s="240">
        <f t="shared" si="7"/>
        <v>412144</v>
      </c>
      <c r="DX159" s="240">
        <f t="shared" si="7"/>
        <v>137945</v>
      </c>
      <c r="DY159" s="240">
        <f t="shared" si="7"/>
        <v>2377681</v>
      </c>
      <c r="DZ159" s="240">
        <f t="shared" si="7"/>
        <v>1810736</v>
      </c>
      <c r="EA159" s="240">
        <f t="shared" si="7"/>
        <v>566945</v>
      </c>
      <c r="EB159" s="240">
        <f t="shared" si="7"/>
        <v>968427</v>
      </c>
      <c r="EC159" s="240">
        <f t="shared" si="7"/>
        <v>579095</v>
      </c>
      <c r="ED159" s="240">
        <f t="shared" si="7"/>
        <v>389332</v>
      </c>
      <c r="EE159" s="240">
        <f t="shared" si="7"/>
        <v>2508442</v>
      </c>
      <c r="EF159" s="240">
        <f t="shared" ref="EF159:FE159" si="8">EF94+EF97</f>
        <v>1570923</v>
      </c>
      <c r="EG159" s="240">
        <f t="shared" si="8"/>
        <v>937519</v>
      </c>
      <c r="EH159" s="240">
        <f t="shared" si="8"/>
        <v>15405298</v>
      </c>
      <c r="EI159" s="240">
        <f t="shared" si="8"/>
        <v>9420076</v>
      </c>
      <c r="EJ159" s="240">
        <f t="shared" si="8"/>
        <v>5985222</v>
      </c>
      <c r="EK159" s="240">
        <f t="shared" si="8"/>
        <v>2037218</v>
      </c>
      <c r="EL159" s="240">
        <f t="shared" si="8"/>
        <v>1278582</v>
      </c>
      <c r="EM159" s="240">
        <f t="shared" si="8"/>
        <v>758636</v>
      </c>
      <c r="EN159" s="240">
        <f t="shared" si="8"/>
        <v>674575</v>
      </c>
      <c r="EO159" s="240">
        <f t="shared" si="8"/>
        <v>394198</v>
      </c>
      <c r="EP159" s="240">
        <f t="shared" si="8"/>
        <v>280377</v>
      </c>
      <c r="EQ159" s="240">
        <f t="shared" si="8"/>
        <v>5653108</v>
      </c>
      <c r="ER159" s="240">
        <f t="shared" si="8"/>
        <v>4156532</v>
      </c>
      <c r="ES159" s="240">
        <f t="shared" si="8"/>
        <v>1496576</v>
      </c>
      <c r="ET159" s="240">
        <f t="shared" si="8"/>
        <v>4461852</v>
      </c>
      <c r="EU159" s="240">
        <f t="shared" si="8"/>
        <v>2200949</v>
      </c>
      <c r="EV159" s="240">
        <f t="shared" si="8"/>
        <v>2260903</v>
      </c>
      <c r="EW159" s="240">
        <f t="shared" si="8"/>
        <v>1313526</v>
      </c>
      <c r="EX159" s="240">
        <f t="shared" si="8"/>
        <v>1208518</v>
      </c>
      <c r="EY159" s="240">
        <f t="shared" si="8"/>
        <v>105008</v>
      </c>
      <c r="EZ159" s="240">
        <f t="shared" si="8"/>
        <v>4800258</v>
      </c>
      <c r="FA159" s="240">
        <f t="shared" si="8"/>
        <v>2152019</v>
      </c>
      <c r="FB159" s="240">
        <f t="shared" si="8"/>
        <v>2648239</v>
      </c>
      <c r="FC159" s="240">
        <f t="shared" si="8"/>
        <v>680255</v>
      </c>
      <c r="FD159" s="240">
        <f t="shared" si="8"/>
        <v>514702</v>
      </c>
      <c r="FE159" s="240">
        <f t="shared" si="8"/>
        <v>165553</v>
      </c>
    </row>
    <row r="160" spans="1:164">
      <c r="I160" s="330"/>
      <c r="L160" s="330"/>
      <c r="O160" s="330"/>
      <c r="R160" s="330"/>
      <c r="U160" s="330"/>
      <c r="X160" s="330"/>
      <c r="AA160" s="330"/>
      <c r="AD160" s="330"/>
      <c r="AG160" s="330"/>
      <c r="AJ160" s="330"/>
      <c r="AM160" s="330"/>
      <c r="AP160" s="330"/>
    </row>
    <row r="161" spans="1:161">
      <c r="A161" t="s">
        <v>324</v>
      </c>
      <c r="D161" s="329">
        <f>D157/D159</f>
        <v>0.42307902538094122</v>
      </c>
      <c r="G161" s="328">
        <f>G157/G159</f>
        <v>0.68154398988484455</v>
      </c>
      <c r="H161" s="328">
        <f t="shared" ref="H161:BS161" si="9">H157/H159</f>
        <v>4.9984088569814206E-2</v>
      </c>
      <c r="I161" s="331">
        <f t="shared" si="9"/>
        <v>0.34083530618117786</v>
      </c>
      <c r="J161" s="328">
        <f t="shared" si="9"/>
        <v>0.43393764856783229</v>
      </c>
      <c r="K161" s="328">
        <f t="shared" si="9"/>
        <v>0.13573173508322509</v>
      </c>
      <c r="L161" s="331">
        <f t="shared" si="9"/>
        <v>6.6528082329736976E-2</v>
      </c>
      <c r="M161" s="328">
        <f t="shared" si="9"/>
        <v>6.3664265590520464E-2</v>
      </c>
      <c r="N161" s="328">
        <f t="shared" si="9"/>
        <v>8.0490482481439446E-2</v>
      </c>
      <c r="O161" s="331">
        <f t="shared" si="9"/>
        <v>0.41121575243359221</v>
      </c>
      <c r="P161" s="328">
        <f t="shared" si="9"/>
        <v>0.74014339934137841</v>
      </c>
      <c r="Q161" s="328">
        <f t="shared" si="9"/>
        <v>1.6540717999621063E-3</v>
      </c>
      <c r="R161" s="331">
        <f t="shared" si="9"/>
        <v>0.32503511891992887</v>
      </c>
      <c r="S161" s="328">
        <f t="shared" si="9"/>
        <v>0.44588062104127552</v>
      </c>
      <c r="T161" s="328">
        <f t="shared" si="9"/>
        <v>4.5589074669433621E-5</v>
      </c>
      <c r="U161" s="331">
        <f t="shared" si="9"/>
        <v>0.67093671602109595</v>
      </c>
      <c r="V161" s="328">
        <f t="shared" si="9"/>
        <v>1.4332277862200684</v>
      </c>
      <c r="W161" s="328">
        <f t="shared" si="9"/>
        <v>6.0774918900025846E-3</v>
      </c>
      <c r="X161" s="331">
        <f t="shared" si="9"/>
        <v>0.40449130135416977</v>
      </c>
      <c r="Y161" s="328">
        <f t="shared" si="9"/>
        <v>0.84912773344094239</v>
      </c>
      <c r="Z161" s="328">
        <f t="shared" si="9"/>
        <v>5.2958054263733491E-2</v>
      </c>
      <c r="AA161" s="331">
        <f t="shared" si="9"/>
        <v>0.32838248284051086</v>
      </c>
      <c r="AB161" s="328">
        <f t="shared" si="9"/>
        <v>0.50119449104459779</v>
      </c>
      <c r="AC161" s="328">
        <f t="shared" si="9"/>
        <v>0</v>
      </c>
      <c r="AD161" s="331">
        <f t="shared" si="9"/>
        <v>0.24708514547406119</v>
      </c>
      <c r="AE161" s="328">
        <f t="shared" si="9"/>
        <v>0.34414522292534172</v>
      </c>
      <c r="AF161" s="328">
        <f t="shared" si="9"/>
        <v>0</v>
      </c>
      <c r="AG161" s="331">
        <f t="shared" si="9"/>
        <v>0.10334193704471155</v>
      </c>
      <c r="AH161" s="328" t="e">
        <f t="shared" si="9"/>
        <v>#DIV/0!</v>
      </c>
      <c r="AI161" s="328">
        <f t="shared" si="9"/>
        <v>0.10334193704471155</v>
      </c>
      <c r="AJ161" s="331">
        <f t="shared" si="9"/>
        <v>0.4486791246650324</v>
      </c>
      <c r="AK161" s="328">
        <f t="shared" si="9"/>
        <v>0.54025580313454646</v>
      </c>
      <c r="AL161" s="328">
        <f t="shared" si="9"/>
        <v>0.24201221004584292</v>
      </c>
      <c r="AM161" s="331">
        <f t="shared" si="9"/>
        <v>0.49811235709474172</v>
      </c>
      <c r="AN161" s="328">
        <f t="shared" si="9"/>
        <v>0.85645395445735073</v>
      </c>
      <c r="AO161" s="328">
        <f t="shared" si="9"/>
        <v>0</v>
      </c>
      <c r="AP161" s="331">
        <f t="shared" si="9"/>
        <v>0.66185051371668324</v>
      </c>
      <c r="AQ161" s="328">
        <f t="shared" si="9"/>
        <v>0.48030326930067002</v>
      </c>
      <c r="AR161" s="328">
        <f t="shared" si="9"/>
        <v>1.0161548834392369</v>
      </c>
      <c r="AS161" s="328">
        <f t="shared" si="9"/>
        <v>0.54663391810158612</v>
      </c>
      <c r="AT161" s="328">
        <f t="shared" si="9"/>
        <v>0.84648732010825756</v>
      </c>
      <c r="AU161" s="328">
        <f t="shared" si="9"/>
        <v>2.4299762290682269E-2</v>
      </c>
      <c r="AV161" s="328">
        <f t="shared" si="9"/>
        <v>0.40012768288160105</v>
      </c>
      <c r="AW161" s="328">
        <f t="shared" si="9"/>
        <v>0.65776944707256613</v>
      </c>
      <c r="AX161" s="328">
        <f t="shared" si="9"/>
        <v>5.3591444658776917E-2</v>
      </c>
      <c r="AY161" s="328">
        <f t="shared" si="9"/>
        <v>0.68731029692125944</v>
      </c>
      <c r="AZ161" s="328">
        <f t="shared" si="9"/>
        <v>1.0541684148453823</v>
      </c>
      <c r="BA161" s="328">
        <f t="shared" si="9"/>
        <v>6.5249282667501629E-2</v>
      </c>
      <c r="BB161" s="328">
        <f t="shared" si="9"/>
        <v>0.45862817735002853</v>
      </c>
      <c r="BC161" s="328">
        <f t="shared" si="9"/>
        <v>0.79368940545543221</v>
      </c>
      <c r="BD161" s="328">
        <f t="shared" si="9"/>
        <v>1.5914315741719667E-2</v>
      </c>
      <c r="BE161" s="328">
        <f t="shared" si="9"/>
        <v>0.41946491561805721</v>
      </c>
      <c r="BF161" s="328">
        <f t="shared" si="9"/>
        <v>0.90507863253743748</v>
      </c>
      <c r="BG161" s="328">
        <f t="shared" si="9"/>
        <v>3.2069401549903211E-2</v>
      </c>
      <c r="BH161" s="328">
        <f t="shared" si="9"/>
        <v>0.39308441618248496</v>
      </c>
      <c r="BI161" s="328">
        <f t="shared" si="9"/>
        <v>0.5244766115820052</v>
      </c>
      <c r="BJ161" s="328">
        <f t="shared" si="9"/>
        <v>5.5828589313054585E-3</v>
      </c>
      <c r="BK161" s="328">
        <f t="shared" si="9"/>
        <v>0.33408897174725954</v>
      </c>
      <c r="BL161" s="328">
        <f t="shared" si="9"/>
        <v>0.53077593293151371</v>
      </c>
      <c r="BM161" s="328">
        <f t="shared" si="9"/>
        <v>4.4470471056655431E-3</v>
      </c>
      <c r="BN161" s="328">
        <f t="shared" si="9"/>
        <v>0.36913011493879144</v>
      </c>
      <c r="BO161" s="328">
        <f t="shared" si="9"/>
        <v>0.56098386393910271</v>
      </c>
      <c r="BP161" s="328">
        <f t="shared" si="9"/>
        <v>7.8325728221590601E-4</v>
      </c>
      <c r="BQ161" s="328">
        <f t="shared" si="9"/>
        <v>0.42178047684028802</v>
      </c>
      <c r="BR161" s="328">
        <f t="shared" si="9"/>
        <v>0.60454726211477849</v>
      </c>
      <c r="BS161" s="328">
        <f t="shared" si="9"/>
        <v>0</v>
      </c>
      <c r="BT161" s="328">
        <f t="shared" ref="BT161:EE161" si="10">BT157/BT159</f>
        <v>0.34925572804584737</v>
      </c>
      <c r="BU161" s="328">
        <f t="shared" si="10"/>
        <v>0.53800874395889053</v>
      </c>
      <c r="BV161" s="328">
        <f t="shared" si="10"/>
        <v>0</v>
      </c>
      <c r="BW161" s="328">
        <f t="shared" si="10"/>
        <v>0.586773965733141</v>
      </c>
      <c r="BX161" s="328">
        <f t="shared" si="10"/>
        <v>1.6962439479292146</v>
      </c>
      <c r="BY161" s="328">
        <f t="shared" si="10"/>
        <v>0</v>
      </c>
      <c r="BZ161" s="328">
        <f t="shared" si="10"/>
        <v>0.35723489655363283</v>
      </c>
      <c r="CA161" s="328">
        <f t="shared" si="10"/>
        <v>1.0398641496699179</v>
      </c>
      <c r="CB161" s="328">
        <f t="shared" si="10"/>
        <v>5.4255698714040642E-3</v>
      </c>
      <c r="CC161" s="328">
        <f t="shared" si="10"/>
        <v>0.34654327119867911</v>
      </c>
      <c r="CD161" s="328">
        <f t="shared" si="10"/>
        <v>0.57429945045656827</v>
      </c>
      <c r="CE161" s="328">
        <f t="shared" si="10"/>
        <v>1.1737725868862934E-2</v>
      </c>
      <c r="CF161" s="328">
        <f t="shared" si="10"/>
        <v>0.39971243096929432</v>
      </c>
      <c r="CG161" s="328">
        <f t="shared" si="10"/>
        <v>0.7422725583654457</v>
      </c>
      <c r="CH161" s="328">
        <f t="shared" si="10"/>
        <v>1.4137571887877553E-2</v>
      </c>
      <c r="CI161" s="328">
        <f t="shared" si="10"/>
        <v>0.47786232423822239</v>
      </c>
      <c r="CJ161" s="328">
        <f t="shared" si="10"/>
        <v>0.65340913632868147</v>
      </c>
      <c r="CK161" s="328">
        <f t="shared" si="10"/>
        <v>3.3591072591837315E-2</v>
      </c>
      <c r="CL161" s="328">
        <f t="shared" si="10"/>
        <v>0.35314545007444453</v>
      </c>
      <c r="CM161" s="328">
        <f t="shared" si="10"/>
        <v>0.59960921408747558</v>
      </c>
      <c r="CN161" s="328">
        <f t="shared" si="10"/>
        <v>0.10917410086654226</v>
      </c>
      <c r="CO161" s="328">
        <f t="shared" si="10"/>
        <v>0.39185906607237841</v>
      </c>
      <c r="CP161" s="328">
        <f t="shared" si="10"/>
        <v>0.57040842224096733</v>
      </c>
      <c r="CQ161" s="328">
        <f t="shared" si="10"/>
        <v>0.24567674829048664</v>
      </c>
      <c r="CR161" s="328">
        <f t="shared" si="10"/>
        <v>0.34213586981021504</v>
      </c>
      <c r="CS161" s="328">
        <f t="shared" si="10"/>
        <v>0.5726962663366636</v>
      </c>
      <c r="CT161" s="328">
        <f t="shared" si="10"/>
        <v>0</v>
      </c>
      <c r="CU161" s="328">
        <f t="shared" si="10"/>
        <v>0.21867846581562994</v>
      </c>
      <c r="CV161" s="328">
        <f t="shared" si="10"/>
        <v>0.29286108366530522</v>
      </c>
      <c r="CW161" s="328">
        <f t="shared" si="10"/>
        <v>0</v>
      </c>
      <c r="CX161" s="328">
        <f t="shared" si="10"/>
        <v>0.46251260067603789</v>
      </c>
      <c r="CY161" s="328">
        <f t="shared" si="10"/>
        <v>0.65477320751220214</v>
      </c>
      <c r="CZ161" s="328">
        <f t="shared" si="10"/>
        <v>5.1498884483111365E-2</v>
      </c>
      <c r="DA161" s="328">
        <f t="shared" si="10"/>
        <v>0.2164727412538805</v>
      </c>
      <c r="DB161" s="328">
        <f t="shared" si="10"/>
        <v>0.48466192222869453</v>
      </c>
      <c r="DC161" s="328">
        <f t="shared" si="10"/>
        <v>2.0322685332092735E-2</v>
      </c>
      <c r="DD161" s="328">
        <f t="shared" si="10"/>
        <v>0.50818292334306603</v>
      </c>
      <c r="DE161" s="328">
        <f t="shared" si="10"/>
        <v>0.55977274737687632</v>
      </c>
      <c r="DF161" s="328">
        <f t="shared" si="10"/>
        <v>0.14718410302568719</v>
      </c>
      <c r="DG161" s="328">
        <f t="shared" si="10"/>
        <v>0.22617320899063612</v>
      </c>
      <c r="DH161" s="328">
        <f t="shared" si="10"/>
        <v>0.50286882037237945</v>
      </c>
      <c r="DI161" s="328">
        <f t="shared" si="10"/>
        <v>6.4591680601688442E-3</v>
      </c>
      <c r="DJ161" s="328">
        <f t="shared" si="10"/>
        <v>0.46500643791127894</v>
      </c>
      <c r="DK161" s="328">
        <f t="shared" si="10"/>
        <v>0.80336569552320891</v>
      </c>
      <c r="DL161" s="328">
        <f t="shared" si="10"/>
        <v>4.4033286741768568E-2</v>
      </c>
      <c r="DM161" s="328">
        <f t="shared" si="10"/>
        <v>0.48308960980618415</v>
      </c>
      <c r="DN161" s="328">
        <f t="shared" si="10"/>
        <v>0.6911159803018212</v>
      </c>
      <c r="DO161" s="328">
        <f t="shared" si="10"/>
        <v>9.1663182687321959E-3</v>
      </c>
      <c r="DP161" s="328">
        <f t="shared" si="10"/>
        <v>0.53033917234036854</v>
      </c>
      <c r="DQ161" s="328">
        <f t="shared" si="10"/>
        <v>0.95876386766727917</v>
      </c>
      <c r="DR161" s="328">
        <f t="shared" si="10"/>
        <v>5.0551339679225982E-2</v>
      </c>
      <c r="DS161" s="328">
        <f t="shared" si="10"/>
        <v>0.41306804190734558</v>
      </c>
      <c r="DT161" s="328">
        <f t="shared" si="10"/>
        <v>0.54897483361801147</v>
      </c>
      <c r="DU161" s="328">
        <f t="shared" si="10"/>
        <v>0</v>
      </c>
      <c r="DV161" s="328">
        <f t="shared" si="10"/>
        <v>0.18290313022074609</v>
      </c>
      <c r="DW161" s="328">
        <f t="shared" si="10"/>
        <v>0.24412098683955122</v>
      </c>
      <c r="DX161" s="328">
        <f t="shared" si="10"/>
        <v>0</v>
      </c>
      <c r="DY161" s="328">
        <f t="shared" si="10"/>
        <v>0.44796000809191816</v>
      </c>
      <c r="DZ161" s="328">
        <f t="shared" si="10"/>
        <v>0.50845291638317236</v>
      </c>
      <c r="EA161" s="328">
        <f t="shared" si="10"/>
        <v>0.25475487040189082</v>
      </c>
      <c r="EB161" s="328">
        <f t="shared" si="10"/>
        <v>0.31410214709007495</v>
      </c>
      <c r="EC161" s="328">
        <f t="shared" si="10"/>
        <v>0.46761412203524466</v>
      </c>
      <c r="ED161" s="328">
        <f t="shared" si="10"/>
        <v>8.5767417011702096E-2</v>
      </c>
      <c r="EE161" s="328">
        <f t="shared" si="10"/>
        <v>0.64274119154439291</v>
      </c>
      <c r="EF161" s="328">
        <f t="shared" ref="EF161:FE161" si="11">EF157/EF159</f>
        <v>0.91944990301879848</v>
      </c>
      <c r="EG161" s="328">
        <f t="shared" si="11"/>
        <v>0.1790833039117074</v>
      </c>
      <c r="EH161" s="328">
        <f t="shared" si="11"/>
        <v>0.41725534942589232</v>
      </c>
      <c r="EI161" s="328">
        <f t="shared" si="11"/>
        <v>0.64421507851953641</v>
      </c>
      <c r="EJ161" s="328">
        <f t="shared" si="11"/>
        <v>6.0045893034544079E-2</v>
      </c>
      <c r="EK161" s="328">
        <f t="shared" si="11"/>
        <v>0.35300983988949636</v>
      </c>
      <c r="EL161" s="328">
        <f t="shared" si="11"/>
        <v>0.55935012380903215</v>
      </c>
      <c r="EM161" s="328">
        <f t="shared" si="11"/>
        <v>5.2502122229896812E-3</v>
      </c>
      <c r="EN161" s="328">
        <f t="shared" si="11"/>
        <v>0.23114257124856391</v>
      </c>
      <c r="EO161" s="328">
        <f t="shared" si="11"/>
        <v>0.39551190011111165</v>
      </c>
      <c r="EP161" s="328">
        <f t="shared" si="11"/>
        <v>4.6366142729253827E-5</v>
      </c>
      <c r="EQ161" s="328">
        <f t="shared" si="11"/>
        <v>0.31587526719815012</v>
      </c>
      <c r="ER161" s="328">
        <f t="shared" si="11"/>
        <v>0.3666178920311452</v>
      </c>
      <c r="ES161" s="328">
        <f t="shared" si="11"/>
        <v>0.17494467370851866</v>
      </c>
      <c r="ET161" s="328">
        <f t="shared" si="11"/>
        <v>0.66506419307498321</v>
      </c>
      <c r="EU161" s="328">
        <f t="shared" si="11"/>
        <v>1.2919213484728633</v>
      </c>
      <c r="EV161" s="328">
        <f t="shared" si="11"/>
        <v>5.4829862227614365E-2</v>
      </c>
      <c r="EW161" s="328">
        <f t="shared" si="11"/>
        <v>0.32288816513719559</v>
      </c>
      <c r="EX161" s="328">
        <f t="shared" si="11"/>
        <v>0.35086444719896598</v>
      </c>
      <c r="EY161" s="328">
        <f t="shared" si="11"/>
        <v>9.1421605972878261E-4</v>
      </c>
      <c r="EZ161" s="328">
        <f t="shared" si="11"/>
        <v>0.33100616675187045</v>
      </c>
      <c r="FA161" s="328">
        <f t="shared" si="11"/>
        <v>0.72935880212953508</v>
      </c>
      <c r="FB161" s="328">
        <f t="shared" si="11"/>
        <v>7.2957916562666741E-3</v>
      </c>
      <c r="FC161" s="328">
        <f t="shared" si="11"/>
        <v>0.33378218462194326</v>
      </c>
      <c r="FD161" s="328">
        <f t="shared" si="11"/>
        <v>0.39884243698295324</v>
      </c>
      <c r="FE161" s="328">
        <f t="shared" si="11"/>
        <v>0.13151075486400127</v>
      </c>
    </row>
    <row r="162" spans="1:161">
      <c r="A162" t="s">
        <v>321</v>
      </c>
      <c r="D162" s="329">
        <f>D158/D159</f>
        <v>0.13248232837246332</v>
      </c>
      <c r="G162" s="328">
        <f>G158/G159</f>
        <v>0.11398580764367162</v>
      </c>
      <c r="H162" s="328">
        <f t="shared" ref="H162:BS162" si="12">H158/H159</f>
        <v>0.15918211047167322</v>
      </c>
      <c r="I162" s="331">
        <f t="shared" si="12"/>
        <v>8.6743492692736412E-3</v>
      </c>
      <c r="J162" s="328">
        <f t="shared" si="12"/>
        <v>7.0648513410485837E-4</v>
      </c>
      <c r="K162" s="328">
        <f t="shared" si="12"/>
        <v>2.6227477861456881E-2</v>
      </c>
      <c r="L162" s="331">
        <f t="shared" si="12"/>
        <v>4.8788907172562831E-2</v>
      </c>
      <c r="M162" s="328">
        <f t="shared" si="12"/>
        <v>5.1970564236356265E-2</v>
      </c>
      <c r="N162" s="328">
        <f t="shared" si="12"/>
        <v>3.3276891874290608E-2</v>
      </c>
      <c r="O162" s="331">
        <f t="shared" si="12"/>
        <v>1.4088677639629326E-2</v>
      </c>
      <c r="P162" s="328">
        <f t="shared" si="12"/>
        <v>8.1287456496431845E-3</v>
      </c>
      <c r="Q162" s="328">
        <f t="shared" si="12"/>
        <v>2.1509640228904087E-2</v>
      </c>
      <c r="R162" s="331">
        <f t="shared" si="12"/>
        <v>6.2274915156050586E-3</v>
      </c>
      <c r="S162" s="328">
        <f t="shared" si="12"/>
        <v>4.9628784288038167E-3</v>
      </c>
      <c r="T162" s="328">
        <f t="shared" si="12"/>
        <v>9.62841257018438E-3</v>
      </c>
      <c r="U162" s="331">
        <f t="shared" si="12"/>
        <v>0.10361689325437742</v>
      </c>
      <c r="V162" s="328">
        <f t="shared" si="12"/>
        <v>6.7938371756735231E-3</v>
      </c>
      <c r="W162" s="328">
        <f t="shared" si="12"/>
        <v>0.18806455958436036</v>
      </c>
      <c r="X162" s="331">
        <f t="shared" si="12"/>
        <v>0.12775202866309379</v>
      </c>
      <c r="Y162" s="328">
        <f t="shared" si="12"/>
        <v>0.10902081367078982</v>
      </c>
      <c r="Z162" s="328">
        <f t="shared" si="12"/>
        <v>0.14256108242706575</v>
      </c>
      <c r="AA162" s="331">
        <f t="shared" si="12"/>
        <v>3.9840152480523618E-2</v>
      </c>
      <c r="AB162" s="328">
        <f t="shared" si="12"/>
        <v>1.1010451710308122E-2</v>
      </c>
      <c r="AC162" s="328">
        <f t="shared" si="12"/>
        <v>9.4623201510842442E-2</v>
      </c>
      <c r="AD162" s="331">
        <f t="shared" si="12"/>
        <v>0.44774107675794372</v>
      </c>
      <c r="AE162" s="328">
        <f t="shared" si="12"/>
        <v>0.35956055133062703</v>
      </c>
      <c r="AF162" s="328">
        <f t="shared" si="12"/>
        <v>0.67222161010724257</v>
      </c>
      <c r="AG162" s="331">
        <f t="shared" si="12"/>
        <v>9.2027768570113432E-3</v>
      </c>
      <c r="AH162" s="328" t="e">
        <f t="shared" si="12"/>
        <v>#DIV/0!</v>
      </c>
      <c r="AI162" s="328">
        <f t="shared" si="12"/>
        <v>9.2027768570113432E-3</v>
      </c>
      <c r="AJ162" s="331">
        <f t="shared" si="12"/>
        <v>0.2120495470096434</v>
      </c>
      <c r="AK162" s="328">
        <f t="shared" si="12"/>
        <v>0.25040835000913519</v>
      </c>
      <c r="AL162" s="328">
        <f t="shared" si="12"/>
        <v>0.12548279664394463</v>
      </c>
      <c r="AM162" s="331">
        <f t="shared" si="12"/>
        <v>2.3835020168791621E-2</v>
      </c>
      <c r="AN162" s="328">
        <f t="shared" si="12"/>
        <v>2.5918111802946876E-2</v>
      </c>
      <c r="AO162" s="328">
        <f t="shared" si="12"/>
        <v>2.0939420853584457E-2</v>
      </c>
      <c r="AP162" s="331">
        <f t="shared" si="12"/>
        <v>1.7839227027290527E-2</v>
      </c>
      <c r="AQ162" s="328">
        <f t="shared" si="12"/>
        <v>4.4475382515722405E-3</v>
      </c>
      <c r="AR162" s="328">
        <f t="shared" si="12"/>
        <v>4.3974208400673231E-2</v>
      </c>
      <c r="AS162" s="328">
        <f t="shared" si="12"/>
        <v>4.3842189717953464E-2</v>
      </c>
      <c r="AT162" s="328">
        <f t="shared" si="12"/>
        <v>1.0722542080361384E-2</v>
      </c>
      <c r="AU162" s="328">
        <f t="shared" si="12"/>
        <v>0.10153545940829153</v>
      </c>
      <c r="AV162" s="328">
        <f t="shared" si="12"/>
        <v>0.18568713803393627</v>
      </c>
      <c r="AW162" s="328">
        <f t="shared" si="12"/>
        <v>0.30850198826947439</v>
      </c>
      <c r="AX162" s="328">
        <f t="shared" si="12"/>
        <v>2.0497319790891554E-2</v>
      </c>
      <c r="AY162" s="328">
        <f t="shared" si="12"/>
        <v>1.0740288535288486E-2</v>
      </c>
      <c r="AZ162" s="328">
        <f t="shared" si="12"/>
        <v>8.0522171144123183E-4</v>
      </c>
      <c r="BA162" s="328">
        <f t="shared" si="12"/>
        <v>2.7586631694033949E-2</v>
      </c>
      <c r="BB162" s="328">
        <f t="shared" si="12"/>
        <v>9.7805711317952761E-3</v>
      </c>
      <c r="BC162" s="328">
        <f t="shared" si="12"/>
        <v>3.4453610292837869E-5</v>
      </c>
      <c r="BD162" s="328">
        <f t="shared" si="12"/>
        <v>2.2658042357070592E-2</v>
      </c>
      <c r="BE162" s="328">
        <f t="shared" si="12"/>
        <v>8.4600354155217689E-2</v>
      </c>
      <c r="BF162" s="328">
        <f t="shared" si="12"/>
        <v>0.16599628999436356</v>
      </c>
      <c r="BG162" s="328">
        <f t="shared" si="12"/>
        <v>1.9667220454838118E-2</v>
      </c>
      <c r="BH162" s="328">
        <f t="shared" si="12"/>
        <v>4.5371925644429649E-2</v>
      </c>
      <c r="BI162" s="328">
        <f t="shared" si="12"/>
        <v>4.3456038585268024E-2</v>
      </c>
      <c r="BJ162" s="328">
        <f t="shared" si="12"/>
        <v>5.1022255305830704E-2</v>
      </c>
      <c r="BK162" s="328">
        <f t="shared" si="12"/>
        <v>3.1578297653265773E-2</v>
      </c>
      <c r="BL162" s="328">
        <f t="shared" si="12"/>
        <v>3.0131991246872682E-2</v>
      </c>
      <c r="BM162" s="328">
        <f t="shared" si="12"/>
        <v>3.4002267318332995E-2</v>
      </c>
      <c r="BN162" s="328">
        <f t="shared" si="12"/>
        <v>0.16440453739981467</v>
      </c>
      <c r="BO162" s="328">
        <f t="shared" si="12"/>
        <v>0.22933388140103411</v>
      </c>
      <c r="BP162" s="328">
        <f t="shared" si="12"/>
        <v>3.9744373305167717E-2</v>
      </c>
      <c r="BQ162" s="328">
        <f t="shared" si="12"/>
        <v>0.23635807444411638</v>
      </c>
      <c r="BR162" s="328">
        <f t="shared" si="12"/>
        <v>0.28447477494548784</v>
      </c>
      <c r="BS162" s="328">
        <f t="shared" si="12"/>
        <v>0.12531664615084104</v>
      </c>
      <c r="BT162" s="328">
        <f t="shared" ref="BT162:EE162" si="13">BT158/BT159</f>
        <v>0.31074864494746657</v>
      </c>
      <c r="BU162" s="328">
        <f t="shared" si="13"/>
        <v>0.45480463478571098</v>
      </c>
      <c r="BV162" s="328">
        <f t="shared" si="13"/>
        <v>4.4197250433591781E-2</v>
      </c>
      <c r="BW162" s="328">
        <f t="shared" si="13"/>
        <v>4.6759790319175723E-2</v>
      </c>
      <c r="BX162" s="328">
        <f t="shared" si="13"/>
        <v>2.039414589672358E-2</v>
      </c>
      <c r="BY162" s="328">
        <f t="shared" si="13"/>
        <v>6.0703992492405885E-2</v>
      </c>
      <c r="BZ162" s="328">
        <f t="shared" si="13"/>
        <v>6.0744063341720181E-2</v>
      </c>
      <c r="CA162" s="328">
        <f t="shared" si="13"/>
        <v>7.9150289214486632E-3</v>
      </c>
      <c r="CB162" s="328">
        <f t="shared" si="13"/>
        <v>8.7970770875600138E-2</v>
      </c>
      <c r="CC162" s="328">
        <f t="shared" si="13"/>
        <v>1.2364842179817965E-2</v>
      </c>
      <c r="CD162" s="328">
        <f t="shared" si="13"/>
        <v>1.8282051306819883E-2</v>
      </c>
      <c r="CE162" s="328">
        <f t="shared" si="13"/>
        <v>3.6664418332209166E-3</v>
      </c>
      <c r="CF162" s="328">
        <f t="shared" si="13"/>
        <v>2.492097080887699E-2</v>
      </c>
      <c r="CG162" s="328">
        <f t="shared" si="13"/>
        <v>2.8747487337938784E-3</v>
      </c>
      <c r="CH162" s="328">
        <f t="shared" si="13"/>
        <v>4.9735502011008056E-2</v>
      </c>
      <c r="CI162" s="328">
        <f t="shared" si="13"/>
        <v>4.2255022174346513E-2</v>
      </c>
      <c r="CJ162" s="328">
        <f t="shared" si="13"/>
        <v>4.6364318020851154E-5</v>
      </c>
      <c r="CK162" s="328">
        <f t="shared" si="13"/>
        <v>0.14907606342732521</v>
      </c>
      <c r="CL162" s="328">
        <f t="shared" si="13"/>
        <v>4.0323004892419377E-2</v>
      </c>
      <c r="CM162" s="328">
        <f t="shared" si="13"/>
        <v>1.8727720099897568E-3</v>
      </c>
      <c r="CN162" s="328">
        <f t="shared" si="13"/>
        <v>7.8384401995761618E-2</v>
      </c>
      <c r="CO162" s="328">
        <f t="shared" si="13"/>
        <v>8.4212961514430074E-3</v>
      </c>
      <c r="CP162" s="328">
        <f t="shared" si="13"/>
        <v>5.1001441688492081E-3</v>
      </c>
      <c r="CQ162" s="328">
        <f t="shared" si="13"/>
        <v>1.1140396936455507E-2</v>
      </c>
      <c r="CR162" s="328">
        <f t="shared" si="13"/>
        <v>0.21984917665393705</v>
      </c>
      <c r="CS162" s="328">
        <f t="shared" si="13"/>
        <v>0.32341311762397756</v>
      </c>
      <c r="CT162" s="328">
        <f t="shared" si="13"/>
        <v>6.616736677426889E-2</v>
      </c>
      <c r="CU162" s="328">
        <f t="shared" si="13"/>
        <v>0.4701404529746962</v>
      </c>
      <c r="CV162" s="328">
        <f t="shared" si="13"/>
        <v>0.47177216344973849</v>
      </c>
      <c r="CW162" s="328">
        <f t="shared" si="13"/>
        <v>0.46533043206035474</v>
      </c>
      <c r="CX162" s="328">
        <f t="shared" si="13"/>
        <v>2.367685139378484E-2</v>
      </c>
      <c r="CY162" s="328">
        <f t="shared" si="13"/>
        <v>1.9500553708173766E-2</v>
      </c>
      <c r="CZ162" s="328">
        <f t="shared" si="13"/>
        <v>3.2604918666315937E-2</v>
      </c>
      <c r="DA162" s="328">
        <f t="shared" si="13"/>
        <v>0.33223404023122627</v>
      </c>
      <c r="DB162" s="328">
        <f t="shared" si="13"/>
        <v>0.14251437830522962</v>
      </c>
      <c r="DC162" s="328">
        <f t="shared" si="13"/>
        <v>0.47099251721744628</v>
      </c>
      <c r="DD162" s="328">
        <f t="shared" si="13"/>
        <v>1.9285654054684877E-2</v>
      </c>
      <c r="DE162" s="328">
        <f t="shared" si="13"/>
        <v>1.1554983336403975E-2</v>
      </c>
      <c r="DF162" s="328">
        <f t="shared" si="13"/>
        <v>7.3380876549193383E-2</v>
      </c>
      <c r="DG162" s="328">
        <f t="shared" si="13"/>
        <v>1.4039117456325771E-2</v>
      </c>
      <c r="DH162" s="328">
        <f t="shared" si="13"/>
        <v>0</v>
      </c>
      <c r="DI162" s="328">
        <f t="shared" si="13"/>
        <v>2.5187076081412667E-2</v>
      </c>
      <c r="DJ162" s="328">
        <f t="shared" si="13"/>
        <v>6.4962022593075833E-2</v>
      </c>
      <c r="DK162" s="328">
        <f t="shared" si="13"/>
        <v>9.5800037914443706E-2</v>
      </c>
      <c r="DL162" s="328">
        <f t="shared" si="13"/>
        <v>2.6594588590312041E-2</v>
      </c>
      <c r="DM162" s="328">
        <f t="shared" si="13"/>
        <v>0.13104733775626778</v>
      </c>
      <c r="DN162" s="328">
        <f t="shared" si="13"/>
        <v>0.1677591117302919</v>
      </c>
      <c r="DO162" s="328">
        <f t="shared" si="13"/>
        <v>4.74109953132631E-2</v>
      </c>
      <c r="DP162" s="328">
        <f t="shared" si="13"/>
        <v>9.175868862194704E-2</v>
      </c>
      <c r="DQ162" s="328">
        <f t="shared" si="13"/>
        <v>3.9813123344640329E-2</v>
      </c>
      <c r="DR162" s="328">
        <f t="shared" si="13"/>
        <v>0.14993192292100968</v>
      </c>
      <c r="DS162" s="328">
        <f t="shared" si="13"/>
        <v>0.1652811945488778</v>
      </c>
      <c r="DT162" s="328">
        <f t="shared" si="13"/>
        <v>0.15257511902660548</v>
      </c>
      <c r="DU162" s="328">
        <f t="shared" si="13"/>
        <v>0.2038993803676222</v>
      </c>
      <c r="DV162" s="328">
        <f t="shared" si="13"/>
        <v>8.8232995024441499E-2</v>
      </c>
      <c r="DW162" s="328">
        <f t="shared" si="13"/>
        <v>0.11254804146123686</v>
      </c>
      <c r="DX162" s="328">
        <f t="shared" si="13"/>
        <v>1.5585921925405052E-2</v>
      </c>
      <c r="DY162" s="328">
        <f t="shared" si="13"/>
        <v>8.1676642072675013E-2</v>
      </c>
      <c r="DZ162" s="328">
        <f t="shared" si="13"/>
        <v>5.1089722632123073E-2</v>
      </c>
      <c r="EA162" s="328">
        <f t="shared" si="13"/>
        <v>0.17936660522625653</v>
      </c>
      <c r="EB162" s="328">
        <f t="shared" si="13"/>
        <v>1.552001338252651E-2</v>
      </c>
      <c r="EC162" s="328">
        <f t="shared" si="13"/>
        <v>4.6296376242240048E-3</v>
      </c>
      <c r="ED162" s="328">
        <f t="shared" si="13"/>
        <v>3.1718430542570349E-2</v>
      </c>
      <c r="EE162" s="328">
        <f t="shared" si="13"/>
        <v>6.723296771462127E-3</v>
      </c>
      <c r="EF162" s="328">
        <f t="shared" ref="EF162:FE162" si="14">EF158/EF159</f>
        <v>1.2604055068262415E-4</v>
      </c>
      <c r="EG162" s="328">
        <f t="shared" si="14"/>
        <v>1.7777773037133113E-2</v>
      </c>
      <c r="EH162" s="328">
        <f t="shared" si="14"/>
        <v>0.14316087880935507</v>
      </c>
      <c r="EI162" s="328">
        <f t="shared" si="14"/>
        <v>2.6239172592662733E-2</v>
      </c>
      <c r="EJ162" s="328">
        <f t="shared" si="14"/>
        <v>0.32718268428472663</v>
      </c>
      <c r="EK162" s="328">
        <f t="shared" si="14"/>
        <v>1.2674637667642834E-2</v>
      </c>
      <c r="EL162" s="328">
        <f t="shared" si="14"/>
        <v>1.6596510822145158E-3</v>
      </c>
      <c r="EM162" s="328">
        <f t="shared" si="14"/>
        <v>3.1238960450070918E-2</v>
      </c>
      <c r="EN162" s="328">
        <f t="shared" si="14"/>
        <v>1.5841085127672978E-2</v>
      </c>
      <c r="EO162" s="328">
        <f t="shared" si="14"/>
        <v>1.136484710729126E-3</v>
      </c>
      <c r="EP162" s="328">
        <f t="shared" si="14"/>
        <v>3.6515120712469283E-2</v>
      </c>
      <c r="EQ162" s="328">
        <f t="shared" si="14"/>
        <v>0.18465435296831406</v>
      </c>
      <c r="ER162" s="328">
        <f t="shared" si="14"/>
        <v>0.16517952947312808</v>
      </c>
      <c r="ES162" s="328">
        <f t="shared" si="14"/>
        <v>0.23874297062093738</v>
      </c>
      <c r="ET162" s="328">
        <f t="shared" si="14"/>
        <v>0.14098697132939417</v>
      </c>
      <c r="EU162" s="328">
        <f t="shared" si="14"/>
        <v>0.18808250441059743</v>
      </c>
      <c r="EV162" s="328">
        <f t="shared" si="14"/>
        <v>9.5140304559726802E-2</v>
      </c>
      <c r="EW162" s="328">
        <f t="shared" si="14"/>
        <v>0.1099437696703377</v>
      </c>
      <c r="EX162" s="328">
        <f t="shared" si="14"/>
        <v>0.11046091162895381</v>
      </c>
      <c r="EY162" s="328">
        <f t="shared" si="14"/>
        <v>0.10399207679414901</v>
      </c>
      <c r="EZ162" s="328">
        <f t="shared" si="14"/>
        <v>5.4413533605902016E-2</v>
      </c>
      <c r="FA162" s="328">
        <f t="shared" si="14"/>
        <v>1.3832126946834578E-2</v>
      </c>
      <c r="FB162" s="328">
        <f t="shared" si="14"/>
        <v>8.7390903917659996E-2</v>
      </c>
      <c r="FC162" s="328">
        <f t="shared" si="14"/>
        <v>1.6548206187385613E-2</v>
      </c>
      <c r="FD162" s="328">
        <f t="shared" si="14"/>
        <v>2.1445418902588293E-2</v>
      </c>
      <c r="FE162" s="328">
        <f t="shared" si="14"/>
        <v>1.3228392116119913E-3</v>
      </c>
    </row>
    <row r="163" spans="1:161">
      <c r="A163" t="s">
        <v>329</v>
      </c>
      <c r="G163" s="332">
        <f t="shared" ref="G163:H163" si="15">G161+G162</f>
        <v>0.79552979752851616</v>
      </c>
      <c r="H163" s="332">
        <f t="shared" si="15"/>
        <v>0.20916619904148742</v>
      </c>
      <c r="I163" s="332">
        <f>I161+I162</f>
        <v>0.34950965545045148</v>
      </c>
      <c r="J163" s="332">
        <f t="shared" ref="J163:BU163" si="16">J161+J162</f>
        <v>0.43464413370193716</v>
      </c>
      <c r="K163" s="332">
        <f t="shared" si="16"/>
        <v>0.16195921294468196</v>
      </c>
      <c r="L163" s="332">
        <f t="shared" si="16"/>
        <v>0.11531698950229981</v>
      </c>
      <c r="M163" s="332">
        <f t="shared" si="16"/>
        <v>0.11563482982687673</v>
      </c>
      <c r="N163" s="332">
        <f t="shared" si="16"/>
        <v>0.11376737435573006</v>
      </c>
      <c r="O163" s="332">
        <f t="shared" si="16"/>
        <v>0.42530443007322155</v>
      </c>
      <c r="P163" s="332">
        <f t="shared" si="16"/>
        <v>0.74827214499102157</v>
      </c>
      <c r="Q163" s="332">
        <f t="shared" si="16"/>
        <v>2.3163712028866194E-2</v>
      </c>
      <c r="R163" s="332">
        <f t="shared" si="16"/>
        <v>0.3312626104355339</v>
      </c>
      <c r="S163" s="332">
        <f t="shared" si="16"/>
        <v>0.45084349947007935</v>
      </c>
      <c r="T163" s="332">
        <f t="shared" si="16"/>
        <v>9.6740016448538142E-3</v>
      </c>
      <c r="U163" s="332">
        <f t="shared" si="16"/>
        <v>0.77455360927547334</v>
      </c>
      <c r="V163" s="332">
        <f t="shared" si="16"/>
        <v>1.4400216233957419</v>
      </c>
      <c r="W163" s="332">
        <f t="shared" si="16"/>
        <v>0.19414205147436295</v>
      </c>
      <c r="X163" s="332">
        <f t="shared" si="16"/>
        <v>0.53224333001726354</v>
      </c>
      <c r="Y163" s="332">
        <f t="shared" si="16"/>
        <v>0.95814854711173225</v>
      </c>
      <c r="Z163" s="332">
        <f t="shared" si="16"/>
        <v>0.19551913669079923</v>
      </c>
      <c r="AA163" s="332">
        <f t="shared" si="16"/>
        <v>0.3682226353210345</v>
      </c>
      <c r="AB163" s="332">
        <f t="shared" si="16"/>
        <v>0.51220494275490591</v>
      </c>
      <c r="AC163" s="332">
        <f t="shared" si="16"/>
        <v>9.4623201510842442E-2</v>
      </c>
      <c r="AD163" s="332">
        <f t="shared" si="16"/>
        <v>0.69482622223200496</v>
      </c>
      <c r="AE163" s="332">
        <f t="shared" si="16"/>
        <v>0.7037057742559687</v>
      </c>
      <c r="AF163" s="332">
        <f t="shared" si="16"/>
        <v>0.67222161010724257</v>
      </c>
      <c r="AG163" s="332">
        <f t="shared" si="16"/>
        <v>0.1125447139017229</v>
      </c>
      <c r="AH163" s="332" t="e">
        <f t="shared" si="16"/>
        <v>#DIV/0!</v>
      </c>
      <c r="AI163" s="332">
        <f t="shared" si="16"/>
        <v>0.1125447139017229</v>
      </c>
      <c r="AJ163" s="332">
        <f t="shared" si="16"/>
        <v>0.66072867167467586</v>
      </c>
      <c r="AK163" s="332">
        <f t="shared" si="16"/>
        <v>0.79066415314368166</v>
      </c>
      <c r="AL163" s="332">
        <f t="shared" si="16"/>
        <v>0.36749500668978752</v>
      </c>
      <c r="AM163" s="332">
        <f t="shared" si="16"/>
        <v>0.52194737726353335</v>
      </c>
      <c r="AN163" s="332">
        <f t="shared" si="16"/>
        <v>0.88237206626029763</v>
      </c>
      <c r="AO163" s="332">
        <f t="shared" si="16"/>
        <v>2.0939420853584457E-2</v>
      </c>
      <c r="AP163" s="332">
        <f t="shared" si="16"/>
        <v>0.67968974074397381</v>
      </c>
      <c r="AQ163" s="332">
        <f t="shared" si="16"/>
        <v>0.48475080755224226</v>
      </c>
      <c r="AR163" s="332">
        <f t="shared" si="16"/>
        <v>1.0601290918399102</v>
      </c>
      <c r="AS163" s="332">
        <f t="shared" si="16"/>
        <v>0.59047610781953963</v>
      </c>
      <c r="AT163" s="332">
        <f t="shared" si="16"/>
        <v>0.85720986218861894</v>
      </c>
      <c r="AU163" s="332">
        <f t="shared" si="16"/>
        <v>0.12583522169897379</v>
      </c>
      <c r="AV163" s="332">
        <f t="shared" si="16"/>
        <v>0.58581482091553738</v>
      </c>
      <c r="AW163" s="332">
        <f t="shared" si="16"/>
        <v>0.96627143534204052</v>
      </c>
      <c r="AX163" s="332">
        <f t="shared" si="16"/>
        <v>7.4088764449668471E-2</v>
      </c>
      <c r="AY163" s="332">
        <f t="shared" si="16"/>
        <v>0.69805058545654797</v>
      </c>
      <c r="AZ163" s="332">
        <f t="shared" si="16"/>
        <v>1.0549736365568234</v>
      </c>
      <c r="BA163" s="332">
        <f t="shared" si="16"/>
        <v>9.2835914361535571E-2</v>
      </c>
      <c r="BB163" s="332">
        <f t="shared" si="16"/>
        <v>0.46840874848182379</v>
      </c>
      <c r="BC163" s="332">
        <f t="shared" si="16"/>
        <v>0.79372385906572507</v>
      </c>
      <c r="BD163" s="332">
        <f t="shared" si="16"/>
        <v>3.8572358098790255E-2</v>
      </c>
      <c r="BE163" s="332">
        <f t="shared" si="16"/>
        <v>0.50406526977327493</v>
      </c>
      <c r="BF163" s="332">
        <f t="shared" si="16"/>
        <v>1.071074922531801</v>
      </c>
      <c r="BG163" s="332">
        <f t="shared" si="16"/>
        <v>5.1736622004741328E-2</v>
      </c>
      <c r="BH163" s="332">
        <f t="shared" si="16"/>
        <v>0.43845634182691462</v>
      </c>
      <c r="BI163" s="332">
        <f t="shared" si="16"/>
        <v>0.56793265016727323</v>
      </c>
      <c r="BJ163" s="332">
        <f t="shared" si="16"/>
        <v>5.6605114237136163E-2</v>
      </c>
      <c r="BK163" s="332">
        <f t="shared" si="16"/>
        <v>0.3656672694005253</v>
      </c>
      <c r="BL163" s="332">
        <f t="shared" si="16"/>
        <v>0.56090792417838642</v>
      </c>
      <c r="BM163" s="332">
        <f t="shared" si="16"/>
        <v>3.8449314423998536E-2</v>
      </c>
      <c r="BN163" s="332">
        <f t="shared" si="16"/>
        <v>0.53353465233860609</v>
      </c>
      <c r="BO163" s="332">
        <f t="shared" si="16"/>
        <v>0.79031774534013688</v>
      </c>
      <c r="BP163" s="332">
        <f t="shared" si="16"/>
        <v>4.0527630587383623E-2</v>
      </c>
      <c r="BQ163" s="332">
        <f t="shared" si="16"/>
        <v>0.65813855128440446</v>
      </c>
      <c r="BR163" s="332">
        <f t="shared" si="16"/>
        <v>0.88902203706026639</v>
      </c>
      <c r="BS163" s="332">
        <f t="shared" si="16"/>
        <v>0.12531664615084104</v>
      </c>
      <c r="BT163" s="332">
        <f t="shared" si="16"/>
        <v>0.66000437299331394</v>
      </c>
      <c r="BU163" s="332">
        <f t="shared" si="16"/>
        <v>0.99281337874460152</v>
      </c>
      <c r="BV163" s="332">
        <f t="shared" ref="BV163:EG163" si="17">BV161+BV162</f>
        <v>4.4197250433591781E-2</v>
      </c>
      <c r="BW163" s="332">
        <f t="shared" si="17"/>
        <v>0.63353375605231677</v>
      </c>
      <c r="BX163" s="332">
        <f t="shared" si="17"/>
        <v>1.7166380938259382</v>
      </c>
      <c r="BY163" s="332">
        <f t="shared" si="17"/>
        <v>6.0703992492405885E-2</v>
      </c>
      <c r="BZ163" s="332">
        <f t="shared" si="17"/>
        <v>0.417978959895353</v>
      </c>
      <c r="CA163" s="332">
        <f t="shared" si="17"/>
        <v>1.0477791785913666</v>
      </c>
      <c r="CB163" s="332">
        <f t="shared" si="17"/>
        <v>9.3396340747004203E-2</v>
      </c>
      <c r="CC163" s="332">
        <f t="shared" si="17"/>
        <v>0.3589081133784971</v>
      </c>
      <c r="CD163" s="332">
        <f t="shared" si="17"/>
        <v>0.5925815017633882</v>
      </c>
      <c r="CE163" s="332">
        <f t="shared" si="17"/>
        <v>1.5404167702083851E-2</v>
      </c>
      <c r="CF163" s="332">
        <f t="shared" si="17"/>
        <v>0.42463340177817133</v>
      </c>
      <c r="CG163" s="332">
        <f t="shared" si="17"/>
        <v>0.7451473070992396</v>
      </c>
      <c r="CH163" s="332">
        <f t="shared" si="17"/>
        <v>6.3873073898885607E-2</v>
      </c>
      <c r="CI163" s="332">
        <f t="shared" si="17"/>
        <v>0.5201173464125689</v>
      </c>
      <c r="CJ163" s="332">
        <f t="shared" si="17"/>
        <v>0.65345550064670233</v>
      </c>
      <c r="CK163" s="332">
        <f t="shared" si="17"/>
        <v>0.18266713601916251</v>
      </c>
      <c r="CL163" s="332">
        <f t="shared" si="17"/>
        <v>0.39346845496686389</v>
      </c>
      <c r="CM163" s="332">
        <f t="shared" si="17"/>
        <v>0.60148198609746539</v>
      </c>
      <c r="CN163" s="332">
        <f t="shared" si="17"/>
        <v>0.18755850286230388</v>
      </c>
      <c r="CO163" s="332">
        <f t="shared" si="17"/>
        <v>0.40028036222382141</v>
      </c>
      <c r="CP163" s="332">
        <f t="shared" si="17"/>
        <v>0.57550856640981651</v>
      </c>
      <c r="CQ163" s="332">
        <f t="shared" si="17"/>
        <v>0.25681714522694216</v>
      </c>
      <c r="CR163" s="332">
        <f t="shared" si="17"/>
        <v>0.56198504646415204</v>
      </c>
      <c r="CS163" s="332">
        <f t="shared" si="17"/>
        <v>0.8961093839606411</v>
      </c>
      <c r="CT163" s="332">
        <f t="shared" si="17"/>
        <v>6.616736677426889E-2</v>
      </c>
      <c r="CU163" s="332">
        <f t="shared" si="17"/>
        <v>0.6888189187903262</v>
      </c>
      <c r="CV163" s="332">
        <f t="shared" si="17"/>
        <v>0.76463324711504366</v>
      </c>
      <c r="CW163" s="332">
        <f t="shared" si="17"/>
        <v>0.46533043206035474</v>
      </c>
      <c r="CX163" s="332">
        <f t="shared" si="17"/>
        <v>0.48618945206982273</v>
      </c>
      <c r="CY163" s="332">
        <f t="shared" si="17"/>
        <v>0.67427376122037586</v>
      </c>
      <c r="CZ163" s="332">
        <f t="shared" si="17"/>
        <v>8.4103803149427309E-2</v>
      </c>
      <c r="DA163" s="332">
        <f t="shared" si="17"/>
        <v>0.54870678148510676</v>
      </c>
      <c r="DB163" s="332">
        <f t="shared" si="17"/>
        <v>0.62717630053392415</v>
      </c>
      <c r="DC163" s="332">
        <f t="shared" si="17"/>
        <v>0.49131520254953903</v>
      </c>
      <c r="DD163" s="332">
        <f t="shared" si="17"/>
        <v>0.52746857739775088</v>
      </c>
      <c r="DE163" s="332">
        <f t="shared" si="17"/>
        <v>0.57132773071328025</v>
      </c>
      <c r="DF163" s="332">
        <f t="shared" si="17"/>
        <v>0.22056497957488058</v>
      </c>
      <c r="DG163" s="332">
        <f t="shared" si="17"/>
        <v>0.24021232644696189</v>
      </c>
      <c r="DH163" s="332">
        <f t="shared" si="17"/>
        <v>0.50286882037237945</v>
      </c>
      <c r="DI163" s="332">
        <f t="shared" si="17"/>
        <v>3.1646244141581514E-2</v>
      </c>
      <c r="DJ163" s="332">
        <f t="shared" si="17"/>
        <v>0.52996846050435475</v>
      </c>
      <c r="DK163" s="332">
        <f t="shared" si="17"/>
        <v>0.8991657334376526</v>
      </c>
      <c r="DL163" s="332">
        <f t="shared" si="17"/>
        <v>7.0627875332080606E-2</v>
      </c>
      <c r="DM163" s="332">
        <f t="shared" si="17"/>
        <v>0.61413694756245196</v>
      </c>
      <c r="DN163" s="332">
        <f t="shared" si="17"/>
        <v>0.8588750920321131</v>
      </c>
      <c r="DO163" s="332">
        <f t="shared" si="17"/>
        <v>5.6577313581995296E-2</v>
      </c>
      <c r="DP163" s="332">
        <f t="shared" si="17"/>
        <v>0.62209786096231556</v>
      </c>
      <c r="DQ163" s="332">
        <f t="shared" si="17"/>
        <v>0.99857699101191955</v>
      </c>
      <c r="DR163" s="332">
        <f t="shared" si="17"/>
        <v>0.20048326260023566</v>
      </c>
      <c r="DS163" s="332">
        <f t="shared" si="17"/>
        <v>0.57834923645622338</v>
      </c>
      <c r="DT163" s="332">
        <f t="shared" si="17"/>
        <v>0.70154995264461695</v>
      </c>
      <c r="DU163" s="332">
        <f t="shared" si="17"/>
        <v>0.2038993803676222</v>
      </c>
      <c r="DV163" s="332">
        <f t="shared" si="17"/>
        <v>0.2711361252451876</v>
      </c>
      <c r="DW163" s="332">
        <f t="shared" si="17"/>
        <v>0.35666902830078806</v>
      </c>
      <c r="DX163" s="332">
        <f t="shared" si="17"/>
        <v>1.5585921925405052E-2</v>
      </c>
      <c r="DY163" s="332">
        <f t="shared" si="17"/>
        <v>0.52963665016459316</v>
      </c>
      <c r="DZ163" s="332">
        <f t="shared" si="17"/>
        <v>0.55954263901529544</v>
      </c>
      <c r="EA163" s="332">
        <f t="shared" si="17"/>
        <v>0.43412147562814735</v>
      </c>
      <c r="EB163" s="332">
        <f t="shared" si="17"/>
        <v>0.32962216047260146</v>
      </c>
      <c r="EC163" s="332">
        <f t="shared" si="17"/>
        <v>0.47224375965946869</v>
      </c>
      <c r="ED163" s="332">
        <f t="shared" si="17"/>
        <v>0.11748584755427244</v>
      </c>
      <c r="EE163" s="332">
        <f t="shared" si="17"/>
        <v>0.64946448831585502</v>
      </c>
      <c r="EF163" s="332">
        <f t="shared" si="17"/>
        <v>0.91957594356948114</v>
      </c>
      <c r="EG163" s="332">
        <f t="shared" si="17"/>
        <v>0.19686107694884053</v>
      </c>
      <c r="EH163" s="332">
        <f t="shared" ref="EH163:FE163" si="18">EH161+EH162</f>
        <v>0.56041622823524739</v>
      </c>
      <c r="EI163" s="332">
        <f t="shared" si="18"/>
        <v>0.67045425111219914</v>
      </c>
      <c r="EJ163" s="332">
        <f t="shared" si="18"/>
        <v>0.38722857731927074</v>
      </c>
      <c r="EK163" s="332">
        <f t="shared" si="18"/>
        <v>0.36568447755713918</v>
      </c>
      <c r="EL163" s="332">
        <f t="shared" si="18"/>
        <v>0.5610097748912467</v>
      </c>
      <c r="EM163" s="332">
        <f t="shared" si="18"/>
        <v>3.6489172673060601E-2</v>
      </c>
      <c r="EN163" s="332">
        <f t="shared" si="18"/>
        <v>0.2469836563762369</v>
      </c>
      <c r="EO163" s="332">
        <f t="shared" si="18"/>
        <v>0.39664838482184078</v>
      </c>
      <c r="EP163" s="332">
        <f t="shared" si="18"/>
        <v>3.6561486855198534E-2</v>
      </c>
      <c r="EQ163" s="332">
        <f t="shared" si="18"/>
        <v>0.50052962016646418</v>
      </c>
      <c r="ER163" s="332">
        <f t="shared" si="18"/>
        <v>0.53179742150427334</v>
      </c>
      <c r="ES163" s="332">
        <f t="shared" si="18"/>
        <v>0.41368764432945604</v>
      </c>
      <c r="ET163" s="332">
        <f t="shared" si="18"/>
        <v>0.80605116440437741</v>
      </c>
      <c r="EU163" s="332">
        <f t="shared" si="18"/>
        <v>1.4800038528834607</v>
      </c>
      <c r="EV163" s="332">
        <f t="shared" si="18"/>
        <v>0.14997016678734115</v>
      </c>
      <c r="EW163" s="332">
        <f t="shared" si="18"/>
        <v>0.43283193480753329</v>
      </c>
      <c r="EX163" s="332">
        <f t="shared" si="18"/>
        <v>0.46132535882791981</v>
      </c>
      <c r="EY163" s="332">
        <f t="shared" si="18"/>
        <v>0.1049062928538778</v>
      </c>
      <c r="EZ163" s="332">
        <f t="shared" si="18"/>
        <v>0.38541970035777245</v>
      </c>
      <c r="FA163" s="332">
        <f t="shared" si="18"/>
        <v>0.74319092907636963</v>
      </c>
      <c r="FB163" s="332">
        <f t="shared" si="18"/>
        <v>9.4686695573926671E-2</v>
      </c>
      <c r="FC163" s="332">
        <f t="shared" si="18"/>
        <v>0.35033039080932887</v>
      </c>
      <c r="FD163" s="332">
        <f t="shared" si="18"/>
        <v>0.42028785588554152</v>
      </c>
      <c r="FE163" s="332">
        <f t="shared" si="18"/>
        <v>0.13283359407561326</v>
      </c>
    </row>
    <row r="164" spans="1:161">
      <c r="I164" s="330"/>
      <c r="L164" s="330"/>
      <c r="O164" s="330"/>
      <c r="R164" s="330"/>
      <c r="U164" s="330"/>
      <c r="X164" s="330"/>
      <c r="AA164" s="330"/>
      <c r="AD164" s="330"/>
      <c r="AG164" s="330"/>
      <c r="AJ164" s="330"/>
      <c r="AM164" s="330"/>
      <c r="AP164" s="330"/>
    </row>
    <row r="165" spans="1:161">
      <c r="G165" s="240">
        <f t="shared" ref="G165:H165" si="19">G94+G97</f>
        <v>111655032</v>
      </c>
      <c r="H165" s="240">
        <f t="shared" si="19"/>
        <v>77350055</v>
      </c>
      <c r="I165" s="330">
        <f>I94+I97</f>
        <v>2912034</v>
      </c>
      <c r="J165" s="240">
        <f t="shared" ref="J165:V165" si="20">J94+J96+J97+J98+J129</f>
        <v>2095341</v>
      </c>
      <c r="K165" s="240">
        <f t="shared" si="20"/>
        <v>1124609</v>
      </c>
      <c r="L165" s="330">
        <f t="shared" si="20"/>
        <v>2157987</v>
      </c>
      <c r="M165" s="240">
        <f t="shared" si="20"/>
        <v>1635691</v>
      </c>
      <c r="N165" s="240">
        <f t="shared" si="20"/>
        <v>522296</v>
      </c>
      <c r="O165" s="330">
        <f t="shared" si="20"/>
        <v>4311763</v>
      </c>
      <c r="P165" s="240">
        <f t="shared" si="20"/>
        <v>1488561</v>
      </c>
      <c r="Q165" s="240">
        <f t="shared" si="20"/>
        <v>2823202</v>
      </c>
      <c r="R165" s="330">
        <f t="shared" si="20"/>
        <v>2195508</v>
      </c>
      <c r="S165" s="240">
        <f t="shared" si="20"/>
        <v>1475188</v>
      </c>
      <c r="T165" s="240">
        <f t="shared" si="20"/>
        <v>720320</v>
      </c>
      <c r="U165" s="330">
        <f t="shared" si="20"/>
        <v>38506432</v>
      </c>
      <c r="V165" s="240">
        <f t="shared" si="20"/>
        <v>8762520</v>
      </c>
      <c r="X165" s="330"/>
      <c r="AA165" s="330"/>
      <c r="AD165" s="330"/>
      <c r="AG165" s="330"/>
      <c r="AJ165" s="330"/>
      <c r="AM165" s="330"/>
      <c r="AP165" s="330"/>
    </row>
    <row r="166" spans="1:161">
      <c r="I166" s="330"/>
      <c r="L166" s="330"/>
      <c r="O166" s="330"/>
      <c r="R166" s="330"/>
      <c r="U166" s="330"/>
      <c r="X166" s="330"/>
      <c r="AA166" s="330"/>
      <c r="AD166" s="330"/>
      <c r="AG166" s="330"/>
      <c r="AJ166" s="330"/>
      <c r="AM166" s="330"/>
      <c r="AP166" s="330"/>
    </row>
    <row r="167" spans="1:161">
      <c r="A167" t="s">
        <v>323</v>
      </c>
      <c r="G167" s="329">
        <f>(G17+G24+G32)/G94</f>
        <v>0.79535544011146531</v>
      </c>
      <c r="H167" s="329">
        <f t="shared" ref="H167:BS167" si="21">(H17+H24+H32)/H94</f>
        <v>0.17279572601460003</v>
      </c>
      <c r="I167" s="332">
        <f t="shared" si="21"/>
        <v>0.34726003878649536</v>
      </c>
      <c r="J167" s="329">
        <f t="shared" si="21"/>
        <v>0.43464413370193716</v>
      </c>
      <c r="K167" s="329">
        <f t="shared" si="21"/>
        <v>0.15103890469073905</v>
      </c>
      <c r="L167" s="332">
        <f t="shared" si="21"/>
        <v>0.11460781137976785</v>
      </c>
      <c r="M167" s="329">
        <f t="shared" si="21"/>
        <v>0.11563482982687674</v>
      </c>
      <c r="N167" s="329">
        <f t="shared" si="21"/>
        <v>0.10957623442478273</v>
      </c>
      <c r="O167" s="332">
        <f t="shared" si="21"/>
        <v>0.42053525572537687</v>
      </c>
      <c r="P167" s="329">
        <f t="shared" si="21"/>
        <v>0.74827214499102157</v>
      </c>
      <c r="Q167" s="329">
        <f t="shared" si="21"/>
        <v>8.8227308597658601E-3</v>
      </c>
      <c r="R167" s="332">
        <f t="shared" si="21"/>
        <v>0.3295567033985215</v>
      </c>
      <c r="S167" s="329">
        <f t="shared" si="21"/>
        <v>0.45084349947007929</v>
      </c>
      <c r="T167" s="329">
        <f t="shared" si="21"/>
        <v>1.7556752477279765E-3</v>
      </c>
      <c r="U167" s="332">
        <f t="shared" si="21"/>
        <v>0.75474503013970051</v>
      </c>
      <c r="V167" s="329">
        <f t="shared" si="21"/>
        <v>1.4388634690777351</v>
      </c>
      <c r="W167" s="329">
        <f t="shared" si="21"/>
        <v>0.11777063063912561</v>
      </c>
      <c r="X167" s="332">
        <f t="shared" si="21"/>
        <v>0.53265395885196132</v>
      </c>
      <c r="Y167" s="329">
        <f t="shared" si="21"/>
        <v>0.95814854711173214</v>
      </c>
      <c r="Z167" s="329">
        <f t="shared" si="21"/>
        <v>0.18521318382543567</v>
      </c>
      <c r="AA167" s="332">
        <f t="shared" si="21"/>
        <v>0.34130424382941826</v>
      </c>
      <c r="AB167" s="329">
        <f t="shared" si="21"/>
        <v>0.50838732372909057</v>
      </c>
      <c r="AC167" s="329">
        <f t="shared" si="21"/>
        <v>9.8872347477767827E-4</v>
      </c>
      <c r="AD167" s="332">
        <f t="shared" si="21"/>
        <v>0.67617667101267165</v>
      </c>
      <c r="AE167" s="329">
        <f t="shared" si="21"/>
        <v>0.7037057742559687</v>
      </c>
      <c r="AF167" s="329">
        <f t="shared" si="21"/>
        <v>0.60246926694542891</v>
      </c>
      <c r="AG167" s="332">
        <f t="shared" si="21"/>
        <v>0.11054753911825474</v>
      </c>
      <c r="AH167" s="329" t="e">
        <f t="shared" si="21"/>
        <v>#DIV/0!</v>
      </c>
      <c r="AI167" s="329">
        <f t="shared" si="21"/>
        <v>0.11054753911825474</v>
      </c>
      <c r="AJ167" s="332">
        <f t="shared" si="21"/>
        <v>0.65107116270488774</v>
      </c>
      <c r="AK167" s="329">
        <f t="shared" si="21"/>
        <v>0.79066415314368166</v>
      </c>
      <c r="AL167" s="329">
        <f t="shared" si="21"/>
        <v>0.31623199163881993</v>
      </c>
      <c r="AM167" s="332">
        <f t="shared" si="21"/>
        <v>0.5194489533290112</v>
      </c>
      <c r="AN167" s="329">
        <f t="shared" si="21"/>
        <v>0.88237206626029763</v>
      </c>
      <c r="AO167" s="329">
        <f t="shared" si="21"/>
        <v>1.2231566158062345E-2</v>
      </c>
      <c r="AP167" s="332">
        <f t="shared" si="21"/>
        <v>0.670217090542641</v>
      </c>
      <c r="AQ167" s="329">
        <f t="shared" si="21"/>
        <v>0.48314542792245085</v>
      </c>
      <c r="AR167" s="329">
        <f t="shared" si="21"/>
        <v>1.0337207431834634</v>
      </c>
      <c r="AS167" s="329">
        <f t="shared" si="21"/>
        <v>0.59047257804235864</v>
      </c>
      <c r="AT167" s="329">
        <f t="shared" si="21"/>
        <v>0.85720986218861894</v>
      </c>
      <c r="AU167" s="329">
        <f t="shared" si="21"/>
        <v>0.12473198075827248</v>
      </c>
      <c r="AV167" s="329">
        <f t="shared" si="21"/>
        <v>0.58452845796557495</v>
      </c>
      <c r="AW167" s="329">
        <f t="shared" si="21"/>
        <v>0.96627143534204052</v>
      </c>
      <c r="AX167" s="329">
        <f t="shared" si="21"/>
        <v>6.0439068696399915E-2</v>
      </c>
      <c r="AY167" s="329">
        <f t="shared" si="21"/>
        <v>0.69480517988696755</v>
      </c>
      <c r="AZ167" s="329">
        <f t="shared" si="21"/>
        <v>1.0549736365568236</v>
      </c>
      <c r="BA167" s="329">
        <f t="shared" si="21"/>
        <v>7.506971927898233E-2</v>
      </c>
      <c r="BB167" s="329">
        <f t="shared" si="21"/>
        <v>0.46373576884891865</v>
      </c>
      <c r="BC167" s="329">
        <f t="shared" si="21"/>
        <v>0.79372385906572507</v>
      </c>
      <c r="BD167" s="329">
        <f t="shared" si="21"/>
        <v>1.8490005586516058E-2</v>
      </c>
      <c r="BE167" s="329">
        <f t="shared" si="21"/>
        <v>0.50197482495735835</v>
      </c>
      <c r="BF167" s="329">
        <f t="shared" si="21"/>
        <v>1.071074922531801</v>
      </c>
      <c r="BG167" s="329">
        <f t="shared" si="21"/>
        <v>4.5407068204543571E-2</v>
      </c>
      <c r="BH167" s="329">
        <f t="shared" si="21"/>
        <v>0.43837232273096877</v>
      </c>
      <c r="BI167" s="329">
        <f t="shared" si="21"/>
        <v>0.56793265016727323</v>
      </c>
      <c r="BJ167" s="329">
        <f t="shared" si="21"/>
        <v>7.7915888206809775E-3</v>
      </c>
      <c r="BK167" s="329">
        <f t="shared" si="21"/>
        <v>0.35996404879172839</v>
      </c>
      <c r="BL167" s="329">
        <f t="shared" si="21"/>
        <v>0.56090792417838642</v>
      </c>
      <c r="BM167" s="329">
        <f t="shared" si="21"/>
        <v>2.1717738519986578E-2</v>
      </c>
      <c r="BN167" s="329">
        <f t="shared" si="21"/>
        <v>0.52362464699536537</v>
      </c>
      <c r="BO167" s="329">
        <f t="shared" si="21"/>
        <v>0.79031774534013677</v>
      </c>
      <c r="BP167" s="329">
        <f t="shared" si="21"/>
        <v>4.8605120220271067E-3</v>
      </c>
      <c r="BQ167" s="329">
        <f t="shared" si="21"/>
        <v>0.63325289136394336</v>
      </c>
      <c r="BR167" s="329">
        <f t="shared" si="21"/>
        <v>0.88902203706026628</v>
      </c>
      <c r="BS167" s="329">
        <f t="shared" si="21"/>
        <v>1.3812965849406446E-2</v>
      </c>
      <c r="BT167" s="329">
        <f t="shared" ref="BT167:EE167" si="22">(BT17+BT24+BT32)/BT94</f>
        <v>0.64754158063046707</v>
      </c>
      <c r="BU167" s="329">
        <f t="shared" si="22"/>
        <v>0.99281337874460152</v>
      </c>
      <c r="BV167" s="329">
        <f t="shared" si="22"/>
        <v>1.2880504649862178E-4</v>
      </c>
      <c r="BW167" s="329">
        <f t="shared" si="22"/>
        <v>0.62407518449196719</v>
      </c>
      <c r="BX167" s="329">
        <f t="shared" si="22"/>
        <v>1.716638093825938</v>
      </c>
      <c r="BY167" s="329">
        <f t="shared" si="22"/>
        <v>3.7026575196527134E-2</v>
      </c>
      <c r="BZ167" s="329">
        <f t="shared" si="22"/>
        <v>0.40407156700881441</v>
      </c>
      <c r="CA167" s="329">
        <f t="shared" si="22"/>
        <v>1.0477791785913666</v>
      </c>
      <c r="CB167" s="329">
        <f t="shared" si="22"/>
        <v>6.4706643154796642E-2</v>
      </c>
      <c r="CC167" s="329">
        <f t="shared" si="22"/>
        <v>0.35859397429059803</v>
      </c>
      <c r="CD167" s="329">
        <f t="shared" si="22"/>
        <v>0.5925815017633882</v>
      </c>
      <c r="CE167" s="329">
        <f t="shared" si="22"/>
        <v>1.3977885775420546E-2</v>
      </c>
      <c r="CF167" s="329">
        <f t="shared" si="22"/>
        <v>0.41609062019092424</v>
      </c>
      <c r="CG167" s="329">
        <f t="shared" si="22"/>
        <v>0.7451473070992396</v>
      </c>
      <c r="CH167" s="329">
        <f t="shared" si="22"/>
        <v>3.8255887007092294E-2</v>
      </c>
      <c r="CI167" s="329">
        <f t="shared" si="22"/>
        <v>0.51618829515951425</v>
      </c>
      <c r="CJ167" s="329">
        <f t="shared" si="22"/>
        <v>0.65345550064670233</v>
      </c>
      <c r="CK167" s="329">
        <f t="shared" si="22"/>
        <v>0.15843160131672154</v>
      </c>
      <c r="CL167" s="329">
        <f t="shared" si="22"/>
        <v>0.38025605843204957</v>
      </c>
      <c r="CM167" s="329">
        <f t="shared" si="22"/>
        <v>0.60148198609746528</v>
      </c>
      <c r="CN167" s="329">
        <f t="shared" si="22"/>
        <v>0.15889157942917892</v>
      </c>
      <c r="CO167" s="329">
        <f t="shared" si="22"/>
        <v>0.39821308899451247</v>
      </c>
      <c r="CP167" s="329">
        <f t="shared" si="22"/>
        <v>0.57550856640981651</v>
      </c>
      <c r="CQ167" s="329">
        <f t="shared" si="22"/>
        <v>0.2518044921854618</v>
      </c>
      <c r="CR167" s="329">
        <f t="shared" si="22"/>
        <v>0.55092892626298606</v>
      </c>
      <c r="CS167" s="329">
        <f t="shared" si="22"/>
        <v>0.8961093839606411</v>
      </c>
      <c r="CT167" s="329">
        <f t="shared" si="22"/>
        <v>1.1637581134655739E-2</v>
      </c>
      <c r="CU167" s="329">
        <f t="shared" si="22"/>
        <v>0.67072130969081734</v>
      </c>
      <c r="CV167" s="329">
        <f t="shared" si="22"/>
        <v>0.76463324711504377</v>
      </c>
      <c r="CW167" s="329">
        <f t="shared" si="22"/>
        <v>0.37726133762043124</v>
      </c>
      <c r="CX167" s="329">
        <f t="shared" si="22"/>
        <v>0.48030670526562869</v>
      </c>
      <c r="CY167" s="329">
        <f t="shared" si="22"/>
        <v>0.67427376122037586</v>
      </c>
      <c r="CZ167" s="329">
        <f t="shared" si="22"/>
        <v>5.5090813424535277E-2</v>
      </c>
      <c r="DA167" s="329">
        <f t="shared" si="22"/>
        <v>0.52943694463327406</v>
      </c>
      <c r="DB167" s="329">
        <f t="shared" si="22"/>
        <v>0.62717630053392415</v>
      </c>
      <c r="DC167" s="329">
        <f t="shared" si="22"/>
        <v>0.45720865249303488</v>
      </c>
      <c r="DD167" s="329">
        <f t="shared" si="22"/>
        <v>0.52205086742807949</v>
      </c>
      <c r="DE167" s="329">
        <f t="shared" si="22"/>
        <v>0.57108912090629194</v>
      </c>
      <c r="DF167" s="329">
        <f t="shared" si="22"/>
        <v>0.16042481751824816</v>
      </c>
      <c r="DG167" s="329">
        <f t="shared" si="22"/>
        <v>0.23795848319686186</v>
      </c>
      <c r="DH167" s="329">
        <f t="shared" si="22"/>
        <v>0.50286882037237945</v>
      </c>
      <c r="DI167" s="329">
        <f t="shared" si="22"/>
        <v>2.6862163665925233E-2</v>
      </c>
      <c r="DJ167" s="329">
        <f t="shared" si="22"/>
        <v>0.52532117154661573</v>
      </c>
      <c r="DK167" s="329">
        <f t="shared" si="22"/>
        <v>0.8991657334376526</v>
      </c>
      <c r="DL167" s="329">
        <f t="shared" si="22"/>
        <v>5.2907870124185158E-2</v>
      </c>
      <c r="DM167" s="329">
        <f t="shared" si="22"/>
        <v>0.61030062470469271</v>
      </c>
      <c r="DN167" s="329">
        <f t="shared" si="22"/>
        <v>0.8588750920321131</v>
      </c>
      <c r="DO167" s="329">
        <f t="shared" si="22"/>
        <v>3.5266265852800342E-2</v>
      </c>
      <c r="DP167" s="329">
        <f t="shared" si="22"/>
        <v>0.58416506931910994</v>
      </c>
      <c r="DQ167" s="329">
        <f t="shared" si="22"/>
        <v>0.99857699101191943</v>
      </c>
      <c r="DR167" s="329">
        <f t="shared" si="22"/>
        <v>0.11003590903586935</v>
      </c>
      <c r="DS167" s="329">
        <f t="shared" si="22"/>
        <v>0.55558522978495561</v>
      </c>
      <c r="DT167" s="329">
        <f t="shared" si="22"/>
        <v>0.70154995264461695</v>
      </c>
      <c r="DU167" s="329">
        <f t="shared" si="22"/>
        <v>7.0857530824311427E-2</v>
      </c>
      <c r="DV167" s="329">
        <f t="shared" si="22"/>
        <v>0.26950900894307755</v>
      </c>
      <c r="DW167" s="329">
        <f t="shared" si="22"/>
        <v>0.35666902830078806</v>
      </c>
      <c r="DX167" s="329">
        <f t="shared" si="22"/>
        <v>2.2763792179967862E-3</v>
      </c>
      <c r="DY167" s="329">
        <f t="shared" si="22"/>
        <v>0.51606439220926192</v>
      </c>
      <c r="DZ167" s="329">
        <f t="shared" si="22"/>
        <v>0.55954263901529544</v>
      </c>
      <c r="EA167" s="329">
        <f t="shared" si="22"/>
        <v>0.36925460973863228</v>
      </c>
      <c r="EB167" s="329">
        <f t="shared" si="22"/>
        <v>0.32763441652900455</v>
      </c>
      <c r="EC167" s="329">
        <f t="shared" si="22"/>
        <v>0.47224375965946863</v>
      </c>
      <c r="ED167" s="329">
        <f t="shared" si="22"/>
        <v>0.10956168036415528</v>
      </c>
      <c r="EE167" s="329">
        <f t="shared" si="22"/>
        <v>0.64747797888428482</v>
      </c>
      <c r="EF167" s="329">
        <f t="shared" ref="EF167:FE167" si="23">(EF17+EF24+EF32)/EF94</f>
        <v>0.91957594356948114</v>
      </c>
      <c r="EG167" s="329">
        <f t="shared" si="23"/>
        <v>0.18354165219505419</v>
      </c>
      <c r="EH167" s="329">
        <f t="shared" si="23"/>
        <v>0.5587929493509981</v>
      </c>
      <c r="EI167" s="329">
        <f t="shared" si="23"/>
        <v>0.67045425111219914</v>
      </c>
      <c r="EJ167" s="329">
        <f t="shared" si="23"/>
        <v>0.38213554240896169</v>
      </c>
      <c r="EK167" s="329">
        <f t="shared" si="23"/>
        <v>0.36269119352812246</v>
      </c>
      <c r="EL167" s="329">
        <f t="shared" si="23"/>
        <v>0.5610097748912467</v>
      </c>
      <c r="EM167" s="329">
        <f t="shared" si="23"/>
        <v>2.5773113687640015E-2</v>
      </c>
      <c r="EN167" s="329">
        <f t="shared" si="23"/>
        <v>0.23754405663266226</v>
      </c>
      <c r="EO167" s="329">
        <f t="shared" si="23"/>
        <v>0.39664838482184078</v>
      </c>
      <c r="EP167" s="329">
        <f t="shared" si="23"/>
        <v>6.9524614875546894E-3</v>
      </c>
      <c r="EQ167" s="329">
        <f t="shared" si="23"/>
        <v>0.49596631005426667</v>
      </c>
      <c r="ER167" s="329">
        <f t="shared" si="23"/>
        <v>0.53179742150427323</v>
      </c>
      <c r="ES167" s="329">
        <f t="shared" si="23"/>
        <v>0.38955104758896986</v>
      </c>
      <c r="ET167" s="329">
        <f t="shared" si="23"/>
        <v>0.79569190585789118</v>
      </c>
      <c r="EU167" s="329">
        <f t="shared" si="23"/>
        <v>1.4800038528834607</v>
      </c>
      <c r="EV167" s="329">
        <f t="shared" si="23"/>
        <v>0.12014387069399354</v>
      </c>
      <c r="EW167" s="329">
        <f t="shared" si="23"/>
        <v>0.42853326577023088</v>
      </c>
      <c r="EX167" s="329">
        <f t="shared" si="23"/>
        <v>0.46132535882791981</v>
      </c>
      <c r="EY167" s="329">
        <f t="shared" si="23"/>
        <v>2.3796149721697392E-2</v>
      </c>
      <c r="EZ167" s="329">
        <f t="shared" si="23"/>
        <v>0.37578729594078175</v>
      </c>
      <c r="FA167" s="329">
        <f t="shared" si="23"/>
        <v>0.74160904705405395</v>
      </c>
      <c r="FB167" s="329">
        <f t="shared" si="23"/>
        <v>7.043652218119445E-2</v>
      </c>
      <c r="FC167" s="329">
        <f t="shared" si="23"/>
        <v>0.35075319934945948</v>
      </c>
      <c r="FD167" s="329">
        <f t="shared" si="23"/>
        <v>0.42028785588554152</v>
      </c>
      <c r="FE167" s="329">
        <f t="shared" si="23"/>
        <v>0.13349480674788902</v>
      </c>
    </row>
    <row r="168" spans="1:161" ht="15" thickBot="1">
      <c r="A168" t="s">
        <v>322</v>
      </c>
      <c r="G168" s="329">
        <f>(G17+G24+G32+G34)/(G94+G97)</f>
        <v>0.79552979752851627</v>
      </c>
      <c r="H168" s="329">
        <f t="shared" ref="H168:BS168" si="24">(H17+H24+H32+H34)/(H94+H97)</f>
        <v>0.20916619904148742</v>
      </c>
      <c r="I168" s="333">
        <f t="shared" si="24"/>
        <v>0.34950965545045148</v>
      </c>
      <c r="J168" s="329">
        <f t="shared" si="24"/>
        <v>0.43464413370193716</v>
      </c>
      <c r="K168" s="329">
        <f t="shared" si="24"/>
        <v>0.16195921294468196</v>
      </c>
      <c r="L168" s="333">
        <f t="shared" si="24"/>
        <v>0.11531698950229982</v>
      </c>
      <c r="M168" s="329">
        <f t="shared" si="24"/>
        <v>0.11563482982687674</v>
      </c>
      <c r="N168" s="329">
        <f t="shared" si="24"/>
        <v>0.11376737435573005</v>
      </c>
      <c r="O168" s="333">
        <f t="shared" si="24"/>
        <v>0.42530443007322155</v>
      </c>
      <c r="P168" s="329">
        <f t="shared" si="24"/>
        <v>0.74827214499102157</v>
      </c>
      <c r="Q168" s="329">
        <f t="shared" si="24"/>
        <v>2.3163712028866194E-2</v>
      </c>
      <c r="R168" s="333">
        <f t="shared" si="24"/>
        <v>0.3312626104355339</v>
      </c>
      <c r="S168" s="329">
        <f t="shared" si="24"/>
        <v>0.45084349947007929</v>
      </c>
      <c r="T168" s="329">
        <f t="shared" si="24"/>
        <v>9.6740016448538142E-3</v>
      </c>
      <c r="U168" s="333">
        <f t="shared" si="24"/>
        <v>0.77455360927547334</v>
      </c>
      <c r="V168" s="329">
        <f t="shared" si="24"/>
        <v>1.4400216233957419</v>
      </c>
      <c r="W168" s="329">
        <f t="shared" si="24"/>
        <v>0.19414205147436295</v>
      </c>
      <c r="X168" s="333">
        <f t="shared" si="24"/>
        <v>0.53224333001726354</v>
      </c>
      <c r="Y168" s="329">
        <f t="shared" si="24"/>
        <v>0.95814854711173214</v>
      </c>
      <c r="Z168" s="329">
        <f t="shared" si="24"/>
        <v>0.19551913669079923</v>
      </c>
      <c r="AA168" s="333">
        <f t="shared" si="24"/>
        <v>0.3682226353210345</v>
      </c>
      <c r="AB168" s="329">
        <f t="shared" si="24"/>
        <v>0.51220494275490591</v>
      </c>
      <c r="AC168" s="329">
        <f t="shared" si="24"/>
        <v>9.4623201510842442E-2</v>
      </c>
      <c r="AD168" s="333">
        <f t="shared" si="24"/>
        <v>0.69482622223200496</v>
      </c>
      <c r="AE168" s="329">
        <f t="shared" si="24"/>
        <v>0.7037057742559687</v>
      </c>
      <c r="AF168" s="329">
        <f t="shared" si="24"/>
        <v>0.67222161010724257</v>
      </c>
      <c r="AG168" s="333">
        <f t="shared" si="24"/>
        <v>0.1125447139017229</v>
      </c>
      <c r="AH168" s="329" t="e">
        <f t="shared" si="24"/>
        <v>#DIV/0!</v>
      </c>
      <c r="AI168" s="329">
        <f t="shared" si="24"/>
        <v>0.1125447139017229</v>
      </c>
      <c r="AJ168" s="333">
        <f t="shared" si="24"/>
        <v>0.66072867167467586</v>
      </c>
      <c r="AK168" s="329">
        <f t="shared" si="24"/>
        <v>0.79066415314368166</v>
      </c>
      <c r="AL168" s="329">
        <f t="shared" si="24"/>
        <v>0.36749500668978752</v>
      </c>
      <c r="AM168" s="333">
        <f t="shared" si="24"/>
        <v>0.52194737726353335</v>
      </c>
      <c r="AN168" s="329">
        <f t="shared" si="24"/>
        <v>0.88237206626029763</v>
      </c>
      <c r="AO168" s="329">
        <f t="shared" si="24"/>
        <v>2.0939420853584457E-2</v>
      </c>
      <c r="AP168" s="333">
        <f t="shared" si="24"/>
        <v>0.67968974074397381</v>
      </c>
      <c r="AQ168" s="329">
        <f t="shared" si="24"/>
        <v>0.48475080755224231</v>
      </c>
      <c r="AR168" s="329">
        <f t="shared" si="24"/>
        <v>1.06012909183991</v>
      </c>
      <c r="AS168" s="329">
        <f t="shared" si="24"/>
        <v>0.59047610781953963</v>
      </c>
      <c r="AT168" s="329">
        <f t="shared" si="24"/>
        <v>0.85720986218861894</v>
      </c>
      <c r="AU168" s="329">
        <f t="shared" si="24"/>
        <v>0.12583522169897379</v>
      </c>
      <c r="AV168" s="329">
        <f t="shared" si="24"/>
        <v>0.58581482091553727</v>
      </c>
      <c r="AW168" s="329">
        <f t="shared" si="24"/>
        <v>0.96627143534204052</v>
      </c>
      <c r="AX168" s="329">
        <f t="shared" si="24"/>
        <v>7.4088764449668471E-2</v>
      </c>
      <c r="AY168" s="329">
        <f t="shared" si="24"/>
        <v>0.69805058545654797</v>
      </c>
      <c r="AZ168" s="329">
        <f t="shared" si="24"/>
        <v>1.0549736365568236</v>
      </c>
      <c r="BA168" s="329">
        <f t="shared" si="24"/>
        <v>9.2835914361535585E-2</v>
      </c>
      <c r="BB168" s="329">
        <f t="shared" si="24"/>
        <v>0.46840874848182379</v>
      </c>
      <c r="BC168" s="329">
        <f t="shared" si="24"/>
        <v>0.79372385906572507</v>
      </c>
      <c r="BD168" s="329">
        <f t="shared" si="24"/>
        <v>3.8572358098790255E-2</v>
      </c>
      <c r="BE168" s="329">
        <f t="shared" si="24"/>
        <v>0.50406526977327493</v>
      </c>
      <c r="BF168" s="329">
        <f t="shared" si="24"/>
        <v>1.071074922531801</v>
      </c>
      <c r="BG168" s="329">
        <f t="shared" si="24"/>
        <v>5.1736622004741328E-2</v>
      </c>
      <c r="BH168" s="329">
        <f t="shared" si="24"/>
        <v>0.43845634182691462</v>
      </c>
      <c r="BI168" s="329">
        <f t="shared" si="24"/>
        <v>0.56793265016727323</v>
      </c>
      <c r="BJ168" s="329">
        <f t="shared" si="24"/>
        <v>5.6605114237136163E-2</v>
      </c>
      <c r="BK168" s="329">
        <f t="shared" si="24"/>
        <v>0.3656672694005253</v>
      </c>
      <c r="BL168" s="329">
        <f t="shared" si="24"/>
        <v>0.56090792417838642</v>
      </c>
      <c r="BM168" s="329">
        <f t="shared" si="24"/>
        <v>3.8449314423998536E-2</v>
      </c>
      <c r="BN168" s="329">
        <f t="shared" si="24"/>
        <v>0.53353465233860609</v>
      </c>
      <c r="BO168" s="329">
        <f t="shared" si="24"/>
        <v>0.79031774534013677</v>
      </c>
      <c r="BP168" s="329">
        <f t="shared" si="24"/>
        <v>4.0527630587383623E-2</v>
      </c>
      <c r="BQ168" s="329">
        <f t="shared" si="24"/>
        <v>0.65813855128440435</v>
      </c>
      <c r="BR168" s="329">
        <f t="shared" si="24"/>
        <v>0.88902203706026628</v>
      </c>
      <c r="BS168" s="329">
        <f t="shared" si="24"/>
        <v>0.12531664615084104</v>
      </c>
      <c r="BT168" s="329">
        <f t="shared" ref="BT168:EE168" si="25">(BT17+BT24+BT32+BT34)/(BT94+BT97)</f>
        <v>0.66000437299331394</v>
      </c>
      <c r="BU168" s="329">
        <f t="shared" si="25"/>
        <v>0.99281337874460152</v>
      </c>
      <c r="BV168" s="329">
        <f t="shared" si="25"/>
        <v>4.4197250433591781E-2</v>
      </c>
      <c r="BW168" s="329">
        <f t="shared" si="25"/>
        <v>0.63353375605231677</v>
      </c>
      <c r="BX168" s="329">
        <f t="shared" si="25"/>
        <v>1.716638093825938</v>
      </c>
      <c r="BY168" s="329">
        <f t="shared" si="25"/>
        <v>6.0703992492405885E-2</v>
      </c>
      <c r="BZ168" s="329">
        <f t="shared" si="25"/>
        <v>0.417978959895353</v>
      </c>
      <c r="CA168" s="329">
        <f t="shared" si="25"/>
        <v>1.0477791785913666</v>
      </c>
      <c r="CB168" s="329">
        <f t="shared" si="25"/>
        <v>9.3396340747004203E-2</v>
      </c>
      <c r="CC168" s="329">
        <f t="shared" si="25"/>
        <v>0.3589081133784971</v>
      </c>
      <c r="CD168" s="329">
        <f t="shared" si="25"/>
        <v>0.5925815017633882</v>
      </c>
      <c r="CE168" s="329">
        <f t="shared" si="25"/>
        <v>1.5404167702083851E-2</v>
      </c>
      <c r="CF168" s="329">
        <f t="shared" si="25"/>
        <v>0.42463340177817133</v>
      </c>
      <c r="CG168" s="329">
        <f t="shared" si="25"/>
        <v>0.7451473070992396</v>
      </c>
      <c r="CH168" s="329">
        <f t="shared" si="25"/>
        <v>6.3873073898885607E-2</v>
      </c>
      <c r="CI168" s="329">
        <f t="shared" si="25"/>
        <v>0.5201173464125689</v>
      </c>
      <c r="CJ168" s="329">
        <f t="shared" si="25"/>
        <v>0.65345550064670233</v>
      </c>
      <c r="CK168" s="329">
        <f t="shared" si="25"/>
        <v>0.18266713601916254</v>
      </c>
      <c r="CL168" s="329">
        <f t="shared" si="25"/>
        <v>0.39346845496686395</v>
      </c>
      <c r="CM168" s="329">
        <f t="shared" si="25"/>
        <v>0.60148198609746528</v>
      </c>
      <c r="CN168" s="329">
        <f t="shared" si="25"/>
        <v>0.18755850286230388</v>
      </c>
      <c r="CO168" s="329">
        <f t="shared" si="25"/>
        <v>0.40028036222382141</v>
      </c>
      <c r="CP168" s="329">
        <f t="shared" si="25"/>
        <v>0.57550856640981651</v>
      </c>
      <c r="CQ168" s="329">
        <f t="shared" si="25"/>
        <v>0.25681714522694216</v>
      </c>
      <c r="CR168" s="329">
        <f t="shared" si="25"/>
        <v>0.56198504646415204</v>
      </c>
      <c r="CS168" s="329">
        <f t="shared" si="25"/>
        <v>0.8961093839606411</v>
      </c>
      <c r="CT168" s="329">
        <f t="shared" si="25"/>
        <v>6.616736677426889E-2</v>
      </c>
      <c r="CU168" s="329">
        <f t="shared" si="25"/>
        <v>0.6888189187903262</v>
      </c>
      <c r="CV168" s="329">
        <f t="shared" si="25"/>
        <v>0.76463324711504377</v>
      </c>
      <c r="CW168" s="329">
        <f t="shared" si="25"/>
        <v>0.46533043206035474</v>
      </c>
      <c r="CX168" s="329">
        <f t="shared" si="25"/>
        <v>0.48618945206982273</v>
      </c>
      <c r="CY168" s="329">
        <f t="shared" si="25"/>
        <v>0.67427376122037586</v>
      </c>
      <c r="CZ168" s="329">
        <f t="shared" si="25"/>
        <v>8.4103803149427309E-2</v>
      </c>
      <c r="DA168" s="329">
        <f t="shared" si="25"/>
        <v>0.54870678148510676</v>
      </c>
      <c r="DB168" s="329">
        <f t="shared" si="25"/>
        <v>0.62717630053392415</v>
      </c>
      <c r="DC168" s="329">
        <f t="shared" si="25"/>
        <v>0.49131520254953898</v>
      </c>
      <c r="DD168" s="329">
        <f t="shared" si="25"/>
        <v>0.52746857739775088</v>
      </c>
      <c r="DE168" s="329">
        <f t="shared" si="25"/>
        <v>0.57132773071328025</v>
      </c>
      <c r="DF168" s="329">
        <f t="shared" si="25"/>
        <v>0.22056497957488055</v>
      </c>
      <c r="DG168" s="329">
        <f t="shared" si="25"/>
        <v>0.24021232644696189</v>
      </c>
      <c r="DH168" s="329">
        <f t="shared" si="25"/>
        <v>0.50286882037237945</v>
      </c>
      <c r="DI168" s="329">
        <f t="shared" si="25"/>
        <v>3.1646244141581514E-2</v>
      </c>
      <c r="DJ168" s="329">
        <f t="shared" si="25"/>
        <v>0.52996846050435475</v>
      </c>
      <c r="DK168" s="329">
        <f t="shared" si="25"/>
        <v>0.8991657334376526</v>
      </c>
      <c r="DL168" s="329">
        <f t="shared" si="25"/>
        <v>7.0627875332080606E-2</v>
      </c>
      <c r="DM168" s="329">
        <f t="shared" si="25"/>
        <v>0.61413694756245196</v>
      </c>
      <c r="DN168" s="329">
        <f t="shared" si="25"/>
        <v>0.8588750920321131</v>
      </c>
      <c r="DO168" s="329">
        <f t="shared" si="25"/>
        <v>5.6577313581995296E-2</v>
      </c>
      <c r="DP168" s="329">
        <f t="shared" si="25"/>
        <v>0.62209786096231556</v>
      </c>
      <c r="DQ168" s="329">
        <f t="shared" si="25"/>
        <v>0.99857699101191943</v>
      </c>
      <c r="DR168" s="329">
        <f t="shared" si="25"/>
        <v>0.20048326260023566</v>
      </c>
      <c r="DS168" s="329">
        <f t="shared" si="25"/>
        <v>0.57834923645622338</v>
      </c>
      <c r="DT168" s="329">
        <f t="shared" si="25"/>
        <v>0.70154995264461695</v>
      </c>
      <c r="DU168" s="329">
        <f t="shared" si="25"/>
        <v>0.2038993803676222</v>
      </c>
      <c r="DV168" s="329">
        <f t="shared" si="25"/>
        <v>0.2711361252451876</v>
      </c>
      <c r="DW168" s="329">
        <f t="shared" si="25"/>
        <v>0.35666902830078806</v>
      </c>
      <c r="DX168" s="329">
        <f t="shared" si="25"/>
        <v>1.5585921925405052E-2</v>
      </c>
      <c r="DY168" s="329">
        <f t="shared" si="25"/>
        <v>0.52963665016459316</v>
      </c>
      <c r="DZ168" s="329">
        <f t="shared" si="25"/>
        <v>0.55954263901529544</v>
      </c>
      <c r="EA168" s="329">
        <f t="shared" si="25"/>
        <v>0.43412147562814735</v>
      </c>
      <c r="EB168" s="329">
        <f t="shared" si="25"/>
        <v>0.32962216047260146</v>
      </c>
      <c r="EC168" s="329">
        <f t="shared" si="25"/>
        <v>0.47224375965946863</v>
      </c>
      <c r="ED168" s="329">
        <f t="shared" si="25"/>
        <v>0.11748584755427245</v>
      </c>
      <c r="EE168" s="329">
        <f t="shared" si="25"/>
        <v>0.64946448831585502</v>
      </c>
      <c r="EF168" s="329">
        <f t="shared" ref="EF168:FE168" si="26">(EF17+EF24+EF32+EF34)/(EF94+EF97)</f>
        <v>0.91957594356948114</v>
      </c>
      <c r="EG168" s="329">
        <f t="shared" si="26"/>
        <v>0.1968610769488405</v>
      </c>
      <c r="EH168" s="329">
        <f t="shared" si="26"/>
        <v>0.56041622823524739</v>
      </c>
      <c r="EI168" s="329">
        <f t="shared" si="26"/>
        <v>0.67045425111219914</v>
      </c>
      <c r="EJ168" s="329">
        <f t="shared" si="26"/>
        <v>0.38722857731927068</v>
      </c>
      <c r="EK168" s="329">
        <f t="shared" si="26"/>
        <v>0.36568447755713918</v>
      </c>
      <c r="EL168" s="329">
        <f t="shared" si="26"/>
        <v>0.5610097748912467</v>
      </c>
      <c r="EM168" s="329">
        <f t="shared" si="26"/>
        <v>3.6489172673060601E-2</v>
      </c>
      <c r="EN168" s="329">
        <f t="shared" si="26"/>
        <v>0.2469836563762369</v>
      </c>
      <c r="EO168" s="329">
        <f t="shared" si="26"/>
        <v>0.39664838482184078</v>
      </c>
      <c r="EP168" s="329">
        <f t="shared" si="26"/>
        <v>3.6561486855198534E-2</v>
      </c>
      <c r="EQ168" s="329">
        <f t="shared" si="26"/>
        <v>0.50052962016646418</v>
      </c>
      <c r="ER168" s="329">
        <f t="shared" si="26"/>
        <v>0.53179742150427323</v>
      </c>
      <c r="ES168" s="329">
        <f t="shared" si="26"/>
        <v>0.41368764432945604</v>
      </c>
      <c r="ET168" s="329">
        <f t="shared" si="26"/>
        <v>0.80605116440437741</v>
      </c>
      <c r="EU168" s="329">
        <f t="shared" si="26"/>
        <v>1.4800038528834607</v>
      </c>
      <c r="EV168" s="329">
        <f t="shared" si="26"/>
        <v>0.14997016678734115</v>
      </c>
      <c r="EW168" s="329">
        <f t="shared" si="26"/>
        <v>0.43283193480753329</v>
      </c>
      <c r="EX168" s="329">
        <f t="shared" si="26"/>
        <v>0.46132535882791981</v>
      </c>
      <c r="EY168" s="329">
        <f t="shared" si="26"/>
        <v>0.1049062928538778</v>
      </c>
      <c r="EZ168" s="329">
        <f t="shared" si="26"/>
        <v>0.38541970035777245</v>
      </c>
      <c r="FA168" s="329">
        <f t="shared" si="26"/>
        <v>0.74319092907636963</v>
      </c>
      <c r="FB168" s="329">
        <f t="shared" si="26"/>
        <v>9.4686695573926671E-2</v>
      </c>
      <c r="FC168" s="329">
        <f t="shared" si="26"/>
        <v>0.35033039080932887</v>
      </c>
      <c r="FD168" s="329">
        <f t="shared" si="26"/>
        <v>0.42028785588554152</v>
      </c>
      <c r="FE168" s="329">
        <f t="shared" si="26"/>
        <v>0.13283359407561324</v>
      </c>
    </row>
    <row r="170" spans="1:161">
      <c r="G170" s="240"/>
    </row>
    <row r="171" spans="1:161">
      <c r="I171" s="240">
        <f>(G17+G24+G32)/2451098</f>
        <v>36.226500531598489</v>
      </c>
    </row>
    <row r="176" spans="1:161">
      <c r="E176" t="s">
        <v>708</v>
      </c>
      <c r="G176" s="328">
        <f>G23/G12</f>
        <v>4.6586408078388826E-2</v>
      </c>
    </row>
    <row r="177" spans="5:8">
      <c r="E177" t="s">
        <v>709</v>
      </c>
      <c r="G177" s="328">
        <f>G23/G6</f>
        <v>2.2711125449783584E-2</v>
      </c>
    </row>
    <row r="183" spans="5:8">
      <c r="F183" t="s">
        <v>848</v>
      </c>
      <c r="H183" s="328">
        <f>H13/H12</f>
        <v>0.71698774778839092</v>
      </c>
    </row>
  </sheetData>
  <mergeCells count="201">
    <mergeCell ref="A152:C152"/>
    <mergeCell ref="A149:C149"/>
    <mergeCell ref="A150:C150"/>
    <mergeCell ref="A151:C151"/>
    <mergeCell ref="A146:C146"/>
    <mergeCell ref="A147:C147"/>
    <mergeCell ref="A148:C148"/>
    <mergeCell ref="A143:C143"/>
    <mergeCell ref="A144:C144"/>
    <mergeCell ref="A145:C145"/>
    <mergeCell ref="A140:C140"/>
    <mergeCell ref="A141:C141"/>
    <mergeCell ref="A142:C142"/>
    <mergeCell ref="A137:C137"/>
    <mergeCell ref="A138:C138"/>
    <mergeCell ref="A139:C139"/>
    <mergeCell ref="A134:C134"/>
    <mergeCell ref="A135:C135"/>
    <mergeCell ref="A136:C136"/>
    <mergeCell ref="A131:C131"/>
    <mergeCell ref="A132:C132"/>
    <mergeCell ref="A133:C133"/>
    <mergeCell ref="A128:C128"/>
    <mergeCell ref="A129:C129"/>
    <mergeCell ref="A130:C130"/>
    <mergeCell ref="A125:C125"/>
    <mergeCell ref="A126:C126"/>
    <mergeCell ref="A127:C127"/>
    <mergeCell ref="A122:C122"/>
    <mergeCell ref="A123:C123"/>
    <mergeCell ref="A124:C124"/>
    <mergeCell ref="A119:C119"/>
    <mergeCell ref="A120:C120"/>
    <mergeCell ref="A121:C121"/>
    <mergeCell ref="A116:C116"/>
    <mergeCell ref="A117:C117"/>
    <mergeCell ref="A118:C118"/>
    <mergeCell ref="A113:C113"/>
    <mergeCell ref="A114:C114"/>
    <mergeCell ref="A115:C115"/>
    <mergeCell ref="A110:C110"/>
    <mergeCell ref="A111:C111"/>
    <mergeCell ref="A112:C112"/>
    <mergeCell ref="A107:C107"/>
    <mergeCell ref="A108:C108"/>
    <mergeCell ref="A109:C109"/>
    <mergeCell ref="A104:C104"/>
    <mergeCell ref="A105:C105"/>
    <mergeCell ref="A106:C106"/>
    <mergeCell ref="A101:C101"/>
    <mergeCell ref="A102:C102"/>
    <mergeCell ref="A103:C103"/>
    <mergeCell ref="A98:C98"/>
    <mergeCell ref="A99:C99"/>
    <mergeCell ref="A100:C100"/>
    <mergeCell ref="A95:C95"/>
    <mergeCell ref="A96:C96"/>
    <mergeCell ref="A97:C97"/>
    <mergeCell ref="A92:C92"/>
    <mergeCell ref="A93:C93"/>
    <mergeCell ref="A94:C94"/>
    <mergeCell ref="A89:C89"/>
    <mergeCell ref="A90:C90"/>
    <mergeCell ref="A91:C91"/>
    <mergeCell ref="A86:C86"/>
    <mergeCell ref="A87:C87"/>
    <mergeCell ref="A88:C88"/>
    <mergeCell ref="A83:C83"/>
    <mergeCell ref="A84:C84"/>
    <mergeCell ref="A85:C85"/>
    <mergeCell ref="A80:C80"/>
    <mergeCell ref="A81:C81"/>
    <mergeCell ref="A82:C82"/>
    <mergeCell ref="A77:C77"/>
    <mergeCell ref="A78:C78"/>
    <mergeCell ref="A79:C79"/>
    <mergeCell ref="A74:C74"/>
    <mergeCell ref="A75:C75"/>
    <mergeCell ref="A76:C76"/>
    <mergeCell ref="A71:C71"/>
    <mergeCell ref="A72:C72"/>
    <mergeCell ref="A73:C73"/>
    <mergeCell ref="A68:C68"/>
    <mergeCell ref="A69:C69"/>
    <mergeCell ref="A70:C70"/>
    <mergeCell ref="A65:C65"/>
    <mergeCell ref="A66:C66"/>
    <mergeCell ref="A67:C67"/>
    <mergeCell ref="A62:C62"/>
    <mergeCell ref="A63:C63"/>
    <mergeCell ref="A64:C64"/>
    <mergeCell ref="A59:C59"/>
    <mergeCell ref="A60:C60"/>
    <mergeCell ref="A61:C61"/>
    <mergeCell ref="A56:C56"/>
    <mergeCell ref="A57:C57"/>
    <mergeCell ref="A58:C58"/>
    <mergeCell ref="A53:C53"/>
    <mergeCell ref="A54:C54"/>
    <mergeCell ref="A55:C55"/>
    <mergeCell ref="A50:C50"/>
    <mergeCell ref="A51:C51"/>
    <mergeCell ref="A52:C52"/>
    <mergeCell ref="A47:C47"/>
    <mergeCell ref="A48:C48"/>
    <mergeCell ref="A49:C49"/>
    <mergeCell ref="A44:C44"/>
    <mergeCell ref="A45:C45"/>
    <mergeCell ref="A46:C46"/>
    <mergeCell ref="A41:C41"/>
    <mergeCell ref="A42:C42"/>
    <mergeCell ref="A43:C43"/>
    <mergeCell ref="A38:C38"/>
    <mergeCell ref="A39:C39"/>
    <mergeCell ref="A40:C40"/>
    <mergeCell ref="A35:C35"/>
    <mergeCell ref="A36:C36"/>
    <mergeCell ref="A37:C37"/>
    <mergeCell ref="A32:C32"/>
    <mergeCell ref="A33:C33"/>
    <mergeCell ref="A34:C34"/>
    <mergeCell ref="A29:C29"/>
    <mergeCell ref="A30:C30"/>
    <mergeCell ref="A31:C31"/>
    <mergeCell ref="A26:C26"/>
    <mergeCell ref="A27:C27"/>
    <mergeCell ref="A28:C28"/>
    <mergeCell ref="A23:C23"/>
    <mergeCell ref="A24:C24"/>
    <mergeCell ref="A25:C25"/>
    <mergeCell ref="A20:C20"/>
    <mergeCell ref="A21:C21"/>
    <mergeCell ref="A22:C22"/>
    <mergeCell ref="A17:C17"/>
    <mergeCell ref="A18:C18"/>
    <mergeCell ref="A19:C19"/>
    <mergeCell ref="A14:C14"/>
    <mergeCell ref="A15:C15"/>
    <mergeCell ref="A16:C16"/>
    <mergeCell ref="A11:C11"/>
    <mergeCell ref="A12:C12"/>
    <mergeCell ref="A13:C13"/>
    <mergeCell ref="A8:C8"/>
    <mergeCell ref="A9:C9"/>
    <mergeCell ref="A10:C10"/>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topLeftCell="AB1" workbookViewId="0">
      <selection activeCell="AK17" sqref="AK17"/>
    </sheetView>
  </sheetViews>
  <sheetFormatPr defaultRowHeight="14.6"/>
  <cols>
    <col min="4" max="4" width="12.69140625" bestFit="1" customWidth="1"/>
    <col min="7" max="7" width="10.15234375" bestFit="1" customWidth="1"/>
    <col min="8" max="8" width="10" bestFit="1" customWidth="1"/>
    <col min="9" max="10" width="10.15234375" bestFit="1" customWidth="1"/>
    <col min="11" max="11" width="11.15234375" bestFit="1" customWidth="1"/>
    <col min="12" max="12" width="9.69140625" bestFit="1" customWidth="1"/>
    <col min="13" max="13" width="10" bestFit="1" customWidth="1"/>
    <col min="14" max="14" width="9.69140625" bestFit="1" customWidth="1"/>
    <col min="15" max="16" width="10.69140625" bestFit="1" customWidth="1"/>
    <col min="17" max="18" width="9.69140625" bestFit="1" customWidth="1"/>
    <col min="19" max="19" width="10.69140625" bestFit="1" customWidth="1"/>
    <col min="20" max="24" width="9.69140625" bestFit="1" customWidth="1"/>
    <col min="26" max="26" width="9.69140625" bestFit="1" customWidth="1"/>
    <col min="27" max="27" width="12.23046875" bestFit="1" customWidth="1"/>
    <col min="28" max="29" width="9.69140625" bestFit="1" customWidth="1"/>
    <col min="30" max="30" width="10.15234375" bestFit="1" customWidth="1"/>
    <col min="31" max="31" width="9.69140625" bestFit="1" customWidth="1"/>
    <col min="33" max="34" width="9.69140625" bestFit="1" customWidth="1"/>
    <col min="36" max="36" width="10.69140625" bestFit="1" customWidth="1"/>
    <col min="37" max="37" width="10.61328125" bestFit="1" customWidth="1"/>
    <col min="38" max="38" width="10.69140625" bestFit="1" customWidth="1"/>
    <col min="39" max="39" width="12.23046875" bestFit="1" customWidth="1"/>
    <col min="41" max="41" width="10.69140625" bestFit="1" customWidth="1"/>
    <col min="42" max="43" width="9.69140625" bestFit="1" customWidth="1"/>
    <col min="44" max="44" width="11" bestFit="1" customWidth="1"/>
    <col min="46" max="46" width="12.15234375" bestFit="1" customWidth="1"/>
    <col min="48" max="48" width="9.69140625" bestFit="1" customWidth="1"/>
    <col min="49" max="49" width="10.69140625" bestFit="1" customWidth="1"/>
    <col min="50" max="50" width="9.69140625" bestFit="1" customWidth="1"/>
    <col min="52" max="53" width="10.69140625" bestFit="1" customWidth="1"/>
    <col min="54" max="54" width="11.23046875" bestFit="1" customWidth="1"/>
    <col min="55" max="55" width="10.69140625" bestFit="1" customWidth="1"/>
  </cols>
  <sheetData>
    <row r="1" spans="1:56">
      <c r="A1" s="241" t="s">
        <v>726</v>
      </c>
    </row>
    <row r="3" spans="1:56" ht="31.5" customHeight="1">
      <c r="A3" s="713" t="s">
        <v>112</v>
      </c>
      <c r="B3" s="713"/>
      <c r="C3" s="713"/>
      <c r="D3" s="714" t="s">
        <v>583</v>
      </c>
      <c r="E3" s="714"/>
      <c r="F3" s="714"/>
      <c r="G3" s="419" t="s">
        <v>239</v>
      </c>
      <c r="H3" s="419" t="s">
        <v>32</v>
      </c>
      <c r="I3" s="419" t="s">
        <v>240</v>
      </c>
      <c r="J3" s="419" t="s">
        <v>241</v>
      </c>
      <c r="K3" s="419" t="s">
        <v>242</v>
      </c>
      <c r="L3" s="419" t="s">
        <v>243</v>
      </c>
      <c r="M3" s="419" t="s">
        <v>244</v>
      </c>
      <c r="N3" s="419" t="s">
        <v>245</v>
      </c>
      <c r="O3" s="419" t="s">
        <v>246</v>
      </c>
      <c r="P3" s="419" t="s">
        <v>247</v>
      </c>
      <c r="Q3" s="419" t="s">
        <v>41</v>
      </c>
      <c r="R3" s="419" t="s">
        <v>42</v>
      </c>
      <c r="S3" s="419" t="s">
        <v>248</v>
      </c>
      <c r="T3" s="419" t="s">
        <v>249</v>
      </c>
      <c r="U3" s="419" t="s">
        <v>45</v>
      </c>
      <c r="V3" s="419" t="s">
        <v>250</v>
      </c>
      <c r="W3" s="419" t="s">
        <v>251</v>
      </c>
      <c r="X3" s="419" t="s">
        <v>252</v>
      </c>
      <c r="Y3" s="419" t="s">
        <v>49</v>
      </c>
      <c r="Z3" s="419" t="s">
        <v>253</v>
      </c>
      <c r="AA3" s="419" t="s">
        <v>254</v>
      </c>
      <c r="AB3" s="419" t="s">
        <v>255</v>
      </c>
      <c r="AC3" s="419" t="s">
        <v>256</v>
      </c>
      <c r="AD3" s="419" t="s">
        <v>584</v>
      </c>
      <c r="AE3" s="419" t="s">
        <v>258</v>
      </c>
      <c r="AF3" s="419" t="s">
        <v>259</v>
      </c>
      <c r="AG3" s="419" t="s">
        <v>260</v>
      </c>
      <c r="AH3" s="419" t="s">
        <v>261</v>
      </c>
      <c r="AI3" s="419" t="s">
        <v>262</v>
      </c>
      <c r="AJ3" s="419" t="s">
        <v>263</v>
      </c>
      <c r="AK3" s="419" t="s">
        <v>264</v>
      </c>
      <c r="AL3" s="419" t="s">
        <v>265</v>
      </c>
      <c r="AM3" s="419" t="s">
        <v>266</v>
      </c>
      <c r="AN3" s="419" t="s">
        <v>267</v>
      </c>
      <c r="AO3" s="419" t="s">
        <v>65</v>
      </c>
      <c r="AP3" s="419" t="s">
        <v>268</v>
      </c>
      <c r="AQ3" s="419" t="s">
        <v>269</v>
      </c>
      <c r="AR3" s="419" t="s">
        <v>270</v>
      </c>
      <c r="AS3" s="419" t="s">
        <v>271</v>
      </c>
      <c r="AT3" s="419" t="s">
        <v>272</v>
      </c>
      <c r="AU3" s="419" t="s">
        <v>273</v>
      </c>
      <c r="AV3" s="419" t="s">
        <v>274</v>
      </c>
      <c r="AW3" s="419" t="s">
        <v>275</v>
      </c>
      <c r="AX3" s="419" t="s">
        <v>74</v>
      </c>
      <c r="AY3" s="419" t="s">
        <v>276</v>
      </c>
      <c r="AZ3" s="419" t="s">
        <v>277</v>
      </c>
      <c r="BA3" s="419" t="s">
        <v>278</v>
      </c>
      <c r="BB3" s="419" t="s">
        <v>279</v>
      </c>
      <c r="BC3" s="419" t="s">
        <v>280</v>
      </c>
      <c r="BD3" s="419" t="s">
        <v>281</v>
      </c>
    </row>
    <row r="4" spans="1:56" ht="14.25" customHeight="1">
      <c r="A4" s="713" t="s">
        <v>585</v>
      </c>
      <c r="B4" s="713"/>
      <c r="C4" s="713"/>
      <c r="D4" s="10">
        <v>2663062083</v>
      </c>
      <c r="E4" s="10"/>
      <c r="F4" s="10"/>
      <c r="G4" s="10">
        <v>35488256</v>
      </c>
      <c r="H4" s="10">
        <v>10477983</v>
      </c>
      <c r="I4" s="10">
        <v>49667795</v>
      </c>
      <c r="J4" s="10">
        <v>25034061</v>
      </c>
      <c r="K4" s="10">
        <v>436479413</v>
      </c>
      <c r="L4" s="10">
        <v>34897219</v>
      </c>
      <c r="M4" s="10">
        <v>38247846</v>
      </c>
      <c r="N4" s="10">
        <v>10745653</v>
      </c>
      <c r="O4" s="10">
        <v>106809915</v>
      </c>
      <c r="P4" s="10">
        <v>58717406</v>
      </c>
      <c r="Q4" s="10">
        <v>16685637</v>
      </c>
      <c r="R4" s="10">
        <v>12008567</v>
      </c>
      <c r="S4" s="10">
        <v>91965770</v>
      </c>
      <c r="T4" s="10">
        <v>47717809</v>
      </c>
      <c r="U4" s="10">
        <v>31009143</v>
      </c>
      <c r="V4" s="10">
        <v>23339100</v>
      </c>
      <c r="W4" s="10">
        <v>36756872</v>
      </c>
      <c r="X4" s="10">
        <v>36750083</v>
      </c>
      <c r="Y4" s="10">
        <v>11284444</v>
      </c>
      <c r="Z4" s="10">
        <v>51389227</v>
      </c>
      <c r="AA4" s="10">
        <v>71719267</v>
      </c>
      <c r="AB4" s="10">
        <v>78528113</v>
      </c>
      <c r="AC4" s="10">
        <v>57263936</v>
      </c>
      <c r="AD4" s="10">
        <v>23697177</v>
      </c>
      <c r="AE4" s="10">
        <v>39518558</v>
      </c>
      <c r="AF4" s="10">
        <v>9070507</v>
      </c>
      <c r="AG4" s="10">
        <v>12291382</v>
      </c>
      <c r="AH4" s="10">
        <v>23007784</v>
      </c>
      <c r="AI4" s="10">
        <v>9524707</v>
      </c>
      <c r="AJ4" s="10">
        <v>86720430</v>
      </c>
      <c r="AK4" s="10">
        <v>24262470</v>
      </c>
      <c r="AL4" s="10">
        <v>224820369</v>
      </c>
      <c r="AM4" s="10">
        <v>71551641</v>
      </c>
      <c r="AN4" s="10">
        <v>9520534</v>
      </c>
      <c r="AO4" s="10">
        <v>87536884</v>
      </c>
      <c r="AP4" s="10">
        <v>28408829</v>
      </c>
      <c r="AQ4" s="10">
        <v>44854069</v>
      </c>
      <c r="AR4" s="10">
        <v>109493309</v>
      </c>
      <c r="AS4" s="10">
        <v>10459645</v>
      </c>
      <c r="AT4" s="10">
        <v>36196217</v>
      </c>
      <c r="AU4" s="10">
        <v>5369864</v>
      </c>
      <c r="AV4" s="10">
        <v>40248126</v>
      </c>
      <c r="AW4" s="10">
        <v>168759292</v>
      </c>
      <c r="AX4" s="10">
        <v>23038414</v>
      </c>
      <c r="AY4" s="10">
        <v>7221076</v>
      </c>
      <c r="AZ4" s="10">
        <v>65939302</v>
      </c>
      <c r="BA4" s="10">
        <v>68488756</v>
      </c>
      <c r="BB4" s="10">
        <v>15954669</v>
      </c>
      <c r="BC4" s="10">
        <v>37993375</v>
      </c>
      <c r="BD4" s="10">
        <v>6131182</v>
      </c>
    </row>
    <row r="5" spans="1:56" ht="14.25" customHeight="1">
      <c r="A5" s="713" t="s">
        <v>586</v>
      </c>
      <c r="B5" s="713"/>
      <c r="C5" s="713"/>
      <c r="D5" s="10">
        <v>2201726001</v>
      </c>
      <c r="E5" s="10"/>
      <c r="F5" s="10"/>
      <c r="G5" s="10">
        <v>30197479</v>
      </c>
      <c r="H5" s="10">
        <v>8700223</v>
      </c>
      <c r="I5" s="10">
        <v>41272289</v>
      </c>
      <c r="J5" s="10">
        <v>22162401</v>
      </c>
      <c r="K5" s="10">
        <v>336543686</v>
      </c>
      <c r="L5" s="10">
        <v>32006211</v>
      </c>
      <c r="M5" s="10">
        <v>31006234</v>
      </c>
      <c r="N5" s="10">
        <v>9751726</v>
      </c>
      <c r="O5" s="10">
        <v>92664739</v>
      </c>
      <c r="P5" s="10">
        <v>47347782</v>
      </c>
      <c r="Q5" s="10">
        <v>14317947</v>
      </c>
      <c r="R5" s="10">
        <v>9405859</v>
      </c>
      <c r="S5" s="10">
        <v>74365779</v>
      </c>
      <c r="T5" s="10">
        <v>42717934</v>
      </c>
      <c r="U5" s="10">
        <v>25895682</v>
      </c>
      <c r="V5" s="10">
        <v>20133578</v>
      </c>
      <c r="W5" s="10">
        <v>30676750</v>
      </c>
      <c r="X5" s="10">
        <v>30535502</v>
      </c>
      <c r="Y5" s="10">
        <v>9231559</v>
      </c>
      <c r="Z5" s="10">
        <v>43886013</v>
      </c>
      <c r="AA5" s="10">
        <v>61334541</v>
      </c>
      <c r="AB5" s="10">
        <v>67979483</v>
      </c>
      <c r="AC5" s="10">
        <v>45716403</v>
      </c>
      <c r="AD5" s="10">
        <v>19731475</v>
      </c>
      <c r="AE5" s="10">
        <v>31349100</v>
      </c>
      <c r="AF5" s="10">
        <v>7378199</v>
      </c>
      <c r="AG5" s="10">
        <v>10857855</v>
      </c>
      <c r="AH5" s="10">
        <v>16789588</v>
      </c>
      <c r="AI5" s="10">
        <v>7572559</v>
      </c>
      <c r="AJ5" s="10">
        <v>70464121</v>
      </c>
      <c r="AK5" s="10">
        <v>20569161</v>
      </c>
      <c r="AL5" s="10">
        <v>184098274</v>
      </c>
      <c r="AM5" s="10">
        <v>59524997</v>
      </c>
      <c r="AN5" s="10">
        <v>8508509</v>
      </c>
      <c r="AO5" s="10">
        <v>71687023</v>
      </c>
      <c r="AP5" s="10">
        <v>23907575</v>
      </c>
      <c r="AQ5" s="10">
        <v>34845002</v>
      </c>
      <c r="AR5" s="10">
        <v>93333010</v>
      </c>
      <c r="AS5" s="10">
        <v>8757326</v>
      </c>
      <c r="AT5" s="10">
        <v>29146076</v>
      </c>
      <c r="AU5" s="10">
        <v>4440112</v>
      </c>
      <c r="AV5" s="10">
        <v>31066954</v>
      </c>
      <c r="AW5" s="10">
        <v>146325437</v>
      </c>
      <c r="AX5" s="10">
        <v>21281112</v>
      </c>
      <c r="AY5" s="10">
        <v>6443210</v>
      </c>
      <c r="AZ5" s="10">
        <v>55523472</v>
      </c>
      <c r="BA5" s="10">
        <v>52105148</v>
      </c>
      <c r="BB5" s="10">
        <v>13801161</v>
      </c>
      <c r="BC5" s="10">
        <v>38844584</v>
      </c>
      <c r="BD5" s="10">
        <v>5525161</v>
      </c>
    </row>
    <row r="6" spans="1:56">
      <c r="A6" s="713" t="s">
        <v>587</v>
      </c>
      <c r="B6" s="713"/>
      <c r="C6" s="713"/>
      <c r="D6" s="10">
        <v>708436181</v>
      </c>
      <c r="E6" s="10"/>
      <c r="F6" s="10"/>
      <c r="G6" s="10">
        <v>11279007</v>
      </c>
      <c r="H6" s="10">
        <v>3725035</v>
      </c>
      <c r="I6" s="10">
        <v>16861452</v>
      </c>
      <c r="J6" s="10">
        <v>7896933</v>
      </c>
      <c r="K6" s="10">
        <v>102638475</v>
      </c>
      <c r="L6" s="10">
        <v>9087124</v>
      </c>
      <c r="M6" s="10">
        <v>8785565</v>
      </c>
      <c r="N6" s="10">
        <v>2584428</v>
      </c>
      <c r="O6" s="10">
        <v>29278126</v>
      </c>
      <c r="P6" s="10">
        <v>15788655</v>
      </c>
      <c r="Q6" s="10">
        <v>2887218</v>
      </c>
      <c r="R6" s="10">
        <v>3106338</v>
      </c>
      <c r="S6" s="10">
        <v>20972021</v>
      </c>
      <c r="T6" s="10">
        <v>15618221</v>
      </c>
      <c r="U6" s="10">
        <v>6382298</v>
      </c>
      <c r="V6" s="10">
        <v>4358447</v>
      </c>
      <c r="W6" s="10">
        <v>12259406</v>
      </c>
      <c r="X6" s="10">
        <v>14174133</v>
      </c>
      <c r="Y6" s="10">
        <v>3115555</v>
      </c>
      <c r="Z6" s="10">
        <v>13455977</v>
      </c>
      <c r="AA6" s="10">
        <v>17753608</v>
      </c>
      <c r="AB6" s="10">
        <v>22714763</v>
      </c>
      <c r="AC6" s="10">
        <v>11803107</v>
      </c>
      <c r="AD6" s="10">
        <v>8330020</v>
      </c>
      <c r="AE6" s="10">
        <v>12012234</v>
      </c>
      <c r="AF6" s="10">
        <v>3226125</v>
      </c>
      <c r="AG6" s="10">
        <v>3307712</v>
      </c>
      <c r="AH6" s="10">
        <v>5416022</v>
      </c>
      <c r="AI6" s="10">
        <v>2821709</v>
      </c>
      <c r="AJ6" s="10">
        <v>18663330</v>
      </c>
      <c r="AK6" s="10">
        <v>7529713</v>
      </c>
      <c r="AL6" s="10">
        <v>67089737</v>
      </c>
      <c r="AM6" s="10">
        <v>19607962</v>
      </c>
      <c r="AN6" s="10">
        <v>1795231</v>
      </c>
      <c r="AO6" s="10">
        <v>25201468</v>
      </c>
      <c r="AP6" s="10">
        <v>7395887</v>
      </c>
      <c r="AQ6" s="10">
        <v>11056928</v>
      </c>
      <c r="AR6" s="10">
        <v>31473741</v>
      </c>
      <c r="AS6" s="10">
        <v>2932331</v>
      </c>
      <c r="AT6" s="10">
        <v>9617121</v>
      </c>
      <c r="AU6" s="10">
        <v>1525193</v>
      </c>
      <c r="AV6" s="10">
        <v>11933633</v>
      </c>
      <c r="AW6" s="10">
        <v>50030708</v>
      </c>
      <c r="AX6" s="10">
        <v>4779392</v>
      </c>
      <c r="AY6" s="10">
        <v>2008232</v>
      </c>
      <c r="AZ6" s="10">
        <v>12218425</v>
      </c>
      <c r="BA6" s="10">
        <v>13963165</v>
      </c>
      <c r="BB6" s="10">
        <v>5168471</v>
      </c>
      <c r="BC6" s="10">
        <v>10514723</v>
      </c>
      <c r="BD6" s="10">
        <v>2291076</v>
      </c>
    </row>
    <row r="7" spans="1:56" ht="14.25" customHeight="1">
      <c r="A7" s="713"/>
      <c r="B7" s="713"/>
      <c r="C7" s="713"/>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713"/>
      <c r="B8" s="713"/>
      <c r="C8" s="713"/>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713" t="s">
        <v>588</v>
      </c>
      <c r="B9" s="713"/>
      <c r="C9" s="713"/>
      <c r="D9" s="10">
        <v>1081562799</v>
      </c>
      <c r="E9" s="10"/>
      <c r="F9" s="10"/>
      <c r="G9" s="10">
        <v>11576632</v>
      </c>
      <c r="H9" s="10">
        <v>1780911</v>
      </c>
      <c r="I9" s="10">
        <v>18163903</v>
      </c>
      <c r="J9" s="10">
        <v>10217866</v>
      </c>
      <c r="K9" s="10">
        <v>188235271</v>
      </c>
      <c r="L9" s="10">
        <v>15869834</v>
      </c>
      <c r="M9" s="10">
        <v>17993741</v>
      </c>
      <c r="N9" s="10">
        <v>4595544</v>
      </c>
      <c r="O9" s="10">
        <v>44799831</v>
      </c>
      <c r="P9" s="10">
        <v>24712873</v>
      </c>
      <c r="Q9" s="10">
        <v>8207524</v>
      </c>
      <c r="R9" s="10">
        <v>4883696</v>
      </c>
      <c r="S9" s="10">
        <v>42501290</v>
      </c>
      <c r="T9" s="10">
        <v>20171288</v>
      </c>
      <c r="U9" s="10">
        <v>10583869</v>
      </c>
      <c r="V9" s="10">
        <v>10030158</v>
      </c>
      <c r="W9" s="10">
        <v>12895595</v>
      </c>
      <c r="X9" s="10">
        <v>11748609</v>
      </c>
      <c r="Y9" s="10">
        <v>4674441</v>
      </c>
      <c r="Z9" s="10">
        <v>23606217</v>
      </c>
      <c r="AA9" s="10">
        <v>31805410</v>
      </c>
      <c r="AB9" s="10">
        <v>30270130</v>
      </c>
      <c r="AC9" s="10">
        <v>28175795</v>
      </c>
      <c r="AD9" s="10">
        <v>8288883</v>
      </c>
      <c r="AE9" s="10">
        <v>13181385</v>
      </c>
      <c r="AF9" s="10">
        <v>3168557</v>
      </c>
      <c r="AG9" s="10">
        <v>5754834</v>
      </c>
      <c r="AH9" s="10">
        <v>9744547</v>
      </c>
      <c r="AI9" s="10">
        <v>2969381</v>
      </c>
      <c r="AJ9" s="10">
        <v>38844103</v>
      </c>
      <c r="AK9" s="10">
        <v>7427647</v>
      </c>
      <c r="AL9" s="10">
        <v>91621218</v>
      </c>
      <c r="AM9" s="10">
        <v>29316480</v>
      </c>
      <c r="AN9" s="10">
        <v>4969744</v>
      </c>
      <c r="AO9" s="10">
        <v>30146540</v>
      </c>
      <c r="AP9" s="10">
        <v>10731644</v>
      </c>
      <c r="AQ9" s="10">
        <v>13959589</v>
      </c>
      <c r="AR9" s="10">
        <v>43132450</v>
      </c>
      <c r="AS9" s="10">
        <v>3723980</v>
      </c>
      <c r="AT9" s="10">
        <v>11221043</v>
      </c>
      <c r="AU9" s="10">
        <v>1940415</v>
      </c>
      <c r="AV9" s="10">
        <v>14826723</v>
      </c>
      <c r="AW9" s="10">
        <v>63330294</v>
      </c>
      <c r="AX9" s="10">
        <v>9968215</v>
      </c>
      <c r="AY9" s="10">
        <v>3428588</v>
      </c>
      <c r="AZ9" s="10">
        <v>26285898</v>
      </c>
      <c r="BA9" s="10">
        <v>27992437</v>
      </c>
      <c r="BB9" s="10">
        <v>5938039</v>
      </c>
      <c r="BC9" s="10">
        <v>20039033</v>
      </c>
      <c r="BD9" s="10">
        <v>2110704</v>
      </c>
    </row>
    <row r="10" spans="1:56">
      <c r="A10" s="713" t="s">
        <v>589</v>
      </c>
      <c r="B10" s="713"/>
      <c r="C10" s="713"/>
      <c r="D10" s="10">
        <v>334088507</v>
      </c>
      <c r="E10" s="10"/>
      <c r="F10" s="10"/>
      <c r="G10" s="10">
        <v>2912839</v>
      </c>
      <c r="H10" s="636"/>
      <c r="I10" s="10">
        <v>8358260</v>
      </c>
      <c r="J10" s="10">
        <v>3573456</v>
      </c>
      <c r="K10" s="10">
        <v>41539499</v>
      </c>
      <c r="L10" s="10">
        <v>3375058</v>
      </c>
      <c r="M10" s="10">
        <v>4589035</v>
      </c>
      <c r="N10" s="636"/>
      <c r="O10" s="10">
        <v>28006498</v>
      </c>
      <c r="P10" s="10">
        <v>6250310</v>
      </c>
      <c r="Q10" s="10">
        <v>3808718</v>
      </c>
      <c r="R10" s="10">
        <v>1908887</v>
      </c>
      <c r="S10" s="10">
        <v>12013541</v>
      </c>
      <c r="T10" s="10">
        <v>8087116</v>
      </c>
      <c r="U10" s="10">
        <v>3404630</v>
      </c>
      <c r="V10" s="10">
        <v>3334645</v>
      </c>
      <c r="W10" s="10">
        <v>3984753</v>
      </c>
      <c r="X10" s="10">
        <v>3739549</v>
      </c>
      <c r="Y10" s="10">
        <v>1613210</v>
      </c>
      <c r="Z10" s="10">
        <v>4888693</v>
      </c>
      <c r="AA10" s="10">
        <v>6834003</v>
      </c>
      <c r="AB10" s="10">
        <v>9613796</v>
      </c>
      <c r="AC10" s="10">
        <v>6205621</v>
      </c>
      <c r="AD10" s="10">
        <v>3731772</v>
      </c>
      <c r="AE10" s="10">
        <v>3732101</v>
      </c>
      <c r="AF10" s="636"/>
      <c r="AG10" s="10">
        <v>1966358</v>
      </c>
      <c r="AH10" s="10">
        <v>5500442</v>
      </c>
      <c r="AI10" s="636"/>
      <c r="AJ10" s="10">
        <v>10846600</v>
      </c>
      <c r="AK10" s="10">
        <v>2863208</v>
      </c>
      <c r="AL10" s="10">
        <v>15372529</v>
      </c>
      <c r="AM10" s="10">
        <v>8461400</v>
      </c>
      <c r="AN10" s="10">
        <v>1053147</v>
      </c>
      <c r="AO10" s="10">
        <v>12692369</v>
      </c>
      <c r="AP10" s="10">
        <v>3071467</v>
      </c>
      <c r="AQ10" s="636"/>
      <c r="AR10" s="10">
        <v>11747314</v>
      </c>
      <c r="AS10" s="10">
        <v>1120139</v>
      </c>
      <c r="AT10" s="10">
        <v>3463666</v>
      </c>
      <c r="AU10" s="10">
        <v>1144682</v>
      </c>
      <c r="AV10" s="10">
        <v>7845752</v>
      </c>
      <c r="AW10" s="10">
        <v>38123052</v>
      </c>
      <c r="AX10" s="10">
        <v>2832742</v>
      </c>
      <c r="AY10" s="10">
        <v>412300</v>
      </c>
      <c r="AZ10" s="10">
        <v>5457799</v>
      </c>
      <c r="BA10" s="10">
        <v>16647080</v>
      </c>
      <c r="BB10" s="10">
        <v>1494680</v>
      </c>
      <c r="BC10" s="10">
        <v>5695550</v>
      </c>
      <c r="BD10" s="10">
        <v>770241</v>
      </c>
    </row>
    <row r="11" spans="1:56">
      <c r="A11" s="713" t="s">
        <v>590</v>
      </c>
      <c r="B11" s="713"/>
      <c r="C11" s="713"/>
      <c r="D11" s="10">
        <v>169038597</v>
      </c>
      <c r="E11" s="10"/>
      <c r="F11" s="10"/>
      <c r="G11" s="10">
        <v>2706611</v>
      </c>
      <c r="H11" s="10">
        <v>278823</v>
      </c>
      <c r="I11" s="10">
        <v>2085528</v>
      </c>
      <c r="J11" s="10">
        <v>1347012</v>
      </c>
      <c r="K11" s="10">
        <v>18694463</v>
      </c>
      <c r="L11" s="10">
        <v>2613477</v>
      </c>
      <c r="M11" s="10">
        <v>3198853</v>
      </c>
      <c r="N11" s="10">
        <v>602601</v>
      </c>
      <c r="O11" s="10">
        <v>8485578</v>
      </c>
      <c r="P11" s="10">
        <v>3259155</v>
      </c>
      <c r="Q11" s="10">
        <v>1253416</v>
      </c>
      <c r="R11" s="10">
        <v>624945</v>
      </c>
      <c r="S11" s="10">
        <v>7520749</v>
      </c>
      <c r="T11" s="10">
        <v>4492331</v>
      </c>
      <c r="U11" s="10">
        <v>1453235</v>
      </c>
      <c r="V11" s="10">
        <v>1189079</v>
      </c>
      <c r="W11" s="10">
        <v>2326479</v>
      </c>
      <c r="X11" s="10">
        <v>2660890</v>
      </c>
      <c r="Y11" s="10">
        <v>714523</v>
      </c>
      <c r="Z11" s="10">
        <v>5007238</v>
      </c>
      <c r="AA11" s="10">
        <v>2723947</v>
      </c>
      <c r="AB11" s="10">
        <v>4733598</v>
      </c>
      <c r="AC11" s="10">
        <v>4963954</v>
      </c>
      <c r="AD11" s="10">
        <v>1501171</v>
      </c>
      <c r="AE11" s="10">
        <v>1817109</v>
      </c>
      <c r="AF11" s="10">
        <v>663096</v>
      </c>
      <c r="AG11" s="10">
        <v>613234</v>
      </c>
      <c r="AH11" s="10">
        <v>2335181</v>
      </c>
      <c r="AI11" s="10">
        <v>993686</v>
      </c>
      <c r="AJ11" s="10">
        <v>5196309</v>
      </c>
      <c r="AK11" s="10">
        <v>821121</v>
      </c>
      <c r="AL11" s="10">
        <v>11857986</v>
      </c>
      <c r="AM11" s="10">
        <v>4342680</v>
      </c>
      <c r="AN11" s="10">
        <v>510485</v>
      </c>
      <c r="AO11" s="10">
        <v>5836935</v>
      </c>
      <c r="AP11" s="10">
        <v>1572185</v>
      </c>
      <c r="AQ11" s="10">
        <v>1864887</v>
      </c>
      <c r="AR11" s="10">
        <v>10392843</v>
      </c>
      <c r="AS11" s="10">
        <v>710368</v>
      </c>
      <c r="AT11" s="10">
        <v>1777477</v>
      </c>
      <c r="AU11" s="10">
        <v>469982</v>
      </c>
      <c r="AV11" s="10">
        <v>2883746</v>
      </c>
      <c r="AW11" s="10">
        <v>15782342</v>
      </c>
      <c r="AX11" s="10">
        <v>1224694</v>
      </c>
      <c r="AY11" s="10">
        <v>711104</v>
      </c>
      <c r="AZ11" s="10">
        <v>3138020</v>
      </c>
      <c r="BA11" s="10">
        <v>4726647</v>
      </c>
      <c r="BB11" s="10">
        <v>1424432</v>
      </c>
      <c r="BC11" s="10">
        <v>2750728</v>
      </c>
      <c r="BD11" s="10">
        <v>183664</v>
      </c>
    </row>
    <row r="12" spans="1:56" ht="15" customHeight="1">
      <c r="A12" s="713" t="s">
        <v>591</v>
      </c>
      <c r="B12" s="713"/>
      <c r="C12" s="713"/>
      <c r="D12" s="10">
        <v>58930712</v>
      </c>
      <c r="E12" s="10"/>
      <c r="F12" s="10"/>
      <c r="G12" s="10">
        <v>555980</v>
      </c>
      <c r="H12" s="10">
        <v>159757</v>
      </c>
      <c r="I12" s="10">
        <v>580141</v>
      </c>
      <c r="J12" s="10">
        <v>403627</v>
      </c>
      <c r="K12" s="10">
        <v>11041442</v>
      </c>
      <c r="L12" s="10">
        <v>697149</v>
      </c>
      <c r="M12" s="10">
        <v>411475</v>
      </c>
      <c r="N12" s="10">
        <v>1784760</v>
      </c>
      <c r="O12" s="10">
        <v>2124415</v>
      </c>
      <c r="P12" s="10">
        <v>710701</v>
      </c>
      <c r="Q12" s="10">
        <v>280311</v>
      </c>
      <c r="R12" s="10">
        <v>387442</v>
      </c>
      <c r="S12" s="10">
        <v>2779724</v>
      </c>
      <c r="T12" s="10">
        <v>767938</v>
      </c>
      <c r="U12" s="10">
        <v>990985</v>
      </c>
      <c r="V12" s="10">
        <v>433280</v>
      </c>
      <c r="W12" s="10">
        <v>530272</v>
      </c>
      <c r="X12" s="10">
        <v>438495</v>
      </c>
      <c r="Y12" s="10">
        <v>291044</v>
      </c>
      <c r="Z12" s="10">
        <v>913034</v>
      </c>
      <c r="AA12" s="10">
        <v>1199646</v>
      </c>
      <c r="AB12" s="10">
        <v>2030560</v>
      </c>
      <c r="AC12" s="10">
        <v>1495685</v>
      </c>
      <c r="AD12" s="10">
        <v>512541</v>
      </c>
      <c r="AE12" s="10">
        <v>628550</v>
      </c>
      <c r="AF12" s="10">
        <v>388817</v>
      </c>
      <c r="AG12" s="10">
        <v>184373</v>
      </c>
      <c r="AH12" s="10">
        <v>700863</v>
      </c>
      <c r="AI12" s="10">
        <v>465056</v>
      </c>
      <c r="AJ12" s="10">
        <v>1708516</v>
      </c>
      <c r="AK12" s="10">
        <v>332445</v>
      </c>
      <c r="AL12" s="10">
        <v>1808797</v>
      </c>
      <c r="AM12" s="10">
        <v>2327335</v>
      </c>
      <c r="AN12" s="10">
        <v>228684</v>
      </c>
      <c r="AO12" s="10">
        <v>2227938</v>
      </c>
      <c r="AP12" s="10">
        <v>1045007</v>
      </c>
      <c r="AQ12" s="10">
        <v>1134928</v>
      </c>
      <c r="AR12" s="10">
        <v>2773590</v>
      </c>
      <c r="AS12" s="10">
        <v>116141</v>
      </c>
      <c r="AT12" s="10">
        <v>648504</v>
      </c>
      <c r="AU12" s="10">
        <v>273497</v>
      </c>
      <c r="AV12" s="10">
        <v>1909972</v>
      </c>
      <c r="AW12" s="10">
        <v>3659169</v>
      </c>
      <c r="AX12" s="10">
        <v>363319</v>
      </c>
      <c r="AY12" s="10">
        <v>126071</v>
      </c>
      <c r="AZ12" s="10">
        <v>897002</v>
      </c>
      <c r="BA12" s="10">
        <v>1746818</v>
      </c>
      <c r="BB12" s="10">
        <v>240841</v>
      </c>
      <c r="BC12" s="10">
        <v>1265334</v>
      </c>
      <c r="BD12" s="10">
        <v>208741</v>
      </c>
    </row>
    <row r="13" spans="1:56">
      <c r="A13" s="713" t="s">
        <v>592</v>
      </c>
      <c r="B13" s="713"/>
      <c r="C13" s="713"/>
      <c r="D13" s="10">
        <v>410093667</v>
      </c>
      <c r="E13" s="10"/>
      <c r="F13" s="10"/>
      <c r="G13" s="10">
        <v>4194844</v>
      </c>
      <c r="H13" s="636"/>
      <c r="I13" s="10">
        <v>5357251</v>
      </c>
      <c r="J13" s="10">
        <v>3012491</v>
      </c>
      <c r="K13" s="10">
        <v>100079921</v>
      </c>
      <c r="L13" s="10">
        <v>8171546</v>
      </c>
      <c r="M13" s="10">
        <v>8457229</v>
      </c>
      <c r="N13" s="10">
        <v>1741418</v>
      </c>
      <c r="O13" s="636"/>
      <c r="P13" s="10">
        <v>12176943</v>
      </c>
      <c r="Q13" s="10">
        <v>2568259</v>
      </c>
      <c r="R13" s="10">
        <v>1668776</v>
      </c>
      <c r="S13" s="10">
        <v>16541327</v>
      </c>
      <c r="T13" s="10">
        <v>6056960</v>
      </c>
      <c r="U13" s="10">
        <v>4098020</v>
      </c>
      <c r="V13" s="10">
        <v>3778453</v>
      </c>
      <c r="W13" s="10">
        <v>4629057</v>
      </c>
      <c r="X13" s="10">
        <v>3833235</v>
      </c>
      <c r="Y13" s="10">
        <v>1709069</v>
      </c>
      <c r="Z13" s="10">
        <v>10067080</v>
      </c>
      <c r="AA13" s="10">
        <v>17150964</v>
      </c>
      <c r="AB13" s="10">
        <v>10150323</v>
      </c>
      <c r="AC13" s="10">
        <v>12400060</v>
      </c>
      <c r="AD13" s="10">
        <v>1968485</v>
      </c>
      <c r="AE13" s="10">
        <v>6587919</v>
      </c>
      <c r="AF13" s="10">
        <v>1412863</v>
      </c>
      <c r="AG13" s="10">
        <v>2545680</v>
      </c>
      <c r="AH13" s="636"/>
      <c r="AI13" s="10">
        <v>122622</v>
      </c>
      <c r="AJ13" s="10">
        <v>15903300</v>
      </c>
      <c r="AK13" s="10">
        <v>1590271</v>
      </c>
      <c r="AL13" s="10">
        <v>54296814</v>
      </c>
      <c r="AM13" s="10">
        <v>13258890</v>
      </c>
      <c r="AN13" s="10">
        <v>415274</v>
      </c>
      <c r="AO13" s="10">
        <v>9313265</v>
      </c>
      <c r="AP13" s="10">
        <v>3565449</v>
      </c>
      <c r="AQ13" s="10">
        <v>9847141</v>
      </c>
      <c r="AR13" s="10">
        <v>13517069</v>
      </c>
      <c r="AS13" s="10">
        <v>1376495</v>
      </c>
      <c r="AT13" s="10">
        <v>4759113</v>
      </c>
      <c r="AU13" s="636"/>
      <c r="AV13" s="10">
        <v>201900</v>
      </c>
      <c r="AW13" s="636"/>
      <c r="AX13" s="10">
        <v>4978629</v>
      </c>
      <c r="AY13" s="10">
        <v>860639</v>
      </c>
      <c r="AZ13" s="10">
        <v>14872136</v>
      </c>
      <c r="BA13" s="636"/>
      <c r="BB13" s="10">
        <v>2096807</v>
      </c>
      <c r="BC13" s="10">
        <v>8759680</v>
      </c>
      <c r="BD13" s="636"/>
    </row>
    <row r="14" spans="1:56" ht="15" customHeight="1">
      <c r="A14" s="713" t="s">
        <v>593</v>
      </c>
      <c r="B14" s="713"/>
      <c r="C14" s="713"/>
      <c r="D14" s="10">
        <v>57539179</v>
      </c>
      <c r="E14" s="10"/>
      <c r="F14" s="10"/>
      <c r="G14" s="10">
        <v>684296</v>
      </c>
      <c r="H14" s="10">
        <v>332520</v>
      </c>
      <c r="I14" s="10">
        <v>514264</v>
      </c>
      <c r="J14" s="10">
        <v>533915</v>
      </c>
      <c r="K14" s="10">
        <v>13792519</v>
      </c>
      <c r="L14" s="10">
        <v>794659</v>
      </c>
      <c r="M14" s="10">
        <v>900419</v>
      </c>
      <c r="N14" s="10">
        <v>289974</v>
      </c>
      <c r="O14" s="10">
        <v>3114711</v>
      </c>
      <c r="P14" s="10">
        <v>1271270</v>
      </c>
      <c r="Q14" s="10">
        <v>190484</v>
      </c>
      <c r="R14" s="10">
        <v>284961</v>
      </c>
      <c r="S14" s="10">
        <v>3090679</v>
      </c>
      <c r="T14" s="10">
        <v>752352</v>
      </c>
      <c r="U14" s="10">
        <v>535594</v>
      </c>
      <c r="V14" s="10">
        <v>486421</v>
      </c>
      <c r="W14" s="10">
        <v>580131</v>
      </c>
      <c r="X14" s="10">
        <v>495388</v>
      </c>
      <c r="Y14" s="10">
        <v>252867</v>
      </c>
      <c r="Z14" s="10">
        <v>1301050</v>
      </c>
      <c r="AA14" s="10">
        <v>2946667</v>
      </c>
      <c r="AB14" s="10">
        <v>1142671</v>
      </c>
      <c r="AC14" s="10">
        <v>1711659</v>
      </c>
      <c r="AD14" s="10">
        <v>494811</v>
      </c>
      <c r="AE14" s="10">
        <v>369010</v>
      </c>
      <c r="AF14" s="10">
        <v>185097</v>
      </c>
      <c r="AG14" s="10">
        <v>423738</v>
      </c>
      <c r="AH14" s="636"/>
      <c r="AI14" s="10">
        <v>831765</v>
      </c>
      <c r="AJ14" s="10">
        <v>4051400</v>
      </c>
      <c r="AK14" s="10">
        <v>202367</v>
      </c>
      <c r="AL14" s="10">
        <v>4339182</v>
      </c>
      <c r="AM14" s="10">
        <v>836415</v>
      </c>
      <c r="AN14" s="10">
        <v>146523</v>
      </c>
      <c r="AO14" s="10">
        <v>7306</v>
      </c>
      <c r="AP14" s="10">
        <v>302878</v>
      </c>
      <c r="AQ14" s="10">
        <v>910929</v>
      </c>
      <c r="AR14" s="10">
        <v>2962361</v>
      </c>
      <c r="AS14" s="10">
        <v>176463</v>
      </c>
      <c r="AT14" s="10">
        <v>396207</v>
      </c>
      <c r="AU14" s="10">
        <v>46295</v>
      </c>
      <c r="AV14" s="10">
        <v>1697469</v>
      </c>
      <c r="AW14" s="636"/>
      <c r="AX14" s="10">
        <v>522382</v>
      </c>
      <c r="AY14" s="10">
        <v>149832</v>
      </c>
      <c r="AZ14" s="10">
        <v>923683</v>
      </c>
      <c r="BA14" s="636"/>
      <c r="BB14" s="10">
        <v>198799</v>
      </c>
      <c r="BC14" s="10">
        <v>1364796</v>
      </c>
      <c r="BD14" s="636"/>
    </row>
    <row r="15" spans="1:56" ht="15" customHeight="1">
      <c r="A15" s="713" t="s">
        <v>594</v>
      </c>
      <c r="B15" s="713"/>
      <c r="C15" s="713"/>
      <c r="D15" s="10">
        <v>51872137</v>
      </c>
      <c r="E15" s="10"/>
      <c r="F15" s="10"/>
      <c r="G15" s="10">
        <v>522062</v>
      </c>
      <c r="H15" s="10">
        <v>1009811</v>
      </c>
      <c r="I15" s="10">
        <v>1268459</v>
      </c>
      <c r="J15" s="10">
        <v>1347365</v>
      </c>
      <c r="K15" s="10">
        <v>3087427</v>
      </c>
      <c r="L15" s="10">
        <v>217945</v>
      </c>
      <c r="M15" s="10">
        <v>436730</v>
      </c>
      <c r="N15" s="10">
        <v>176791</v>
      </c>
      <c r="O15" s="10">
        <v>3068629</v>
      </c>
      <c r="P15" s="10">
        <v>1044494</v>
      </c>
      <c r="Q15" s="10">
        <v>106336</v>
      </c>
      <c r="R15" s="10">
        <v>8685</v>
      </c>
      <c r="S15" s="10">
        <v>555270</v>
      </c>
      <c r="T15" s="10">
        <v>14591</v>
      </c>
      <c r="U15" s="10">
        <v>101405</v>
      </c>
      <c r="V15" s="10">
        <v>808280</v>
      </c>
      <c r="W15" s="10">
        <v>844903</v>
      </c>
      <c r="X15" s="10">
        <v>581052</v>
      </c>
      <c r="Y15" s="10">
        <v>93728</v>
      </c>
      <c r="Z15" s="10">
        <v>1429122</v>
      </c>
      <c r="AA15" s="10">
        <v>950183</v>
      </c>
      <c r="AB15" s="10">
        <v>2599182</v>
      </c>
      <c r="AC15" s="10">
        <v>1398816</v>
      </c>
      <c r="AD15" s="10">
        <v>80103</v>
      </c>
      <c r="AE15" s="10">
        <v>46696</v>
      </c>
      <c r="AF15" s="10">
        <v>518684</v>
      </c>
      <c r="AG15" s="10">
        <v>21451</v>
      </c>
      <c r="AH15" s="10">
        <v>1208061</v>
      </c>
      <c r="AI15" s="10">
        <v>556252</v>
      </c>
      <c r="AJ15" s="10">
        <v>1137978</v>
      </c>
      <c r="AK15" s="10">
        <v>1618235</v>
      </c>
      <c r="AL15" s="10">
        <v>3945910</v>
      </c>
      <c r="AM15" s="10">
        <v>89760</v>
      </c>
      <c r="AN15" s="10">
        <v>2615631</v>
      </c>
      <c r="AO15" s="10">
        <v>68727</v>
      </c>
      <c r="AP15" s="10">
        <v>1174658</v>
      </c>
      <c r="AQ15" s="10">
        <v>201704</v>
      </c>
      <c r="AR15" s="10">
        <v>1739273</v>
      </c>
      <c r="AS15" s="10">
        <v>224374</v>
      </c>
      <c r="AT15" s="10">
        <v>176076</v>
      </c>
      <c r="AU15" s="10">
        <v>5959</v>
      </c>
      <c r="AV15" s="10">
        <v>287884</v>
      </c>
      <c r="AW15" s="10">
        <v>5765731</v>
      </c>
      <c r="AX15" s="10">
        <v>46449</v>
      </c>
      <c r="AY15" s="10">
        <v>1168642</v>
      </c>
      <c r="AZ15" s="10">
        <v>997258</v>
      </c>
      <c r="BA15" s="10">
        <v>4871892</v>
      </c>
      <c r="BB15" s="10">
        <v>482480</v>
      </c>
      <c r="BC15" s="10">
        <v>202945</v>
      </c>
      <c r="BD15" s="10">
        <v>948058</v>
      </c>
    </row>
    <row r="16" spans="1:56">
      <c r="A16" s="713" t="s">
        <v>595</v>
      </c>
      <c r="B16" s="713"/>
      <c r="C16" s="713"/>
      <c r="D16" s="10">
        <v>247791514</v>
      </c>
      <c r="E16" s="10"/>
      <c r="F16" s="10"/>
      <c r="G16" s="10">
        <v>5681732</v>
      </c>
      <c r="H16" s="10">
        <v>718452</v>
      </c>
      <c r="I16" s="10">
        <v>3322512</v>
      </c>
      <c r="J16" s="10">
        <v>2905892</v>
      </c>
      <c r="K16" s="10">
        <v>35355403</v>
      </c>
      <c r="L16" s="10">
        <v>4812198</v>
      </c>
      <c r="M16" s="10">
        <v>2496289</v>
      </c>
      <c r="N16" s="10">
        <v>1155204</v>
      </c>
      <c r="O16" s="10">
        <v>8738751</v>
      </c>
      <c r="P16" s="10">
        <v>3988780</v>
      </c>
      <c r="Q16" s="10">
        <v>1790173</v>
      </c>
      <c r="R16" s="10">
        <v>884725</v>
      </c>
      <c r="S16" s="10">
        <v>5389781</v>
      </c>
      <c r="T16" s="10">
        <v>4145809</v>
      </c>
      <c r="U16" s="10">
        <v>4113110</v>
      </c>
      <c r="V16" s="10">
        <v>4454890</v>
      </c>
      <c r="W16" s="10">
        <v>4147380</v>
      </c>
      <c r="X16" s="10">
        <v>2148435</v>
      </c>
      <c r="Y16" s="10">
        <v>917831</v>
      </c>
      <c r="Z16" s="10">
        <v>3956201</v>
      </c>
      <c r="AA16" s="10">
        <v>6046473</v>
      </c>
      <c r="AB16" s="10">
        <v>10383193</v>
      </c>
      <c r="AC16" s="10">
        <v>2987121</v>
      </c>
      <c r="AD16" s="10">
        <v>2416324</v>
      </c>
      <c r="AE16" s="10">
        <v>3273564</v>
      </c>
      <c r="AF16" s="10">
        <v>563767</v>
      </c>
      <c r="AG16" s="10">
        <v>1006956</v>
      </c>
      <c r="AH16" s="10">
        <v>913798</v>
      </c>
      <c r="AI16" s="10">
        <v>944705</v>
      </c>
      <c r="AJ16" s="10">
        <v>6730065</v>
      </c>
      <c r="AK16" s="10">
        <v>1858736</v>
      </c>
      <c r="AL16" s="10">
        <v>11493003</v>
      </c>
      <c r="AM16" s="10">
        <v>6747013</v>
      </c>
      <c r="AN16" s="10">
        <v>776559</v>
      </c>
      <c r="AO16" s="10">
        <v>9936654</v>
      </c>
      <c r="AP16" s="10">
        <v>3147142</v>
      </c>
      <c r="AQ16" s="10">
        <v>6277738</v>
      </c>
      <c r="AR16" s="10">
        <v>13028761</v>
      </c>
      <c r="AS16" s="10">
        <v>1105157</v>
      </c>
      <c r="AT16" s="10">
        <v>6022443</v>
      </c>
      <c r="AU16" s="10">
        <v>417489</v>
      </c>
      <c r="AV16" s="10">
        <v>2125186</v>
      </c>
      <c r="AW16" s="10">
        <v>17578129</v>
      </c>
      <c r="AX16" s="10">
        <v>5073696</v>
      </c>
      <c r="AY16" s="10">
        <v>654077</v>
      </c>
      <c r="AZ16" s="10">
        <v>11655567</v>
      </c>
      <c r="BA16" s="10">
        <v>6672388</v>
      </c>
      <c r="BB16" s="10">
        <v>1668225</v>
      </c>
      <c r="BC16" s="10">
        <v>4914486</v>
      </c>
      <c r="BD16" s="10">
        <v>249551</v>
      </c>
    </row>
    <row r="17" spans="1:56">
      <c r="A17" s="713" t="s">
        <v>596</v>
      </c>
      <c r="B17" s="713"/>
      <c r="C17" s="713"/>
      <c r="D17" s="10">
        <v>163935507</v>
      </c>
      <c r="E17" s="10"/>
      <c r="F17" s="10"/>
      <c r="G17" s="10">
        <v>1660108</v>
      </c>
      <c r="H17" s="10">
        <v>2475825</v>
      </c>
      <c r="I17" s="10">
        <v>2924422</v>
      </c>
      <c r="J17" s="10">
        <v>1141710</v>
      </c>
      <c r="K17" s="10">
        <v>10314537</v>
      </c>
      <c r="L17" s="10">
        <v>2237055</v>
      </c>
      <c r="M17" s="10">
        <v>1730639</v>
      </c>
      <c r="N17" s="10">
        <v>1416550</v>
      </c>
      <c r="O17" s="10">
        <v>9848031</v>
      </c>
      <c r="P17" s="10">
        <v>2857474</v>
      </c>
      <c r="Q17" s="10">
        <v>1433032</v>
      </c>
      <c r="R17" s="10">
        <v>531100</v>
      </c>
      <c r="S17" s="10">
        <v>5502687</v>
      </c>
      <c r="T17" s="10">
        <v>2782616</v>
      </c>
      <c r="U17" s="10">
        <v>4816405</v>
      </c>
      <c r="V17" s="10">
        <v>1290083</v>
      </c>
      <c r="W17" s="10">
        <v>1374369</v>
      </c>
      <c r="X17" s="10">
        <v>2464325</v>
      </c>
      <c r="Y17" s="10">
        <v>523732</v>
      </c>
      <c r="Z17" s="10">
        <v>2867618</v>
      </c>
      <c r="AA17" s="10">
        <v>5729050</v>
      </c>
      <c r="AB17" s="10">
        <v>4611397</v>
      </c>
      <c r="AC17" s="10">
        <v>2750380</v>
      </c>
      <c r="AD17" s="10">
        <v>696248</v>
      </c>
      <c r="AE17" s="10">
        <v>2881917</v>
      </c>
      <c r="AF17" s="10">
        <v>419750</v>
      </c>
      <c r="AG17" s="10">
        <v>788353</v>
      </c>
      <c r="AH17" s="10">
        <v>715221</v>
      </c>
      <c r="AI17" s="10">
        <v>836764</v>
      </c>
      <c r="AJ17" s="10">
        <v>6226623</v>
      </c>
      <c r="AK17" s="10">
        <v>3753065</v>
      </c>
      <c r="AL17" s="10">
        <v>13894316</v>
      </c>
      <c r="AM17" s="10">
        <v>3853542</v>
      </c>
      <c r="AN17" s="10">
        <v>966975</v>
      </c>
      <c r="AO17" s="10">
        <v>6402361</v>
      </c>
      <c r="AP17" s="10">
        <v>2632902</v>
      </c>
      <c r="AQ17" s="10">
        <v>3550747</v>
      </c>
      <c r="AR17" s="10">
        <v>5698058</v>
      </c>
      <c r="AS17" s="10">
        <v>995858</v>
      </c>
      <c r="AT17" s="10">
        <v>2285469</v>
      </c>
      <c r="AU17" s="10">
        <v>557015</v>
      </c>
      <c r="AV17" s="10">
        <v>2181412</v>
      </c>
      <c r="AW17" s="10">
        <v>15386306</v>
      </c>
      <c r="AX17" s="10">
        <v>1459809</v>
      </c>
      <c r="AY17" s="10">
        <v>352313</v>
      </c>
      <c r="AZ17" s="10">
        <v>5363582</v>
      </c>
      <c r="BA17" s="10">
        <v>3477158</v>
      </c>
      <c r="BB17" s="10">
        <v>1026426</v>
      </c>
      <c r="BC17" s="10">
        <v>3376342</v>
      </c>
      <c r="BD17" s="10">
        <v>873830</v>
      </c>
    </row>
    <row r="18" spans="1:56" ht="15" customHeight="1">
      <c r="A18" s="713" t="s">
        <v>500</v>
      </c>
      <c r="B18" s="713"/>
      <c r="C18" s="713"/>
      <c r="D18" s="10">
        <v>14373281</v>
      </c>
      <c r="E18" s="10"/>
      <c r="F18" s="10"/>
      <c r="G18" s="636"/>
      <c r="H18" s="10">
        <v>21035</v>
      </c>
      <c r="I18" s="10">
        <v>22806</v>
      </c>
      <c r="J18" s="10">
        <v>0</v>
      </c>
      <c r="K18" s="10">
        <v>963308</v>
      </c>
      <c r="L18" s="636"/>
      <c r="M18" s="10">
        <v>110928</v>
      </c>
      <c r="N18" s="10">
        <v>20974</v>
      </c>
      <c r="O18" s="10">
        <v>26063</v>
      </c>
      <c r="P18" s="10">
        <v>0</v>
      </c>
      <c r="Q18" s="636"/>
      <c r="R18" s="636"/>
      <c r="S18" s="636"/>
      <c r="T18" s="636"/>
      <c r="U18" s="636"/>
      <c r="V18" s="636"/>
      <c r="W18" s="636"/>
      <c r="X18" s="10">
        <v>16393</v>
      </c>
      <c r="Y18" s="10">
        <v>11712</v>
      </c>
      <c r="Z18" s="10">
        <v>135745</v>
      </c>
      <c r="AA18" s="10">
        <v>952838</v>
      </c>
      <c r="AB18" s="10">
        <v>11</v>
      </c>
      <c r="AC18" s="10">
        <v>109799</v>
      </c>
      <c r="AD18" s="636"/>
      <c r="AE18" s="636"/>
      <c r="AF18" s="636"/>
      <c r="AG18" s="636"/>
      <c r="AH18" s="10">
        <v>50616</v>
      </c>
      <c r="AI18" s="636"/>
      <c r="AJ18" s="10">
        <v>1101422</v>
      </c>
      <c r="AK18" s="636"/>
      <c r="AL18" s="10">
        <v>8346177</v>
      </c>
      <c r="AM18" s="10">
        <v>596</v>
      </c>
      <c r="AN18" s="636"/>
      <c r="AO18" s="636"/>
      <c r="AP18" s="10">
        <v>647481</v>
      </c>
      <c r="AQ18" s="10">
        <v>481</v>
      </c>
      <c r="AR18" s="636"/>
      <c r="AS18" s="10">
        <v>24817</v>
      </c>
      <c r="AT18" s="10">
        <v>1790270</v>
      </c>
      <c r="AU18" s="10">
        <v>2541</v>
      </c>
      <c r="AV18" s="636"/>
      <c r="AW18" s="636"/>
      <c r="AX18" s="636"/>
      <c r="AY18" s="10">
        <v>14259</v>
      </c>
      <c r="AZ18" s="10">
        <v>0</v>
      </c>
      <c r="BA18" s="10">
        <v>0</v>
      </c>
      <c r="BB18" s="10">
        <v>2034</v>
      </c>
      <c r="BC18" s="636"/>
      <c r="BD18" s="10">
        <v>975</v>
      </c>
    </row>
    <row r="19" spans="1:56" ht="15" customHeight="1">
      <c r="A19" s="713" t="s">
        <v>597</v>
      </c>
      <c r="B19" s="713"/>
      <c r="C19" s="713"/>
      <c r="D19" s="10">
        <v>9131851</v>
      </c>
      <c r="E19" s="10"/>
      <c r="F19" s="10"/>
      <c r="G19" s="10">
        <v>378578</v>
      </c>
      <c r="H19" s="636"/>
      <c r="I19" s="636"/>
      <c r="J19" s="636"/>
      <c r="K19" s="636"/>
      <c r="L19" s="636"/>
      <c r="M19" s="636"/>
      <c r="N19" s="636"/>
      <c r="O19" s="636"/>
      <c r="P19" s="636"/>
      <c r="Q19" s="636"/>
      <c r="R19" s="10">
        <v>183960</v>
      </c>
      <c r="S19" s="636"/>
      <c r="T19" s="636"/>
      <c r="U19" s="10">
        <v>340004</v>
      </c>
      <c r="V19" s="636"/>
      <c r="W19" s="636"/>
      <c r="X19" s="636"/>
      <c r="Y19" s="10">
        <v>201784</v>
      </c>
      <c r="Z19" s="636"/>
      <c r="AA19" s="636"/>
      <c r="AB19" s="10">
        <v>1181471</v>
      </c>
      <c r="AC19" s="636"/>
      <c r="AD19" s="10">
        <v>373794</v>
      </c>
      <c r="AE19" s="636"/>
      <c r="AF19" s="10">
        <v>104503</v>
      </c>
      <c r="AG19" s="636"/>
      <c r="AH19" s="636"/>
      <c r="AI19" s="10">
        <v>707247</v>
      </c>
      <c r="AJ19" s="636"/>
      <c r="AK19" s="636"/>
      <c r="AL19" s="636"/>
      <c r="AM19" s="636"/>
      <c r="AN19" s="636"/>
      <c r="AO19" s="10">
        <v>1277678</v>
      </c>
      <c r="AP19" s="636"/>
      <c r="AQ19" s="10">
        <v>665690</v>
      </c>
      <c r="AR19" s="10">
        <v>2126928</v>
      </c>
      <c r="AS19" s="636"/>
      <c r="AT19" s="636"/>
      <c r="AU19" s="636"/>
      <c r="AV19" s="636"/>
      <c r="AW19" s="636"/>
      <c r="AX19" s="10">
        <v>426588</v>
      </c>
      <c r="AY19" s="10">
        <v>65355</v>
      </c>
      <c r="AZ19" s="10">
        <v>873819</v>
      </c>
      <c r="BA19" s="636"/>
      <c r="BB19" s="10">
        <v>103466</v>
      </c>
      <c r="BC19" s="636"/>
      <c r="BD19" s="10">
        <v>120986</v>
      </c>
    </row>
    <row r="20" spans="1:56">
      <c r="A20" s="713" t="s">
        <v>598</v>
      </c>
      <c r="B20" s="713"/>
      <c r="C20" s="713"/>
      <c r="D20" s="10">
        <v>437830950</v>
      </c>
      <c r="E20" s="10"/>
      <c r="F20" s="10"/>
      <c r="G20" s="10">
        <v>4912199</v>
      </c>
      <c r="H20" s="10">
        <v>1756725</v>
      </c>
      <c r="I20" s="10">
        <v>8372700</v>
      </c>
      <c r="J20" s="10">
        <v>2871660</v>
      </c>
      <c r="K20" s="10">
        <v>98972419</v>
      </c>
      <c r="L20" s="10">
        <v>2891008</v>
      </c>
      <c r="M20" s="10">
        <v>7130684</v>
      </c>
      <c r="N20" s="10">
        <v>972953</v>
      </c>
      <c r="O20" s="10">
        <v>14119113</v>
      </c>
      <c r="P20" s="10">
        <v>11369624</v>
      </c>
      <c r="Q20" s="10">
        <v>2367690</v>
      </c>
      <c r="R20" s="10">
        <v>2418748</v>
      </c>
      <c r="S20" s="10">
        <v>17599991</v>
      </c>
      <c r="T20" s="10">
        <v>4999875</v>
      </c>
      <c r="U20" s="10">
        <v>4773457</v>
      </c>
      <c r="V20" s="10">
        <v>3205522</v>
      </c>
      <c r="W20" s="10">
        <v>6080122</v>
      </c>
      <c r="X20" s="10">
        <v>6198188</v>
      </c>
      <c r="Y20" s="10">
        <v>1839389</v>
      </c>
      <c r="Z20" s="10">
        <v>7367469</v>
      </c>
      <c r="AA20" s="10">
        <v>9431888</v>
      </c>
      <c r="AB20" s="10">
        <v>9367148</v>
      </c>
      <c r="AC20" s="10">
        <v>11437734</v>
      </c>
      <c r="AD20" s="10">
        <v>3591908</v>
      </c>
      <c r="AE20" s="10">
        <v>8169458</v>
      </c>
      <c r="AF20" s="10">
        <v>1587805</v>
      </c>
      <c r="AG20" s="10">
        <v>1433527</v>
      </c>
      <c r="AH20" s="10">
        <v>6167580</v>
      </c>
      <c r="AI20" s="10">
        <v>1244901</v>
      </c>
      <c r="AJ20" s="10">
        <v>15154887</v>
      </c>
      <c r="AK20" s="10">
        <v>3693309</v>
      </c>
      <c r="AL20" s="10">
        <v>32375918</v>
      </c>
      <c r="AM20" s="10">
        <v>12026048</v>
      </c>
      <c r="AN20" s="10">
        <v>1012025</v>
      </c>
      <c r="AO20" s="10">
        <v>14572183</v>
      </c>
      <c r="AP20" s="10">
        <v>3853773</v>
      </c>
      <c r="AQ20" s="10">
        <v>9342896</v>
      </c>
      <c r="AR20" s="10">
        <v>14033371</v>
      </c>
      <c r="AS20" s="10">
        <v>1677502</v>
      </c>
      <c r="AT20" s="10">
        <v>5259871</v>
      </c>
      <c r="AU20" s="10">
        <v>927211</v>
      </c>
      <c r="AV20" s="10">
        <v>9181172</v>
      </c>
      <c r="AW20" s="10">
        <v>22433855</v>
      </c>
      <c r="AX20" s="10">
        <v>1330714</v>
      </c>
      <c r="AY20" s="10">
        <v>698252</v>
      </c>
      <c r="AZ20" s="10">
        <v>9542011</v>
      </c>
      <c r="BA20" s="10">
        <v>16383608</v>
      </c>
      <c r="BB20" s="10">
        <v>2048008</v>
      </c>
      <c r="BC20" s="10">
        <v>-851209</v>
      </c>
      <c r="BD20" s="10">
        <v>484060</v>
      </c>
    </row>
    <row r="21" spans="1:56" ht="25.5" customHeight="1">
      <c r="A21" s="713"/>
      <c r="B21" s="713"/>
      <c r="C21" s="713"/>
      <c r="D21" s="636"/>
      <c r="E21" s="636"/>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636"/>
      <c r="AE21" s="636"/>
      <c r="AF21" s="636"/>
      <c r="AG21" s="636"/>
      <c r="AH21" s="636"/>
      <c r="AI21" s="636"/>
      <c r="AJ21" s="636"/>
      <c r="AK21" s="636"/>
      <c r="AL21" s="636"/>
      <c r="AM21" s="636"/>
      <c r="AN21" s="636"/>
      <c r="AO21" s="636"/>
      <c r="AP21" s="636"/>
      <c r="AQ21" s="636"/>
      <c r="AR21" s="636"/>
      <c r="AS21" s="636"/>
      <c r="AT21" s="636"/>
      <c r="AU21" s="636"/>
      <c r="AV21" s="636"/>
      <c r="AW21" s="636"/>
      <c r="AX21" s="636"/>
      <c r="AY21" s="636"/>
      <c r="AZ21" s="636"/>
      <c r="BA21" s="636"/>
      <c r="BB21" s="636"/>
      <c r="BC21" s="636"/>
      <c r="BD21" s="636"/>
    </row>
    <row r="22" spans="1:56" ht="25.5" customHeight="1">
      <c r="A22" s="713"/>
      <c r="B22" s="713"/>
      <c r="C22" s="713"/>
      <c r="D22" s="636"/>
      <c r="E22" s="636"/>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636"/>
      <c r="AE22" s="636"/>
      <c r="AF22" s="636"/>
      <c r="AG22" s="636"/>
      <c r="AH22" s="636"/>
      <c r="AI22" s="636"/>
      <c r="AJ22" s="636"/>
      <c r="AK22" s="636"/>
      <c r="AL22" s="636"/>
      <c r="AM22" s="636"/>
      <c r="AN22" s="636"/>
      <c r="AO22" s="636"/>
      <c r="AP22" s="636"/>
      <c r="AQ22" s="636"/>
      <c r="AR22" s="636"/>
      <c r="AS22" s="636"/>
      <c r="AT22" s="636"/>
      <c r="AU22" s="636"/>
      <c r="AV22" s="636"/>
      <c r="AW22" s="636"/>
      <c r="AX22" s="636"/>
      <c r="AY22" s="636"/>
      <c r="AZ22" s="636"/>
      <c r="BA22" s="636"/>
      <c r="BB22" s="636"/>
      <c r="BC22" s="636"/>
      <c r="BD22" s="636"/>
    </row>
    <row r="23" spans="1:56" ht="15" customHeight="1">
      <c r="A23" s="713"/>
      <c r="B23" s="713"/>
      <c r="C23" s="713"/>
      <c r="D23" s="636"/>
      <c r="E23" s="636"/>
      <c r="F23" s="636"/>
      <c r="G23" s="636"/>
      <c r="H23" s="636"/>
      <c r="I23" s="636"/>
      <c r="J23" s="636"/>
      <c r="K23" s="636"/>
      <c r="L23" s="636"/>
      <c r="M23" s="636"/>
      <c r="N23" s="636"/>
      <c r="O23" s="636"/>
      <c r="P23" s="636"/>
      <c r="Q23" s="636"/>
      <c r="R23" s="636"/>
      <c r="S23" s="636"/>
      <c r="T23" s="636"/>
      <c r="U23" s="636"/>
      <c r="V23" s="636"/>
      <c r="W23" s="636"/>
      <c r="X23" s="636"/>
      <c r="Y23" s="636"/>
      <c r="Z23" s="636"/>
      <c r="AA23" s="636"/>
      <c r="AB23" s="636"/>
      <c r="AC23" s="636"/>
      <c r="AD23" s="636"/>
      <c r="AE23" s="636"/>
      <c r="AF23" s="636"/>
      <c r="AG23" s="636"/>
      <c r="AH23" s="636"/>
      <c r="AI23" s="636"/>
      <c r="AJ23" s="636"/>
      <c r="AK23" s="636"/>
      <c r="AL23" s="636"/>
      <c r="AM23" s="636"/>
      <c r="AN23" s="636"/>
      <c r="AO23" s="636"/>
      <c r="AP23" s="636"/>
      <c r="AQ23" s="636"/>
      <c r="AR23" s="636"/>
      <c r="AS23" s="636"/>
      <c r="AT23" s="636"/>
      <c r="AU23" s="636"/>
      <c r="AV23" s="636"/>
      <c r="AW23" s="636"/>
      <c r="AX23" s="636"/>
      <c r="AY23" s="636"/>
      <c r="AZ23" s="636"/>
      <c r="BA23" s="636"/>
      <c r="BB23" s="636"/>
      <c r="BC23" s="636"/>
      <c r="BD23" s="636"/>
    </row>
    <row r="24" spans="1:56" ht="15" customHeight="1">
      <c r="A24" s="713"/>
      <c r="B24" s="713"/>
      <c r="C24" s="713"/>
      <c r="D24" s="636"/>
      <c r="E24" s="636"/>
      <c r="F24" s="636"/>
      <c r="G24" s="636"/>
      <c r="H24" s="636"/>
      <c r="I24" s="636"/>
      <c r="J24" s="636"/>
      <c r="K24" s="636"/>
      <c r="L24" s="636"/>
      <c r="M24" s="636"/>
      <c r="N24" s="636"/>
      <c r="O24" s="636"/>
      <c r="P24" s="636"/>
      <c r="Q24" s="636"/>
      <c r="R24" s="636"/>
      <c r="S24" s="636"/>
      <c r="T24" s="636"/>
      <c r="U24" s="636"/>
      <c r="V24" s="636"/>
      <c r="W24" s="636"/>
      <c r="X24" s="636"/>
      <c r="Y24" s="636"/>
      <c r="Z24" s="636"/>
      <c r="AA24" s="636"/>
      <c r="AB24" s="636"/>
      <c r="AC24" s="636"/>
      <c r="AD24" s="636"/>
      <c r="AE24" s="636"/>
      <c r="AF24" s="636"/>
      <c r="AG24" s="636"/>
      <c r="AH24" s="636"/>
      <c r="AI24" s="636"/>
      <c r="AJ24" s="636"/>
      <c r="AK24" s="636"/>
      <c r="AL24" s="636"/>
      <c r="AM24" s="636"/>
      <c r="AN24" s="636"/>
      <c r="AO24" s="636"/>
      <c r="AP24" s="636"/>
      <c r="AQ24" s="636"/>
      <c r="AR24" s="636"/>
      <c r="AS24" s="636"/>
      <c r="AT24" s="636"/>
      <c r="AU24" s="636"/>
      <c r="AV24" s="636"/>
      <c r="AW24" s="636"/>
      <c r="AX24" s="636"/>
      <c r="AY24" s="636"/>
      <c r="AZ24" s="636"/>
      <c r="BA24" s="636"/>
      <c r="BB24" s="636"/>
      <c r="BC24" s="636"/>
      <c r="BD24" s="636"/>
    </row>
    <row r="25" spans="1:56">
      <c r="A25" s="713"/>
      <c r="B25" s="713"/>
      <c r="C25" s="713"/>
      <c r="D25" s="636"/>
      <c r="E25" s="636"/>
      <c r="F25" s="636"/>
      <c r="G25" s="636"/>
      <c r="H25" s="636"/>
      <c r="I25" s="636"/>
      <c r="J25" s="636"/>
      <c r="K25" s="636"/>
      <c r="L25" s="636"/>
      <c r="M25" s="636"/>
      <c r="N25" s="636"/>
      <c r="O25" s="636"/>
      <c r="P25" s="636"/>
      <c r="Q25" s="636"/>
      <c r="R25" s="636"/>
      <c r="S25" s="636"/>
      <c r="T25" s="636"/>
      <c r="U25" s="636"/>
      <c r="V25" s="636"/>
      <c r="W25" s="636"/>
      <c r="X25" s="636"/>
      <c r="Y25" s="636"/>
      <c r="Z25" s="636"/>
      <c r="AA25" s="636"/>
      <c r="AB25" s="636"/>
      <c r="AC25" s="636"/>
      <c r="AD25" s="636"/>
      <c r="AE25" s="636"/>
      <c r="AF25" s="636"/>
      <c r="AG25" s="636"/>
      <c r="AH25" s="636"/>
      <c r="AI25" s="636"/>
      <c r="AJ25" s="636"/>
      <c r="AK25" s="636"/>
      <c r="AL25" s="636"/>
      <c r="AM25" s="636"/>
      <c r="AN25" s="636"/>
      <c r="AO25" s="636"/>
      <c r="AP25" s="636"/>
      <c r="AQ25" s="636"/>
      <c r="AR25" s="636"/>
      <c r="AS25" s="636"/>
      <c r="AT25" s="636"/>
      <c r="AU25" s="636"/>
      <c r="AV25" s="636"/>
      <c r="AW25" s="636"/>
      <c r="AX25" s="636"/>
      <c r="AY25" s="636"/>
      <c r="AZ25" s="636"/>
      <c r="BA25" s="636"/>
      <c r="BB25" s="636"/>
      <c r="BC25" s="636"/>
      <c r="BD25" s="636"/>
    </row>
    <row r="26" spans="1:56">
      <c r="A26" s="713" t="s">
        <v>599</v>
      </c>
      <c r="B26" s="713"/>
      <c r="C26" s="713"/>
      <c r="D26" s="10">
        <v>2500627121</v>
      </c>
      <c r="E26" s="10"/>
      <c r="F26" s="10"/>
      <c r="G26" s="10">
        <v>34420325</v>
      </c>
      <c r="H26" s="10">
        <v>11525057</v>
      </c>
      <c r="I26" s="10">
        <v>42191355</v>
      </c>
      <c r="J26" s="10">
        <v>23340186</v>
      </c>
      <c r="K26" s="10">
        <v>395722730</v>
      </c>
      <c r="L26" s="10">
        <v>37744701</v>
      </c>
      <c r="M26" s="10">
        <v>28768919</v>
      </c>
      <c r="N26" s="10">
        <v>10569602</v>
      </c>
      <c r="O26" s="10">
        <v>103091862</v>
      </c>
      <c r="P26" s="10">
        <v>53358128</v>
      </c>
      <c r="Q26" s="10">
        <v>14246298</v>
      </c>
      <c r="R26" s="10">
        <v>11152978</v>
      </c>
      <c r="S26" s="10">
        <v>90637346</v>
      </c>
      <c r="T26" s="10">
        <v>43294469</v>
      </c>
      <c r="U26" s="10">
        <v>24468184</v>
      </c>
      <c r="V26" s="10">
        <v>20623250</v>
      </c>
      <c r="W26" s="10">
        <v>35324395</v>
      </c>
      <c r="X26" s="10">
        <v>36087759</v>
      </c>
      <c r="Y26" s="10">
        <v>9719601</v>
      </c>
      <c r="Z26" s="10">
        <v>48598727</v>
      </c>
      <c r="AA26" s="10">
        <v>69274063</v>
      </c>
      <c r="AB26" s="10">
        <v>80474939</v>
      </c>
      <c r="AC26" s="10">
        <v>50944993</v>
      </c>
      <c r="AD26" s="10">
        <v>22361490</v>
      </c>
      <c r="AE26" s="10">
        <v>35295498</v>
      </c>
      <c r="AF26" s="10">
        <v>8033903</v>
      </c>
      <c r="AG26" s="10">
        <v>11149997</v>
      </c>
      <c r="AH26" s="10">
        <v>17769897</v>
      </c>
      <c r="AI26" s="10">
        <v>9050114</v>
      </c>
      <c r="AJ26" s="10">
        <v>80668031</v>
      </c>
      <c r="AK26" s="10">
        <v>22156771</v>
      </c>
      <c r="AL26" s="10">
        <v>218317054</v>
      </c>
      <c r="AM26" s="10">
        <v>64503622</v>
      </c>
      <c r="AN26" s="10">
        <v>7721630</v>
      </c>
      <c r="AO26" s="10">
        <v>89326118</v>
      </c>
      <c r="AP26" s="10">
        <v>25351517</v>
      </c>
      <c r="AQ26" s="10">
        <v>41519679</v>
      </c>
      <c r="AR26" s="10">
        <v>108643120</v>
      </c>
      <c r="AS26" s="10">
        <v>9840595</v>
      </c>
      <c r="AT26" s="10">
        <v>34572637</v>
      </c>
      <c r="AU26" s="10">
        <v>5342988</v>
      </c>
      <c r="AV26" s="10">
        <v>35197915</v>
      </c>
      <c r="AW26" s="10">
        <v>163424749</v>
      </c>
      <c r="AX26" s="10">
        <v>22450665</v>
      </c>
      <c r="AY26" s="10">
        <v>6955406</v>
      </c>
      <c r="AZ26" s="10">
        <v>59317111</v>
      </c>
      <c r="BA26" s="10">
        <v>61042252</v>
      </c>
      <c r="BB26" s="10">
        <v>15175198</v>
      </c>
      <c r="BC26" s="10">
        <v>43699468</v>
      </c>
      <c r="BD26" s="10">
        <v>6159829</v>
      </c>
    </row>
    <row r="27" spans="1:56">
      <c r="A27" s="713" t="s">
        <v>600</v>
      </c>
      <c r="B27" s="713"/>
      <c r="C27" s="713"/>
      <c r="D27" s="10">
        <v>582902323</v>
      </c>
      <c r="E27" s="10"/>
      <c r="F27" s="10"/>
      <c r="G27" s="10">
        <v>7603784</v>
      </c>
      <c r="H27" s="10">
        <v>1805758</v>
      </c>
      <c r="I27" s="10">
        <v>10584099</v>
      </c>
      <c r="J27" s="10">
        <v>5506995</v>
      </c>
      <c r="K27" s="10">
        <v>115184907</v>
      </c>
      <c r="L27" s="10">
        <v>8175377</v>
      </c>
      <c r="M27" s="10">
        <v>5982373</v>
      </c>
      <c r="N27" s="10">
        <v>1709844</v>
      </c>
      <c r="O27" s="10">
        <v>19186392</v>
      </c>
      <c r="P27" s="10">
        <v>13399351</v>
      </c>
      <c r="Q27" s="10">
        <v>328597</v>
      </c>
      <c r="R27" s="10">
        <v>2708320</v>
      </c>
      <c r="S27" s="10">
        <v>21931820</v>
      </c>
      <c r="T27" s="10">
        <v>10484135</v>
      </c>
      <c r="U27" s="10">
        <v>5392612</v>
      </c>
      <c r="V27" s="10">
        <v>5252484</v>
      </c>
      <c r="W27" s="10">
        <v>4922217</v>
      </c>
      <c r="X27" s="10">
        <v>6491823</v>
      </c>
      <c r="Y27" s="10">
        <v>1447848</v>
      </c>
      <c r="Z27" s="10">
        <v>9548598</v>
      </c>
      <c r="AA27" s="10">
        <v>9908172</v>
      </c>
      <c r="AB27" s="10">
        <v>23597434</v>
      </c>
      <c r="AC27" s="10">
        <v>14965157</v>
      </c>
      <c r="AD27" s="10">
        <v>5175676</v>
      </c>
      <c r="AE27" s="10">
        <v>6380912</v>
      </c>
      <c r="AF27" s="10">
        <v>1152003</v>
      </c>
      <c r="AG27" s="10">
        <v>2664511</v>
      </c>
      <c r="AH27" s="10">
        <v>4924555</v>
      </c>
      <c r="AI27" s="10">
        <v>1764664</v>
      </c>
      <c r="AJ27" s="10">
        <v>15644410</v>
      </c>
      <c r="AK27" s="10">
        <v>5350837</v>
      </c>
      <c r="AL27" s="10">
        <v>63293562</v>
      </c>
      <c r="AM27" s="10">
        <v>15910667</v>
      </c>
      <c r="AN27" s="10">
        <v>2265225</v>
      </c>
      <c r="AO27" s="10">
        <v>18810597</v>
      </c>
      <c r="AP27" s="10">
        <v>4611015</v>
      </c>
      <c r="AQ27" s="10">
        <v>6607674</v>
      </c>
      <c r="AR27" s="10">
        <v>22759591</v>
      </c>
      <c r="AS27" s="10">
        <v>1374263</v>
      </c>
      <c r="AT27" s="10">
        <v>6293856</v>
      </c>
      <c r="AU27" s="10">
        <v>905622</v>
      </c>
      <c r="AV27" s="10">
        <v>7784382</v>
      </c>
      <c r="AW27" s="10">
        <v>32071780</v>
      </c>
      <c r="AX27" s="10">
        <v>4235015</v>
      </c>
      <c r="AY27" s="10">
        <v>1868398</v>
      </c>
      <c r="AZ27" s="10">
        <v>12751128</v>
      </c>
      <c r="BA27" s="10">
        <v>16832903</v>
      </c>
      <c r="BB27" s="10">
        <v>2420689</v>
      </c>
      <c r="BC27" s="10">
        <v>11609814</v>
      </c>
      <c r="BD27" s="10">
        <v>1320477</v>
      </c>
    </row>
    <row r="28" spans="1:56">
      <c r="A28" s="713" t="s">
        <v>601</v>
      </c>
      <c r="B28" s="713"/>
      <c r="C28" s="713"/>
      <c r="D28" s="10">
        <v>1917724798</v>
      </c>
      <c r="E28" s="10"/>
      <c r="F28" s="10"/>
      <c r="G28" s="10">
        <v>26816541</v>
      </c>
      <c r="H28" s="10">
        <v>9719299</v>
      </c>
      <c r="I28" s="10">
        <v>31607256</v>
      </c>
      <c r="J28" s="10">
        <v>17833191</v>
      </c>
      <c r="K28" s="10">
        <v>280537823</v>
      </c>
      <c r="L28" s="10">
        <v>29569324</v>
      </c>
      <c r="M28" s="10">
        <v>22786546</v>
      </c>
      <c r="N28" s="10">
        <v>8859758</v>
      </c>
      <c r="O28" s="10">
        <v>83905470</v>
      </c>
      <c r="P28" s="10">
        <v>39958777</v>
      </c>
      <c r="Q28" s="10">
        <v>13917701</v>
      </c>
      <c r="R28" s="10">
        <v>8444658</v>
      </c>
      <c r="S28" s="10">
        <v>68705526</v>
      </c>
      <c r="T28" s="10">
        <v>32810334</v>
      </c>
      <c r="U28" s="10">
        <v>19075572</v>
      </c>
      <c r="V28" s="10">
        <v>15370766</v>
      </c>
      <c r="W28" s="10">
        <v>30402178</v>
      </c>
      <c r="X28" s="10">
        <v>29595936</v>
      </c>
      <c r="Y28" s="10">
        <v>8271753</v>
      </c>
      <c r="Z28" s="10">
        <v>39050129</v>
      </c>
      <c r="AA28" s="10">
        <v>59365891</v>
      </c>
      <c r="AB28" s="10">
        <v>56877505</v>
      </c>
      <c r="AC28" s="10">
        <v>35979836</v>
      </c>
      <c r="AD28" s="10">
        <v>17185814</v>
      </c>
      <c r="AE28" s="10">
        <v>28914586</v>
      </c>
      <c r="AF28" s="10">
        <v>6881900</v>
      </c>
      <c r="AG28" s="10">
        <v>8485486</v>
      </c>
      <c r="AH28" s="10">
        <v>12845342</v>
      </c>
      <c r="AI28" s="10">
        <v>7285450</v>
      </c>
      <c r="AJ28" s="10">
        <v>65023621</v>
      </c>
      <c r="AK28" s="10">
        <v>16805934</v>
      </c>
      <c r="AL28" s="10">
        <v>155023492</v>
      </c>
      <c r="AM28" s="10">
        <v>48592955</v>
      </c>
      <c r="AN28" s="10">
        <v>5456405</v>
      </c>
      <c r="AO28" s="10">
        <v>70515521</v>
      </c>
      <c r="AP28" s="10">
        <v>20740502</v>
      </c>
      <c r="AQ28" s="10">
        <v>34912005</v>
      </c>
      <c r="AR28" s="10">
        <v>85883529</v>
      </c>
      <c r="AS28" s="10">
        <v>8466332</v>
      </c>
      <c r="AT28" s="10">
        <v>28278781</v>
      </c>
      <c r="AU28" s="10">
        <v>4437366</v>
      </c>
      <c r="AV28" s="10">
        <v>27413533</v>
      </c>
      <c r="AW28" s="10">
        <v>131352969</v>
      </c>
      <c r="AX28" s="10">
        <v>18215650</v>
      </c>
      <c r="AY28" s="10">
        <v>5087008</v>
      </c>
      <c r="AZ28" s="10">
        <v>46565983</v>
      </c>
      <c r="BA28" s="10">
        <v>44209349</v>
      </c>
      <c r="BB28" s="10">
        <v>12754509</v>
      </c>
      <c r="BC28" s="10">
        <v>32089654</v>
      </c>
      <c r="BD28" s="10">
        <v>4839352</v>
      </c>
    </row>
    <row r="29" spans="1:56">
      <c r="A29" s="713" t="s">
        <v>602</v>
      </c>
      <c r="B29" s="713"/>
      <c r="C29" s="713"/>
      <c r="D29" s="10">
        <v>1359886344</v>
      </c>
      <c r="E29" s="10"/>
      <c r="F29" s="10"/>
      <c r="G29" s="10">
        <v>19518533</v>
      </c>
      <c r="H29" s="10">
        <v>6724690</v>
      </c>
      <c r="I29" s="10">
        <v>24026077</v>
      </c>
      <c r="J29" s="10">
        <v>13978879</v>
      </c>
      <c r="K29" s="10">
        <v>199757020</v>
      </c>
      <c r="L29" s="10">
        <v>20543934</v>
      </c>
      <c r="M29" s="10">
        <v>13980722</v>
      </c>
      <c r="N29" s="10">
        <v>6517301</v>
      </c>
      <c r="O29" s="10">
        <v>61342346</v>
      </c>
      <c r="P29" s="10">
        <v>27314976</v>
      </c>
      <c r="Q29" s="10">
        <v>10648039</v>
      </c>
      <c r="R29" s="10">
        <v>5904115</v>
      </c>
      <c r="S29" s="10">
        <v>43175620</v>
      </c>
      <c r="T29" s="10">
        <v>25226462</v>
      </c>
      <c r="U29" s="10">
        <v>13738480</v>
      </c>
      <c r="V29" s="10">
        <v>12149610</v>
      </c>
      <c r="W29" s="10">
        <v>22080055</v>
      </c>
      <c r="X29" s="10">
        <v>21184325</v>
      </c>
      <c r="Y29" s="10">
        <v>6571171</v>
      </c>
      <c r="Z29" s="10">
        <v>27664896</v>
      </c>
      <c r="AA29" s="10">
        <v>43784898</v>
      </c>
      <c r="AB29" s="10">
        <v>42133705</v>
      </c>
      <c r="AC29" s="10">
        <v>26402183</v>
      </c>
      <c r="AD29" s="10">
        <v>12620848</v>
      </c>
      <c r="AE29" s="10">
        <v>21458662</v>
      </c>
      <c r="AF29" s="10">
        <v>5041323</v>
      </c>
      <c r="AG29" s="10">
        <v>6762486</v>
      </c>
      <c r="AH29" s="10">
        <v>8253499</v>
      </c>
      <c r="AI29" s="10">
        <v>5427554</v>
      </c>
      <c r="AJ29" s="10">
        <v>41946187</v>
      </c>
      <c r="AK29" s="10">
        <v>12832318</v>
      </c>
      <c r="AL29" s="10">
        <v>109317471</v>
      </c>
      <c r="AM29" s="10">
        <v>34189650</v>
      </c>
      <c r="AN29" s="10">
        <v>3956073</v>
      </c>
      <c r="AO29" s="10">
        <v>46662022</v>
      </c>
      <c r="AP29" s="10">
        <v>14772065</v>
      </c>
      <c r="AQ29" s="10">
        <v>26243486</v>
      </c>
      <c r="AR29" s="10">
        <v>59245254</v>
      </c>
      <c r="AS29" s="10">
        <v>6021356</v>
      </c>
      <c r="AT29" s="10">
        <v>20743876</v>
      </c>
      <c r="AU29" s="10">
        <v>2953362</v>
      </c>
      <c r="AV29" s="10">
        <v>20894634</v>
      </c>
      <c r="AW29" s="10">
        <v>88006209</v>
      </c>
      <c r="AX29" s="10">
        <v>13090327</v>
      </c>
      <c r="AY29" s="10">
        <v>4124797</v>
      </c>
      <c r="AZ29" s="10">
        <v>34801838</v>
      </c>
      <c r="BA29" s="10">
        <v>31006045</v>
      </c>
      <c r="BB29" s="10">
        <v>9577256</v>
      </c>
      <c r="BC29" s="10">
        <v>22146384</v>
      </c>
      <c r="BD29" s="10">
        <v>3423325</v>
      </c>
    </row>
    <row r="30" spans="1:56" ht="15" customHeight="1">
      <c r="A30" s="713" t="s">
        <v>603</v>
      </c>
      <c r="B30" s="713"/>
      <c r="C30" s="713"/>
      <c r="D30" s="10">
        <v>150010385</v>
      </c>
      <c r="E30" s="10"/>
      <c r="F30" s="10"/>
      <c r="G30" s="10">
        <v>2454561</v>
      </c>
      <c r="H30" s="10">
        <v>1217805</v>
      </c>
      <c r="I30" s="10">
        <v>1608823</v>
      </c>
      <c r="J30" s="10">
        <v>1049951</v>
      </c>
      <c r="K30" s="10">
        <v>12267721</v>
      </c>
      <c r="L30" s="10">
        <v>1527629</v>
      </c>
      <c r="M30" s="10">
        <v>1811039</v>
      </c>
      <c r="N30" s="10">
        <v>963939</v>
      </c>
      <c r="O30" s="10">
        <v>8277864</v>
      </c>
      <c r="P30" s="10">
        <v>3496253</v>
      </c>
      <c r="Q30" s="10">
        <v>1415282</v>
      </c>
      <c r="R30" s="10">
        <v>954514</v>
      </c>
      <c r="S30" s="10">
        <v>3932477</v>
      </c>
      <c r="T30" s="10">
        <v>2318430</v>
      </c>
      <c r="U30" s="10">
        <v>1725050</v>
      </c>
      <c r="V30" s="10">
        <v>943623</v>
      </c>
      <c r="W30" s="10">
        <v>1789667</v>
      </c>
      <c r="X30" s="10">
        <v>2157015</v>
      </c>
      <c r="Y30" s="10">
        <v>311867</v>
      </c>
      <c r="Z30" s="10">
        <v>3507298</v>
      </c>
      <c r="AA30" s="10">
        <v>4239689</v>
      </c>
      <c r="AB30" s="10">
        <v>3055860</v>
      </c>
      <c r="AC30" s="10">
        <v>1898139</v>
      </c>
      <c r="AD30" s="10">
        <v>981154</v>
      </c>
      <c r="AE30" s="10">
        <v>1294797</v>
      </c>
      <c r="AF30" s="10">
        <v>516407</v>
      </c>
      <c r="AG30" s="10">
        <v>670752</v>
      </c>
      <c r="AH30" s="10">
        <v>932648</v>
      </c>
      <c r="AI30" s="10">
        <v>452194</v>
      </c>
      <c r="AJ30" s="10">
        <v>5146724</v>
      </c>
      <c r="AK30" s="10">
        <v>862200</v>
      </c>
      <c r="AL30" s="10">
        <v>14239557</v>
      </c>
      <c r="AM30" s="10">
        <v>5813355</v>
      </c>
      <c r="AN30" s="10">
        <v>626661</v>
      </c>
      <c r="AO30" s="10">
        <v>3910234</v>
      </c>
      <c r="AP30" s="10">
        <v>2129249</v>
      </c>
      <c r="AQ30" s="10">
        <v>1801657</v>
      </c>
      <c r="AR30" s="10">
        <v>10050453</v>
      </c>
      <c r="AS30" s="10">
        <v>549520</v>
      </c>
      <c r="AT30" s="10">
        <v>2068393</v>
      </c>
      <c r="AU30" s="10">
        <v>614158</v>
      </c>
      <c r="AV30" s="10">
        <v>1851091</v>
      </c>
      <c r="AW30" s="10">
        <v>19800104</v>
      </c>
      <c r="AX30" s="10">
        <v>2222355</v>
      </c>
      <c r="AY30" s="10">
        <v>286604</v>
      </c>
      <c r="AZ30" s="10">
        <v>3997172</v>
      </c>
      <c r="BA30" s="10">
        <v>2340505</v>
      </c>
      <c r="BB30" s="10">
        <v>973919</v>
      </c>
      <c r="BC30" s="10">
        <v>2435257</v>
      </c>
      <c r="BD30" s="10">
        <v>518769</v>
      </c>
    </row>
    <row r="31" spans="1:56">
      <c r="A31" s="713" t="s">
        <v>604</v>
      </c>
      <c r="B31" s="713"/>
      <c r="C31" s="713"/>
      <c r="D31" s="10">
        <v>307040100</v>
      </c>
      <c r="E31" s="10"/>
      <c r="F31" s="10"/>
      <c r="G31" s="10">
        <v>3447907</v>
      </c>
      <c r="H31" s="10">
        <v>1418749</v>
      </c>
      <c r="I31" s="10">
        <v>4325496</v>
      </c>
      <c r="J31" s="10">
        <v>2150680</v>
      </c>
      <c r="K31" s="10">
        <v>56269864</v>
      </c>
      <c r="L31" s="10">
        <v>5719750</v>
      </c>
      <c r="M31" s="10">
        <v>4930732</v>
      </c>
      <c r="N31" s="10">
        <v>756670</v>
      </c>
      <c r="O31" s="10">
        <v>10741743</v>
      </c>
      <c r="P31" s="10">
        <v>7141390</v>
      </c>
      <c r="Q31" s="10">
        <v>1629193</v>
      </c>
      <c r="R31" s="10">
        <v>1239820</v>
      </c>
      <c r="S31" s="10">
        <v>15875803</v>
      </c>
      <c r="T31" s="10">
        <v>2697243</v>
      </c>
      <c r="U31" s="10">
        <v>2760109</v>
      </c>
      <c r="V31" s="10">
        <v>1907088</v>
      </c>
      <c r="W31" s="10">
        <v>4773464</v>
      </c>
      <c r="X31" s="10">
        <v>4712721</v>
      </c>
      <c r="Y31" s="10">
        <v>1085205</v>
      </c>
      <c r="Z31" s="10">
        <v>4563537</v>
      </c>
      <c r="AA31" s="10">
        <v>7201637</v>
      </c>
      <c r="AB31" s="10">
        <v>8278341</v>
      </c>
      <c r="AC31" s="10">
        <v>5793409</v>
      </c>
      <c r="AD31" s="10">
        <v>2845248</v>
      </c>
      <c r="AE31" s="10">
        <v>4824672</v>
      </c>
      <c r="AF31" s="10">
        <v>1108997</v>
      </c>
      <c r="AG31" s="10">
        <v>753955</v>
      </c>
      <c r="AH31" s="10">
        <v>2887907</v>
      </c>
      <c r="AI31" s="10">
        <v>832202</v>
      </c>
      <c r="AJ31" s="10">
        <v>14039787</v>
      </c>
      <c r="AK31" s="10">
        <v>2467471</v>
      </c>
      <c r="AL31" s="10">
        <v>23351932</v>
      </c>
      <c r="AM31" s="10">
        <v>6402250</v>
      </c>
      <c r="AN31" s="10">
        <v>636495</v>
      </c>
      <c r="AO31" s="10">
        <v>16934424</v>
      </c>
      <c r="AP31" s="10">
        <v>2690012</v>
      </c>
      <c r="AQ31" s="10">
        <v>5983074</v>
      </c>
      <c r="AR31" s="10">
        <v>12095885</v>
      </c>
      <c r="AS31" s="10">
        <v>1302504</v>
      </c>
      <c r="AT31" s="10">
        <v>3543175</v>
      </c>
      <c r="AU31" s="10">
        <v>598982</v>
      </c>
      <c r="AV31" s="10">
        <v>2831667</v>
      </c>
      <c r="AW31" s="10">
        <v>17921025</v>
      </c>
      <c r="AX31" s="10">
        <v>1838682</v>
      </c>
      <c r="AY31" s="10">
        <v>426426</v>
      </c>
      <c r="AZ31" s="10">
        <v>5273851</v>
      </c>
      <c r="BA31" s="10">
        <v>7681598</v>
      </c>
      <c r="BB31" s="10">
        <v>1616726</v>
      </c>
      <c r="BC31" s="10">
        <v>5903788</v>
      </c>
      <c r="BD31" s="10">
        <v>826814</v>
      </c>
    </row>
    <row r="32" spans="1:56" ht="15" customHeight="1">
      <c r="A32" s="713" t="s">
        <v>605</v>
      </c>
      <c r="B32" s="713"/>
      <c r="C32" s="713"/>
      <c r="D32" s="10">
        <v>52514668</v>
      </c>
      <c r="E32" s="10"/>
      <c r="F32" s="10"/>
      <c r="G32" s="10">
        <v>1011055</v>
      </c>
      <c r="H32" s="10">
        <v>154935</v>
      </c>
      <c r="I32" s="10">
        <v>1143256</v>
      </c>
      <c r="J32" s="10">
        <v>490659</v>
      </c>
      <c r="K32" s="10">
        <v>6019677</v>
      </c>
      <c r="L32" s="10">
        <v>932403</v>
      </c>
      <c r="M32" s="10">
        <v>514610</v>
      </c>
      <c r="N32" s="10">
        <v>390149</v>
      </c>
      <c r="O32" s="10">
        <v>2738024</v>
      </c>
      <c r="P32" s="10">
        <v>1428183</v>
      </c>
      <c r="Q32" s="10">
        <v>118591</v>
      </c>
      <c r="R32" s="10">
        <v>182093</v>
      </c>
      <c r="S32" s="10">
        <v>1377327</v>
      </c>
      <c r="T32" s="10">
        <v>1468724</v>
      </c>
      <c r="U32" s="10">
        <v>627499</v>
      </c>
      <c r="V32" s="10">
        <v>219779</v>
      </c>
      <c r="W32" s="10">
        <v>1190641</v>
      </c>
      <c r="X32" s="10">
        <v>742337</v>
      </c>
      <c r="Y32" s="10">
        <v>181438</v>
      </c>
      <c r="Z32" s="10">
        <v>1521703</v>
      </c>
      <c r="AA32" s="10">
        <v>1084666</v>
      </c>
      <c r="AB32" s="10">
        <v>1656964</v>
      </c>
      <c r="AC32" s="10">
        <v>1274320</v>
      </c>
      <c r="AD32" s="10">
        <v>427358</v>
      </c>
      <c r="AE32" s="10">
        <v>580811</v>
      </c>
      <c r="AF32" s="10">
        <v>96855</v>
      </c>
      <c r="AG32" s="10">
        <v>238723</v>
      </c>
      <c r="AH32" s="10">
        <v>624857</v>
      </c>
      <c r="AI32" s="10">
        <v>257253</v>
      </c>
      <c r="AJ32" s="10">
        <v>1386851</v>
      </c>
      <c r="AK32" s="10">
        <v>253452</v>
      </c>
      <c r="AL32" s="10">
        <v>2212225</v>
      </c>
      <c r="AM32" s="10">
        <v>1524740</v>
      </c>
      <c r="AN32" s="10">
        <v>130546</v>
      </c>
      <c r="AO32" s="10">
        <v>1962120</v>
      </c>
      <c r="AP32" s="10">
        <v>643130</v>
      </c>
      <c r="AQ32" s="10">
        <v>544147</v>
      </c>
      <c r="AR32" s="10">
        <v>2806196</v>
      </c>
      <c r="AS32" s="10">
        <v>176036</v>
      </c>
      <c r="AT32" s="10">
        <v>1327314</v>
      </c>
      <c r="AU32" s="10">
        <v>138639</v>
      </c>
      <c r="AV32" s="10">
        <v>1469162</v>
      </c>
      <c r="AW32" s="10">
        <v>3783241</v>
      </c>
      <c r="AX32" s="10">
        <v>840620</v>
      </c>
      <c r="AY32" s="10">
        <v>184356</v>
      </c>
      <c r="AZ32" s="10">
        <v>1324583</v>
      </c>
      <c r="BA32" s="10">
        <v>1625523</v>
      </c>
      <c r="BB32" s="10">
        <v>338479</v>
      </c>
      <c r="BC32" s="10">
        <v>1104301</v>
      </c>
      <c r="BD32" s="10">
        <v>44117</v>
      </c>
    </row>
    <row r="33" spans="1:56" ht="15" customHeight="1">
      <c r="A33" s="713" t="s">
        <v>606</v>
      </c>
      <c r="B33" s="713"/>
      <c r="C33" s="713"/>
      <c r="D33" s="10">
        <v>48273301</v>
      </c>
      <c r="E33" s="10"/>
      <c r="F33" s="10"/>
      <c r="G33" s="10">
        <v>384485</v>
      </c>
      <c r="H33" s="10">
        <v>203120</v>
      </c>
      <c r="I33" s="10">
        <v>503604</v>
      </c>
      <c r="J33" s="10">
        <v>163022</v>
      </c>
      <c r="K33" s="10">
        <v>6223541</v>
      </c>
      <c r="L33" s="10">
        <v>845608</v>
      </c>
      <c r="M33" s="10">
        <v>1549443</v>
      </c>
      <c r="N33" s="10">
        <v>231699</v>
      </c>
      <c r="O33" s="10">
        <v>805493</v>
      </c>
      <c r="P33" s="10">
        <v>577975</v>
      </c>
      <c r="Q33" s="10">
        <v>106596</v>
      </c>
      <c r="R33" s="10">
        <v>164116</v>
      </c>
      <c r="S33" s="10">
        <v>4344299</v>
      </c>
      <c r="T33" s="10">
        <v>1099475</v>
      </c>
      <c r="U33" s="10">
        <v>224434</v>
      </c>
      <c r="V33" s="10">
        <v>150666</v>
      </c>
      <c r="W33" s="10">
        <v>568351</v>
      </c>
      <c r="X33" s="10">
        <v>799538</v>
      </c>
      <c r="Y33" s="10">
        <v>122072</v>
      </c>
      <c r="Z33" s="10">
        <v>1792695</v>
      </c>
      <c r="AA33" s="10">
        <v>3055001</v>
      </c>
      <c r="AB33" s="10">
        <v>1752635</v>
      </c>
      <c r="AC33" s="10">
        <v>611785</v>
      </c>
      <c r="AD33" s="10">
        <v>311206</v>
      </c>
      <c r="AE33" s="10">
        <v>755644</v>
      </c>
      <c r="AF33" s="10">
        <v>118318</v>
      </c>
      <c r="AG33" s="10">
        <v>59570</v>
      </c>
      <c r="AH33" s="10">
        <v>146431</v>
      </c>
      <c r="AI33" s="10">
        <v>316247</v>
      </c>
      <c r="AJ33" s="10">
        <v>2504072</v>
      </c>
      <c r="AK33" s="10">
        <v>390493</v>
      </c>
      <c r="AL33" s="10">
        <v>5902307</v>
      </c>
      <c r="AM33" s="10">
        <v>662960</v>
      </c>
      <c r="AN33" s="10">
        <v>106630</v>
      </c>
      <c r="AO33" s="10">
        <v>1046721</v>
      </c>
      <c r="AP33" s="10">
        <v>506046</v>
      </c>
      <c r="AQ33" s="10">
        <v>339641</v>
      </c>
      <c r="AR33" s="10">
        <v>1685741</v>
      </c>
      <c r="AS33" s="10">
        <v>416916</v>
      </c>
      <c r="AT33" s="10">
        <v>596023</v>
      </c>
      <c r="AU33" s="10">
        <v>132225</v>
      </c>
      <c r="AV33" s="10">
        <v>366979</v>
      </c>
      <c r="AW33" s="10">
        <v>1842390</v>
      </c>
      <c r="AX33" s="10">
        <v>223666</v>
      </c>
      <c r="AY33" s="10">
        <v>64825</v>
      </c>
      <c r="AZ33" s="10">
        <v>1168539</v>
      </c>
      <c r="BA33" s="10">
        <v>1555678</v>
      </c>
      <c r="BB33" s="10">
        <v>248129</v>
      </c>
      <c r="BC33" s="10">
        <v>499924</v>
      </c>
      <c r="BD33" s="10">
        <v>26327</v>
      </c>
    </row>
    <row r="34" spans="1:56">
      <c r="A34" s="713" t="s">
        <v>607</v>
      </c>
      <c r="B34" s="713"/>
      <c r="C34" s="713"/>
      <c r="D34" s="10">
        <v>290932884</v>
      </c>
      <c r="E34" s="10"/>
      <c r="F34" s="10"/>
      <c r="G34" s="10">
        <v>5361971</v>
      </c>
      <c r="H34" s="10">
        <v>1741130</v>
      </c>
      <c r="I34" s="10">
        <v>4261465</v>
      </c>
      <c r="J34" s="10">
        <v>3179883</v>
      </c>
      <c r="K34" s="10">
        <v>39309541</v>
      </c>
      <c r="L34" s="10">
        <v>6065370</v>
      </c>
      <c r="M34" s="10">
        <v>4517896</v>
      </c>
      <c r="N34" s="10">
        <v>1558959</v>
      </c>
      <c r="O34" s="10">
        <v>9897135</v>
      </c>
      <c r="P34" s="10">
        <v>7034386</v>
      </c>
      <c r="Q34" s="10">
        <v>3447319</v>
      </c>
      <c r="R34" s="10">
        <v>1586771</v>
      </c>
      <c r="S34" s="10">
        <v>8765150</v>
      </c>
      <c r="T34" s="10">
        <v>4978139</v>
      </c>
      <c r="U34" s="10">
        <v>3576746</v>
      </c>
      <c r="V34" s="10">
        <v>3083484</v>
      </c>
      <c r="W34" s="10">
        <v>4373545</v>
      </c>
      <c r="X34" s="10">
        <v>4228595</v>
      </c>
      <c r="Y34" s="10">
        <v>1116056</v>
      </c>
      <c r="Z34" s="10">
        <v>5531006</v>
      </c>
      <c r="AA34" s="10">
        <v>7978712</v>
      </c>
      <c r="AB34" s="10">
        <v>10561715</v>
      </c>
      <c r="AC34" s="10">
        <v>5993420</v>
      </c>
      <c r="AD34" s="10">
        <v>2764231</v>
      </c>
      <c r="AE34" s="10">
        <v>4060500</v>
      </c>
      <c r="AF34" s="10">
        <v>1199562</v>
      </c>
      <c r="AG34" s="10">
        <v>1867075</v>
      </c>
      <c r="AH34" s="10">
        <v>1969234</v>
      </c>
      <c r="AI34" s="10">
        <v>1195088</v>
      </c>
      <c r="AJ34" s="10">
        <v>10618142</v>
      </c>
      <c r="AK34" s="10">
        <v>2671021</v>
      </c>
      <c r="AL34" s="10">
        <v>19157108</v>
      </c>
      <c r="AM34" s="10">
        <v>8738058</v>
      </c>
      <c r="AN34" s="10">
        <v>1078843</v>
      </c>
      <c r="AO34" s="10">
        <v>8472911</v>
      </c>
      <c r="AP34" s="10">
        <v>3373939</v>
      </c>
      <c r="AQ34" s="10">
        <v>5104358</v>
      </c>
      <c r="AR34" s="10">
        <v>10945713</v>
      </c>
      <c r="AS34" s="10">
        <v>1393857</v>
      </c>
      <c r="AT34" s="10">
        <v>4326663</v>
      </c>
      <c r="AU34" s="10">
        <v>764845</v>
      </c>
      <c r="AV34" s="10">
        <v>4408106</v>
      </c>
      <c r="AW34" s="10">
        <v>19664366</v>
      </c>
      <c r="AX34" s="10">
        <v>3972535</v>
      </c>
      <c r="AY34" s="10">
        <v>972857</v>
      </c>
      <c r="AZ34" s="10">
        <v>7807941</v>
      </c>
      <c r="BA34" s="10">
        <v>9140892</v>
      </c>
      <c r="BB34" s="10">
        <v>1953794</v>
      </c>
      <c r="BC34" s="10">
        <v>4477146</v>
      </c>
      <c r="BD34" s="10">
        <v>685705</v>
      </c>
    </row>
    <row r="35" spans="1:56">
      <c r="A35" s="713" t="s">
        <v>287</v>
      </c>
      <c r="B35" s="713"/>
      <c r="C35" s="713"/>
      <c r="D35" s="636"/>
      <c r="E35" s="636"/>
      <c r="F35" s="636"/>
      <c r="G35" s="636"/>
      <c r="H35" s="636"/>
      <c r="I35" s="636"/>
      <c r="J35" s="636"/>
      <c r="K35" s="636"/>
      <c r="L35" s="636"/>
      <c r="M35" s="636"/>
      <c r="N35" s="636"/>
      <c r="O35" s="636"/>
      <c r="P35" s="636"/>
      <c r="Q35" s="636"/>
      <c r="R35" s="636"/>
      <c r="S35" s="636"/>
      <c r="T35" s="636"/>
      <c r="U35" s="636"/>
      <c r="V35" s="636"/>
      <c r="W35" s="636"/>
      <c r="X35" s="636"/>
      <c r="Y35" s="636"/>
      <c r="Z35" s="636"/>
      <c r="AA35" s="636"/>
      <c r="AB35" s="636"/>
      <c r="AC35" s="636"/>
      <c r="AD35" s="636"/>
      <c r="AE35" s="636"/>
      <c r="AF35" s="636"/>
      <c r="AG35" s="636"/>
      <c r="AH35" s="636"/>
      <c r="AI35" s="636"/>
      <c r="AJ35" s="636"/>
      <c r="AK35" s="636"/>
      <c r="AL35" s="636"/>
      <c r="AM35" s="636"/>
      <c r="AN35" s="636"/>
      <c r="AO35" s="636"/>
      <c r="AP35" s="636"/>
      <c r="AQ35" s="636"/>
      <c r="AR35" s="636"/>
      <c r="AS35" s="636"/>
      <c r="AT35" s="636"/>
      <c r="AU35" s="636"/>
      <c r="AV35" s="636"/>
      <c r="AW35" s="636"/>
      <c r="AX35" s="636"/>
      <c r="AY35" s="636"/>
      <c r="AZ35" s="636"/>
      <c r="BA35" s="636"/>
      <c r="BB35" s="636"/>
      <c r="BC35" s="636"/>
      <c r="BD35" s="636"/>
    </row>
    <row r="36" spans="1:56" s="419" customFormat="1">
      <c r="A36" s="713" t="s">
        <v>599</v>
      </c>
      <c r="B36" s="713"/>
      <c r="C36" s="713"/>
      <c r="D36" s="10">
        <v>2500627121</v>
      </c>
      <c r="E36" s="10"/>
      <c r="F36" s="10"/>
      <c r="G36" s="10">
        <v>34420325</v>
      </c>
      <c r="H36" s="10">
        <v>11525057</v>
      </c>
      <c r="I36" s="10">
        <v>42191355</v>
      </c>
      <c r="J36" s="10">
        <v>23340186</v>
      </c>
      <c r="K36" s="10">
        <v>395722730</v>
      </c>
      <c r="L36" s="10">
        <v>37744701</v>
      </c>
      <c r="M36" s="10">
        <v>28768919</v>
      </c>
      <c r="N36" s="10">
        <v>10569602</v>
      </c>
      <c r="O36" s="10">
        <v>103091862</v>
      </c>
      <c r="P36" s="10">
        <v>53358128</v>
      </c>
      <c r="Q36" s="10">
        <v>14246298</v>
      </c>
      <c r="R36" s="10">
        <v>11152978</v>
      </c>
      <c r="S36" s="10">
        <v>90637346</v>
      </c>
      <c r="T36" s="10">
        <v>43294469</v>
      </c>
      <c r="U36" s="10">
        <v>24468184</v>
      </c>
      <c r="V36" s="10">
        <v>20623250</v>
      </c>
      <c r="W36" s="10">
        <v>35324395</v>
      </c>
      <c r="X36" s="10">
        <v>36087759</v>
      </c>
      <c r="Y36" s="10">
        <v>9719601</v>
      </c>
      <c r="Z36" s="10">
        <v>48598727</v>
      </c>
      <c r="AA36" s="10">
        <v>69274063</v>
      </c>
      <c r="AB36" s="10">
        <v>80474939</v>
      </c>
      <c r="AC36" s="10">
        <v>50944993</v>
      </c>
      <c r="AD36" s="10">
        <v>22361490</v>
      </c>
      <c r="AE36" s="10">
        <v>35295498</v>
      </c>
      <c r="AF36" s="10">
        <v>8033903</v>
      </c>
      <c r="AG36" s="10">
        <v>11149997</v>
      </c>
      <c r="AH36" s="10">
        <v>17769897</v>
      </c>
      <c r="AI36" s="10">
        <v>9050114</v>
      </c>
      <c r="AJ36" s="10">
        <v>80668031</v>
      </c>
      <c r="AK36" s="10">
        <v>22156771</v>
      </c>
      <c r="AL36" s="10">
        <v>218317054</v>
      </c>
      <c r="AM36" s="10">
        <v>64503622</v>
      </c>
      <c r="AN36" s="10">
        <v>7721630</v>
      </c>
      <c r="AO36" s="10">
        <v>89326118</v>
      </c>
      <c r="AP36" s="10">
        <v>25351517</v>
      </c>
      <c r="AQ36" s="10">
        <v>41519679</v>
      </c>
      <c r="AR36" s="10">
        <v>108643120</v>
      </c>
      <c r="AS36" s="10">
        <v>9840595</v>
      </c>
      <c r="AT36" s="10">
        <v>34572637</v>
      </c>
      <c r="AU36" s="10">
        <v>5342988</v>
      </c>
      <c r="AV36" s="10">
        <v>35197915</v>
      </c>
      <c r="AW36" s="10">
        <v>163424749</v>
      </c>
      <c r="AX36" s="10">
        <v>22450665</v>
      </c>
      <c r="AY36" s="10">
        <v>6955406</v>
      </c>
      <c r="AZ36" s="10">
        <v>59317111</v>
      </c>
      <c r="BA36" s="10">
        <v>61042252</v>
      </c>
      <c r="BB36" s="10">
        <v>15175198</v>
      </c>
      <c r="BC36" s="10">
        <v>43699468</v>
      </c>
      <c r="BD36" s="10">
        <v>6159829</v>
      </c>
    </row>
    <row r="37" spans="1:56" ht="25.5" customHeight="1">
      <c r="A37" s="713" t="s">
        <v>608</v>
      </c>
      <c r="B37" s="713"/>
      <c r="C37" s="713"/>
      <c r="D37" s="10">
        <v>2154099035</v>
      </c>
      <c r="E37" s="10"/>
      <c r="F37" s="10"/>
      <c r="G37" s="10">
        <v>30621284</v>
      </c>
      <c r="H37" s="10">
        <v>9977079</v>
      </c>
      <c r="I37" s="10">
        <v>37843032</v>
      </c>
      <c r="J37" s="10">
        <v>21189506</v>
      </c>
      <c r="K37" s="10">
        <v>337836399</v>
      </c>
      <c r="L37" s="10">
        <v>32011489</v>
      </c>
      <c r="M37" s="10">
        <v>23222593</v>
      </c>
      <c r="N37" s="10">
        <v>9638718</v>
      </c>
      <c r="O37" s="10">
        <v>92058323</v>
      </c>
      <c r="P37" s="10">
        <v>46185762</v>
      </c>
      <c r="Q37" s="10">
        <v>12617105</v>
      </c>
      <c r="R37" s="10">
        <v>9769539</v>
      </c>
      <c r="S37" s="10">
        <v>74752311</v>
      </c>
      <c r="T37" s="10">
        <v>40597226</v>
      </c>
      <c r="U37" s="10">
        <v>21468598</v>
      </c>
      <c r="V37" s="10">
        <v>18716162</v>
      </c>
      <c r="W37" s="10">
        <v>30515806</v>
      </c>
      <c r="X37" s="10">
        <v>31365020</v>
      </c>
      <c r="Y37" s="10">
        <v>8470777</v>
      </c>
      <c r="Z37" s="10">
        <v>42271153</v>
      </c>
      <c r="AA37" s="10">
        <v>58584003</v>
      </c>
      <c r="AB37" s="10">
        <v>71242329</v>
      </c>
      <c r="AC37" s="10">
        <v>44756565</v>
      </c>
      <c r="AD37" s="10">
        <v>19209166</v>
      </c>
      <c r="AE37" s="10">
        <v>30465170</v>
      </c>
      <c r="AF37" s="10">
        <v>6818169</v>
      </c>
      <c r="AG37" s="10">
        <v>10396042</v>
      </c>
      <c r="AH37" s="10">
        <v>14808711</v>
      </c>
      <c r="AI37" s="10">
        <v>7644196</v>
      </c>
      <c r="AJ37" s="10">
        <v>63183933</v>
      </c>
      <c r="AK37" s="10">
        <v>19688051</v>
      </c>
      <c r="AL37" s="10">
        <v>178181029</v>
      </c>
      <c r="AM37" s="10">
        <v>58035013</v>
      </c>
      <c r="AN37" s="10">
        <v>7036658</v>
      </c>
      <c r="AO37" s="10">
        <v>71377803</v>
      </c>
      <c r="AP37" s="10">
        <v>21988795</v>
      </c>
      <c r="AQ37" s="10">
        <v>35070708</v>
      </c>
      <c r="AR37" s="10">
        <v>94506546</v>
      </c>
      <c r="AS37" s="10">
        <v>8409296</v>
      </c>
      <c r="AT37" s="10">
        <v>29308909</v>
      </c>
      <c r="AU37" s="10">
        <v>4744006</v>
      </c>
      <c r="AV37" s="10">
        <v>32365809</v>
      </c>
      <c r="AW37" s="10">
        <v>145442206</v>
      </c>
      <c r="AX37" s="10">
        <v>20307204</v>
      </c>
      <c r="AY37" s="10">
        <v>6451859</v>
      </c>
      <c r="AZ37" s="10">
        <v>53170303</v>
      </c>
      <c r="BA37" s="10">
        <v>53312108</v>
      </c>
      <c r="BB37" s="10">
        <v>13467261</v>
      </c>
      <c r="BC37" s="10">
        <v>37773949</v>
      </c>
      <c r="BD37" s="10">
        <v>5225356</v>
      </c>
    </row>
    <row r="38" spans="1:56">
      <c r="A38" s="713" t="s">
        <v>600</v>
      </c>
      <c r="B38" s="713"/>
      <c r="C38" s="713"/>
      <c r="D38" s="10">
        <v>582902323</v>
      </c>
      <c r="E38" s="10"/>
      <c r="F38" s="10"/>
      <c r="G38" s="10">
        <v>7603784</v>
      </c>
      <c r="H38" s="10">
        <v>1805758</v>
      </c>
      <c r="I38" s="10">
        <v>10584099</v>
      </c>
      <c r="J38" s="10">
        <v>5506995</v>
      </c>
      <c r="K38" s="10">
        <v>115184907</v>
      </c>
      <c r="L38" s="10">
        <v>8175377</v>
      </c>
      <c r="M38" s="10">
        <v>5982373</v>
      </c>
      <c r="N38" s="10">
        <v>1709844</v>
      </c>
      <c r="O38" s="10">
        <v>19186392</v>
      </c>
      <c r="P38" s="10">
        <v>13399351</v>
      </c>
      <c r="Q38" s="10">
        <v>328597</v>
      </c>
      <c r="R38" s="10">
        <v>2708320</v>
      </c>
      <c r="S38" s="10">
        <v>21931820</v>
      </c>
      <c r="T38" s="10">
        <v>10484135</v>
      </c>
      <c r="U38" s="10">
        <v>5392612</v>
      </c>
      <c r="V38" s="10">
        <v>5252484</v>
      </c>
      <c r="W38" s="10">
        <v>4922217</v>
      </c>
      <c r="X38" s="10">
        <v>6491823</v>
      </c>
      <c r="Y38" s="10">
        <v>1447848</v>
      </c>
      <c r="Z38" s="10">
        <v>9548598</v>
      </c>
      <c r="AA38" s="10">
        <v>9908172</v>
      </c>
      <c r="AB38" s="10">
        <v>23597434</v>
      </c>
      <c r="AC38" s="10">
        <v>14965157</v>
      </c>
      <c r="AD38" s="10">
        <v>5175676</v>
      </c>
      <c r="AE38" s="10">
        <v>6380912</v>
      </c>
      <c r="AF38" s="10">
        <v>1152003</v>
      </c>
      <c r="AG38" s="10">
        <v>2664511</v>
      </c>
      <c r="AH38" s="10">
        <v>4924555</v>
      </c>
      <c r="AI38" s="10">
        <v>1764664</v>
      </c>
      <c r="AJ38" s="10">
        <v>15644410</v>
      </c>
      <c r="AK38" s="10">
        <v>5350837</v>
      </c>
      <c r="AL38" s="10">
        <v>63293562</v>
      </c>
      <c r="AM38" s="10">
        <v>15910667</v>
      </c>
      <c r="AN38" s="10">
        <v>2265225</v>
      </c>
      <c r="AO38" s="10">
        <v>18810597</v>
      </c>
      <c r="AP38" s="10">
        <v>4611015</v>
      </c>
      <c r="AQ38" s="10">
        <v>6607674</v>
      </c>
      <c r="AR38" s="10">
        <v>22759591</v>
      </c>
      <c r="AS38" s="10">
        <v>1374263</v>
      </c>
      <c r="AT38" s="10">
        <v>6293856</v>
      </c>
      <c r="AU38" s="10">
        <v>905622</v>
      </c>
      <c r="AV38" s="10">
        <v>7784382</v>
      </c>
      <c r="AW38" s="10">
        <v>32071780</v>
      </c>
      <c r="AX38" s="10">
        <v>4235015</v>
      </c>
      <c r="AY38" s="10">
        <v>1868398</v>
      </c>
      <c r="AZ38" s="10">
        <v>12751128</v>
      </c>
      <c r="BA38" s="10">
        <v>16832903</v>
      </c>
      <c r="BB38" s="10">
        <v>2420689</v>
      </c>
      <c r="BC38" s="10">
        <v>11609814</v>
      </c>
      <c r="BD38" s="10">
        <v>1320477</v>
      </c>
    </row>
    <row r="39" spans="1:56">
      <c r="A39" s="713" t="s">
        <v>601</v>
      </c>
      <c r="B39" s="713"/>
      <c r="C39" s="713"/>
      <c r="D39" s="10">
        <v>1571196712</v>
      </c>
      <c r="E39" s="10"/>
      <c r="F39" s="10"/>
      <c r="G39" s="10">
        <v>23017500</v>
      </c>
      <c r="H39" s="10">
        <v>8171321</v>
      </c>
      <c r="I39" s="10">
        <v>27258933</v>
      </c>
      <c r="J39" s="10">
        <v>15682511</v>
      </c>
      <c r="K39" s="10">
        <v>222651492</v>
      </c>
      <c r="L39" s="10">
        <v>23836112</v>
      </c>
      <c r="M39" s="10">
        <v>17240220</v>
      </c>
      <c r="N39" s="10">
        <v>7928874</v>
      </c>
      <c r="O39" s="10">
        <v>72871931</v>
      </c>
      <c r="P39" s="10">
        <v>32786411</v>
      </c>
      <c r="Q39" s="10">
        <v>12288508</v>
      </c>
      <c r="R39" s="10">
        <v>7061219</v>
      </c>
      <c r="S39" s="10">
        <v>52820491</v>
      </c>
      <c r="T39" s="10">
        <v>30113091</v>
      </c>
      <c r="U39" s="10">
        <v>16075986</v>
      </c>
      <c r="V39" s="10">
        <v>13463678</v>
      </c>
      <c r="W39" s="10">
        <v>25593589</v>
      </c>
      <c r="X39" s="10">
        <v>24873197</v>
      </c>
      <c r="Y39" s="10">
        <v>7022929</v>
      </c>
      <c r="Z39" s="10">
        <v>32722555</v>
      </c>
      <c r="AA39" s="10">
        <v>48675831</v>
      </c>
      <c r="AB39" s="10">
        <v>47644895</v>
      </c>
      <c r="AC39" s="10">
        <v>29791408</v>
      </c>
      <c r="AD39" s="10">
        <v>14033490</v>
      </c>
      <c r="AE39" s="10">
        <v>24084258</v>
      </c>
      <c r="AF39" s="10">
        <v>5666166</v>
      </c>
      <c r="AG39" s="10">
        <v>7731531</v>
      </c>
      <c r="AH39" s="10">
        <v>9884156</v>
      </c>
      <c r="AI39" s="10">
        <v>5879532</v>
      </c>
      <c r="AJ39" s="10">
        <v>47539523</v>
      </c>
      <c r="AK39" s="10">
        <v>14337214</v>
      </c>
      <c r="AL39" s="10">
        <v>114887467</v>
      </c>
      <c r="AM39" s="10">
        <v>42124346</v>
      </c>
      <c r="AN39" s="10">
        <v>4771433</v>
      </c>
      <c r="AO39" s="10">
        <v>52567206</v>
      </c>
      <c r="AP39" s="10">
        <v>17377780</v>
      </c>
      <c r="AQ39" s="10">
        <v>28463034</v>
      </c>
      <c r="AR39" s="10">
        <v>71746955</v>
      </c>
      <c r="AS39" s="10">
        <v>7035033</v>
      </c>
      <c r="AT39" s="10">
        <v>23015053</v>
      </c>
      <c r="AU39" s="10">
        <v>3838384</v>
      </c>
      <c r="AV39" s="10">
        <v>24581427</v>
      </c>
      <c r="AW39" s="10">
        <v>113370426</v>
      </c>
      <c r="AX39" s="10">
        <v>16072189</v>
      </c>
      <c r="AY39" s="10">
        <v>4583461</v>
      </c>
      <c r="AZ39" s="10">
        <v>40419175</v>
      </c>
      <c r="BA39" s="10">
        <v>36479205</v>
      </c>
      <c r="BB39" s="10">
        <v>11046572</v>
      </c>
      <c r="BC39" s="10">
        <v>26164135</v>
      </c>
      <c r="BD39" s="10">
        <v>3904879</v>
      </c>
    </row>
    <row r="40" spans="1:56">
      <c r="A40" s="713" t="s">
        <v>287</v>
      </c>
      <c r="B40" s="713"/>
      <c r="C40" s="713"/>
      <c r="D40" s="636"/>
      <c r="E40" s="636"/>
      <c r="F40" s="636"/>
      <c r="G40" s="636"/>
      <c r="H40" s="636"/>
      <c r="I40" s="636"/>
      <c r="J40" s="636"/>
      <c r="K40" s="636"/>
      <c r="L40" s="636"/>
      <c r="M40" s="636"/>
      <c r="N40" s="636"/>
      <c r="O40" s="636"/>
      <c r="P40" s="636"/>
      <c r="Q40" s="636"/>
      <c r="R40" s="636"/>
      <c r="S40" s="636"/>
      <c r="T40" s="636"/>
      <c r="U40" s="636"/>
      <c r="V40" s="636"/>
      <c r="W40" s="636"/>
      <c r="X40" s="636"/>
      <c r="Y40" s="636"/>
      <c r="Z40" s="636"/>
      <c r="AA40" s="636"/>
      <c r="AB40" s="636"/>
      <c r="AC40" s="636"/>
      <c r="AD40" s="636"/>
      <c r="AE40" s="636"/>
      <c r="AF40" s="636"/>
      <c r="AG40" s="636"/>
      <c r="AH40" s="636"/>
      <c r="AI40" s="636"/>
      <c r="AJ40" s="636"/>
      <c r="AK40" s="636"/>
      <c r="AL40" s="636"/>
      <c r="AM40" s="636"/>
      <c r="AN40" s="636"/>
      <c r="AO40" s="636"/>
      <c r="AP40" s="636"/>
      <c r="AQ40" s="636"/>
      <c r="AR40" s="636"/>
      <c r="AS40" s="636"/>
      <c r="AT40" s="636"/>
      <c r="AU40" s="636"/>
      <c r="AV40" s="636"/>
      <c r="AW40" s="636"/>
      <c r="AX40" s="636"/>
      <c r="AY40" s="636"/>
      <c r="AZ40" s="636"/>
      <c r="BA40" s="636"/>
      <c r="BB40" s="636"/>
      <c r="BC40" s="636"/>
      <c r="BD40" s="636"/>
    </row>
    <row r="41" spans="1:56" ht="15" customHeight="1">
      <c r="A41" s="713" t="s">
        <v>609</v>
      </c>
      <c r="B41" s="713"/>
      <c r="C41" s="713"/>
      <c r="D41" s="636"/>
      <c r="E41" s="636"/>
      <c r="F41" s="636"/>
      <c r="G41" s="636"/>
      <c r="H41" s="636"/>
      <c r="I41" s="636"/>
      <c r="J41" s="636"/>
      <c r="K41" s="636"/>
      <c r="L41" s="636"/>
      <c r="M41" s="636"/>
      <c r="N41" s="636"/>
      <c r="O41" s="636"/>
      <c r="P41" s="636"/>
      <c r="Q41" s="636"/>
      <c r="R41" s="636"/>
      <c r="S41" s="636"/>
      <c r="T41" s="636"/>
      <c r="U41" s="636"/>
      <c r="V41" s="636"/>
      <c r="W41" s="636"/>
      <c r="X41" s="636"/>
      <c r="Y41" s="636"/>
      <c r="Z41" s="636"/>
      <c r="AA41" s="636"/>
      <c r="AB41" s="636"/>
      <c r="AC41" s="636"/>
      <c r="AD41" s="636"/>
      <c r="AE41" s="636"/>
      <c r="AF41" s="636"/>
      <c r="AG41" s="636"/>
      <c r="AH41" s="636"/>
      <c r="AI41" s="636"/>
      <c r="AJ41" s="636"/>
      <c r="AK41" s="636"/>
      <c r="AL41" s="636"/>
      <c r="AM41" s="636"/>
      <c r="AN41" s="636"/>
      <c r="AO41" s="636"/>
      <c r="AP41" s="636"/>
      <c r="AQ41" s="636"/>
      <c r="AR41" s="636"/>
      <c r="AS41" s="636"/>
      <c r="AT41" s="636"/>
      <c r="AU41" s="636"/>
      <c r="AV41" s="636"/>
      <c r="AW41" s="636"/>
      <c r="AX41" s="636"/>
      <c r="AY41" s="636"/>
      <c r="AZ41" s="636"/>
      <c r="BA41" s="636"/>
      <c r="BB41" s="636"/>
      <c r="BC41" s="636"/>
      <c r="BD41" s="636"/>
    </row>
    <row r="42" spans="1:56" ht="25.5" customHeight="1">
      <c r="A42" s="713" t="s">
        <v>610</v>
      </c>
      <c r="B42" s="713"/>
      <c r="C42" s="713"/>
      <c r="D42" s="10">
        <v>732047478</v>
      </c>
      <c r="E42" s="10"/>
      <c r="F42" s="10"/>
      <c r="G42" s="10">
        <v>12596861</v>
      </c>
      <c r="H42" s="10">
        <v>2505580</v>
      </c>
      <c r="I42" s="10">
        <v>13133885</v>
      </c>
      <c r="J42" s="10">
        <v>8076478</v>
      </c>
      <c r="K42" s="10">
        <v>111655986</v>
      </c>
      <c r="L42" s="10">
        <v>12723219</v>
      </c>
      <c r="M42" s="10">
        <v>7473560</v>
      </c>
      <c r="N42" s="10">
        <v>3606269</v>
      </c>
      <c r="O42" s="10">
        <v>30050827</v>
      </c>
      <c r="P42" s="10">
        <v>20917587</v>
      </c>
      <c r="Q42" s="10">
        <v>3790399</v>
      </c>
      <c r="R42" s="10">
        <v>3510731</v>
      </c>
      <c r="S42" s="10">
        <v>18465502</v>
      </c>
      <c r="T42" s="10">
        <v>16204219</v>
      </c>
      <c r="U42" s="10">
        <v>7422453</v>
      </c>
      <c r="V42" s="10">
        <v>7687475</v>
      </c>
      <c r="W42" s="10">
        <v>9987635</v>
      </c>
      <c r="X42" s="10">
        <v>9771114</v>
      </c>
      <c r="Y42" s="10">
        <v>2256454</v>
      </c>
      <c r="Z42" s="10">
        <v>13438664</v>
      </c>
      <c r="AA42" s="10">
        <v>13405242</v>
      </c>
      <c r="AB42" s="10">
        <v>27642874</v>
      </c>
      <c r="AC42" s="10">
        <v>16238777</v>
      </c>
      <c r="AD42" s="10">
        <v>5906131</v>
      </c>
      <c r="AE42" s="10">
        <v>10156760</v>
      </c>
      <c r="AF42" s="10">
        <v>1917262</v>
      </c>
      <c r="AG42" s="10">
        <v>3898084</v>
      </c>
      <c r="AH42" s="10">
        <v>5628644</v>
      </c>
      <c r="AI42" s="10">
        <v>2304994</v>
      </c>
      <c r="AJ42" s="10">
        <v>22685415</v>
      </c>
      <c r="AK42" s="10">
        <v>6298980</v>
      </c>
      <c r="AL42" s="10">
        <v>48595418</v>
      </c>
      <c r="AM42" s="10">
        <v>22857591</v>
      </c>
      <c r="AN42" s="10">
        <v>2449865</v>
      </c>
      <c r="AO42" s="10">
        <v>22856498</v>
      </c>
      <c r="AP42" s="10">
        <v>8227215</v>
      </c>
      <c r="AQ42" s="10">
        <v>10884873</v>
      </c>
      <c r="AR42" s="10">
        <v>28344224</v>
      </c>
      <c r="AS42" s="10">
        <v>2218674</v>
      </c>
      <c r="AT42" s="10">
        <v>11489690</v>
      </c>
      <c r="AU42" s="10">
        <v>1626767</v>
      </c>
      <c r="AV42" s="10">
        <v>10992242</v>
      </c>
      <c r="AW42" s="10">
        <v>58083035</v>
      </c>
      <c r="AX42" s="10">
        <v>9108339</v>
      </c>
      <c r="AY42" s="10">
        <v>2822685</v>
      </c>
      <c r="AZ42" s="10">
        <v>18236521</v>
      </c>
      <c r="BA42" s="10">
        <v>22661025</v>
      </c>
      <c r="BB42" s="10">
        <v>4216362</v>
      </c>
      <c r="BC42" s="10">
        <v>13063265</v>
      </c>
      <c r="BD42" s="10">
        <v>1955128</v>
      </c>
    </row>
    <row r="43" spans="1:56" ht="14.25" customHeight="1">
      <c r="A43" s="713" t="s">
        <v>611</v>
      </c>
      <c r="B43" s="713"/>
      <c r="C43" s="713"/>
      <c r="D43" s="10">
        <v>743488522</v>
      </c>
      <c r="E43" s="10"/>
      <c r="F43" s="10"/>
      <c r="G43" s="10">
        <v>8049909</v>
      </c>
      <c r="H43" s="10">
        <v>2933004</v>
      </c>
      <c r="I43" s="10">
        <v>16055113</v>
      </c>
      <c r="J43" s="10">
        <v>7752884</v>
      </c>
      <c r="K43" s="10">
        <v>143427752</v>
      </c>
      <c r="L43" s="10">
        <v>9704144</v>
      </c>
      <c r="M43" s="10">
        <v>4876663</v>
      </c>
      <c r="N43" s="10">
        <v>2653406</v>
      </c>
      <c r="O43" s="10">
        <v>27685583</v>
      </c>
      <c r="P43" s="10">
        <v>13596249</v>
      </c>
      <c r="Q43" s="10">
        <v>2872253</v>
      </c>
      <c r="R43" s="10">
        <v>2881978</v>
      </c>
      <c r="S43" s="10">
        <v>26293840</v>
      </c>
      <c r="T43" s="10">
        <v>15043164</v>
      </c>
      <c r="U43" s="10">
        <v>6653561</v>
      </c>
      <c r="V43" s="10">
        <v>4735115</v>
      </c>
      <c r="W43" s="10">
        <v>11906570</v>
      </c>
      <c r="X43" s="10">
        <v>12569790</v>
      </c>
      <c r="Y43" s="10">
        <v>3496160</v>
      </c>
      <c r="Z43" s="10">
        <v>13811430</v>
      </c>
      <c r="AA43" s="10">
        <v>24818872</v>
      </c>
      <c r="AB43" s="10">
        <v>21020491</v>
      </c>
      <c r="AC43" s="10">
        <v>16126298</v>
      </c>
      <c r="AD43" s="10">
        <v>6664922</v>
      </c>
      <c r="AE43" s="10">
        <v>9652231</v>
      </c>
      <c r="AF43" s="10">
        <v>2257770</v>
      </c>
      <c r="AG43" s="10">
        <v>2814001</v>
      </c>
      <c r="AH43" s="10">
        <v>4308950</v>
      </c>
      <c r="AI43" s="10">
        <v>2646521</v>
      </c>
      <c r="AJ43" s="10">
        <v>19617590</v>
      </c>
      <c r="AK43" s="10">
        <v>6215389</v>
      </c>
      <c r="AL43" s="10">
        <v>75185226</v>
      </c>
      <c r="AM43" s="10">
        <v>15480938</v>
      </c>
      <c r="AN43" s="10">
        <v>1566235</v>
      </c>
      <c r="AO43" s="10">
        <v>28743493</v>
      </c>
      <c r="AP43" s="10">
        <v>7050604</v>
      </c>
      <c r="AQ43" s="10">
        <v>12132689</v>
      </c>
      <c r="AR43" s="10">
        <v>33364379</v>
      </c>
      <c r="AS43" s="10">
        <v>3361660</v>
      </c>
      <c r="AT43" s="10">
        <v>8258446</v>
      </c>
      <c r="AU43" s="10">
        <v>1193088</v>
      </c>
      <c r="AV43" s="10">
        <v>13178118</v>
      </c>
      <c r="AW43" s="10">
        <v>41491286</v>
      </c>
      <c r="AX43" s="10">
        <v>4151848</v>
      </c>
      <c r="AY43" s="10">
        <v>1860780</v>
      </c>
      <c r="AZ43" s="10">
        <v>13263092</v>
      </c>
      <c r="BA43" s="10">
        <v>12488850</v>
      </c>
      <c r="BB43" s="10">
        <v>4854329</v>
      </c>
      <c r="BC43" s="10">
        <v>11863794</v>
      </c>
      <c r="BD43" s="10">
        <v>858064</v>
      </c>
    </row>
    <row r="44" spans="1:56" ht="15" customHeight="1">
      <c r="A44" s="713" t="s">
        <v>612</v>
      </c>
      <c r="B44" s="713"/>
      <c r="C44" s="713"/>
      <c r="D44" s="10">
        <v>96476790</v>
      </c>
      <c r="E44" s="10"/>
      <c r="F44" s="10"/>
      <c r="G44" s="10">
        <v>3216174</v>
      </c>
      <c r="H44" s="10">
        <v>32719</v>
      </c>
      <c r="I44" s="10">
        <v>194</v>
      </c>
      <c r="J44" s="10">
        <v>1179702</v>
      </c>
      <c r="K44" s="10">
        <v>14770767</v>
      </c>
      <c r="L44" s="10">
        <v>1220835</v>
      </c>
      <c r="M44" s="10">
        <v>1505177</v>
      </c>
      <c r="N44" s="10">
        <v>80136</v>
      </c>
      <c r="O44" s="10">
        <v>1650534</v>
      </c>
      <c r="P44" s="10">
        <v>1516192</v>
      </c>
      <c r="Q44" s="10">
        <v>533366</v>
      </c>
      <c r="R44" s="10">
        <v>51753</v>
      </c>
      <c r="S44" s="10">
        <v>856042</v>
      </c>
      <c r="T44" s="10">
        <v>140968</v>
      </c>
      <c r="U44" s="10">
        <v>2344486</v>
      </c>
      <c r="V44" s="10">
        <v>2875096</v>
      </c>
      <c r="W44" s="10">
        <v>2020885</v>
      </c>
      <c r="X44" s="10">
        <v>355578</v>
      </c>
      <c r="Y44" s="10">
        <v>123145</v>
      </c>
      <c r="Z44" s="10">
        <v>565312</v>
      </c>
      <c r="AA44" s="10">
        <v>717198</v>
      </c>
      <c r="AB44" s="10">
        <v>4947487</v>
      </c>
      <c r="AC44" s="10">
        <v>312266</v>
      </c>
      <c r="AD44" s="10">
        <v>1571709</v>
      </c>
      <c r="AE44" s="10">
        <v>2561844</v>
      </c>
      <c r="AF44" s="10">
        <v>65624</v>
      </c>
      <c r="AG44" s="10">
        <v>196799</v>
      </c>
      <c r="AH44" s="10">
        <v>280519</v>
      </c>
      <c r="AI44" s="10">
        <v>69340</v>
      </c>
      <c r="AJ44" s="10">
        <v>2585945</v>
      </c>
      <c r="AK44" s="10">
        <v>1258100</v>
      </c>
      <c r="AL44" s="10">
        <v>6149472</v>
      </c>
      <c r="AM44" s="10">
        <v>2559561</v>
      </c>
      <c r="AN44" s="10">
        <v>52439</v>
      </c>
      <c r="AO44" s="10">
        <v>4128880</v>
      </c>
      <c r="AP44" s="10">
        <v>274332</v>
      </c>
      <c r="AQ44" s="10">
        <v>2597111</v>
      </c>
      <c r="AR44" s="10">
        <v>5722369</v>
      </c>
      <c r="AS44" s="10">
        <v>55448</v>
      </c>
      <c r="AT44" s="10">
        <v>2248566</v>
      </c>
      <c r="AU44" s="10">
        <v>22747</v>
      </c>
      <c r="AV44" s="10">
        <v>381398</v>
      </c>
      <c r="AW44" s="10">
        <v>8757926</v>
      </c>
      <c r="AX44" s="10">
        <v>2240945</v>
      </c>
      <c r="AY44" s="10">
        <v>23357</v>
      </c>
      <c r="AZ44" s="10">
        <v>5467913</v>
      </c>
      <c r="BA44" s="10">
        <v>3627640</v>
      </c>
      <c r="BB44" s="10">
        <v>161432</v>
      </c>
      <c r="BC44" s="10">
        <v>2396195</v>
      </c>
      <c r="BD44" s="10">
        <v>3167</v>
      </c>
    </row>
    <row r="45" spans="1:56" ht="15" customHeight="1">
      <c r="A45" s="713" t="s">
        <v>613</v>
      </c>
      <c r="B45" s="713"/>
      <c r="C45" s="713"/>
      <c r="D45" s="10">
        <v>67445888</v>
      </c>
      <c r="E45" s="10"/>
      <c r="F45" s="10"/>
      <c r="G45" s="10">
        <v>573886</v>
      </c>
      <c r="H45" s="10">
        <v>213255</v>
      </c>
      <c r="I45" s="10">
        <v>591202</v>
      </c>
      <c r="J45" s="10">
        <v>174227</v>
      </c>
      <c r="K45" s="10">
        <v>8239367</v>
      </c>
      <c r="L45" s="10">
        <v>586604</v>
      </c>
      <c r="M45" s="10">
        <v>1041673</v>
      </c>
      <c r="N45" s="10">
        <v>467832</v>
      </c>
      <c r="O45" s="10">
        <v>4827762</v>
      </c>
      <c r="P45" s="10">
        <v>1268351</v>
      </c>
      <c r="Q45" s="10">
        <v>614728</v>
      </c>
      <c r="R45" s="10">
        <v>185560</v>
      </c>
      <c r="S45" s="10">
        <v>1227197</v>
      </c>
      <c r="T45" s="10">
        <v>607153</v>
      </c>
      <c r="U45" s="10">
        <v>235274</v>
      </c>
      <c r="V45" s="10">
        <v>435624</v>
      </c>
      <c r="W45" s="10">
        <v>437146</v>
      </c>
      <c r="X45" s="10">
        <v>469650</v>
      </c>
      <c r="Y45" s="10">
        <v>224208</v>
      </c>
      <c r="Z45" s="10">
        <v>2412016</v>
      </c>
      <c r="AA45" s="10">
        <v>1725067</v>
      </c>
      <c r="AB45" s="10">
        <v>2179728</v>
      </c>
      <c r="AC45" s="10">
        <v>604680</v>
      </c>
      <c r="AD45" s="10">
        <v>396486</v>
      </c>
      <c r="AE45" s="10">
        <v>2040039</v>
      </c>
      <c r="AF45" s="10">
        <v>178277</v>
      </c>
      <c r="AG45" s="10">
        <v>292283</v>
      </c>
      <c r="AH45" s="10">
        <v>285724</v>
      </c>
      <c r="AI45" s="10">
        <v>142365</v>
      </c>
      <c r="AJ45" s="10">
        <v>2168843</v>
      </c>
      <c r="AK45" s="10">
        <v>381540</v>
      </c>
      <c r="AL45" s="10">
        <v>9927551</v>
      </c>
      <c r="AM45" s="10">
        <v>1720576</v>
      </c>
      <c r="AN45" s="10">
        <v>143284</v>
      </c>
      <c r="AO45" s="10">
        <v>1995476</v>
      </c>
      <c r="AP45" s="10">
        <v>881465</v>
      </c>
      <c r="AQ45" s="10">
        <v>1010332</v>
      </c>
      <c r="AR45" s="10">
        <v>3929611</v>
      </c>
      <c r="AS45" s="10">
        <v>237668</v>
      </c>
      <c r="AT45" s="10">
        <v>1273421</v>
      </c>
      <c r="AU45" s="10">
        <v>157181</v>
      </c>
      <c r="AV45" s="10">
        <v>759885</v>
      </c>
      <c r="AW45" s="10">
        <v>3149954</v>
      </c>
      <c r="AX45" s="10">
        <v>367289</v>
      </c>
      <c r="AY45" s="10">
        <v>389462</v>
      </c>
      <c r="AZ45" s="10">
        <v>1696816</v>
      </c>
      <c r="BA45" s="10">
        <v>3349419</v>
      </c>
      <c r="BB45" s="10">
        <v>287636</v>
      </c>
      <c r="BC45" s="10">
        <v>644413</v>
      </c>
      <c r="BD45" s="10">
        <v>296702</v>
      </c>
    </row>
    <row r="46" spans="1:56" ht="14.25" customHeight="1">
      <c r="A46" s="713" t="s">
        <v>614</v>
      </c>
      <c r="B46" s="713"/>
      <c r="C46" s="713"/>
      <c r="D46" s="10">
        <v>146188370</v>
      </c>
      <c r="E46" s="10"/>
      <c r="F46" s="10"/>
      <c r="G46" s="10">
        <v>1970758</v>
      </c>
      <c r="H46" s="10">
        <v>1092861</v>
      </c>
      <c r="I46" s="10">
        <v>2271219</v>
      </c>
      <c r="J46" s="10">
        <v>1479961</v>
      </c>
      <c r="K46" s="10">
        <v>13557827</v>
      </c>
      <c r="L46" s="10">
        <v>1945756</v>
      </c>
      <c r="M46" s="10">
        <v>1564188</v>
      </c>
      <c r="N46" s="10">
        <v>650888</v>
      </c>
      <c r="O46" s="10">
        <v>9121860</v>
      </c>
      <c r="P46" s="10">
        <v>2850351</v>
      </c>
      <c r="Q46" s="10">
        <v>555396</v>
      </c>
      <c r="R46" s="10">
        <v>927436</v>
      </c>
      <c r="S46" s="10">
        <v>4912529</v>
      </c>
      <c r="T46" s="10">
        <v>3013419</v>
      </c>
      <c r="U46" s="10">
        <v>2347346</v>
      </c>
      <c r="V46" s="10">
        <v>1009205</v>
      </c>
      <c r="W46" s="10">
        <v>1850184</v>
      </c>
      <c r="X46" s="10">
        <v>1468951</v>
      </c>
      <c r="Y46" s="10">
        <v>734387</v>
      </c>
      <c r="Z46" s="10">
        <v>2864143</v>
      </c>
      <c r="AA46" s="10">
        <v>2433337</v>
      </c>
      <c r="AB46" s="10">
        <v>3951165</v>
      </c>
      <c r="AC46" s="10">
        <v>3128440</v>
      </c>
      <c r="AD46" s="10">
        <v>1128882</v>
      </c>
      <c r="AE46" s="10">
        <v>1467590</v>
      </c>
      <c r="AF46" s="10">
        <v>746869</v>
      </c>
      <c r="AG46" s="10">
        <v>811826</v>
      </c>
      <c r="AH46" s="10">
        <v>903193</v>
      </c>
      <c r="AI46" s="10">
        <v>522415</v>
      </c>
      <c r="AJ46" s="10">
        <v>3911508</v>
      </c>
      <c r="AK46" s="10">
        <v>766340</v>
      </c>
      <c r="AL46" s="10">
        <v>7876706</v>
      </c>
      <c r="AM46" s="10">
        <v>6184868</v>
      </c>
      <c r="AN46" s="10">
        <v>767111</v>
      </c>
      <c r="AO46" s="10">
        <v>4117865</v>
      </c>
      <c r="AP46" s="10">
        <v>2399580</v>
      </c>
      <c r="AQ46" s="10">
        <v>1275578</v>
      </c>
      <c r="AR46" s="10">
        <v>9730067</v>
      </c>
      <c r="AS46" s="10">
        <v>522274</v>
      </c>
      <c r="AT46" s="10">
        <v>1888652</v>
      </c>
      <c r="AU46" s="10">
        <v>659719</v>
      </c>
      <c r="AV46" s="10">
        <v>1868246</v>
      </c>
      <c r="AW46" s="10">
        <v>17751237</v>
      </c>
      <c r="AX46" s="10">
        <v>1461572</v>
      </c>
      <c r="AY46" s="10">
        <v>443752</v>
      </c>
      <c r="AZ46" s="10">
        <v>5318078</v>
      </c>
      <c r="BA46" s="10">
        <v>3150750</v>
      </c>
      <c r="BB46" s="10">
        <v>1449539</v>
      </c>
      <c r="BC46" s="10">
        <v>2868184</v>
      </c>
      <c r="BD46" s="10">
        <v>494362</v>
      </c>
    </row>
    <row r="47" spans="1:56" ht="15" customHeight="1">
      <c r="A47" s="713" t="s">
        <v>615</v>
      </c>
      <c r="B47" s="713"/>
      <c r="C47" s="713"/>
      <c r="D47" s="10">
        <v>18102054</v>
      </c>
      <c r="E47" s="10"/>
      <c r="F47" s="10"/>
      <c r="G47" s="10">
        <v>200242</v>
      </c>
      <c r="H47" s="10">
        <v>157952</v>
      </c>
      <c r="I47" s="10">
        <v>297521</v>
      </c>
      <c r="J47" s="10">
        <v>111318</v>
      </c>
      <c r="K47" s="10">
        <v>2108433</v>
      </c>
      <c r="L47" s="10">
        <v>273868</v>
      </c>
      <c r="M47" s="10">
        <v>266586</v>
      </c>
      <c r="N47" s="10">
        <v>153581</v>
      </c>
      <c r="O47" s="10">
        <v>651983</v>
      </c>
      <c r="P47" s="10">
        <v>496510</v>
      </c>
      <c r="Q47" s="10">
        <v>47796</v>
      </c>
      <c r="R47" s="10">
        <v>75107</v>
      </c>
      <c r="S47" s="10">
        <v>525769</v>
      </c>
      <c r="T47" s="10">
        <v>276793</v>
      </c>
      <c r="U47" s="10">
        <v>110542</v>
      </c>
      <c r="V47" s="10">
        <v>120038</v>
      </c>
      <c r="W47" s="10">
        <v>228159</v>
      </c>
      <c r="X47" s="10">
        <v>375191</v>
      </c>
      <c r="Y47" s="10">
        <v>94938</v>
      </c>
      <c r="Z47" s="10">
        <v>730343</v>
      </c>
      <c r="AA47" s="10">
        <v>600701</v>
      </c>
      <c r="AB47" s="10">
        <v>555139</v>
      </c>
      <c r="AC47" s="10">
        <v>605841</v>
      </c>
      <c r="AD47" s="10">
        <v>154187</v>
      </c>
      <c r="AE47" s="10">
        <v>256644</v>
      </c>
      <c r="AF47" s="10">
        <v>59375</v>
      </c>
      <c r="AG47" s="10">
        <v>90949</v>
      </c>
      <c r="AH47" s="10">
        <v>94520</v>
      </c>
      <c r="AI47" s="10">
        <v>71891</v>
      </c>
      <c r="AJ47" s="10">
        <v>825061</v>
      </c>
      <c r="AK47" s="10">
        <v>158221</v>
      </c>
      <c r="AL47" s="10">
        <v>1098826</v>
      </c>
      <c r="AM47" s="10">
        <v>654101</v>
      </c>
      <c r="AN47" s="10">
        <v>32870</v>
      </c>
      <c r="AO47" s="10">
        <v>556619</v>
      </c>
      <c r="AP47" s="10">
        <v>183130</v>
      </c>
      <c r="AQ47" s="10">
        <v>240458</v>
      </c>
      <c r="AR47" s="10">
        <v>1195680</v>
      </c>
      <c r="AS47" s="10">
        <v>95111</v>
      </c>
      <c r="AT47" s="10">
        <v>185035</v>
      </c>
      <c r="AU47" s="10">
        <v>47893</v>
      </c>
      <c r="AV47" s="10">
        <v>236262</v>
      </c>
      <c r="AW47" s="10">
        <v>1137981</v>
      </c>
      <c r="AX47" s="10">
        <v>173039</v>
      </c>
      <c r="AY47" s="10">
        <v>95531</v>
      </c>
      <c r="AZ47" s="10">
        <v>731010</v>
      </c>
      <c r="BA47" s="10">
        <v>482501</v>
      </c>
      <c r="BB47" s="10">
        <v>86401</v>
      </c>
      <c r="BC47" s="10">
        <v>53378</v>
      </c>
      <c r="BD47" s="10">
        <v>41029</v>
      </c>
    </row>
    <row r="48" spans="1:56" ht="15" customHeight="1">
      <c r="A48" s="713" t="s">
        <v>616</v>
      </c>
      <c r="B48" s="713"/>
      <c r="C48" s="713"/>
      <c r="D48" s="10">
        <v>53557159</v>
      </c>
      <c r="E48" s="10"/>
      <c r="F48" s="10"/>
      <c r="G48" s="10">
        <v>672347</v>
      </c>
      <c r="H48" s="10">
        <v>330783</v>
      </c>
      <c r="I48" s="10">
        <v>1112554</v>
      </c>
      <c r="J48" s="10">
        <v>355923</v>
      </c>
      <c r="K48" s="10">
        <v>8613192</v>
      </c>
      <c r="L48" s="10">
        <v>1139197</v>
      </c>
      <c r="M48" s="10">
        <v>646375</v>
      </c>
      <c r="N48" s="10">
        <v>359591</v>
      </c>
      <c r="O48" s="10">
        <v>2784002</v>
      </c>
      <c r="P48" s="10">
        <v>1309641</v>
      </c>
      <c r="Q48" s="10">
        <v>241705</v>
      </c>
      <c r="R48" s="10">
        <v>315775</v>
      </c>
      <c r="S48" s="10">
        <v>1680885</v>
      </c>
      <c r="T48" s="10">
        <v>746506</v>
      </c>
      <c r="U48" s="10">
        <v>293910</v>
      </c>
      <c r="V48" s="10">
        <v>366551</v>
      </c>
      <c r="W48" s="10">
        <v>632805</v>
      </c>
      <c r="X48" s="10">
        <v>703783</v>
      </c>
      <c r="Y48" s="10">
        <v>166815</v>
      </c>
      <c r="Z48" s="10">
        <v>1489061</v>
      </c>
      <c r="AA48" s="10">
        <v>1607730</v>
      </c>
      <c r="AB48" s="10">
        <v>1938867</v>
      </c>
      <c r="AC48" s="10">
        <v>660882</v>
      </c>
      <c r="AD48" s="10">
        <v>328748</v>
      </c>
      <c r="AE48" s="10">
        <v>804782</v>
      </c>
      <c r="AF48" s="10">
        <v>214644</v>
      </c>
      <c r="AG48" s="10">
        <v>382990</v>
      </c>
      <c r="AH48" s="10">
        <v>334046</v>
      </c>
      <c r="AI48" s="10">
        <v>132161</v>
      </c>
      <c r="AJ48" s="10">
        <v>1597787</v>
      </c>
      <c r="AK48" s="10">
        <v>507215</v>
      </c>
      <c r="AL48" s="10">
        <v>3186752</v>
      </c>
      <c r="AM48" s="10">
        <v>1447176</v>
      </c>
      <c r="AN48" s="10">
        <v>110201</v>
      </c>
      <c r="AO48" s="10">
        <v>1890469</v>
      </c>
      <c r="AP48" s="10">
        <v>623158</v>
      </c>
      <c r="AQ48" s="10">
        <v>971910</v>
      </c>
      <c r="AR48" s="10">
        <v>2239988</v>
      </c>
      <c r="AS48" s="10">
        <v>229565</v>
      </c>
      <c r="AT48" s="10">
        <v>522888</v>
      </c>
      <c r="AU48" s="10">
        <v>130376</v>
      </c>
      <c r="AV48" s="10">
        <v>966631</v>
      </c>
      <c r="AW48" s="10">
        <v>4090182</v>
      </c>
      <c r="AX48" s="10">
        <v>368934</v>
      </c>
      <c r="AY48" s="10">
        <v>145208</v>
      </c>
      <c r="AZ48" s="10">
        <v>1627430</v>
      </c>
      <c r="BA48" s="10">
        <v>1033601</v>
      </c>
      <c r="BB48" s="10">
        <v>341114</v>
      </c>
      <c r="BC48" s="10">
        <v>1018987</v>
      </c>
      <c r="BD48" s="10">
        <v>141336</v>
      </c>
    </row>
    <row r="49" spans="1:56" ht="15" customHeight="1">
      <c r="A49" s="713" t="s">
        <v>617</v>
      </c>
      <c r="B49" s="713"/>
      <c r="C49" s="713"/>
      <c r="D49" s="10">
        <v>25636310</v>
      </c>
      <c r="E49" s="10"/>
      <c r="F49" s="10"/>
      <c r="G49" s="10">
        <v>269276</v>
      </c>
      <c r="H49" s="10">
        <v>433478</v>
      </c>
      <c r="I49" s="10">
        <v>342387</v>
      </c>
      <c r="J49" s="10">
        <v>281784</v>
      </c>
      <c r="K49" s="10">
        <v>6154873</v>
      </c>
      <c r="L49" s="10">
        <v>411338</v>
      </c>
      <c r="M49" s="10">
        <v>219257</v>
      </c>
      <c r="N49" s="10">
        <v>72384</v>
      </c>
      <c r="O49" s="10">
        <v>1792442</v>
      </c>
      <c r="P49" s="10">
        <v>620097</v>
      </c>
      <c r="Q49" s="10">
        <v>147507</v>
      </c>
      <c r="R49" s="10">
        <v>306543</v>
      </c>
      <c r="S49" s="10">
        <v>284597</v>
      </c>
      <c r="T49" s="10">
        <v>533321</v>
      </c>
      <c r="U49" s="10">
        <v>298315</v>
      </c>
      <c r="V49" s="10">
        <v>228677</v>
      </c>
      <c r="W49" s="10">
        <v>468249</v>
      </c>
      <c r="X49" s="10">
        <v>780587</v>
      </c>
      <c r="Y49" s="10">
        <v>148888</v>
      </c>
      <c r="Z49" s="10">
        <v>516323</v>
      </c>
      <c r="AA49" s="10">
        <v>287917</v>
      </c>
      <c r="AB49" s="10">
        <v>463896</v>
      </c>
      <c r="AC49" s="10">
        <v>720032</v>
      </c>
      <c r="AD49" s="10">
        <v>292725</v>
      </c>
      <c r="AE49" s="10">
        <v>187695</v>
      </c>
      <c r="AF49" s="10">
        <v>283745</v>
      </c>
      <c r="AG49" s="10">
        <v>219778</v>
      </c>
      <c r="AH49" s="10">
        <v>145321</v>
      </c>
      <c r="AI49" s="10">
        <v>55541</v>
      </c>
      <c r="AJ49" s="10">
        <v>510683</v>
      </c>
      <c r="AK49" s="10">
        <v>238295</v>
      </c>
      <c r="AL49" s="10">
        <v>710387</v>
      </c>
      <c r="AM49" s="10">
        <v>765349</v>
      </c>
      <c r="AN49" s="10">
        <v>155855</v>
      </c>
      <c r="AO49" s="10">
        <v>422987</v>
      </c>
      <c r="AP49" s="10">
        <v>190744</v>
      </c>
      <c r="AQ49" s="10">
        <v>537322</v>
      </c>
      <c r="AR49" s="10">
        <v>777263</v>
      </c>
      <c r="AS49" s="10">
        <v>79431</v>
      </c>
      <c r="AT49" s="10">
        <v>224054</v>
      </c>
      <c r="AU49" s="10">
        <v>163947</v>
      </c>
      <c r="AV49" s="10">
        <v>392919</v>
      </c>
      <c r="AW49" s="10">
        <v>829748</v>
      </c>
      <c r="AX49" s="10">
        <v>247720</v>
      </c>
      <c r="AY49" s="10">
        <v>114054</v>
      </c>
      <c r="AZ49" s="10">
        <v>307419</v>
      </c>
      <c r="BA49" s="10">
        <v>959608</v>
      </c>
      <c r="BB49" s="10">
        <v>268843</v>
      </c>
      <c r="BC49" s="10">
        <v>549728</v>
      </c>
      <c r="BD49" s="10">
        <v>222981</v>
      </c>
    </row>
    <row r="50" spans="1:56" ht="15" customHeight="1">
      <c r="A50" s="713" t="s">
        <v>618</v>
      </c>
      <c r="B50" s="713"/>
      <c r="C50" s="713"/>
      <c r="D50" s="10">
        <v>7400015</v>
      </c>
      <c r="E50" s="10"/>
      <c r="F50" s="10"/>
      <c r="G50" s="10">
        <v>31113</v>
      </c>
      <c r="H50" s="10">
        <v>15228</v>
      </c>
      <c r="I50" s="10">
        <v>92435</v>
      </c>
      <c r="J50" s="10">
        <v>67986</v>
      </c>
      <c r="K50" s="10">
        <v>1173105</v>
      </c>
      <c r="L50" s="10">
        <v>113265</v>
      </c>
      <c r="M50" s="10">
        <v>52830</v>
      </c>
      <c r="N50" s="10">
        <v>61697</v>
      </c>
      <c r="O50" s="10">
        <v>171513</v>
      </c>
      <c r="P50" s="10">
        <v>208386</v>
      </c>
      <c r="Q50" s="10">
        <v>62999</v>
      </c>
      <c r="R50" s="10">
        <v>46988</v>
      </c>
      <c r="S50" s="10">
        <v>291030</v>
      </c>
      <c r="T50" s="10">
        <v>58519</v>
      </c>
      <c r="U50" s="10">
        <v>31022</v>
      </c>
      <c r="V50" s="10">
        <v>38912</v>
      </c>
      <c r="W50" s="10">
        <v>110966</v>
      </c>
      <c r="X50" s="10">
        <v>369037</v>
      </c>
      <c r="Y50" s="10">
        <v>8227</v>
      </c>
      <c r="Z50" s="10">
        <v>315581</v>
      </c>
      <c r="AA50" s="10">
        <v>224698</v>
      </c>
      <c r="AB50" s="10">
        <v>183966</v>
      </c>
      <c r="AC50" s="10">
        <v>295005</v>
      </c>
      <c r="AD50" s="10">
        <v>33578</v>
      </c>
      <c r="AE50" s="10">
        <v>41956</v>
      </c>
      <c r="AF50" s="10">
        <v>17690</v>
      </c>
      <c r="AG50" s="10">
        <v>56854</v>
      </c>
      <c r="AH50" s="10">
        <v>34170</v>
      </c>
      <c r="AI50" s="10">
        <v>28204</v>
      </c>
      <c r="AJ50" s="10">
        <v>189550</v>
      </c>
      <c r="AK50" s="10">
        <v>57395</v>
      </c>
      <c r="AL50" s="10">
        <v>761362</v>
      </c>
      <c r="AM50" s="10">
        <v>234646</v>
      </c>
      <c r="AN50" s="10">
        <v>27064</v>
      </c>
      <c r="AO50" s="10">
        <v>124458</v>
      </c>
      <c r="AP50" s="10">
        <v>71547</v>
      </c>
      <c r="AQ50" s="10">
        <v>118844</v>
      </c>
      <c r="AR50" s="10">
        <v>336991</v>
      </c>
      <c r="AS50" s="10">
        <v>37384</v>
      </c>
      <c r="AT50" s="10">
        <v>137610</v>
      </c>
      <c r="AU50" s="10">
        <v>38202</v>
      </c>
      <c r="AV50" s="10">
        <v>101504</v>
      </c>
      <c r="AW50" s="10">
        <v>264584</v>
      </c>
      <c r="AX50" s="10">
        <v>58889</v>
      </c>
      <c r="AY50" s="10">
        <v>23325</v>
      </c>
      <c r="AZ50" s="10">
        <v>180569</v>
      </c>
      <c r="BA50" s="10">
        <v>264578</v>
      </c>
      <c r="BB50" s="10">
        <v>63180</v>
      </c>
      <c r="BC50" s="10">
        <v>49162</v>
      </c>
      <c r="BD50" s="10">
        <v>22211</v>
      </c>
    </row>
    <row r="51" spans="1:56" ht="15" customHeight="1">
      <c r="A51" s="713" t="s">
        <v>619</v>
      </c>
      <c r="B51" s="713"/>
      <c r="C51" s="713"/>
      <c r="D51" s="10">
        <v>70146474</v>
      </c>
      <c r="E51" s="10"/>
      <c r="F51" s="10"/>
      <c r="G51" s="10">
        <v>681184</v>
      </c>
      <c r="H51" s="10">
        <v>724116</v>
      </c>
      <c r="I51" s="10">
        <v>712935</v>
      </c>
      <c r="J51" s="10">
        <v>720232</v>
      </c>
      <c r="K51" s="10">
        <v>9195942</v>
      </c>
      <c r="L51" s="10">
        <v>1583250</v>
      </c>
      <c r="M51" s="10">
        <v>1579824</v>
      </c>
      <c r="N51" s="10">
        <v>676258</v>
      </c>
      <c r="O51" s="10">
        <v>2577999</v>
      </c>
      <c r="P51" s="10">
        <v>1126699</v>
      </c>
      <c r="Q51" s="10">
        <v>610239</v>
      </c>
      <c r="R51" s="10">
        <v>527070</v>
      </c>
      <c r="S51" s="10">
        <v>1982529</v>
      </c>
      <c r="T51" s="10">
        <v>839057</v>
      </c>
      <c r="U51" s="10">
        <v>662476</v>
      </c>
      <c r="V51" s="10">
        <v>557752</v>
      </c>
      <c r="W51" s="10">
        <v>1080741</v>
      </c>
      <c r="X51" s="10">
        <v>938007</v>
      </c>
      <c r="Y51" s="10">
        <v>502255</v>
      </c>
      <c r="Z51" s="10">
        <v>1652183</v>
      </c>
      <c r="AA51" s="10">
        <v>2551119</v>
      </c>
      <c r="AB51" s="10">
        <v>1762722</v>
      </c>
      <c r="AC51" s="10">
        <v>2067903</v>
      </c>
      <c r="AD51" s="10">
        <v>489403</v>
      </c>
      <c r="AE51" s="10">
        <v>923204</v>
      </c>
      <c r="AF51" s="10">
        <v>420246</v>
      </c>
      <c r="AG51" s="10">
        <v>332423</v>
      </c>
      <c r="AH51" s="10">
        <v>416203</v>
      </c>
      <c r="AI51" s="10">
        <v>466122</v>
      </c>
      <c r="AJ51" s="10">
        <v>2224898</v>
      </c>
      <c r="AK51" s="10">
        <v>676275</v>
      </c>
      <c r="AL51" s="10">
        <v>6218934</v>
      </c>
      <c r="AM51" s="10">
        <v>2210304</v>
      </c>
      <c r="AN51" s="10">
        <v>220720</v>
      </c>
      <c r="AO51" s="10">
        <v>2221010</v>
      </c>
      <c r="AP51" s="10">
        <v>702677</v>
      </c>
      <c r="AQ51" s="10">
        <v>2077224</v>
      </c>
      <c r="AR51" s="10">
        <v>3076473</v>
      </c>
      <c r="AS51" s="10">
        <v>558805</v>
      </c>
      <c r="AT51" s="10">
        <v>697985</v>
      </c>
      <c r="AU51" s="10">
        <v>217796</v>
      </c>
      <c r="AV51" s="10">
        <v>1333415</v>
      </c>
      <c r="AW51" s="10">
        <v>2688717</v>
      </c>
      <c r="AX51" s="10">
        <v>1164456</v>
      </c>
      <c r="AY51" s="10">
        <v>193414</v>
      </c>
      <c r="AZ51" s="10">
        <v>1942599</v>
      </c>
      <c r="BA51" s="10">
        <v>1333864</v>
      </c>
      <c r="BB51" s="10">
        <v>598867</v>
      </c>
      <c r="BC51" s="10">
        <v>1014589</v>
      </c>
      <c r="BD51" s="10">
        <v>413359</v>
      </c>
    </row>
    <row r="52" spans="1:56" ht="15" customHeight="1">
      <c r="A52" s="713" t="s">
        <v>620</v>
      </c>
      <c r="B52" s="713"/>
      <c r="C52" s="713"/>
      <c r="D52" s="10">
        <v>45692960</v>
      </c>
      <c r="E52" s="10"/>
      <c r="F52" s="10"/>
      <c r="G52" s="10">
        <v>384485</v>
      </c>
      <c r="H52" s="10">
        <v>201374</v>
      </c>
      <c r="I52" s="10">
        <v>502346</v>
      </c>
      <c r="J52" s="10">
        <v>163022</v>
      </c>
      <c r="K52" s="10">
        <v>6115541</v>
      </c>
      <c r="L52" s="10">
        <v>835251</v>
      </c>
      <c r="M52" s="10">
        <v>1549443</v>
      </c>
      <c r="N52" s="10">
        <v>231699</v>
      </c>
      <c r="O52" s="10">
        <v>805493</v>
      </c>
      <c r="P52" s="10">
        <v>577975</v>
      </c>
      <c r="Q52" s="10">
        <v>106596</v>
      </c>
      <c r="R52" s="10">
        <v>164116</v>
      </c>
      <c r="S52" s="10">
        <v>4344299</v>
      </c>
      <c r="T52" s="10">
        <v>1099475</v>
      </c>
      <c r="U52" s="10">
        <v>224434</v>
      </c>
      <c r="V52" s="10">
        <v>150666</v>
      </c>
      <c r="W52" s="10">
        <v>568351</v>
      </c>
      <c r="X52" s="10">
        <v>799538</v>
      </c>
      <c r="Y52" s="10">
        <v>122072</v>
      </c>
      <c r="Z52" s="10">
        <v>1792695</v>
      </c>
      <c r="AA52" s="10">
        <v>2748254</v>
      </c>
      <c r="AB52" s="10">
        <v>1752635</v>
      </c>
      <c r="AC52" s="10">
        <v>611785</v>
      </c>
      <c r="AD52" s="10">
        <v>311206</v>
      </c>
      <c r="AE52" s="10">
        <v>755644</v>
      </c>
      <c r="AF52" s="10">
        <v>118318</v>
      </c>
      <c r="AG52" s="10">
        <v>59570</v>
      </c>
      <c r="AH52" s="10">
        <v>146431</v>
      </c>
      <c r="AI52" s="10">
        <v>316247</v>
      </c>
      <c r="AJ52" s="10">
        <v>2503269</v>
      </c>
      <c r="AK52" s="10">
        <v>390493</v>
      </c>
      <c r="AL52" s="10">
        <v>4194022</v>
      </c>
      <c r="AM52" s="10">
        <v>662960</v>
      </c>
      <c r="AN52" s="10">
        <v>106630</v>
      </c>
      <c r="AO52" s="10">
        <v>1046721</v>
      </c>
      <c r="AP52" s="10">
        <v>424741</v>
      </c>
      <c r="AQ52" s="10">
        <v>339641</v>
      </c>
      <c r="AR52" s="10">
        <v>1685741</v>
      </c>
      <c r="AS52" s="10">
        <v>416916</v>
      </c>
      <c r="AT52" s="10">
        <v>234183</v>
      </c>
      <c r="AU52" s="10">
        <v>132225</v>
      </c>
      <c r="AV52" s="10">
        <v>366979</v>
      </c>
      <c r="AW52" s="10">
        <v>1842390</v>
      </c>
      <c r="AX52" s="10">
        <v>223666</v>
      </c>
      <c r="AY52" s="10">
        <v>64825</v>
      </c>
      <c r="AZ52" s="10">
        <v>1168539</v>
      </c>
      <c r="BA52" s="10">
        <v>1555678</v>
      </c>
      <c r="BB52" s="10">
        <v>248129</v>
      </c>
      <c r="BC52" s="10">
        <v>499924</v>
      </c>
      <c r="BD52" s="10">
        <v>26327</v>
      </c>
    </row>
    <row r="53" spans="1:56">
      <c r="A53" s="713" t="s">
        <v>621</v>
      </c>
      <c r="B53" s="713"/>
      <c r="C53" s="713"/>
      <c r="D53" s="10">
        <v>133886801</v>
      </c>
      <c r="E53" s="10"/>
      <c r="F53" s="10"/>
      <c r="G53" s="10">
        <v>1865249</v>
      </c>
      <c r="H53" s="10">
        <v>1316614</v>
      </c>
      <c r="I53" s="10">
        <v>2679577</v>
      </c>
      <c r="J53" s="10">
        <v>793828</v>
      </c>
      <c r="K53" s="10">
        <v>11346719</v>
      </c>
      <c r="L53" s="10">
        <v>1453289</v>
      </c>
      <c r="M53" s="10">
        <v>2402230</v>
      </c>
      <c r="N53" s="10">
        <v>593757</v>
      </c>
      <c r="O53" s="10">
        <v>9665908</v>
      </c>
      <c r="P53" s="10">
        <v>1661763</v>
      </c>
      <c r="Q53" s="10">
        <v>3017647</v>
      </c>
      <c r="R53" s="10">
        <v>712282</v>
      </c>
      <c r="S53" s="10">
        <v>12771180</v>
      </c>
      <c r="T53" s="10">
        <v>1819060</v>
      </c>
      <c r="U53" s="10">
        <v>785130</v>
      </c>
      <c r="V53" s="10">
        <v>495005</v>
      </c>
      <c r="W53" s="10">
        <v>1125621</v>
      </c>
      <c r="X53" s="10">
        <v>2678070</v>
      </c>
      <c r="Y53" s="10">
        <v>556419</v>
      </c>
      <c r="Z53" s="10">
        <v>2513079</v>
      </c>
      <c r="AA53" s="10">
        <v>7224405</v>
      </c>
      <c r="AB53" s="10">
        <v>4171712</v>
      </c>
      <c r="AC53" s="10">
        <v>3114727</v>
      </c>
      <c r="AD53" s="10">
        <v>1822056</v>
      </c>
      <c r="AE53" s="10">
        <v>1505976</v>
      </c>
      <c r="AF53" s="10">
        <v>466203</v>
      </c>
      <c r="AG53" s="10">
        <v>1217452</v>
      </c>
      <c r="AH53" s="10">
        <v>2200834</v>
      </c>
      <c r="AI53" s="10">
        <v>882483</v>
      </c>
      <c r="AJ53" s="10">
        <v>4127313</v>
      </c>
      <c r="AK53" s="10">
        <v>2653428</v>
      </c>
      <c r="AL53" s="10">
        <v>10416623</v>
      </c>
      <c r="AM53" s="10">
        <v>2824761</v>
      </c>
      <c r="AN53" s="10">
        <v>1238730</v>
      </c>
      <c r="AO53" s="10">
        <v>3103730</v>
      </c>
      <c r="AP53" s="10">
        <v>857383</v>
      </c>
      <c r="AQ53" s="10">
        <v>2702054</v>
      </c>
      <c r="AR53" s="10">
        <v>2493003</v>
      </c>
      <c r="AS53" s="10">
        <v>580006</v>
      </c>
      <c r="AT53" s="10">
        <v>2126069</v>
      </c>
      <c r="AU53" s="10">
        <v>331982</v>
      </c>
      <c r="AV53" s="10">
        <v>1762033</v>
      </c>
      <c r="AW53" s="10">
        <v>5162401</v>
      </c>
      <c r="AX53" s="10">
        <v>679208</v>
      </c>
      <c r="AY53" s="10">
        <v>234739</v>
      </c>
      <c r="AZ53" s="10">
        <v>2605634</v>
      </c>
      <c r="BA53" s="10">
        <v>1858147</v>
      </c>
      <c r="BB53" s="10">
        <v>884767</v>
      </c>
      <c r="BC53" s="10">
        <v>3734416</v>
      </c>
      <c r="BD53" s="10">
        <v>652099</v>
      </c>
    </row>
    <row r="54" spans="1:56">
      <c r="A54" s="713" t="s">
        <v>622</v>
      </c>
      <c r="B54" s="713"/>
      <c r="C54" s="713"/>
      <c r="D54" s="10">
        <v>41059820</v>
      </c>
      <c r="E54" s="10"/>
      <c r="F54" s="10"/>
      <c r="G54" s="10">
        <v>76</v>
      </c>
      <c r="H54" s="10">
        <v>129229</v>
      </c>
      <c r="I54" s="10">
        <v>22827</v>
      </c>
      <c r="J54" s="10">
        <v>5392</v>
      </c>
      <c r="K54" s="10">
        <v>2403060</v>
      </c>
      <c r="L54" s="10">
        <v>13702</v>
      </c>
      <c r="M54" s="10">
        <v>617605</v>
      </c>
      <c r="N54" s="10">
        <v>174516</v>
      </c>
      <c r="O54" s="10">
        <v>358988</v>
      </c>
      <c r="P54" s="10">
        <v>30976</v>
      </c>
      <c r="Q54" s="636"/>
      <c r="R54" s="10">
        <v>2734</v>
      </c>
      <c r="S54" s="10">
        <v>1025107</v>
      </c>
      <c r="T54" s="10">
        <v>96500</v>
      </c>
      <c r="U54" s="10">
        <v>43514</v>
      </c>
      <c r="V54" s="636"/>
      <c r="W54" s="10">
        <v>63356</v>
      </c>
      <c r="X54" s="10">
        <v>10018</v>
      </c>
      <c r="Y54" s="10">
        <v>30444</v>
      </c>
      <c r="Z54" s="10">
        <v>1871864</v>
      </c>
      <c r="AA54" s="10">
        <v>3527217</v>
      </c>
      <c r="AB54" s="10">
        <v>340951</v>
      </c>
      <c r="AC54" s="10">
        <v>512396</v>
      </c>
      <c r="AD54" s="636"/>
      <c r="AE54" s="10">
        <v>58781</v>
      </c>
      <c r="AF54" s="10">
        <v>18094</v>
      </c>
      <c r="AG54" s="636"/>
      <c r="AH54" s="10">
        <v>77347</v>
      </c>
      <c r="AI54" s="10">
        <v>9130</v>
      </c>
      <c r="AJ54" s="10">
        <v>3444311</v>
      </c>
      <c r="AK54" s="10">
        <v>14340</v>
      </c>
      <c r="AL54" s="10">
        <v>20445535</v>
      </c>
      <c r="AM54" s="10">
        <v>259600</v>
      </c>
      <c r="AN54" s="10">
        <v>214131</v>
      </c>
      <c r="AO54" s="10">
        <v>45611</v>
      </c>
      <c r="AP54" s="10">
        <v>696900</v>
      </c>
      <c r="AQ54" s="10">
        <v>115940</v>
      </c>
      <c r="AR54" s="10">
        <v>1540793</v>
      </c>
      <c r="AS54" s="10">
        <v>128795</v>
      </c>
      <c r="AT54" s="10">
        <v>1720553</v>
      </c>
      <c r="AU54" s="636"/>
      <c r="AV54" s="10">
        <v>439</v>
      </c>
      <c r="AW54" s="10">
        <v>118048</v>
      </c>
      <c r="AX54" s="636"/>
      <c r="AY54" s="10">
        <v>38758</v>
      </c>
      <c r="AZ54" s="10">
        <v>610243</v>
      </c>
      <c r="BA54" s="10">
        <v>156175</v>
      </c>
      <c r="BB54" s="10">
        <v>14869</v>
      </c>
      <c r="BC54" s="10">
        <v>28636</v>
      </c>
      <c r="BD54" s="10">
        <v>22319</v>
      </c>
    </row>
    <row r="55" spans="1:56" ht="15" customHeight="1">
      <c r="A55" s="713" t="s">
        <v>623</v>
      </c>
      <c r="B55" s="713"/>
      <c r="C55" s="713"/>
      <c r="D55" s="10">
        <v>7536797</v>
      </c>
      <c r="E55" s="10"/>
      <c r="F55" s="10"/>
      <c r="G55" s="10">
        <v>351058</v>
      </c>
      <c r="H55" s="636"/>
      <c r="I55" s="636"/>
      <c r="J55" s="636"/>
      <c r="K55" s="636"/>
      <c r="L55" s="636"/>
      <c r="M55" s="636"/>
      <c r="N55" s="636"/>
      <c r="O55" s="636"/>
      <c r="P55" s="636"/>
      <c r="Q55" s="636"/>
      <c r="R55" s="10">
        <v>143619</v>
      </c>
      <c r="S55" s="636"/>
      <c r="T55" s="636"/>
      <c r="U55" s="10">
        <v>239477</v>
      </c>
      <c r="V55" s="636"/>
      <c r="W55" s="10">
        <v>4759</v>
      </c>
      <c r="X55" s="636"/>
      <c r="Y55" s="10">
        <v>133175</v>
      </c>
      <c r="Z55" s="636"/>
      <c r="AA55" s="636"/>
      <c r="AB55" s="10">
        <v>953839</v>
      </c>
      <c r="AC55" s="636"/>
      <c r="AD55" s="10">
        <v>307076</v>
      </c>
      <c r="AE55" s="636"/>
      <c r="AF55" s="10">
        <v>89874</v>
      </c>
      <c r="AG55" s="636"/>
      <c r="AH55" s="636"/>
      <c r="AI55" s="10">
        <v>564586</v>
      </c>
      <c r="AJ55" s="636"/>
      <c r="AK55" s="636"/>
      <c r="AL55" s="636"/>
      <c r="AM55" s="636"/>
      <c r="AN55" s="636"/>
      <c r="AO55" s="10">
        <v>1013714</v>
      </c>
      <c r="AP55" s="636"/>
      <c r="AQ55" s="10">
        <v>437730</v>
      </c>
      <c r="AR55" s="10">
        <v>2040689</v>
      </c>
      <c r="AS55" s="636"/>
      <c r="AT55" s="636"/>
      <c r="AU55" s="636"/>
      <c r="AV55" s="636"/>
      <c r="AW55" s="636"/>
      <c r="AX55" s="10">
        <v>304779</v>
      </c>
      <c r="AY55" s="10">
        <v>66631</v>
      </c>
      <c r="AZ55" s="10">
        <v>695129</v>
      </c>
      <c r="BA55" s="636"/>
      <c r="BB55" s="10">
        <v>83004</v>
      </c>
      <c r="BC55" s="636"/>
      <c r="BD55" s="10">
        <v>107658</v>
      </c>
    </row>
    <row r="56" spans="1:56">
      <c r="A56" s="713" t="s">
        <v>624</v>
      </c>
      <c r="B56" s="713"/>
      <c r="C56" s="713"/>
      <c r="D56" s="10">
        <v>307040100</v>
      </c>
      <c r="E56" s="10"/>
      <c r="F56" s="10"/>
      <c r="G56" s="10">
        <v>3447907</v>
      </c>
      <c r="H56" s="10">
        <v>1418749</v>
      </c>
      <c r="I56" s="10">
        <v>4325496</v>
      </c>
      <c r="J56" s="10">
        <v>2150680</v>
      </c>
      <c r="K56" s="10">
        <v>56269864</v>
      </c>
      <c r="L56" s="10">
        <v>5719750</v>
      </c>
      <c r="M56" s="10">
        <v>4930732</v>
      </c>
      <c r="N56" s="10">
        <v>756670</v>
      </c>
      <c r="O56" s="10">
        <v>10741743</v>
      </c>
      <c r="P56" s="10">
        <v>7141390</v>
      </c>
      <c r="Q56" s="10">
        <v>1629193</v>
      </c>
      <c r="R56" s="10">
        <v>1239820</v>
      </c>
      <c r="S56" s="10">
        <v>15875803</v>
      </c>
      <c r="T56" s="10">
        <v>2697243</v>
      </c>
      <c r="U56" s="10">
        <v>2760109</v>
      </c>
      <c r="V56" s="10">
        <v>1907088</v>
      </c>
      <c r="W56" s="10">
        <v>4773464</v>
      </c>
      <c r="X56" s="10">
        <v>4712721</v>
      </c>
      <c r="Y56" s="10">
        <v>1085205</v>
      </c>
      <c r="Z56" s="10">
        <v>4563537</v>
      </c>
      <c r="AA56" s="10">
        <v>7201637</v>
      </c>
      <c r="AB56" s="10">
        <v>8278341</v>
      </c>
      <c r="AC56" s="10">
        <v>5793409</v>
      </c>
      <c r="AD56" s="10">
        <v>2845248</v>
      </c>
      <c r="AE56" s="10">
        <v>4824672</v>
      </c>
      <c r="AF56" s="10">
        <v>1108997</v>
      </c>
      <c r="AG56" s="10">
        <v>753955</v>
      </c>
      <c r="AH56" s="10">
        <v>2887907</v>
      </c>
      <c r="AI56" s="10">
        <v>832202</v>
      </c>
      <c r="AJ56" s="10">
        <v>14039787</v>
      </c>
      <c r="AK56" s="10">
        <v>2467471</v>
      </c>
      <c r="AL56" s="10">
        <v>23351932</v>
      </c>
      <c r="AM56" s="10">
        <v>6402250</v>
      </c>
      <c r="AN56" s="10">
        <v>636495</v>
      </c>
      <c r="AO56" s="10">
        <v>16934424</v>
      </c>
      <c r="AP56" s="10">
        <v>2690012</v>
      </c>
      <c r="AQ56" s="10">
        <v>5983074</v>
      </c>
      <c r="AR56" s="10">
        <v>12095885</v>
      </c>
      <c r="AS56" s="10">
        <v>1302504</v>
      </c>
      <c r="AT56" s="10">
        <v>3543175</v>
      </c>
      <c r="AU56" s="10">
        <v>598982</v>
      </c>
      <c r="AV56" s="10">
        <v>2831667</v>
      </c>
      <c r="AW56" s="10">
        <v>17921025</v>
      </c>
      <c r="AX56" s="10">
        <v>1838682</v>
      </c>
      <c r="AY56" s="10">
        <v>426426</v>
      </c>
      <c r="AZ56" s="10">
        <v>5273851</v>
      </c>
      <c r="BA56" s="10">
        <v>7681598</v>
      </c>
      <c r="BB56" s="10">
        <v>1616726</v>
      </c>
      <c r="BC56" s="10">
        <v>5903788</v>
      </c>
      <c r="BD56" s="10">
        <v>826814</v>
      </c>
    </row>
    <row r="57" spans="1:56" ht="25.5" customHeight="1">
      <c r="A57" s="713"/>
      <c r="B57" s="713"/>
      <c r="C57" s="713"/>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713"/>
      <c r="B58" s="713"/>
      <c r="C58" s="713"/>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713"/>
      <c r="B59" s="713"/>
      <c r="C59" s="713"/>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713"/>
      <c r="B60" s="713"/>
      <c r="C60" s="713"/>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713" t="s">
        <v>287</v>
      </c>
      <c r="B61" s="713"/>
      <c r="C61" s="713"/>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row>
    <row r="62" spans="1:56">
      <c r="A62" s="713" t="s">
        <v>625</v>
      </c>
      <c r="B62" s="713"/>
      <c r="C62" s="713"/>
      <c r="D62" s="10">
        <v>1174375288</v>
      </c>
      <c r="E62" s="10"/>
      <c r="F62" s="10"/>
      <c r="G62" s="10">
        <v>10097887</v>
      </c>
      <c r="H62" s="10">
        <v>6060930</v>
      </c>
      <c r="I62" s="10">
        <v>13615824</v>
      </c>
      <c r="J62" s="10">
        <v>7184471</v>
      </c>
      <c r="K62" s="10">
        <v>145292659</v>
      </c>
      <c r="L62" s="10">
        <v>19241118</v>
      </c>
      <c r="M62" s="10">
        <v>41822351</v>
      </c>
      <c r="N62" s="10">
        <v>4963995</v>
      </c>
      <c r="O62" s="10">
        <v>26032413</v>
      </c>
      <c r="P62" s="10">
        <v>13624252</v>
      </c>
      <c r="Q62" s="10">
        <v>10001827</v>
      </c>
      <c r="R62" s="10">
        <v>3380611</v>
      </c>
      <c r="S62" s="10">
        <v>65272158</v>
      </c>
      <c r="T62" s="10">
        <v>22435549</v>
      </c>
      <c r="U62" s="10">
        <v>6185137</v>
      </c>
      <c r="V62" s="10">
        <v>7417694</v>
      </c>
      <c r="W62" s="10">
        <v>15346875</v>
      </c>
      <c r="X62" s="10">
        <v>17446573</v>
      </c>
      <c r="Y62" s="10">
        <v>4695100</v>
      </c>
      <c r="Z62" s="10">
        <v>28920091</v>
      </c>
      <c r="AA62" s="10">
        <v>78663118</v>
      </c>
      <c r="AB62" s="10">
        <v>31963637</v>
      </c>
      <c r="AC62" s="10">
        <v>17113745</v>
      </c>
      <c r="AD62" s="10">
        <v>7225292</v>
      </c>
      <c r="AE62" s="10">
        <v>17068152</v>
      </c>
      <c r="AF62" s="10">
        <v>2658644</v>
      </c>
      <c r="AG62" s="10">
        <v>2268176</v>
      </c>
      <c r="AH62" s="10">
        <v>3307058</v>
      </c>
      <c r="AI62" s="10">
        <v>7600010</v>
      </c>
      <c r="AJ62" s="10">
        <v>63926683</v>
      </c>
      <c r="AK62" s="10">
        <v>7309769</v>
      </c>
      <c r="AL62" s="10">
        <v>150744529</v>
      </c>
      <c r="AM62" s="10">
        <v>14944428</v>
      </c>
      <c r="AN62" s="10">
        <v>3375270</v>
      </c>
      <c r="AO62" s="10">
        <v>27965759</v>
      </c>
      <c r="AP62" s="10">
        <v>9551128</v>
      </c>
      <c r="AQ62" s="10">
        <v>15333272</v>
      </c>
      <c r="AR62" s="10">
        <v>48958884</v>
      </c>
      <c r="AS62" s="10">
        <v>9275273</v>
      </c>
      <c r="AT62" s="10">
        <v>12851131</v>
      </c>
      <c r="AU62" s="10">
        <v>3509144</v>
      </c>
      <c r="AV62" s="10">
        <v>6731354</v>
      </c>
      <c r="AW62" s="10">
        <v>53794343</v>
      </c>
      <c r="AX62" s="10">
        <v>6895064</v>
      </c>
      <c r="AY62" s="10">
        <v>3490331</v>
      </c>
      <c r="AZ62" s="10">
        <v>29111196</v>
      </c>
      <c r="BA62" s="10">
        <v>35584686</v>
      </c>
      <c r="BB62" s="10">
        <v>10570633</v>
      </c>
      <c r="BC62" s="10">
        <v>22664234</v>
      </c>
      <c r="BD62" s="10">
        <v>882830</v>
      </c>
    </row>
    <row r="63" spans="1:56">
      <c r="A63" s="713" t="s">
        <v>287</v>
      </c>
      <c r="B63" s="713"/>
      <c r="C63" s="713"/>
      <c r="D63" s="636"/>
      <c r="E63" s="636"/>
      <c r="F63" s="636"/>
      <c r="G63" s="636"/>
      <c r="H63" s="636"/>
      <c r="I63" s="636"/>
      <c r="J63" s="636"/>
      <c r="K63" s="636"/>
      <c r="L63" s="636"/>
      <c r="M63" s="636"/>
      <c r="N63" s="636"/>
      <c r="O63" s="636"/>
      <c r="P63" s="636"/>
      <c r="Q63" s="636"/>
      <c r="R63" s="636"/>
      <c r="S63" s="636"/>
      <c r="T63" s="636"/>
      <c r="U63" s="636"/>
      <c r="V63" s="636"/>
      <c r="W63" s="636"/>
      <c r="X63" s="636"/>
      <c r="Y63" s="636"/>
      <c r="Z63" s="636"/>
      <c r="AA63" s="636"/>
      <c r="AB63" s="636"/>
      <c r="AC63" s="636"/>
      <c r="AD63" s="636"/>
      <c r="AE63" s="636"/>
      <c r="AF63" s="636"/>
      <c r="AG63" s="636"/>
      <c r="AH63" s="636"/>
      <c r="AI63" s="636"/>
      <c r="AJ63" s="636"/>
      <c r="AK63" s="636"/>
      <c r="AL63" s="636"/>
      <c r="AM63" s="636"/>
      <c r="AN63" s="636"/>
      <c r="AO63" s="636"/>
      <c r="AP63" s="636"/>
      <c r="AQ63" s="636"/>
      <c r="AR63" s="636"/>
      <c r="AS63" s="636"/>
      <c r="AT63" s="636"/>
      <c r="AU63" s="636"/>
      <c r="AV63" s="636"/>
      <c r="AW63" s="636"/>
      <c r="AX63" s="636"/>
      <c r="AY63" s="636"/>
      <c r="AZ63" s="636"/>
      <c r="BA63" s="636"/>
      <c r="BB63" s="636"/>
      <c r="BC63" s="636"/>
      <c r="BD63" s="636"/>
    </row>
    <row r="64" spans="1:56">
      <c r="A64" s="713" t="s">
        <v>289</v>
      </c>
      <c r="B64" s="713"/>
      <c r="C64" s="713"/>
      <c r="D64" s="10">
        <v>5339500116</v>
      </c>
      <c r="E64" s="10"/>
      <c r="F64" s="10"/>
      <c r="G64" s="10">
        <v>55988219</v>
      </c>
      <c r="H64" s="10">
        <v>95757697</v>
      </c>
      <c r="I64" s="10">
        <v>73849166</v>
      </c>
      <c r="J64" s="10">
        <v>42697559</v>
      </c>
      <c r="K64" s="10">
        <v>855056440</v>
      </c>
      <c r="L64" s="10">
        <v>87523318</v>
      </c>
      <c r="M64" s="10">
        <v>56480778</v>
      </c>
      <c r="N64" s="10">
        <v>17548136</v>
      </c>
      <c r="O64" s="10">
        <v>258534571</v>
      </c>
      <c r="P64" s="10">
        <v>118714980</v>
      </c>
      <c r="Q64" s="10">
        <v>26870390</v>
      </c>
      <c r="R64" s="10">
        <v>28820467</v>
      </c>
      <c r="S64" s="10">
        <v>182202664</v>
      </c>
      <c r="T64" s="10">
        <v>66543333</v>
      </c>
      <c r="U64" s="10">
        <v>51144868</v>
      </c>
      <c r="V64" s="10">
        <v>26912112</v>
      </c>
      <c r="W64" s="10">
        <v>49000728</v>
      </c>
      <c r="X64" s="10">
        <v>71756206</v>
      </c>
      <c r="Y64" s="10">
        <v>22600328</v>
      </c>
      <c r="Z64" s="10">
        <v>79305938</v>
      </c>
      <c r="AA64" s="10">
        <v>109128749</v>
      </c>
      <c r="AB64" s="10">
        <v>118706812</v>
      </c>
      <c r="AC64" s="10">
        <v>98071308</v>
      </c>
      <c r="AD64" s="10">
        <v>39165798</v>
      </c>
      <c r="AE64" s="10">
        <v>98259648</v>
      </c>
      <c r="AF64" s="10">
        <v>21385152</v>
      </c>
      <c r="AG64" s="10">
        <v>25687261</v>
      </c>
      <c r="AH64" s="10">
        <v>52356032</v>
      </c>
      <c r="AI64" s="10">
        <v>17067225</v>
      </c>
      <c r="AJ64" s="10">
        <v>125799472</v>
      </c>
      <c r="AK64" s="10">
        <v>65786525</v>
      </c>
      <c r="AL64" s="10">
        <v>454310035</v>
      </c>
      <c r="AM64" s="10">
        <v>142482693</v>
      </c>
      <c r="AN64" s="10">
        <v>34570982</v>
      </c>
      <c r="AO64" s="10">
        <v>257468547</v>
      </c>
      <c r="AP64" s="10">
        <v>50858784</v>
      </c>
      <c r="AQ64" s="10">
        <v>115994269</v>
      </c>
      <c r="AR64" s="10">
        <v>138073540</v>
      </c>
      <c r="AS64" s="10">
        <v>17635556</v>
      </c>
      <c r="AT64" s="10">
        <v>51654683</v>
      </c>
      <c r="AU64" s="10">
        <v>17714602</v>
      </c>
      <c r="AV64" s="10">
        <v>73930726</v>
      </c>
      <c r="AW64" s="10">
        <v>430985872</v>
      </c>
      <c r="AX64" s="10">
        <v>43235389</v>
      </c>
      <c r="AY64" s="10">
        <v>9900674</v>
      </c>
      <c r="AZ64" s="10">
        <v>114217166</v>
      </c>
      <c r="BA64" s="10">
        <v>154460274</v>
      </c>
      <c r="BB64" s="10">
        <v>22362612</v>
      </c>
      <c r="BC64" s="10">
        <v>137561504</v>
      </c>
      <c r="BD64" s="10">
        <v>33360328</v>
      </c>
    </row>
  </sheetData>
  <mergeCells count="63">
    <mergeCell ref="A64:C64"/>
    <mergeCell ref="A61:C61"/>
    <mergeCell ref="A62:C62"/>
    <mergeCell ref="A63:C63"/>
    <mergeCell ref="A58:C58"/>
    <mergeCell ref="A59:C59"/>
    <mergeCell ref="A60:C60"/>
    <mergeCell ref="A55:C55"/>
    <mergeCell ref="A56:C56"/>
    <mergeCell ref="A57:C57"/>
    <mergeCell ref="A52:C52"/>
    <mergeCell ref="A53:C53"/>
    <mergeCell ref="A54:C54"/>
    <mergeCell ref="A49:C49"/>
    <mergeCell ref="A50:C50"/>
    <mergeCell ref="A51:C51"/>
    <mergeCell ref="A46:C46"/>
    <mergeCell ref="A47:C47"/>
    <mergeCell ref="A48:C48"/>
    <mergeCell ref="A43:C43"/>
    <mergeCell ref="A44:C44"/>
    <mergeCell ref="A45:C45"/>
    <mergeCell ref="A40:C40"/>
    <mergeCell ref="A41:C41"/>
    <mergeCell ref="A42:C42"/>
    <mergeCell ref="A37:C37"/>
    <mergeCell ref="A38:C38"/>
    <mergeCell ref="A39:C39"/>
    <mergeCell ref="A33:C33"/>
    <mergeCell ref="A34:C34"/>
    <mergeCell ref="A35:C35"/>
    <mergeCell ref="A36:C36"/>
    <mergeCell ref="A30:C30"/>
    <mergeCell ref="A31:C31"/>
    <mergeCell ref="A32:C32"/>
    <mergeCell ref="A27:C27"/>
    <mergeCell ref="A28:C28"/>
    <mergeCell ref="A29:C29"/>
    <mergeCell ref="A24:C24"/>
    <mergeCell ref="A25:C25"/>
    <mergeCell ref="A26:C26"/>
    <mergeCell ref="A21:C21"/>
    <mergeCell ref="A22:C22"/>
    <mergeCell ref="A23:C23"/>
    <mergeCell ref="A18:C18"/>
    <mergeCell ref="A19:C19"/>
    <mergeCell ref="A20:C20"/>
    <mergeCell ref="A15:C15"/>
    <mergeCell ref="A16:C16"/>
    <mergeCell ref="A17:C17"/>
    <mergeCell ref="A12:C12"/>
    <mergeCell ref="A13:C13"/>
    <mergeCell ref="A14:C14"/>
    <mergeCell ref="A9:C9"/>
    <mergeCell ref="A10:C10"/>
    <mergeCell ref="A11:C11"/>
    <mergeCell ref="A6:C6"/>
    <mergeCell ref="A7:C7"/>
    <mergeCell ref="A8:C8"/>
    <mergeCell ref="A3:C3"/>
    <mergeCell ref="D3:F3"/>
    <mergeCell ref="A4:C4"/>
    <mergeCell ref="A5:C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topLeftCell="V1" workbookViewId="0">
      <selection activeCell="A4" sqref="A4:XFD4"/>
    </sheetView>
  </sheetViews>
  <sheetFormatPr defaultRowHeight="14.6"/>
  <cols>
    <col min="7" max="9" width="9.23046875" customWidth="1"/>
    <col min="13" max="13" width="12.15234375" customWidth="1"/>
  </cols>
  <sheetData>
    <row r="1" spans="1:57">
      <c r="A1" s="241" t="s">
        <v>297</v>
      </c>
      <c r="M1" t="s">
        <v>864</v>
      </c>
    </row>
    <row r="2" spans="1:57" ht="15" thickBot="1"/>
    <row r="3" spans="1:57" ht="15" thickBot="1">
      <c r="A3" s="715" t="s">
        <v>291</v>
      </c>
      <c r="B3" s="716"/>
      <c r="C3" s="717"/>
      <c r="D3" s="715" t="s">
        <v>285</v>
      </c>
      <c r="E3" s="716"/>
      <c r="F3" s="717"/>
      <c r="G3" s="450" t="s">
        <v>239</v>
      </c>
      <c r="H3" s="450" t="s">
        <v>32</v>
      </c>
      <c r="I3" s="450" t="s">
        <v>240</v>
      </c>
      <c r="J3" s="450" t="s">
        <v>241</v>
      </c>
      <c r="K3" s="450" t="s">
        <v>242</v>
      </c>
      <c r="L3" s="450" t="s">
        <v>243</v>
      </c>
      <c r="M3" s="450" t="s">
        <v>244</v>
      </c>
      <c r="N3" s="450" t="s">
        <v>245</v>
      </c>
      <c r="O3" s="450" t="s">
        <v>627</v>
      </c>
      <c r="P3" s="450" t="s">
        <v>246</v>
      </c>
      <c r="Q3" s="450" t="s">
        <v>247</v>
      </c>
      <c r="R3" s="450" t="s">
        <v>41</v>
      </c>
      <c r="S3" s="450" t="s">
        <v>42</v>
      </c>
      <c r="T3" s="450" t="s">
        <v>248</v>
      </c>
      <c r="U3" s="450" t="s">
        <v>249</v>
      </c>
      <c r="V3" s="450" t="s">
        <v>45</v>
      </c>
      <c r="W3" s="450" t="s">
        <v>250</v>
      </c>
      <c r="X3" s="450" t="s">
        <v>251</v>
      </c>
      <c r="Y3" s="450" t="s">
        <v>252</v>
      </c>
      <c r="Z3" s="450" t="s">
        <v>49</v>
      </c>
      <c r="AA3" s="450" t="s">
        <v>253</v>
      </c>
      <c r="AB3" s="450" t="s">
        <v>254</v>
      </c>
      <c r="AC3" s="450" t="s">
        <v>255</v>
      </c>
      <c r="AD3" s="450" t="s">
        <v>256</v>
      </c>
      <c r="AE3" s="450" t="s">
        <v>257</v>
      </c>
      <c r="AF3" s="450" t="s">
        <v>258</v>
      </c>
      <c r="AG3" s="450" t="s">
        <v>259</v>
      </c>
      <c r="AH3" s="450" t="s">
        <v>260</v>
      </c>
      <c r="AI3" s="450" t="s">
        <v>261</v>
      </c>
      <c r="AJ3" s="450" t="s">
        <v>262</v>
      </c>
      <c r="AK3" s="450" t="s">
        <v>263</v>
      </c>
      <c r="AL3" s="450" t="s">
        <v>264</v>
      </c>
      <c r="AM3" s="450" t="s">
        <v>265</v>
      </c>
      <c r="AN3" s="450" t="s">
        <v>266</v>
      </c>
      <c r="AO3" s="450" t="s">
        <v>267</v>
      </c>
      <c r="AP3" s="450" t="s">
        <v>65</v>
      </c>
      <c r="AQ3" s="450" t="s">
        <v>268</v>
      </c>
      <c r="AR3" s="450" t="s">
        <v>269</v>
      </c>
      <c r="AS3" s="450" t="s">
        <v>270</v>
      </c>
      <c r="AT3" s="450" t="s">
        <v>271</v>
      </c>
      <c r="AU3" s="450" t="s">
        <v>272</v>
      </c>
      <c r="AV3" s="450" t="s">
        <v>273</v>
      </c>
      <c r="AW3" s="450" t="s">
        <v>274</v>
      </c>
      <c r="AX3" s="450" t="s">
        <v>275</v>
      </c>
      <c r="AY3" s="450" t="s">
        <v>74</v>
      </c>
      <c r="AZ3" s="450" t="s">
        <v>276</v>
      </c>
      <c r="BA3" s="450" t="s">
        <v>277</v>
      </c>
      <c r="BB3" s="450" t="s">
        <v>278</v>
      </c>
      <c r="BC3" s="450" t="s">
        <v>279</v>
      </c>
      <c r="BD3" s="450" t="s">
        <v>280</v>
      </c>
      <c r="BE3" s="450" t="s">
        <v>281</v>
      </c>
    </row>
    <row r="4" spans="1:57" ht="14.25" customHeight="1">
      <c r="A4" s="713" t="s">
        <v>292</v>
      </c>
      <c r="B4" s="713"/>
      <c r="C4" s="713"/>
      <c r="D4" s="712" t="s">
        <v>674</v>
      </c>
      <c r="E4" s="712"/>
      <c r="F4" s="712"/>
      <c r="G4" s="628">
        <v>11576632</v>
      </c>
      <c r="H4" s="628">
        <v>1780911</v>
      </c>
      <c r="I4" s="628">
        <v>18163903</v>
      </c>
      <c r="J4" s="628">
        <v>10217866</v>
      </c>
      <c r="K4" s="628">
        <v>188235271</v>
      </c>
      <c r="L4" s="628">
        <v>15869834</v>
      </c>
      <c r="M4" s="628">
        <v>17993741</v>
      </c>
      <c r="N4" s="628">
        <v>4595544</v>
      </c>
      <c r="O4" s="628">
        <v>8679390</v>
      </c>
      <c r="P4" s="628">
        <v>44799831</v>
      </c>
      <c r="Q4" s="628">
        <v>24712873</v>
      </c>
      <c r="R4" s="628">
        <v>8207524</v>
      </c>
      <c r="S4" s="628">
        <v>4883696</v>
      </c>
      <c r="T4" s="628">
        <v>42501290</v>
      </c>
      <c r="U4" s="628">
        <v>20171288</v>
      </c>
      <c r="V4" s="628">
        <v>10583869</v>
      </c>
      <c r="W4" s="628">
        <v>10030158</v>
      </c>
      <c r="X4" s="628">
        <v>12895595</v>
      </c>
      <c r="Y4" s="628">
        <v>11748609</v>
      </c>
      <c r="Z4" s="628">
        <v>4674441</v>
      </c>
      <c r="AA4" s="628">
        <v>23606217</v>
      </c>
      <c r="AB4" s="628">
        <v>31805410</v>
      </c>
      <c r="AC4" s="628">
        <v>30270130</v>
      </c>
      <c r="AD4" s="628">
        <v>28175795</v>
      </c>
      <c r="AE4" s="628">
        <v>8288883</v>
      </c>
      <c r="AF4" s="628">
        <v>13181385</v>
      </c>
      <c r="AG4" s="628">
        <v>3168557</v>
      </c>
      <c r="AH4" s="628">
        <v>5754834</v>
      </c>
      <c r="AI4" s="628">
        <v>9744547</v>
      </c>
      <c r="AJ4" s="628">
        <v>2969381</v>
      </c>
      <c r="AK4" s="628">
        <v>38844103</v>
      </c>
      <c r="AL4" s="628">
        <v>7427647</v>
      </c>
      <c r="AM4" s="628">
        <v>91621218</v>
      </c>
      <c r="AN4" s="628">
        <v>29316480</v>
      </c>
      <c r="AO4" s="628">
        <v>4969744</v>
      </c>
      <c r="AP4" s="628">
        <v>30146540</v>
      </c>
      <c r="AQ4" s="628">
        <v>10731644</v>
      </c>
      <c r="AR4" s="628">
        <v>13959589</v>
      </c>
      <c r="AS4" s="628">
        <v>43132450</v>
      </c>
      <c r="AT4" s="628">
        <v>3723980</v>
      </c>
      <c r="AU4" s="628">
        <v>11221043</v>
      </c>
      <c r="AV4" s="628">
        <v>1940415</v>
      </c>
      <c r="AW4" s="628">
        <v>14826723</v>
      </c>
      <c r="AX4" s="628">
        <v>63330294</v>
      </c>
      <c r="AY4" s="628">
        <v>9968215</v>
      </c>
      <c r="AZ4" s="628">
        <v>3428588</v>
      </c>
      <c r="BA4" s="628">
        <v>26285898</v>
      </c>
      <c r="BB4" s="628">
        <v>27992437</v>
      </c>
      <c r="BC4" s="628">
        <v>5938039</v>
      </c>
      <c r="BD4" s="628">
        <v>20039033</v>
      </c>
      <c r="BE4" s="628">
        <v>2110704</v>
      </c>
    </row>
    <row r="5" spans="1:57" ht="15" customHeight="1">
      <c r="A5" s="713" t="s">
        <v>23</v>
      </c>
      <c r="B5" s="713"/>
      <c r="C5" s="713"/>
      <c r="D5" s="712" t="s">
        <v>675</v>
      </c>
      <c r="E5" s="712"/>
      <c r="F5" s="712"/>
      <c r="G5" s="628">
        <v>422322</v>
      </c>
      <c r="H5" s="628">
        <v>121501</v>
      </c>
      <c r="I5" s="628">
        <v>1091363</v>
      </c>
      <c r="J5" s="628">
        <v>1208746</v>
      </c>
      <c r="K5" s="628">
        <v>2977083</v>
      </c>
      <c r="L5" s="628">
        <v>0</v>
      </c>
      <c r="M5" s="628">
        <v>0</v>
      </c>
      <c r="N5" s="628">
        <v>0</v>
      </c>
      <c r="O5" s="628">
        <v>2789077</v>
      </c>
      <c r="P5" s="628">
        <v>0</v>
      </c>
      <c r="Q5" s="628">
        <v>864858</v>
      </c>
      <c r="R5" s="628">
        <v>0</v>
      </c>
      <c r="S5" s="628">
        <v>0</v>
      </c>
      <c r="T5" s="628">
        <v>60781</v>
      </c>
      <c r="U5" s="628">
        <v>13225</v>
      </c>
      <c r="V5" s="628">
        <v>1982</v>
      </c>
      <c r="W5" s="628">
        <v>752820</v>
      </c>
      <c r="X5" s="628">
        <v>648739</v>
      </c>
      <c r="Y5" s="628">
        <v>76050</v>
      </c>
      <c r="Z5" s="628">
        <v>41110</v>
      </c>
      <c r="AA5" s="628">
        <v>836498</v>
      </c>
      <c r="AB5" s="628">
        <v>7356</v>
      </c>
      <c r="AC5" s="628">
        <v>2194160</v>
      </c>
      <c r="AD5" s="628">
        <v>812497</v>
      </c>
      <c r="AE5" s="628">
        <v>28362</v>
      </c>
      <c r="AF5" s="628">
        <v>34022</v>
      </c>
      <c r="AG5" s="628">
        <v>312300</v>
      </c>
      <c r="AH5" s="628">
        <v>127</v>
      </c>
      <c r="AI5" s="628">
        <v>335207</v>
      </c>
      <c r="AJ5" s="628">
        <v>408499</v>
      </c>
      <c r="AK5" s="628">
        <v>5481</v>
      </c>
      <c r="AL5" s="628">
        <v>86754</v>
      </c>
      <c r="AM5" s="628">
        <v>0</v>
      </c>
      <c r="AN5" s="628">
        <v>0</v>
      </c>
      <c r="AO5" s="628">
        <v>4636</v>
      </c>
      <c r="AP5" s="628">
        <v>0</v>
      </c>
      <c r="AQ5" s="628">
        <v>0</v>
      </c>
      <c r="AR5" s="628">
        <v>21310</v>
      </c>
      <c r="AS5" s="628">
        <v>37234</v>
      </c>
      <c r="AT5" s="628">
        <v>2774</v>
      </c>
      <c r="AU5" s="628">
        <v>42450</v>
      </c>
      <c r="AV5" s="628">
        <v>0</v>
      </c>
      <c r="AW5" s="628">
        <v>0</v>
      </c>
      <c r="AX5" s="628">
        <v>0</v>
      </c>
      <c r="AY5" s="628">
        <v>0</v>
      </c>
      <c r="AZ5" s="628">
        <v>1111956</v>
      </c>
      <c r="BA5" s="628">
        <v>32599</v>
      </c>
      <c r="BB5" s="628">
        <v>3358585</v>
      </c>
      <c r="BC5" s="628">
        <v>7039</v>
      </c>
      <c r="BD5" s="628">
        <v>99934</v>
      </c>
      <c r="BE5" s="628">
        <v>273518</v>
      </c>
    </row>
    <row r="6" spans="1:57" ht="25.5" customHeight="1">
      <c r="A6" s="713" t="s">
        <v>293</v>
      </c>
      <c r="B6" s="713"/>
      <c r="C6" s="713"/>
      <c r="D6" s="712" t="s">
        <v>676</v>
      </c>
      <c r="E6" s="712"/>
      <c r="F6" s="712"/>
      <c r="G6" s="628">
        <v>5619450</v>
      </c>
      <c r="H6" s="628">
        <v>278823</v>
      </c>
      <c r="I6" s="628">
        <v>10443788</v>
      </c>
      <c r="J6" s="628">
        <v>4920468</v>
      </c>
      <c r="K6" s="628">
        <v>60233962</v>
      </c>
      <c r="L6" s="628">
        <v>5988535</v>
      </c>
      <c r="M6" s="628">
        <v>7787888</v>
      </c>
      <c r="N6" s="628">
        <v>602601</v>
      </c>
      <c r="O6" s="628">
        <v>2098154</v>
      </c>
      <c r="P6" s="628">
        <v>36492076</v>
      </c>
      <c r="Q6" s="628">
        <v>9509465</v>
      </c>
      <c r="R6" s="628">
        <v>5062134</v>
      </c>
      <c r="S6" s="628">
        <v>2533832</v>
      </c>
      <c r="T6" s="628">
        <v>19534290</v>
      </c>
      <c r="U6" s="628">
        <v>12579447</v>
      </c>
      <c r="V6" s="628">
        <v>4857865</v>
      </c>
      <c r="W6" s="628">
        <v>4523724</v>
      </c>
      <c r="X6" s="628">
        <v>6311232</v>
      </c>
      <c r="Y6" s="628">
        <v>6400439</v>
      </c>
      <c r="Z6" s="628">
        <v>2327733</v>
      </c>
      <c r="AA6" s="628">
        <v>9895931</v>
      </c>
      <c r="AB6" s="628">
        <v>9557950</v>
      </c>
      <c r="AC6" s="628">
        <v>14347394</v>
      </c>
      <c r="AD6" s="628">
        <v>11169575</v>
      </c>
      <c r="AE6" s="628">
        <v>5232943</v>
      </c>
      <c r="AF6" s="628">
        <v>5549210</v>
      </c>
      <c r="AG6" s="628">
        <v>663096</v>
      </c>
      <c r="AH6" s="628">
        <v>2579592</v>
      </c>
      <c r="AI6" s="628">
        <v>7835623</v>
      </c>
      <c r="AJ6" s="628">
        <v>993686</v>
      </c>
      <c r="AK6" s="628">
        <v>16042909</v>
      </c>
      <c r="AL6" s="628">
        <v>3684329</v>
      </c>
      <c r="AM6" s="628">
        <v>27230515</v>
      </c>
      <c r="AN6" s="628">
        <v>12804080</v>
      </c>
      <c r="AO6" s="628">
        <v>1563632</v>
      </c>
      <c r="AP6" s="628">
        <v>18529304</v>
      </c>
      <c r="AQ6" s="628">
        <v>4643652</v>
      </c>
      <c r="AR6" s="628">
        <v>1864887</v>
      </c>
      <c r="AS6" s="628">
        <v>22140157</v>
      </c>
      <c r="AT6" s="628">
        <v>1830507</v>
      </c>
      <c r="AU6" s="628">
        <v>5241143</v>
      </c>
      <c r="AV6" s="628">
        <v>1614664</v>
      </c>
      <c r="AW6" s="628">
        <v>10729498</v>
      </c>
      <c r="AX6" s="628">
        <v>53905394</v>
      </c>
      <c r="AY6" s="628">
        <v>4057436</v>
      </c>
      <c r="AZ6" s="628">
        <v>1123404</v>
      </c>
      <c r="BA6" s="628">
        <v>8595819</v>
      </c>
      <c r="BB6" s="628">
        <v>21373727</v>
      </c>
      <c r="BC6" s="628">
        <v>2919112</v>
      </c>
      <c r="BD6" s="628">
        <v>8446278</v>
      </c>
      <c r="BE6" s="628">
        <v>953905</v>
      </c>
    </row>
    <row r="7" spans="1:57" ht="25.5" customHeight="1">
      <c r="A7" s="713" t="s">
        <v>628</v>
      </c>
      <c r="B7" s="713"/>
      <c r="C7" s="713"/>
      <c r="D7" s="712" t="s">
        <v>677</v>
      </c>
      <c r="E7" s="712"/>
      <c r="F7" s="712"/>
      <c r="G7" s="628">
        <v>2912839</v>
      </c>
      <c r="H7" s="628">
        <v>0</v>
      </c>
      <c r="I7" s="628">
        <v>8358260</v>
      </c>
      <c r="J7" s="628">
        <v>3573456</v>
      </c>
      <c r="K7" s="628">
        <v>41539499</v>
      </c>
      <c r="L7" s="628">
        <v>3375058</v>
      </c>
      <c r="M7" s="628">
        <v>4589035</v>
      </c>
      <c r="N7" s="628">
        <v>0</v>
      </c>
      <c r="O7" s="628">
        <v>1597089</v>
      </c>
      <c r="P7" s="628">
        <v>28006498</v>
      </c>
      <c r="Q7" s="628">
        <v>6250310</v>
      </c>
      <c r="R7" s="628">
        <v>3808718</v>
      </c>
      <c r="S7" s="628">
        <v>1908887</v>
      </c>
      <c r="T7" s="628">
        <v>12013541</v>
      </c>
      <c r="U7" s="628">
        <v>8087116</v>
      </c>
      <c r="V7" s="628">
        <v>3404630</v>
      </c>
      <c r="W7" s="628">
        <v>3334645</v>
      </c>
      <c r="X7" s="628">
        <v>3984753</v>
      </c>
      <c r="Y7" s="628">
        <v>3739549</v>
      </c>
      <c r="Z7" s="628">
        <v>1613210</v>
      </c>
      <c r="AA7" s="628">
        <v>4888693</v>
      </c>
      <c r="AB7" s="628">
        <v>6834003</v>
      </c>
      <c r="AC7" s="628">
        <v>9613796</v>
      </c>
      <c r="AD7" s="628">
        <v>6205621</v>
      </c>
      <c r="AE7" s="628">
        <v>3731772</v>
      </c>
      <c r="AF7" s="628">
        <v>3732101</v>
      </c>
      <c r="AG7" s="628">
        <v>0</v>
      </c>
      <c r="AH7" s="628">
        <v>1966358</v>
      </c>
      <c r="AI7" s="628">
        <v>5500442</v>
      </c>
      <c r="AJ7" s="628">
        <v>0</v>
      </c>
      <c r="AK7" s="628">
        <v>10846600</v>
      </c>
      <c r="AL7" s="628">
        <v>2863208</v>
      </c>
      <c r="AM7" s="628">
        <v>15372529</v>
      </c>
      <c r="AN7" s="628">
        <v>8461400</v>
      </c>
      <c r="AO7" s="628">
        <v>1053147</v>
      </c>
      <c r="AP7" s="628">
        <v>12692369</v>
      </c>
      <c r="AQ7" s="628">
        <v>3071467</v>
      </c>
      <c r="AR7" s="628">
        <v>0</v>
      </c>
      <c r="AS7" s="628">
        <v>11747314</v>
      </c>
      <c r="AT7" s="628">
        <v>1120139</v>
      </c>
      <c r="AU7" s="628">
        <v>3463666</v>
      </c>
      <c r="AV7" s="628">
        <v>1144682</v>
      </c>
      <c r="AW7" s="628">
        <v>7845752</v>
      </c>
      <c r="AX7" s="628">
        <v>38123052</v>
      </c>
      <c r="AY7" s="628">
        <v>2832742</v>
      </c>
      <c r="AZ7" s="628">
        <v>412300</v>
      </c>
      <c r="BA7" s="628">
        <v>5457799</v>
      </c>
      <c r="BB7" s="628">
        <v>16647080</v>
      </c>
      <c r="BC7" s="628">
        <v>1494680</v>
      </c>
      <c r="BD7" s="628">
        <v>5695550</v>
      </c>
      <c r="BE7" s="628">
        <v>770241</v>
      </c>
    </row>
    <row r="8" spans="1:57" ht="25.5" customHeight="1">
      <c r="A8" s="713" t="s">
        <v>629</v>
      </c>
      <c r="B8" s="713"/>
      <c r="C8" s="713"/>
      <c r="D8" s="712" t="s">
        <v>678</v>
      </c>
      <c r="E8" s="712" t="s">
        <v>678</v>
      </c>
      <c r="F8" s="712" t="s">
        <v>678</v>
      </c>
      <c r="G8" s="628">
        <v>2706611</v>
      </c>
      <c r="H8" s="628">
        <v>278823</v>
      </c>
      <c r="I8" s="628">
        <v>2085528</v>
      </c>
      <c r="J8" s="628">
        <v>1347012</v>
      </c>
      <c r="K8" s="628">
        <v>18694463</v>
      </c>
      <c r="L8" s="628">
        <v>2613477</v>
      </c>
      <c r="M8" s="628">
        <v>3198853</v>
      </c>
      <c r="N8" s="628">
        <v>602601</v>
      </c>
      <c r="O8" s="628">
        <v>501065</v>
      </c>
      <c r="P8" s="628">
        <v>8485578</v>
      </c>
      <c r="Q8" s="628">
        <v>3259155</v>
      </c>
      <c r="R8" s="628">
        <v>1253416</v>
      </c>
      <c r="S8" s="628">
        <v>624945</v>
      </c>
      <c r="T8" s="628">
        <v>7520749</v>
      </c>
      <c r="U8" s="628">
        <v>4492331</v>
      </c>
      <c r="V8" s="628">
        <v>1453235</v>
      </c>
      <c r="W8" s="628">
        <v>1189079</v>
      </c>
      <c r="X8" s="628">
        <v>2326479</v>
      </c>
      <c r="Y8" s="628">
        <v>2660890</v>
      </c>
      <c r="Z8" s="628">
        <v>714523</v>
      </c>
      <c r="AA8" s="628">
        <v>5007238</v>
      </c>
      <c r="AB8" s="628">
        <v>2723947</v>
      </c>
      <c r="AC8" s="628">
        <v>4733598</v>
      </c>
      <c r="AD8" s="628">
        <v>4963954</v>
      </c>
      <c r="AE8" s="628">
        <v>1501171</v>
      </c>
      <c r="AF8" s="628">
        <v>1817109</v>
      </c>
      <c r="AG8" s="628">
        <v>663096</v>
      </c>
      <c r="AH8" s="628">
        <v>613234</v>
      </c>
      <c r="AI8" s="628">
        <v>2335181</v>
      </c>
      <c r="AJ8" s="628">
        <v>993686</v>
      </c>
      <c r="AK8" s="628">
        <v>5196309</v>
      </c>
      <c r="AL8" s="628">
        <v>821121</v>
      </c>
      <c r="AM8" s="628">
        <v>11857986</v>
      </c>
      <c r="AN8" s="628">
        <v>4342680</v>
      </c>
      <c r="AO8" s="628">
        <v>510485</v>
      </c>
      <c r="AP8" s="628">
        <v>5836935</v>
      </c>
      <c r="AQ8" s="628">
        <v>1572185</v>
      </c>
      <c r="AR8" s="628">
        <v>1864887</v>
      </c>
      <c r="AS8" s="628">
        <v>10392843</v>
      </c>
      <c r="AT8" s="628">
        <v>710368</v>
      </c>
      <c r="AU8" s="628">
        <v>1777477</v>
      </c>
      <c r="AV8" s="628">
        <v>469982</v>
      </c>
      <c r="AW8" s="628">
        <v>2883746</v>
      </c>
      <c r="AX8" s="628">
        <v>15782342</v>
      </c>
      <c r="AY8" s="628">
        <v>1224694</v>
      </c>
      <c r="AZ8" s="628">
        <v>711104</v>
      </c>
      <c r="BA8" s="628">
        <v>3138020</v>
      </c>
      <c r="BB8" s="628">
        <v>4726647</v>
      </c>
      <c r="BC8" s="628">
        <v>1424432</v>
      </c>
      <c r="BD8" s="628">
        <v>2750728</v>
      </c>
      <c r="BE8" s="628">
        <v>183664</v>
      </c>
    </row>
    <row r="9" spans="1:57" ht="15" customHeight="1">
      <c r="A9" s="713" t="s">
        <v>630</v>
      </c>
      <c r="B9" s="713"/>
      <c r="C9" s="713"/>
      <c r="D9" s="712" t="s">
        <v>679</v>
      </c>
      <c r="E9" s="712"/>
      <c r="F9" s="712"/>
      <c r="G9" s="628">
        <v>201747</v>
      </c>
      <c r="H9" s="628">
        <v>40778</v>
      </c>
      <c r="I9" s="628">
        <v>78122</v>
      </c>
      <c r="J9" s="628">
        <v>60210</v>
      </c>
      <c r="K9" s="628">
        <v>353296</v>
      </c>
      <c r="L9" s="628">
        <v>48172</v>
      </c>
      <c r="M9" s="628">
        <v>64146</v>
      </c>
      <c r="N9" s="628">
        <v>26610</v>
      </c>
      <c r="O9" s="628">
        <v>7042</v>
      </c>
      <c r="P9" s="628">
        <v>308922</v>
      </c>
      <c r="Q9" s="628">
        <v>198770</v>
      </c>
      <c r="R9" s="628">
        <v>51913</v>
      </c>
      <c r="S9" s="628">
        <v>9957</v>
      </c>
      <c r="T9" s="628">
        <v>297250</v>
      </c>
      <c r="U9" s="628">
        <v>52107</v>
      </c>
      <c r="V9" s="628">
        <v>22248</v>
      </c>
      <c r="W9" s="628">
        <v>146811</v>
      </c>
      <c r="X9" s="628">
        <v>147700</v>
      </c>
      <c r="Y9" s="628">
        <v>75773</v>
      </c>
      <c r="Z9" s="628">
        <v>19974</v>
      </c>
      <c r="AA9" s="628">
        <v>32165</v>
      </c>
      <c r="AB9" s="628">
        <v>87121</v>
      </c>
      <c r="AC9" s="628">
        <v>169073</v>
      </c>
      <c r="AD9" s="628">
        <v>92848</v>
      </c>
      <c r="AE9" s="628">
        <v>41165</v>
      </c>
      <c r="AF9" s="628">
        <v>39726</v>
      </c>
      <c r="AG9" s="628">
        <v>37820</v>
      </c>
      <c r="AH9" s="628">
        <v>31425</v>
      </c>
      <c r="AI9" s="628">
        <v>45965</v>
      </c>
      <c r="AJ9" s="628">
        <v>12836</v>
      </c>
      <c r="AK9" s="628">
        <v>146496</v>
      </c>
      <c r="AL9" s="628">
        <v>21000</v>
      </c>
      <c r="AM9" s="628">
        <v>263453</v>
      </c>
      <c r="AN9" s="628">
        <v>437538</v>
      </c>
      <c r="AO9" s="628">
        <v>8950</v>
      </c>
      <c r="AP9" s="628">
        <v>106994</v>
      </c>
      <c r="AQ9" s="628">
        <v>138884</v>
      </c>
      <c r="AR9" s="628">
        <v>19667</v>
      </c>
      <c r="AS9" s="628">
        <v>430811</v>
      </c>
      <c r="AT9" s="628">
        <v>20727</v>
      </c>
      <c r="AU9" s="628">
        <v>185461</v>
      </c>
      <c r="AV9" s="628">
        <v>17571</v>
      </c>
      <c r="AW9" s="628">
        <v>222101</v>
      </c>
      <c r="AX9" s="628">
        <v>1372693</v>
      </c>
      <c r="AY9" s="628">
        <v>53781</v>
      </c>
      <c r="AZ9" s="628">
        <v>28985</v>
      </c>
      <c r="BA9" s="628">
        <v>244877</v>
      </c>
      <c r="BB9" s="628">
        <v>389822</v>
      </c>
      <c r="BC9" s="628">
        <v>17924</v>
      </c>
      <c r="BD9" s="628">
        <v>62124</v>
      </c>
      <c r="BE9" s="628">
        <v>1976</v>
      </c>
    </row>
    <row r="10" spans="1:57" ht="15" customHeight="1">
      <c r="A10" s="713" t="s">
        <v>631</v>
      </c>
      <c r="B10" s="713"/>
      <c r="C10" s="713"/>
      <c r="D10" s="712" t="s">
        <v>680</v>
      </c>
      <c r="E10" s="712"/>
      <c r="F10" s="712"/>
      <c r="G10" s="628">
        <v>0</v>
      </c>
      <c r="H10" s="628">
        <v>12621</v>
      </c>
      <c r="I10" s="628">
        <v>2920</v>
      </c>
      <c r="J10" s="628">
        <v>71900</v>
      </c>
      <c r="K10" s="628">
        <v>0</v>
      </c>
      <c r="L10" s="628">
        <v>124865</v>
      </c>
      <c r="M10" s="628">
        <v>299273</v>
      </c>
      <c r="N10" s="628">
        <v>0</v>
      </c>
      <c r="O10" s="628">
        <v>0</v>
      </c>
      <c r="P10" s="628">
        <v>215765</v>
      </c>
      <c r="Q10" s="628">
        <v>0</v>
      </c>
      <c r="R10" s="628">
        <v>0</v>
      </c>
      <c r="S10" s="628">
        <v>0</v>
      </c>
      <c r="T10" s="628">
        <v>932478</v>
      </c>
      <c r="U10" s="628">
        <v>590755</v>
      </c>
      <c r="V10" s="628">
        <v>302652</v>
      </c>
      <c r="W10" s="628">
        <v>290</v>
      </c>
      <c r="X10" s="628">
        <v>214</v>
      </c>
      <c r="Y10" s="628">
        <v>698208</v>
      </c>
      <c r="Z10" s="628">
        <v>57060</v>
      </c>
      <c r="AA10" s="628">
        <v>1061486</v>
      </c>
      <c r="AB10" s="628">
        <v>133113</v>
      </c>
      <c r="AC10" s="628">
        <v>116256</v>
      </c>
      <c r="AD10" s="628">
        <v>89707</v>
      </c>
      <c r="AE10" s="628">
        <v>139035</v>
      </c>
      <c r="AF10" s="628">
        <v>366366</v>
      </c>
      <c r="AG10" s="628">
        <v>63172</v>
      </c>
      <c r="AH10" s="628">
        <v>5954</v>
      </c>
      <c r="AI10" s="628">
        <v>970309</v>
      </c>
      <c r="AJ10" s="628">
        <v>548</v>
      </c>
      <c r="AK10" s="628">
        <v>257620</v>
      </c>
      <c r="AL10" s="628">
        <v>65264</v>
      </c>
      <c r="AM10" s="628">
        <v>2342</v>
      </c>
      <c r="AN10" s="628">
        <v>29</v>
      </c>
      <c r="AO10" s="628">
        <v>6245</v>
      </c>
      <c r="AP10" s="628">
        <v>274021</v>
      </c>
      <c r="AQ10" s="628">
        <v>28555</v>
      </c>
      <c r="AR10" s="628">
        <v>0</v>
      </c>
      <c r="AS10" s="628">
        <v>1465201</v>
      </c>
      <c r="AT10" s="628">
        <v>0</v>
      </c>
      <c r="AU10" s="628">
        <v>41476</v>
      </c>
      <c r="AV10" s="628">
        <v>9005</v>
      </c>
      <c r="AW10" s="628">
        <v>0</v>
      </c>
      <c r="AX10" s="628">
        <v>32157</v>
      </c>
      <c r="AY10" s="628">
        <v>0</v>
      </c>
      <c r="AZ10" s="628">
        <v>0</v>
      </c>
      <c r="BA10" s="628">
        <v>88</v>
      </c>
      <c r="BB10" s="628">
        <v>4675</v>
      </c>
      <c r="BC10" s="628">
        <v>35530</v>
      </c>
      <c r="BD10" s="628">
        <v>169</v>
      </c>
      <c r="BE10" s="628">
        <v>0</v>
      </c>
    </row>
    <row r="11" spans="1:57" ht="15" customHeight="1">
      <c r="A11" s="713" t="s">
        <v>632</v>
      </c>
      <c r="B11" s="713"/>
      <c r="C11" s="713"/>
      <c r="D11" s="712" t="s">
        <v>681</v>
      </c>
      <c r="E11" s="712"/>
      <c r="F11" s="712"/>
      <c r="G11" s="628">
        <v>413754</v>
      </c>
      <c r="H11" s="628">
        <v>79833</v>
      </c>
      <c r="I11" s="628">
        <v>590604</v>
      </c>
      <c r="J11" s="628">
        <v>241403</v>
      </c>
      <c r="K11" s="628">
        <v>2722787</v>
      </c>
      <c r="L11" s="628">
        <v>314935</v>
      </c>
      <c r="M11" s="628">
        <v>169524</v>
      </c>
      <c r="N11" s="628">
        <v>113411</v>
      </c>
      <c r="O11" s="628">
        <v>121417</v>
      </c>
      <c r="P11" s="628">
        <v>1178214</v>
      </c>
      <c r="Q11" s="628">
        <v>510850</v>
      </c>
      <c r="R11" s="628">
        <v>179690</v>
      </c>
      <c r="S11" s="628">
        <v>105731</v>
      </c>
      <c r="T11" s="628">
        <v>423518</v>
      </c>
      <c r="U11" s="628">
        <v>256432</v>
      </c>
      <c r="V11" s="628">
        <v>153428</v>
      </c>
      <c r="W11" s="628">
        <v>405805</v>
      </c>
      <c r="X11" s="628">
        <v>173129</v>
      </c>
      <c r="Y11" s="628">
        <v>900921</v>
      </c>
      <c r="Z11" s="628">
        <v>93517</v>
      </c>
      <c r="AA11" s="628">
        <v>556409</v>
      </c>
      <c r="AB11" s="628">
        <v>445445</v>
      </c>
      <c r="AC11" s="628">
        <v>435393</v>
      </c>
      <c r="AD11" s="628">
        <v>524654</v>
      </c>
      <c r="AE11" s="628">
        <v>353728</v>
      </c>
      <c r="AF11" s="628">
        <v>445800</v>
      </c>
      <c r="AG11" s="628">
        <v>108445</v>
      </c>
      <c r="AH11" s="628">
        <v>60722</v>
      </c>
      <c r="AI11" s="628">
        <v>424088</v>
      </c>
      <c r="AJ11" s="628">
        <v>114148</v>
      </c>
      <c r="AK11" s="628">
        <v>519968</v>
      </c>
      <c r="AL11" s="628">
        <v>209920</v>
      </c>
      <c r="AM11" s="628">
        <v>1866069</v>
      </c>
      <c r="AN11" s="628">
        <v>577572</v>
      </c>
      <c r="AO11" s="628">
        <v>68568</v>
      </c>
      <c r="AP11" s="628">
        <v>607111</v>
      </c>
      <c r="AQ11" s="628">
        <v>336441</v>
      </c>
      <c r="AR11" s="628">
        <v>80618</v>
      </c>
      <c r="AS11" s="628">
        <v>845210</v>
      </c>
      <c r="AT11" s="628">
        <v>117152</v>
      </c>
      <c r="AU11" s="628">
        <v>244412</v>
      </c>
      <c r="AV11" s="628">
        <v>90906</v>
      </c>
      <c r="AW11" s="628">
        <v>995376</v>
      </c>
      <c r="AX11" s="628">
        <v>2599025</v>
      </c>
      <c r="AY11" s="628">
        <v>155655</v>
      </c>
      <c r="AZ11" s="628">
        <v>57765</v>
      </c>
      <c r="BA11" s="628">
        <v>554299</v>
      </c>
      <c r="BB11" s="628">
        <v>640136</v>
      </c>
      <c r="BC11" s="628">
        <v>129111</v>
      </c>
      <c r="BD11" s="628">
        <v>216754</v>
      </c>
      <c r="BE11" s="628">
        <v>26356</v>
      </c>
    </row>
    <row r="12" spans="1:57" ht="15" customHeight="1">
      <c r="A12" s="713" t="s">
        <v>633</v>
      </c>
      <c r="B12" s="713"/>
      <c r="C12" s="713"/>
      <c r="D12" s="712" t="s">
        <v>682</v>
      </c>
      <c r="E12" s="712"/>
      <c r="F12" s="712"/>
      <c r="G12" s="628">
        <v>605862</v>
      </c>
      <c r="H12" s="628">
        <v>45703</v>
      </c>
      <c r="I12" s="628">
        <v>885012</v>
      </c>
      <c r="J12" s="628">
        <v>496131</v>
      </c>
      <c r="K12" s="628">
        <v>7557711</v>
      </c>
      <c r="L12" s="628">
        <v>676881</v>
      </c>
      <c r="M12" s="628">
        <v>497860</v>
      </c>
      <c r="N12" s="628">
        <v>142807</v>
      </c>
      <c r="O12" s="628">
        <v>27935</v>
      </c>
      <c r="P12" s="628">
        <v>2925122</v>
      </c>
      <c r="Q12" s="628">
        <v>1837954</v>
      </c>
      <c r="R12" s="628">
        <v>87869</v>
      </c>
      <c r="S12" s="628">
        <v>376941</v>
      </c>
      <c r="T12" s="628">
        <v>1350508</v>
      </c>
      <c r="U12" s="628">
        <v>1474857</v>
      </c>
      <c r="V12" s="628">
        <v>665799</v>
      </c>
      <c r="W12" s="628">
        <v>460037</v>
      </c>
      <c r="X12" s="628">
        <v>720218</v>
      </c>
      <c r="Y12" s="628">
        <v>665311</v>
      </c>
      <c r="Z12" s="628">
        <v>256634</v>
      </c>
      <c r="AA12" s="628">
        <v>1140220</v>
      </c>
      <c r="AB12" s="628">
        <v>775463</v>
      </c>
      <c r="AC12" s="628">
        <v>1476484</v>
      </c>
      <c r="AD12" s="628">
        <v>935632</v>
      </c>
      <c r="AE12" s="628">
        <v>445239</v>
      </c>
      <c r="AF12" s="628">
        <v>725588</v>
      </c>
      <c r="AG12" s="628">
        <v>261331</v>
      </c>
      <c r="AH12" s="628">
        <v>391897</v>
      </c>
      <c r="AI12" s="628">
        <v>354108</v>
      </c>
      <c r="AJ12" s="628">
        <v>185644</v>
      </c>
      <c r="AK12" s="628">
        <v>517132</v>
      </c>
      <c r="AL12" s="628">
        <v>239515</v>
      </c>
      <c r="AM12" s="628">
        <v>1721723</v>
      </c>
      <c r="AN12" s="628">
        <v>2099105</v>
      </c>
      <c r="AO12" s="628">
        <v>199322</v>
      </c>
      <c r="AP12" s="628">
        <v>1979815</v>
      </c>
      <c r="AQ12" s="628">
        <v>573825</v>
      </c>
      <c r="AR12" s="628">
        <v>585869</v>
      </c>
      <c r="AS12" s="628">
        <v>3348366</v>
      </c>
      <c r="AT12" s="628">
        <v>75636</v>
      </c>
      <c r="AU12" s="628">
        <v>725758</v>
      </c>
      <c r="AV12" s="628">
        <v>189831</v>
      </c>
      <c r="AW12" s="628">
        <v>1167127</v>
      </c>
      <c r="AX12" s="628">
        <v>3743004</v>
      </c>
      <c r="AY12" s="628">
        <v>571499</v>
      </c>
      <c r="AZ12" s="628">
        <v>84617</v>
      </c>
      <c r="BA12" s="628">
        <v>1083719</v>
      </c>
      <c r="BB12" s="628">
        <v>1697722</v>
      </c>
      <c r="BC12" s="628">
        <v>443423</v>
      </c>
      <c r="BD12" s="628">
        <v>1065158</v>
      </c>
      <c r="BE12" s="628">
        <v>120665</v>
      </c>
    </row>
    <row r="13" spans="1:57" ht="15" customHeight="1">
      <c r="A13" s="713" t="s">
        <v>634</v>
      </c>
      <c r="B13" s="713"/>
      <c r="C13" s="713"/>
      <c r="D13" s="712" t="s">
        <v>683</v>
      </c>
      <c r="E13" s="712"/>
      <c r="F13" s="712"/>
      <c r="G13" s="628">
        <v>1298</v>
      </c>
      <c r="H13" s="628">
        <v>0</v>
      </c>
      <c r="I13" s="628">
        <v>184</v>
      </c>
      <c r="J13" s="628">
        <v>2155</v>
      </c>
      <c r="K13" s="628">
        <v>13435</v>
      </c>
      <c r="L13" s="628">
        <v>508</v>
      </c>
      <c r="M13" s="628">
        <v>5193</v>
      </c>
      <c r="N13" s="628">
        <v>72</v>
      </c>
      <c r="O13" s="628">
        <v>0</v>
      </c>
      <c r="P13" s="628">
        <v>8616</v>
      </c>
      <c r="Q13" s="628">
        <v>0</v>
      </c>
      <c r="R13" s="628">
        <v>0</v>
      </c>
      <c r="S13" s="628">
        <v>971</v>
      </c>
      <c r="T13" s="628">
        <v>5748</v>
      </c>
      <c r="U13" s="628">
        <v>227</v>
      </c>
      <c r="V13" s="628">
        <v>3788</v>
      </c>
      <c r="W13" s="628">
        <v>0</v>
      </c>
      <c r="X13" s="628">
        <v>15003</v>
      </c>
      <c r="Y13" s="628">
        <v>5415</v>
      </c>
      <c r="Z13" s="628">
        <v>1369</v>
      </c>
      <c r="AA13" s="628">
        <v>1166</v>
      </c>
      <c r="AB13" s="628">
        <v>788</v>
      </c>
      <c r="AC13" s="628">
        <v>2292</v>
      </c>
      <c r="AD13" s="628">
        <v>1192</v>
      </c>
      <c r="AE13" s="628">
        <v>0</v>
      </c>
      <c r="AF13" s="628">
        <v>0</v>
      </c>
      <c r="AG13" s="628">
        <v>209</v>
      </c>
      <c r="AH13" s="628">
        <v>137</v>
      </c>
      <c r="AI13" s="628">
        <v>3</v>
      </c>
      <c r="AJ13" s="628">
        <v>458</v>
      </c>
      <c r="AK13" s="628">
        <v>0</v>
      </c>
      <c r="AL13" s="628">
        <v>867</v>
      </c>
      <c r="AM13" s="628">
        <v>21430</v>
      </c>
      <c r="AN13" s="628">
        <v>0</v>
      </c>
      <c r="AO13" s="628">
        <v>1218</v>
      </c>
      <c r="AP13" s="628">
        <v>4999</v>
      </c>
      <c r="AQ13" s="628">
        <v>1029</v>
      </c>
      <c r="AR13" s="628">
        <v>1706</v>
      </c>
      <c r="AS13" s="628">
        <v>9690</v>
      </c>
      <c r="AT13" s="628">
        <v>1145</v>
      </c>
      <c r="AU13" s="628">
        <v>0</v>
      </c>
      <c r="AV13" s="628">
        <v>130</v>
      </c>
      <c r="AW13" s="628">
        <v>0</v>
      </c>
      <c r="AX13" s="628">
        <v>6062</v>
      </c>
      <c r="AY13" s="628">
        <v>0</v>
      </c>
      <c r="AZ13" s="628">
        <v>0</v>
      </c>
      <c r="BA13" s="628">
        <v>0</v>
      </c>
      <c r="BB13" s="628">
        <v>1615</v>
      </c>
      <c r="BC13" s="628">
        <v>2907</v>
      </c>
      <c r="BD13" s="628">
        <v>328</v>
      </c>
      <c r="BE13" s="628">
        <v>6077</v>
      </c>
    </row>
    <row r="14" spans="1:57" ht="15" customHeight="1">
      <c r="A14" s="713" t="s">
        <v>635</v>
      </c>
      <c r="B14" s="713"/>
      <c r="C14" s="713"/>
      <c r="D14" s="712" t="s">
        <v>684</v>
      </c>
      <c r="E14" s="712"/>
      <c r="F14" s="712"/>
      <c r="G14" s="628">
        <v>699664</v>
      </c>
      <c r="H14" s="628">
        <v>4518</v>
      </c>
      <c r="I14" s="628">
        <v>22432</v>
      </c>
      <c r="J14" s="628">
        <v>0</v>
      </c>
      <c r="K14" s="628">
        <v>712691</v>
      </c>
      <c r="L14" s="628">
        <v>0</v>
      </c>
      <c r="M14" s="628">
        <v>273076</v>
      </c>
      <c r="N14" s="628">
        <v>51858</v>
      </c>
      <c r="O14" s="628">
        <v>198173</v>
      </c>
      <c r="P14" s="628">
        <v>1747862</v>
      </c>
      <c r="Q14" s="628">
        <v>0</v>
      </c>
      <c r="R14" s="628">
        <v>126691</v>
      </c>
      <c r="S14" s="628">
        <v>2371</v>
      </c>
      <c r="T14" s="628">
        <v>1443634</v>
      </c>
      <c r="U14" s="628">
        <v>223409</v>
      </c>
      <c r="V14" s="628">
        <v>56212</v>
      </c>
      <c r="W14" s="628">
        <v>392</v>
      </c>
      <c r="X14" s="628">
        <v>56395</v>
      </c>
      <c r="Y14" s="628">
        <v>9444</v>
      </c>
      <c r="Z14" s="628">
        <v>20433</v>
      </c>
      <c r="AA14" s="628">
        <v>146303</v>
      </c>
      <c r="AB14" s="628">
        <v>0</v>
      </c>
      <c r="AC14" s="628">
        <v>37559</v>
      </c>
      <c r="AD14" s="628">
        <v>51</v>
      </c>
      <c r="AE14" s="628">
        <v>1676</v>
      </c>
      <c r="AF14" s="628">
        <v>0</v>
      </c>
      <c r="AG14" s="628">
        <v>43018</v>
      </c>
      <c r="AH14" s="628">
        <v>43379</v>
      </c>
      <c r="AI14" s="628">
        <v>53818</v>
      </c>
      <c r="AJ14" s="628">
        <v>44805</v>
      </c>
      <c r="AK14" s="628">
        <v>1036965</v>
      </c>
      <c r="AL14" s="628">
        <v>32792</v>
      </c>
      <c r="AM14" s="628">
        <v>885520</v>
      </c>
      <c r="AN14" s="628">
        <v>272</v>
      </c>
      <c r="AO14" s="628">
        <v>51670</v>
      </c>
      <c r="AP14" s="628">
        <v>793723</v>
      </c>
      <c r="AQ14" s="628">
        <v>48069</v>
      </c>
      <c r="AR14" s="628">
        <v>8529</v>
      </c>
      <c r="AS14" s="628">
        <v>1255372</v>
      </c>
      <c r="AT14" s="628">
        <v>103042</v>
      </c>
      <c r="AU14" s="628">
        <v>29077</v>
      </c>
      <c r="AV14" s="628">
        <v>3236</v>
      </c>
      <c r="AW14" s="628">
        <v>7974</v>
      </c>
      <c r="AX14" s="628">
        <v>648614</v>
      </c>
      <c r="AY14" s="628">
        <v>56445</v>
      </c>
      <c r="AZ14" s="628">
        <v>9020</v>
      </c>
      <c r="BA14" s="628">
        <v>111996</v>
      </c>
      <c r="BB14" s="628">
        <v>589724</v>
      </c>
      <c r="BC14" s="628">
        <v>126644</v>
      </c>
      <c r="BD14" s="628">
        <v>363507</v>
      </c>
      <c r="BE14" s="628">
        <v>3874</v>
      </c>
    </row>
    <row r="15" spans="1:57" ht="15" customHeight="1">
      <c r="A15" s="713" t="s">
        <v>636</v>
      </c>
      <c r="B15" s="713"/>
      <c r="C15" s="713"/>
      <c r="D15" s="712" t="s">
        <v>685</v>
      </c>
      <c r="E15" s="712"/>
      <c r="F15" s="712"/>
      <c r="G15" s="628">
        <v>174293</v>
      </c>
      <c r="H15" s="628">
        <v>59677</v>
      </c>
      <c r="I15" s="628">
        <v>309128</v>
      </c>
      <c r="J15" s="628">
        <v>218651</v>
      </c>
      <c r="K15" s="628">
        <v>1979149</v>
      </c>
      <c r="L15" s="628">
        <v>189687</v>
      </c>
      <c r="M15" s="628">
        <v>357525</v>
      </c>
      <c r="N15" s="628">
        <v>122610</v>
      </c>
      <c r="O15" s="628">
        <v>28546</v>
      </c>
      <c r="P15" s="628">
        <v>1136716</v>
      </c>
      <c r="Q15" s="628">
        <v>223363</v>
      </c>
      <c r="R15" s="628">
        <v>111803</v>
      </c>
      <c r="S15" s="628">
        <v>50300</v>
      </c>
      <c r="T15" s="628">
        <v>769476</v>
      </c>
      <c r="U15" s="628">
        <v>404978</v>
      </c>
      <c r="V15" s="628">
        <v>202021</v>
      </c>
      <c r="W15" s="628">
        <v>125661</v>
      </c>
      <c r="X15" s="628">
        <v>369501</v>
      </c>
      <c r="Y15" s="628">
        <v>161018</v>
      </c>
      <c r="Z15" s="628">
        <v>125978</v>
      </c>
      <c r="AA15" s="628">
        <v>356684</v>
      </c>
      <c r="AB15" s="628">
        <v>553261</v>
      </c>
      <c r="AC15" s="628">
        <v>887071</v>
      </c>
      <c r="AD15" s="628">
        <v>626533</v>
      </c>
      <c r="AE15" s="628">
        <v>138722</v>
      </c>
      <c r="AF15" s="628">
        <v>94865</v>
      </c>
      <c r="AG15" s="628">
        <v>77234</v>
      </c>
      <c r="AH15" s="628">
        <v>52862</v>
      </c>
      <c r="AI15" s="628">
        <v>182492</v>
      </c>
      <c r="AJ15" s="628">
        <v>201332</v>
      </c>
      <c r="AK15" s="628">
        <v>632406</v>
      </c>
      <c r="AL15" s="628">
        <v>91489</v>
      </c>
      <c r="AM15" s="628">
        <v>1070667</v>
      </c>
      <c r="AN15" s="628">
        <v>292846</v>
      </c>
      <c r="AO15" s="628">
        <v>27382</v>
      </c>
      <c r="AP15" s="628">
        <v>919669</v>
      </c>
      <c r="AQ15" s="628">
        <v>420769</v>
      </c>
      <c r="AR15" s="628">
        <v>250156</v>
      </c>
      <c r="AS15" s="628">
        <v>1303846</v>
      </c>
      <c r="AT15" s="628">
        <v>137322</v>
      </c>
      <c r="AU15" s="628">
        <v>28311</v>
      </c>
      <c r="AV15" s="628">
        <v>45760</v>
      </c>
      <c r="AW15" s="628">
        <v>245923</v>
      </c>
      <c r="AX15" s="628">
        <v>1410391</v>
      </c>
      <c r="AY15" s="628">
        <v>112090</v>
      </c>
      <c r="AZ15" s="628">
        <v>68434</v>
      </c>
      <c r="BA15" s="628">
        <v>151287</v>
      </c>
      <c r="BB15" s="628">
        <v>397049</v>
      </c>
      <c r="BC15" s="628">
        <v>171224</v>
      </c>
      <c r="BD15" s="628">
        <v>599794</v>
      </c>
      <c r="BE15" s="628">
        <v>21736</v>
      </c>
    </row>
    <row r="16" spans="1:57" ht="15" customHeight="1">
      <c r="A16" s="713" t="s">
        <v>637</v>
      </c>
      <c r="B16" s="713"/>
      <c r="C16" s="713"/>
      <c r="D16" s="712" t="s">
        <v>686</v>
      </c>
      <c r="E16" s="712"/>
      <c r="F16" s="712"/>
      <c r="G16" s="628">
        <v>609993</v>
      </c>
      <c r="H16" s="628">
        <v>35693</v>
      </c>
      <c r="I16" s="628">
        <v>197126</v>
      </c>
      <c r="J16" s="628">
        <v>256562</v>
      </c>
      <c r="K16" s="628">
        <v>5355394</v>
      </c>
      <c r="L16" s="628">
        <v>1258429</v>
      </c>
      <c r="M16" s="628">
        <v>1532256</v>
      </c>
      <c r="N16" s="628">
        <v>145233</v>
      </c>
      <c r="O16" s="628">
        <v>117952</v>
      </c>
      <c r="P16" s="628">
        <v>964361</v>
      </c>
      <c r="Q16" s="628">
        <v>488218</v>
      </c>
      <c r="R16" s="628">
        <v>695450</v>
      </c>
      <c r="S16" s="628">
        <v>78674</v>
      </c>
      <c r="T16" s="628">
        <v>2298137</v>
      </c>
      <c r="U16" s="628">
        <v>1489566</v>
      </c>
      <c r="V16" s="628">
        <v>47087</v>
      </c>
      <c r="W16" s="628">
        <v>50083</v>
      </c>
      <c r="X16" s="628">
        <v>844319</v>
      </c>
      <c r="Y16" s="628">
        <v>144800</v>
      </c>
      <c r="Z16" s="628">
        <v>139558</v>
      </c>
      <c r="AA16" s="628">
        <v>1712805</v>
      </c>
      <c r="AB16" s="628">
        <v>728756</v>
      </c>
      <c r="AC16" s="628">
        <v>1609470</v>
      </c>
      <c r="AD16" s="628">
        <v>2693337</v>
      </c>
      <c r="AE16" s="628">
        <v>381606</v>
      </c>
      <c r="AF16" s="628">
        <v>144764</v>
      </c>
      <c r="AG16" s="628">
        <v>71867</v>
      </c>
      <c r="AH16" s="628">
        <v>26858</v>
      </c>
      <c r="AI16" s="628">
        <v>304398</v>
      </c>
      <c r="AJ16" s="628">
        <v>433915</v>
      </c>
      <c r="AK16" s="628">
        <v>2085722</v>
      </c>
      <c r="AL16" s="628">
        <v>160274</v>
      </c>
      <c r="AM16" s="628">
        <v>6026782</v>
      </c>
      <c r="AN16" s="628">
        <v>935318</v>
      </c>
      <c r="AO16" s="628">
        <v>147130</v>
      </c>
      <c r="AP16" s="628">
        <v>1150603</v>
      </c>
      <c r="AQ16" s="628">
        <v>24613</v>
      </c>
      <c r="AR16" s="628">
        <v>918342</v>
      </c>
      <c r="AS16" s="628">
        <v>1734347</v>
      </c>
      <c r="AT16" s="628">
        <v>255344</v>
      </c>
      <c r="AU16" s="628">
        <v>522982</v>
      </c>
      <c r="AV16" s="628">
        <v>113543</v>
      </c>
      <c r="AW16" s="628">
        <v>245245</v>
      </c>
      <c r="AX16" s="628">
        <v>5970396</v>
      </c>
      <c r="AY16" s="628">
        <v>275224</v>
      </c>
      <c r="AZ16" s="628">
        <v>462283</v>
      </c>
      <c r="BA16" s="628">
        <v>991754</v>
      </c>
      <c r="BB16" s="628">
        <v>1005904</v>
      </c>
      <c r="BC16" s="628">
        <v>497669</v>
      </c>
      <c r="BD16" s="628">
        <v>442894</v>
      </c>
      <c r="BE16" s="628">
        <v>2980</v>
      </c>
    </row>
    <row r="17" spans="1:57" ht="15" customHeight="1">
      <c r="A17" s="713" t="s">
        <v>294</v>
      </c>
      <c r="B17" s="713"/>
      <c r="C17" s="713"/>
      <c r="D17" s="712" t="s">
        <v>687</v>
      </c>
      <c r="E17" s="712"/>
      <c r="F17" s="712"/>
      <c r="G17" s="628">
        <v>555980</v>
      </c>
      <c r="H17" s="628">
        <v>159757</v>
      </c>
      <c r="I17" s="628">
        <v>580141</v>
      </c>
      <c r="J17" s="628">
        <v>403627</v>
      </c>
      <c r="K17" s="628">
        <v>11041442</v>
      </c>
      <c r="L17" s="628">
        <v>697149</v>
      </c>
      <c r="M17" s="628">
        <v>411475</v>
      </c>
      <c r="N17" s="628">
        <v>1784760</v>
      </c>
      <c r="O17" s="628">
        <v>207625</v>
      </c>
      <c r="P17" s="628">
        <v>2124415</v>
      </c>
      <c r="Q17" s="628">
        <v>710701</v>
      </c>
      <c r="R17" s="628">
        <v>280311</v>
      </c>
      <c r="S17" s="628">
        <v>387442</v>
      </c>
      <c r="T17" s="628">
        <v>2779724</v>
      </c>
      <c r="U17" s="628">
        <v>767938</v>
      </c>
      <c r="V17" s="628">
        <v>990985</v>
      </c>
      <c r="W17" s="628">
        <v>433280</v>
      </c>
      <c r="X17" s="628">
        <v>530272</v>
      </c>
      <c r="Y17" s="628">
        <v>438495</v>
      </c>
      <c r="Z17" s="628">
        <v>291044</v>
      </c>
      <c r="AA17" s="628">
        <v>913034</v>
      </c>
      <c r="AB17" s="628">
        <v>1199646</v>
      </c>
      <c r="AC17" s="628">
        <v>2030560</v>
      </c>
      <c r="AD17" s="628">
        <v>1495685</v>
      </c>
      <c r="AE17" s="628">
        <v>512541</v>
      </c>
      <c r="AF17" s="628">
        <v>628550</v>
      </c>
      <c r="AG17" s="628">
        <v>388817</v>
      </c>
      <c r="AH17" s="628">
        <v>184373</v>
      </c>
      <c r="AI17" s="628">
        <v>700863</v>
      </c>
      <c r="AJ17" s="628">
        <v>465056</v>
      </c>
      <c r="AK17" s="628">
        <v>1708516</v>
      </c>
      <c r="AL17" s="628">
        <v>332445</v>
      </c>
      <c r="AM17" s="628">
        <v>1808797</v>
      </c>
      <c r="AN17" s="628">
        <v>2327335</v>
      </c>
      <c r="AO17" s="628">
        <v>228684</v>
      </c>
      <c r="AP17" s="628">
        <v>2227938</v>
      </c>
      <c r="AQ17" s="628">
        <v>1045007</v>
      </c>
      <c r="AR17" s="628">
        <v>1134928</v>
      </c>
      <c r="AS17" s="628">
        <v>2773590</v>
      </c>
      <c r="AT17" s="628">
        <v>116141</v>
      </c>
      <c r="AU17" s="628">
        <v>648504</v>
      </c>
      <c r="AV17" s="628">
        <v>273497</v>
      </c>
      <c r="AW17" s="628">
        <v>1909972</v>
      </c>
      <c r="AX17" s="628">
        <v>3659169</v>
      </c>
      <c r="AY17" s="628">
        <v>363319</v>
      </c>
      <c r="AZ17" s="628">
        <v>126071</v>
      </c>
      <c r="BA17" s="628">
        <v>897002</v>
      </c>
      <c r="BB17" s="628">
        <v>1746818</v>
      </c>
      <c r="BC17" s="628">
        <v>240841</v>
      </c>
      <c r="BD17" s="628">
        <v>1265334</v>
      </c>
      <c r="BE17" s="628">
        <v>208741</v>
      </c>
    </row>
    <row r="18" spans="1:57" ht="15" customHeight="1">
      <c r="A18" s="713" t="s">
        <v>638</v>
      </c>
      <c r="B18" s="713"/>
      <c r="C18" s="713"/>
      <c r="D18" s="712" t="s">
        <v>688</v>
      </c>
      <c r="E18" s="712"/>
      <c r="F18" s="712"/>
      <c r="G18" s="628">
        <v>4008</v>
      </c>
      <c r="H18" s="628">
        <v>1298</v>
      </c>
      <c r="I18" s="628">
        <v>8917</v>
      </c>
      <c r="J18" s="628">
        <v>4870</v>
      </c>
      <c r="K18" s="628">
        <v>66748</v>
      </c>
      <c r="L18" s="628">
        <v>8260</v>
      </c>
      <c r="M18" s="628">
        <v>9572</v>
      </c>
      <c r="N18" s="628">
        <v>2440</v>
      </c>
      <c r="O18" s="628">
        <v>8428</v>
      </c>
      <c r="P18" s="628">
        <v>5601</v>
      </c>
      <c r="Q18" s="628">
        <v>4508</v>
      </c>
      <c r="R18" s="628">
        <v>0</v>
      </c>
      <c r="S18" s="628">
        <v>1716</v>
      </c>
      <c r="T18" s="628">
        <v>18250</v>
      </c>
      <c r="U18" s="628">
        <v>13319</v>
      </c>
      <c r="V18" s="628">
        <v>18589</v>
      </c>
      <c r="W18" s="628">
        <v>2759</v>
      </c>
      <c r="X18" s="628">
        <v>6896</v>
      </c>
      <c r="Y18" s="628">
        <v>0</v>
      </c>
      <c r="Z18" s="628">
        <v>6702</v>
      </c>
      <c r="AA18" s="628">
        <v>1590</v>
      </c>
      <c r="AB18" s="628">
        <v>3830</v>
      </c>
      <c r="AC18" s="628">
        <v>19998</v>
      </c>
      <c r="AD18" s="628">
        <v>2711</v>
      </c>
      <c r="AE18" s="628">
        <v>1268</v>
      </c>
      <c r="AF18" s="628">
        <v>5617</v>
      </c>
      <c r="AG18" s="628">
        <v>3028</v>
      </c>
      <c r="AH18" s="628">
        <v>742</v>
      </c>
      <c r="AI18" s="628">
        <v>0</v>
      </c>
      <c r="AJ18" s="628">
        <v>17665</v>
      </c>
      <c r="AK18" s="628">
        <v>4283</v>
      </c>
      <c r="AL18" s="628">
        <v>0</v>
      </c>
      <c r="AM18" s="628">
        <v>49089</v>
      </c>
      <c r="AN18" s="628">
        <v>27786</v>
      </c>
      <c r="AO18" s="628">
        <v>412</v>
      </c>
      <c r="AP18" s="628">
        <v>44287</v>
      </c>
      <c r="AQ18" s="628">
        <v>257</v>
      </c>
      <c r="AR18" s="628">
        <v>5110</v>
      </c>
      <c r="AS18" s="628">
        <v>44970</v>
      </c>
      <c r="AT18" s="628">
        <v>89</v>
      </c>
      <c r="AU18" s="628">
        <v>14210</v>
      </c>
      <c r="AV18" s="628">
        <v>1214</v>
      </c>
      <c r="AW18" s="628">
        <v>1690</v>
      </c>
      <c r="AX18" s="628">
        <v>74627</v>
      </c>
      <c r="AY18" s="628">
        <v>9864</v>
      </c>
      <c r="AZ18" s="628">
        <v>477</v>
      </c>
      <c r="BA18" s="628">
        <v>15096</v>
      </c>
      <c r="BB18" s="628">
        <v>164790</v>
      </c>
      <c r="BC18" s="628">
        <v>944</v>
      </c>
      <c r="BD18" s="628">
        <v>2011</v>
      </c>
      <c r="BE18" s="628">
        <v>0</v>
      </c>
    </row>
    <row r="19" spans="1:57" ht="15" customHeight="1">
      <c r="A19" s="713" t="s">
        <v>639</v>
      </c>
      <c r="B19" s="713"/>
      <c r="C19" s="713"/>
      <c r="D19" s="712" t="s">
        <v>689</v>
      </c>
      <c r="E19" s="712"/>
      <c r="F19" s="712"/>
      <c r="G19" s="628">
        <v>0</v>
      </c>
      <c r="H19" s="628">
        <v>0</v>
      </c>
      <c r="I19" s="628">
        <v>0</v>
      </c>
      <c r="J19" s="628">
        <v>933</v>
      </c>
      <c r="K19" s="628">
        <v>22212</v>
      </c>
      <c r="L19" s="628">
        <v>828</v>
      </c>
      <c r="M19" s="628">
        <v>235</v>
      </c>
      <c r="N19" s="628">
        <v>303</v>
      </c>
      <c r="O19" s="628">
        <v>0</v>
      </c>
      <c r="P19" s="628">
        <v>16000</v>
      </c>
      <c r="Q19" s="628">
        <v>0</v>
      </c>
      <c r="R19" s="628">
        <v>0</v>
      </c>
      <c r="S19" s="628">
        <v>222</v>
      </c>
      <c r="T19" s="628">
        <v>16360</v>
      </c>
      <c r="U19" s="628">
        <v>12272</v>
      </c>
      <c r="V19" s="628">
        <v>29593</v>
      </c>
      <c r="W19" s="628">
        <v>7541</v>
      </c>
      <c r="X19" s="628">
        <v>316</v>
      </c>
      <c r="Y19" s="628">
        <v>0</v>
      </c>
      <c r="Z19" s="628">
        <v>571</v>
      </c>
      <c r="AA19" s="628">
        <v>1769</v>
      </c>
      <c r="AB19" s="628">
        <v>15863</v>
      </c>
      <c r="AC19" s="628">
        <v>0</v>
      </c>
      <c r="AD19" s="628">
        <v>1137</v>
      </c>
      <c r="AE19" s="628">
        <v>18116</v>
      </c>
      <c r="AF19" s="628">
        <v>28</v>
      </c>
      <c r="AG19" s="628">
        <v>4607</v>
      </c>
      <c r="AH19" s="628">
        <v>585</v>
      </c>
      <c r="AI19" s="628">
        <v>103982</v>
      </c>
      <c r="AJ19" s="628">
        <v>339</v>
      </c>
      <c r="AK19" s="628">
        <v>57680</v>
      </c>
      <c r="AL19" s="628">
        <v>6492</v>
      </c>
      <c r="AM19" s="628">
        <v>0</v>
      </c>
      <c r="AN19" s="628">
        <v>222</v>
      </c>
      <c r="AO19" s="628">
        <v>1566</v>
      </c>
      <c r="AP19" s="628">
        <v>40683</v>
      </c>
      <c r="AQ19" s="628">
        <v>180178</v>
      </c>
      <c r="AR19" s="628">
        <v>2845</v>
      </c>
      <c r="AS19" s="628">
        <v>209498</v>
      </c>
      <c r="AT19" s="628">
        <v>196</v>
      </c>
      <c r="AU19" s="628">
        <v>6166</v>
      </c>
      <c r="AV19" s="628">
        <v>5851</v>
      </c>
      <c r="AW19" s="628">
        <v>331</v>
      </c>
      <c r="AX19" s="628">
        <v>15543</v>
      </c>
      <c r="AY19" s="628">
        <v>0</v>
      </c>
      <c r="AZ19" s="628">
        <v>23</v>
      </c>
      <c r="BA19" s="628">
        <v>110</v>
      </c>
      <c r="BB19" s="628">
        <v>12713</v>
      </c>
      <c r="BC19" s="628">
        <v>3913</v>
      </c>
      <c r="BD19" s="628">
        <v>603</v>
      </c>
      <c r="BE19" s="628">
        <v>0</v>
      </c>
    </row>
    <row r="20" spans="1:57" ht="15" customHeight="1">
      <c r="A20" s="713" t="s">
        <v>640</v>
      </c>
      <c r="B20" s="713"/>
      <c r="C20" s="713"/>
      <c r="D20" s="712" t="s">
        <v>690</v>
      </c>
      <c r="E20" s="712"/>
      <c r="F20" s="712"/>
      <c r="G20" s="628">
        <v>161298</v>
      </c>
      <c r="H20" s="628">
        <v>0</v>
      </c>
      <c r="I20" s="628">
        <v>39710</v>
      </c>
      <c r="J20" s="628">
        <v>30138</v>
      </c>
      <c r="K20" s="628">
        <v>80949</v>
      </c>
      <c r="L20" s="628">
        <v>22167</v>
      </c>
      <c r="M20" s="628">
        <v>31621</v>
      </c>
      <c r="N20" s="628">
        <v>1560527</v>
      </c>
      <c r="O20" s="628">
        <v>45096</v>
      </c>
      <c r="P20" s="628">
        <v>241902</v>
      </c>
      <c r="Q20" s="628">
        <v>66937</v>
      </c>
      <c r="R20" s="628">
        <v>1920</v>
      </c>
      <c r="S20" s="628">
        <v>3447</v>
      </c>
      <c r="T20" s="628">
        <v>355316</v>
      </c>
      <c r="U20" s="628">
        <v>10234</v>
      </c>
      <c r="V20" s="628">
        <v>52940</v>
      </c>
      <c r="W20" s="628">
        <v>27635</v>
      </c>
      <c r="X20" s="628">
        <v>117710</v>
      </c>
      <c r="Y20" s="628">
        <v>195847</v>
      </c>
      <c r="Z20" s="628">
        <v>10760</v>
      </c>
      <c r="AA20" s="628">
        <v>117506</v>
      </c>
      <c r="AB20" s="628">
        <v>27913</v>
      </c>
      <c r="AC20" s="628">
        <v>28408</v>
      </c>
      <c r="AD20" s="628">
        <v>9275</v>
      </c>
      <c r="AE20" s="628">
        <v>155657</v>
      </c>
      <c r="AF20" s="628">
        <v>3055</v>
      </c>
      <c r="AG20" s="628">
        <v>5435</v>
      </c>
      <c r="AH20" s="628">
        <v>6195</v>
      </c>
      <c r="AI20" s="628">
        <v>79606</v>
      </c>
      <c r="AJ20" s="628">
        <v>71789</v>
      </c>
      <c r="AK20" s="628">
        <v>372335</v>
      </c>
      <c r="AL20" s="628">
        <v>34630</v>
      </c>
      <c r="AM20" s="628">
        <v>1303</v>
      </c>
      <c r="AN20" s="628">
        <v>842558</v>
      </c>
      <c r="AO20" s="628">
        <v>0</v>
      </c>
      <c r="AP20" s="628">
        <v>315781</v>
      </c>
      <c r="AQ20" s="628">
        <v>58067</v>
      </c>
      <c r="AR20" s="628">
        <v>42896</v>
      </c>
      <c r="AS20" s="628">
        <v>4037</v>
      </c>
      <c r="AT20" s="628">
        <v>5057</v>
      </c>
      <c r="AU20" s="628">
        <v>112008</v>
      </c>
      <c r="AV20" s="628">
        <v>6268</v>
      </c>
      <c r="AW20" s="628">
        <v>1030934</v>
      </c>
      <c r="AX20" s="628">
        <v>154534</v>
      </c>
      <c r="AY20" s="628">
        <v>483</v>
      </c>
      <c r="AZ20" s="628">
        <v>3664</v>
      </c>
      <c r="BA20" s="628">
        <v>64786</v>
      </c>
      <c r="BB20" s="628">
        <v>42722</v>
      </c>
      <c r="BC20" s="628">
        <v>798</v>
      </c>
      <c r="BD20" s="628">
        <v>25399</v>
      </c>
      <c r="BE20" s="628">
        <v>14923</v>
      </c>
    </row>
    <row r="21" spans="1:57" ht="15" customHeight="1">
      <c r="A21" s="713" t="s">
        <v>641</v>
      </c>
      <c r="B21" s="713"/>
      <c r="C21" s="713"/>
      <c r="D21" s="712" t="s">
        <v>691</v>
      </c>
      <c r="E21" s="712"/>
      <c r="F21" s="712"/>
      <c r="G21" s="628">
        <v>23599</v>
      </c>
      <c r="H21" s="628">
        <v>37478</v>
      </c>
      <c r="I21" s="628">
        <v>38256</v>
      </c>
      <c r="J21" s="628">
        <v>26156</v>
      </c>
      <c r="K21" s="628">
        <v>116030</v>
      </c>
      <c r="L21" s="628">
        <v>99128</v>
      </c>
      <c r="M21" s="628">
        <v>5583</v>
      </c>
      <c r="N21" s="628">
        <v>4296</v>
      </c>
      <c r="O21" s="628">
        <v>93</v>
      </c>
      <c r="P21" s="628">
        <v>16780</v>
      </c>
      <c r="Q21" s="628">
        <v>25726</v>
      </c>
      <c r="R21" s="628">
        <v>723</v>
      </c>
      <c r="S21" s="628">
        <v>49447</v>
      </c>
      <c r="T21" s="628">
        <v>35195</v>
      </c>
      <c r="U21" s="628">
        <v>17990</v>
      </c>
      <c r="V21" s="628">
        <v>30075</v>
      </c>
      <c r="W21" s="628">
        <v>30185</v>
      </c>
      <c r="X21" s="628">
        <v>31142</v>
      </c>
      <c r="Y21" s="628">
        <v>30012</v>
      </c>
      <c r="Z21" s="628">
        <v>16737</v>
      </c>
      <c r="AA21" s="628">
        <v>17389</v>
      </c>
      <c r="AB21" s="628">
        <v>5525</v>
      </c>
      <c r="AC21" s="628">
        <v>61179</v>
      </c>
      <c r="AD21" s="628">
        <v>68643</v>
      </c>
      <c r="AE21" s="628">
        <v>3309</v>
      </c>
      <c r="AF21" s="628">
        <v>32934</v>
      </c>
      <c r="AG21" s="628">
        <v>67757</v>
      </c>
      <c r="AH21" s="628">
        <v>18687</v>
      </c>
      <c r="AI21" s="628">
        <v>11356</v>
      </c>
      <c r="AJ21" s="628">
        <v>12562</v>
      </c>
      <c r="AK21" s="628">
        <v>13935</v>
      </c>
      <c r="AL21" s="628">
        <v>32824</v>
      </c>
      <c r="AM21" s="628">
        <v>42803</v>
      </c>
      <c r="AN21" s="628">
        <v>33150</v>
      </c>
      <c r="AO21" s="628">
        <v>17002</v>
      </c>
      <c r="AP21" s="628">
        <v>36050</v>
      </c>
      <c r="AQ21" s="628">
        <v>20232</v>
      </c>
      <c r="AR21" s="628">
        <v>59005</v>
      </c>
      <c r="AS21" s="628">
        <v>75622</v>
      </c>
      <c r="AT21" s="628">
        <v>1907</v>
      </c>
      <c r="AU21" s="628">
        <v>18429</v>
      </c>
      <c r="AV21" s="628">
        <v>29206</v>
      </c>
      <c r="AW21" s="628">
        <v>37611</v>
      </c>
      <c r="AX21" s="628">
        <v>109168</v>
      </c>
      <c r="AY21" s="628">
        <v>31841</v>
      </c>
      <c r="AZ21" s="628">
        <v>7183</v>
      </c>
      <c r="BA21" s="628">
        <v>30395</v>
      </c>
      <c r="BB21" s="628">
        <v>41887</v>
      </c>
      <c r="BC21" s="628">
        <v>12547</v>
      </c>
      <c r="BD21" s="628">
        <v>86015</v>
      </c>
      <c r="BE21" s="628">
        <v>40602</v>
      </c>
    </row>
    <row r="22" spans="1:57" ht="15" customHeight="1">
      <c r="A22" s="713" t="s">
        <v>642</v>
      </c>
      <c r="B22" s="713"/>
      <c r="C22" s="713"/>
      <c r="D22" s="712" t="s">
        <v>692</v>
      </c>
      <c r="E22" s="712"/>
      <c r="F22" s="712"/>
      <c r="G22" s="628">
        <v>241157</v>
      </c>
      <c r="H22" s="628">
        <v>37200</v>
      </c>
      <c r="I22" s="628">
        <v>265264</v>
      </c>
      <c r="J22" s="628">
        <v>168295</v>
      </c>
      <c r="K22" s="628">
        <v>4868905</v>
      </c>
      <c r="L22" s="628">
        <v>458234</v>
      </c>
      <c r="M22" s="628">
        <v>243358</v>
      </c>
      <c r="N22" s="628">
        <v>59061</v>
      </c>
      <c r="O22" s="628">
        <v>38645</v>
      </c>
      <c r="P22" s="628">
        <v>1474100</v>
      </c>
      <c r="Q22" s="628">
        <v>387076</v>
      </c>
      <c r="R22" s="628">
        <v>195972</v>
      </c>
      <c r="S22" s="628">
        <v>205568</v>
      </c>
      <c r="T22" s="628">
        <v>1738986</v>
      </c>
      <c r="U22" s="628">
        <v>348289</v>
      </c>
      <c r="V22" s="628">
        <v>685933</v>
      </c>
      <c r="W22" s="628">
        <v>229649</v>
      </c>
      <c r="X22" s="628">
        <v>223126</v>
      </c>
      <c r="Y22" s="628">
        <v>78817</v>
      </c>
      <c r="Z22" s="628">
        <v>116964</v>
      </c>
      <c r="AA22" s="628">
        <v>516790</v>
      </c>
      <c r="AB22" s="628">
        <v>448837</v>
      </c>
      <c r="AC22" s="628">
        <v>1375049</v>
      </c>
      <c r="AD22" s="628">
        <v>847267</v>
      </c>
      <c r="AE22" s="628">
        <v>171469</v>
      </c>
      <c r="AF22" s="628">
        <v>306003</v>
      </c>
      <c r="AG22" s="628">
        <v>172071</v>
      </c>
      <c r="AH22" s="628">
        <v>110180</v>
      </c>
      <c r="AI22" s="628">
        <v>209538</v>
      </c>
      <c r="AJ22" s="628">
        <v>84485</v>
      </c>
      <c r="AK22" s="628">
        <v>668735</v>
      </c>
      <c r="AL22" s="628">
        <v>205151</v>
      </c>
      <c r="AM22" s="628">
        <v>1416050</v>
      </c>
      <c r="AN22" s="628">
        <v>893598</v>
      </c>
      <c r="AO22" s="628">
        <v>120192</v>
      </c>
      <c r="AP22" s="628">
        <v>791912</v>
      </c>
      <c r="AQ22" s="628">
        <v>753665</v>
      </c>
      <c r="AR22" s="628">
        <v>568049</v>
      </c>
      <c r="AS22" s="628">
        <v>1153788</v>
      </c>
      <c r="AT22" s="628">
        <v>29901</v>
      </c>
      <c r="AU22" s="628">
        <v>306718</v>
      </c>
      <c r="AV22" s="628">
        <v>84902</v>
      </c>
      <c r="AW22" s="628">
        <v>372253</v>
      </c>
      <c r="AX22" s="628">
        <v>2227727</v>
      </c>
      <c r="AY22" s="628">
        <v>233944</v>
      </c>
      <c r="AZ22" s="628">
        <v>69334</v>
      </c>
      <c r="BA22" s="628">
        <v>502128</v>
      </c>
      <c r="BB22" s="628">
        <v>836075</v>
      </c>
      <c r="BC22" s="628">
        <v>5203</v>
      </c>
      <c r="BD22" s="628">
        <v>525370</v>
      </c>
      <c r="BE22" s="628">
        <v>98837</v>
      </c>
    </row>
    <row r="23" spans="1:57" ht="15" customHeight="1">
      <c r="A23" s="713" t="s">
        <v>643</v>
      </c>
      <c r="B23" s="713"/>
      <c r="C23" s="713"/>
      <c r="D23" s="712" t="s">
        <v>693</v>
      </c>
      <c r="E23" s="712"/>
      <c r="F23" s="712"/>
      <c r="G23" s="628">
        <v>41101</v>
      </c>
      <c r="H23" s="628">
        <v>0</v>
      </c>
      <c r="I23" s="628">
        <v>36419</v>
      </c>
      <c r="J23" s="628">
        <v>22696</v>
      </c>
      <c r="K23" s="628">
        <v>338008</v>
      </c>
      <c r="L23" s="628">
        <v>41896</v>
      </c>
      <c r="M23" s="628">
        <v>38712</v>
      </c>
      <c r="N23" s="628">
        <v>6036</v>
      </c>
      <c r="O23" s="628">
        <v>6467</v>
      </c>
      <c r="P23" s="628">
        <v>165434</v>
      </c>
      <c r="Q23" s="628">
        <v>116455</v>
      </c>
      <c r="R23" s="628">
        <v>303</v>
      </c>
      <c r="S23" s="628">
        <v>10892</v>
      </c>
      <c r="T23" s="628">
        <v>115614</v>
      </c>
      <c r="U23" s="628">
        <v>254667</v>
      </c>
      <c r="V23" s="628">
        <v>20887</v>
      </c>
      <c r="W23" s="628">
        <v>32141</v>
      </c>
      <c r="X23" s="628">
        <v>17142</v>
      </c>
      <c r="Y23" s="628">
        <v>14340</v>
      </c>
      <c r="Z23" s="628">
        <v>11557</v>
      </c>
      <c r="AA23" s="628">
        <v>32515</v>
      </c>
      <c r="AB23" s="628">
        <v>91503</v>
      </c>
      <c r="AC23" s="628">
        <v>60922</v>
      </c>
      <c r="AD23" s="628">
        <v>44352</v>
      </c>
      <c r="AE23" s="628">
        <v>16626</v>
      </c>
      <c r="AF23" s="628">
        <v>16587</v>
      </c>
      <c r="AG23" s="628">
        <v>7018</v>
      </c>
      <c r="AH23" s="628">
        <v>11432</v>
      </c>
      <c r="AI23" s="628">
        <v>25693</v>
      </c>
      <c r="AJ23" s="628">
        <v>8169</v>
      </c>
      <c r="AK23" s="628">
        <v>58231</v>
      </c>
      <c r="AL23" s="628">
        <v>5154</v>
      </c>
      <c r="AM23" s="628">
        <v>145007</v>
      </c>
      <c r="AN23" s="628">
        <v>121878</v>
      </c>
      <c r="AO23" s="628">
        <v>5283</v>
      </c>
      <c r="AP23" s="628">
        <v>78896</v>
      </c>
      <c r="AQ23" s="628">
        <v>30826</v>
      </c>
      <c r="AR23" s="628">
        <v>40559</v>
      </c>
      <c r="AS23" s="628">
        <v>82461</v>
      </c>
      <c r="AT23" s="628">
        <v>5141</v>
      </c>
      <c r="AU23" s="628">
        <v>5547</v>
      </c>
      <c r="AV23" s="628">
        <v>4762</v>
      </c>
      <c r="AW23" s="628">
        <v>60035</v>
      </c>
      <c r="AX23" s="628">
        <v>150995</v>
      </c>
      <c r="AY23" s="628">
        <v>21727</v>
      </c>
      <c r="AZ23" s="628">
        <v>14860</v>
      </c>
      <c r="BA23" s="628">
        <v>41169</v>
      </c>
      <c r="BB23" s="628">
        <v>87780</v>
      </c>
      <c r="BC23" s="628">
        <v>182223</v>
      </c>
      <c r="BD23" s="628">
        <v>41216</v>
      </c>
      <c r="BE23" s="628">
        <v>4248</v>
      </c>
    </row>
    <row r="24" spans="1:57" ht="15" customHeight="1">
      <c r="A24" s="713" t="s">
        <v>644</v>
      </c>
      <c r="B24" s="713"/>
      <c r="C24" s="713"/>
      <c r="D24" s="712" t="s">
        <v>694</v>
      </c>
      <c r="E24" s="712"/>
      <c r="F24" s="712"/>
      <c r="G24" s="628">
        <v>12078</v>
      </c>
      <c r="H24" s="628">
        <v>10719</v>
      </c>
      <c r="I24" s="628">
        <v>16</v>
      </c>
      <c r="J24" s="628">
        <v>9236</v>
      </c>
      <c r="K24" s="628">
        <v>726445</v>
      </c>
      <c r="L24" s="628">
        <v>15835</v>
      </c>
      <c r="M24" s="628">
        <v>0</v>
      </c>
      <c r="N24" s="628">
        <v>131</v>
      </c>
      <c r="O24" s="628">
        <v>0</v>
      </c>
      <c r="P24" s="628">
        <v>24198</v>
      </c>
      <c r="Q24" s="628">
        <v>0</v>
      </c>
      <c r="R24" s="628">
        <v>15696</v>
      </c>
      <c r="S24" s="628">
        <v>59279</v>
      </c>
      <c r="T24" s="628">
        <v>18455</v>
      </c>
      <c r="U24" s="628">
        <v>0</v>
      </c>
      <c r="V24" s="628">
        <v>7375</v>
      </c>
      <c r="W24" s="628">
        <v>5206</v>
      </c>
      <c r="X24" s="628">
        <v>0</v>
      </c>
      <c r="Y24" s="628">
        <v>7688</v>
      </c>
      <c r="Z24" s="628">
        <v>0</v>
      </c>
      <c r="AA24" s="628">
        <v>0</v>
      </c>
      <c r="AB24" s="628">
        <v>0</v>
      </c>
      <c r="AC24" s="628">
        <v>35084</v>
      </c>
      <c r="AD24" s="628">
        <v>675</v>
      </c>
      <c r="AE24" s="628">
        <v>6654</v>
      </c>
      <c r="AF24" s="628">
        <v>19495</v>
      </c>
      <c r="AG24" s="628">
        <v>6</v>
      </c>
      <c r="AH24" s="628">
        <v>0</v>
      </c>
      <c r="AI24" s="628">
        <v>0</v>
      </c>
      <c r="AJ24" s="628">
        <v>21371</v>
      </c>
      <c r="AK24" s="628">
        <v>22248</v>
      </c>
      <c r="AL24" s="628">
        <v>1619</v>
      </c>
      <c r="AM24" s="628">
        <v>28988</v>
      </c>
      <c r="AN24" s="628">
        <v>19724</v>
      </c>
      <c r="AO24" s="628">
        <v>3</v>
      </c>
      <c r="AP24" s="628">
        <v>33436</v>
      </c>
      <c r="AQ24" s="628">
        <v>5</v>
      </c>
      <c r="AR24" s="628">
        <v>14673</v>
      </c>
      <c r="AS24" s="628">
        <v>84461</v>
      </c>
      <c r="AT24" s="628">
        <v>2255</v>
      </c>
      <c r="AU24" s="628">
        <v>10457</v>
      </c>
      <c r="AV24" s="628">
        <v>0</v>
      </c>
      <c r="AW24" s="628">
        <v>4983</v>
      </c>
      <c r="AX24" s="628">
        <v>21357</v>
      </c>
      <c r="AY24" s="628">
        <v>0</v>
      </c>
      <c r="AZ24" s="628">
        <v>0</v>
      </c>
      <c r="BA24" s="628">
        <v>0</v>
      </c>
      <c r="BB24" s="628">
        <v>20752</v>
      </c>
      <c r="BC24" s="628">
        <v>469</v>
      </c>
      <c r="BD24" s="628">
        <v>67197</v>
      </c>
      <c r="BE24" s="628">
        <v>0</v>
      </c>
    </row>
    <row r="25" spans="1:57" ht="15" customHeight="1">
      <c r="A25" s="713" t="s">
        <v>645</v>
      </c>
      <c r="B25" s="713"/>
      <c r="C25" s="713"/>
      <c r="D25" s="712" t="s">
        <v>695</v>
      </c>
      <c r="E25" s="712"/>
      <c r="F25" s="712"/>
      <c r="G25" s="628">
        <v>72738</v>
      </c>
      <c r="H25" s="628">
        <v>68759</v>
      </c>
      <c r="I25" s="628">
        <v>190015</v>
      </c>
      <c r="J25" s="628">
        <v>139083</v>
      </c>
      <c r="K25" s="628">
        <v>4817776</v>
      </c>
      <c r="L25" s="628">
        <v>50743</v>
      </c>
      <c r="M25" s="628">
        <v>77540</v>
      </c>
      <c r="N25" s="628">
        <v>140916</v>
      </c>
      <c r="O25" s="628">
        <v>51773</v>
      </c>
      <c r="P25" s="628">
        <v>170015</v>
      </c>
      <c r="Q25" s="628">
        <v>79969</v>
      </c>
      <c r="R25" s="628">
        <v>53574</v>
      </c>
      <c r="S25" s="628">
        <v>52942</v>
      </c>
      <c r="T25" s="628">
        <v>444895</v>
      </c>
      <c r="U25" s="628">
        <v>34442</v>
      </c>
      <c r="V25" s="628">
        <v>137217</v>
      </c>
      <c r="W25" s="628">
        <v>95497</v>
      </c>
      <c r="X25" s="628">
        <v>129033</v>
      </c>
      <c r="Y25" s="628">
        <v>107246</v>
      </c>
      <c r="Z25" s="628">
        <v>117400</v>
      </c>
      <c r="AA25" s="628">
        <v>223626</v>
      </c>
      <c r="AB25" s="628">
        <v>311132</v>
      </c>
      <c r="AC25" s="628">
        <v>229573</v>
      </c>
      <c r="AD25" s="628">
        <v>456956</v>
      </c>
      <c r="AE25" s="628">
        <v>77829</v>
      </c>
      <c r="AF25" s="628">
        <v>163197</v>
      </c>
      <c r="AG25" s="628">
        <v>116554</v>
      </c>
      <c r="AH25" s="628">
        <v>35540</v>
      </c>
      <c r="AI25" s="628">
        <v>263821</v>
      </c>
      <c r="AJ25" s="628">
        <v>240924</v>
      </c>
      <c r="AK25" s="628">
        <v>509049</v>
      </c>
      <c r="AL25" s="628">
        <v>46575</v>
      </c>
      <c r="AM25" s="628">
        <v>124530</v>
      </c>
      <c r="AN25" s="628">
        <v>351568</v>
      </c>
      <c r="AO25" s="628">
        <v>84226</v>
      </c>
      <c r="AP25" s="628">
        <v>839590</v>
      </c>
      <c r="AQ25" s="628">
        <v>890</v>
      </c>
      <c r="AR25" s="628">
        <v>394910</v>
      </c>
      <c r="AS25" s="628">
        <v>1097983</v>
      </c>
      <c r="AT25" s="628">
        <v>65712</v>
      </c>
      <c r="AU25" s="628">
        <v>156520</v>
      </c>
      <c r="AV25" s="628">
        <v>117943</v>
      </c>
      <c r="AW25" s="628">
        <v>393486</v>
      </c>
      <c r="AX25" s="628">
        <v>760202</v>
      </c>
      <c r="AY25" s="628">
        <v>57456</v>
      </c>
      <c r="AZ25" s="628">
        <v>26160</v>
      </c>
      <c r="BA25" s="628">
        <v>238506</v>
      </c>
      <c r="BB25" s="628">
        <v>362762</v>
      </c>
      <c r="BC25" s="628">
        <v>31388</v>
      </c>
      <c r="BD25" s="628">
        <v>510736</v>
      </c>
      <c r="BE25" s="628">
        <v>50131</v>
      </c>
    </row>
    <row r="26" spans="1:57" ht="15" customHeight="1">
      <c r="A26" s="713" t="s">
        <v>646</v>
      </c>
      <c r="B26" s="713"/>
      <c r="C26" s="713"/>
      <c r="D26" s="712" t="s">
        <v>696</v>
      </c>
      <c r="E26" s="712"/>
      <c r="F26" s="712"/>
      <c r="G26" s="628">
        <v>1</v>
      </c>
      <c r="H26" s="628">
        <v>4303</v>
      </c>
      <c r="I26" s="628">
        <v>1544</v>
      </c>
      <c r="J26" s="628">
        <v>2220</v>
      </c>
      <c r="K26" s="628">
        <v>4369</v>
      </c>
      <c r="L26" s="628">
        <v>58</v>
      </c>
      <c r="M26" s="628">
        <v>4854</v>
      </c>
      <c r="N26" s="628">
        <v>11050</v>
      </c>
      <c r="O26" s="628">
        <v>57123</v>
      </c>
      <c r="P26" s="628">
        <v>10385</v>
      </c>
      <c r="Q26" s="628">
        <v>30030</v>
      </c>
      <c r="R26" s="628">
        <v>12123</v>
      </c>
      <c r="S26" s="628">
        <v>3929</v>
      </c>
      <c r="T26" s="628">
        <v>36653</v>
      </c>
      <c r="U26" s="628">
        <v>76725</v>
      </c>
      <c r="V26" s="628">
        <v>8376</v>
      </c>
      <c r="W26" s="628">
        <v>2667</v>
      </c>
      <c r="X26" s="628">
        <v>4907</v>
      </c>
      <c r="Y26" s="628">
        <v>4545</v>
      </c>
      <c r="Z26" s="628">
        <v>10353</v>
      </c>
      <c r="AA26" s="628">
        <v>1849</v>
      </c>
      <c r="AB26" s="628">
        <v>295043</v>
      </c>
      <c r="AC26" s="628">
        <v>220347</v>
      </c>
      <c r="AD26" s="628">
        <v>64669</v>
      </c>
      <c r="AE26" s="628">
        <v>61613</v>
      </c>
      <c r="AF26" s="628">
        <v>81634</v>
      </c>
      <c r="AG26" s="628">
        <v>12341</v>
      </c>
      <c r="AH26" s="628">
        <v>1012</v>
      </c>
      <c r="AI26" s="628">
        <v>6867</v>
      </c>
      <c r="AJ26" s="628">
        <v>7752</v>
      </c>
      <c r="AK26" s="628">
        <v>2020</v>
      </c>
      <c r="AL26" s="628">
        <v>0</v>
      </c>
      <c r="AM26" s="628">
        <v>1027</v>
      </c>
      <c r="AN26" s="628">
        <v>36851</v>
      </c>
      <c r="AO26" s="628">
        <v>0</v>
      </c>
      <c r="AP26" s="628">
        <v>47303</v>
      </c>
      <c r="AQ26" s="628">
        <v>887</v>
      </c>
      <c r="AR26" s="628">
        <v>6881</v>
      </c>
      <c r="AS26" s="628">
        <v>20770</v>
      </c>
      <c r="AT26" s="628">
        <v>5883</v>
      </c>
      <c r="AU26" s="628">
        <v>18449</v>
      </c>
      <c r="AV26" s="628">
        <v>23351</v>
      </c>
      <c r="AW26" s="628">
        <v>8649</v>
      </c>
      <c r="AX26" s="628">
        <v>145016</v>
      </c>
      <c r="AY26" s="628">
        <v>8004</v>
      </c>
      <c r="AZ26" s="628">
        <v>4370</v>
      </c>
      <c r="BA26" s="628">
        <v>4812</v>
      </c>
      <c r="BB26" s="628">
        <v>177337</v>
      </c>
      <c r="BC26" s="628">
        <v>3356</v>
      </c>
      <c r="BD26" s="628">
        <v>6787</v>
      </c>
      <c r="BE26" s="628">
        <v>0</v>
      </c>
    </row>
    <row r="27" spans="1:57" ht="14.25" customHeight="1">
      <c r="A27" s="713" t="s">
        <v>295</v>
      </c>
      <c r="B27" s="713"/>
      <c r="C27" s="713"/>
      <c r="D27" s="712" t="s">
        <v>697</v>
      </c>
      <c r="E27" s="712"/>
      <c r="F27" s="712"/>
      <c r="G27" s="628">
        <v>4879140</v>
      </c>
      <c r="H27" s="628">
        <v>332520</v>
      </c>
      <c r="I27" s="628">
        <v>5871515</v>
      </c>
      <c r="J27" s="628">
        <v>3546406</v>
      </c>
      <c r="K27" s="628">
        <v>113872440</v>
      </c>
      <c r="L27" s="628">
        <v>8966205</v>
      </c>
      <c r="M27" s="628">
        <v>9357648</v>
      </c>
      <c r="N27" s="628">
        <v>2031392</v>
      </c>
      <c r="O27" s="628">
        <v>2941983</v>
      </c>
      <c r="P27" s="628">
        <v>3114711</v>
      </c>
      <c r="Q27" s="628">
        <v>13448213</v>
      </c>
      <c r="R27" s="628">
        <v>2758743</v>
      </c>
      <c r="S27" s="628">
        <v>1953737</v>
      </c>
      <c r="T27" s="628">
        <v>19632006</v>
      </c>
      <c r="U27" s="628">
        <v>6809312</v>
      </c>
      <c r="V27" s="628">
        <v>4633614</v>
      </c>
      <c r="W27" s="628">
        <v>4264874</v>
      </c>
      <c r="X27" s="628">
        <v>5209188</v>
      </c>
      <c r="Y27" s="628">
        <v>4328623</v>
      </c>
      <c r="Z27" s="628">
        <v>1961936</v>
      </c>
      <c r="AA27" s="628">
        <v>11368130</v>
      </c>
      <c r="AB27" s="628">
        <v>20097631</v>
      </c>
      <c r="AC27" s="628">
        <v>11292994</v>
      </c>
      <c r="AD27" s="628">
        <v>14111719</v>
      </c>
      <c r="AE27" s="628">
        <v>2463296</v>
      </c>
      <c r="AF27" s="628">
        <v>6956929</v>
      </c>
      <c r="AG27" s="628">
        <v>1597960</v>
      </c>
      <c r="AH27" s="628">
        <v>2969418</v>
      </c>
      <c r="AI27" s="628">
        <v>0</v>
      </c>
      <c r="AJ27" s="628">
        <v>954387</v>
      </c>
      <c r="AK27" s="628">
        <v>19954700</v>
      </c>
      <c r="AL27" s="628">
        <v>1792638</v>
      </c>
      <c r="AM27" s="628">
        <v>58635996</v>
      </c>
      <c r="AN27" s="628">
        <v>14095305</v>
      </c>
      <c r="AO27" s="628">
        <v>561797</v>
      </c>
      <c r="AP27" s="628">
        <v>9320571</v>
      </c>
      <c r="AQ27" s="628">
        <v>3868327</v>
      </c>
      <c r="AR27" s="628">
        <v>10758070</v>
      </c>
      <c r="AS27" s="628">
        <v>16479430</v>
      </c>
      <c r="AT27" s="628">
        <v>1552958</v>
      </c>
      <c r="AU27" s="628">
        <v>5155320</v>
      </c>
      <c r="AV27" s="628">
        <v>46295</v>
      </c>
      <c r="AW27" s="628">
        <v>1899369</v>
      </c>
      <c r="AX27" s="628">
        <v>0</v>
      </c>
      <c r="AY27" s="628">
        <v>5501011</v>
      </c>
      <c r="AZ27" s="628">
        <v>1010471</v>
      </c>
      <c r="BA27" s="628">
        <v>15795819</v>
      </c>
      <c r="BB27" s="628">
        <v>0</v>
      </c>
      <c r="BC27" s="628">
        <v>2295606</v>
      </c>
      <c r="BD27" s="628">
        <v>10124476</v>
      </c>
      <c r="BE27" s="628">
        <v>0</v>
      </c>
    </row>
    <row r="28" spans="1:57" ht="25.5" customHeight="1">
      <c r="A28" s="713" t="s">
        <v>9</v>
      </c>
      <c r="B28" s="713"/>
      <c r="C28" s="713"/>
      <c r="D28" s="712" t="s">
        <v>698</v>
      </c>
      <c r="E28" s="712"/>
      <c r="F28" s="712"/>
      <c r="G28" s="628">
        <v>4194844</v>
      </c>
      <c r="H28" s="628">
        <v>0</v>
      </c>
      <c r="I28" s="628">
        <v>5357251</v>
      </c>
      <c r="J28" s="628">
        <v>3012491</v>
      </c>
      <c r="K28" s="628">
        <v>100079921</v>
      </c>
      <c r="L28" s="628">
        <v>8171546</v>
      </c>
      <c r="M28" s="628">
        <v>8457229</v>
      </c>
      <c r="N28" s="628">
        <v>1741418</v>
      </c>
      <c r="O28" s="628">
        <v>2299327</v>
      </c>
      <c r="P28" s="628">
        <v>0</v>
      </c>
      <c r="Q28" s="628">
        <v>12176943</v>
      </c>
      <c r="R28" s="628">
        <v>2568259</v>
      </c>
      <c r="S28" s="628">
        <v>1668776</v>
      </c>
      <c r="T28" s="628">
        <v>16541327</v>
      </c>
      <c r="U28" s="628">
        <v>6056960</v>
      </c>
      <c r="V28" s="628">
        <v>4098020</v>
      </c>
      <c r="W28" s="628">
        <v>3778453</v>
      </c>
      <c r="X28" s="628">
        <v>4629057</v>
      </c>
      <c r="Y28" s="628">
        <v>3833235</v>
      </c>
      <c r="Z28" s="628">
        <v>1709069</v>
      </c>
      <c r="AA28" s="628">
        <v>10067080</v>
      </c>
      <c r="AB28" s="628">
        <v>17150964</v>
      </c>
      <c r="AC28" s="628">
        <v>10150323</v>
      </c>
      <c r="AD28" s="628">
        <v>12400060</v>
      </c>
      <c r="AE28" s="628">
        <v>1968485</v>
      </c>
      <c r="AF28" s="628">
        <v>6587919</v>
      </c>
      <c r="AG28" s="628">
        <v>1412863</v>
      </c>
      <c r="AH28" s="628">
        <v>2545680</v>
      </c>
      <c r="AI28" s="628">
        <v>0</v>
      </c>
      <c r="AJ28" s="628">
        <v>122622</v>
      </c>
      <c r="AK28" s="628">
        <v>15903300</v>
      </c>
      <c r="AL28" s="628">
        <v>1590271</v>
      </c>
      <c r="AM28" s="628">
        <v>54296814</v>
      </c>
      <c r="AN28" s="628">
        <v>13258890</v>
      </c>
      <c r="AO28" s="628">
        <v>415274</v>
      </c>
      <c r="AP28" s="628">
        <v>9313265</v>
      </c>
      <c r="AQ28" s="628">
        <v>3565449</v>
      </c>
      <c r="AR28" s="628">
        <v>9847141</v>
      </c>
      <c r="AS28" s="628">
        <v>13517069</v>
      </c>
      <c r="AT28" s="628">
        <v>1376495</v>
      </c>
      <c r="AU28" s="628">
        <v>4759113</v>
      </c>
      <c r="AV28" s="628">
        <v>0</v>
      </c>
      <c r="AW28" s="628">
        <v>201900</v>
      </c>
      <c r="AX28" s="628">
        <v>0</v>
      </c>
      <c r="AY28" s="628">
        <v>4978629</v>
      </c>
      <c r="AZ28" s="628">
        <v>860639</v>
      </c>
      <c r="BA28" s="628">
        <v>14872136</v>
      </c>
      <c r="BB28" s="628">
        <v>0</v>
      </c>
      <c r="BC28" s="628">
        <v>2096807</v>
      </c>
      <c r="BD28" s="628">
        <v>8759680</v>
      </c>
      <c r="BE28" s="628">
        <v>0</v>
      </c>
    </row>
    <row r="29" spans="1:57" ht="15" customHeight="1">
      <c r="A29" s="713" t="s">
        <v>647</v>
      </c>
      <c r="B29" s="713"/>
      <c r="C29" s="713"/>
      <c r="D29" s="712" t="s">
        <v>699</v>
      </c>
      <c r="E29" s="712"/>
      <c r="F29" s="712"/>
      <c r="G29" s="628">
        <v>684296</v>
      </c>
      <c r="H29" s="628">
        <v>332520</v>
      </c>
      <c r="I29" s="628">
        <v>514264</v>
      </c>
      <c r="J29" s="628">
        <v>533915</v>
      </c>
      <c r="K29" s="628">
        <v>13792519</v>
      </c>
      <c r="L29" s="628">
        <v>794659</v>
      </c>
      <c r="M29" s="628">
        <v>900419</v>
      </c>
      <c r="N29" s="628">
        <v>289974</v>
      </c>
      <c r="O29" s="628">
        <v>642656</v>
      </c>
      <c r="P29" s="628">
        <v>3114711</v>
      </c>
      <c r="Q29" s="628">
        <v>1271270</v>
      </c>
      <c r="R29" s="628">
        <v>190484</v>
      </c>
      <c r="S29" s="628">
        <v>284961</v>
      </c>
      <c r="T29" s="628">
        <v>3090679</v>
      </c>
      <c r="U29" s="628">
        <v>752352</v>
      </c>
      <c r="V29" s="628">
        <v>535594</v>
      </c>
      <c r="W29" s="628">
        <v>486421</v>
      </c>
      <c r="X29" s="628">
        <v>580131</v>
      </c>
      <c r="Y29" s="628">
        <v>495388</v>
      </c>
      <c r="Z29" s="628">
        <v>252867</v>
      </c>
      <c r="AA29" s="628">
        <v>1301050</v>
      </c>
      <c r="AB29" s="628">
        <v>2946667</v>
      </c>
      <c r="AC29" s="628">
        <v>1142671</v>
      </c>
      <c r="AD29" s="628">
        <v>1711659</v>
      </c>
      <c r="AE29" s="628">
        <v>494811</v>
      </c>
      <c r="AF29" s="628">
        <v>369010</v>
      </c>
      <c r="AG29" s="628">
        <v>185097</v>
      </c>
      <c r="AH29" s="628">
        <v>423738</v>
      </c>
      <c r="AI29" s="628">
        <v>0</v>
      </c>
      <c r="AJ29" s="628">
        <v>831765</v>
      </c>
      <c r="AK29" s="628">
        <v>4051400</v>
      </c>
      <c r="AL29" s="628">
        <v>202367</v>
      </c>
      <c r="AM29" s="628">
        <v>4339182</v>
      </c>
      <c r="AN29" s="628">
        <v>836415</v>
      </c>
      <c r="AO29" s="628">
        <v>146523</v>
      </c>
      <c r="AP29" s="628">
        <v>7306</v>
      </c>
      <c r="AQ29" s="628">
        <v>302878</v>
      </c>
      <c r="AR29" s="628">
        <v>910929</v>
      </c>
      <c r="AS29" s="628">
        <v>2962361</v>
      </c>
      <c r="AT29" s="628">
        <v>176463</v>
      </c>
      <c r="AU29" s="628">
        <v>396207</v>
      </c>
      <c r="AV29" s="628">
        <v>46295</v>
      </c>
      <c r="AW29" s="628">
        <v>1697469</v>
      </c>
      <c r="AX29" s="628">
        <v>0</v>
      </c>
      <c r="AY29" s="628">
        <v>522382</v>
      </c>
      <c r="AZ29" s="628">
        <v>149832</v>
      </c>
      <c r="BA29" s="628">
        <v>923683</v>
      </c>
      <c r="BB29" s="628">
        <v>0</v>
      </c>
      <c r="BC29" s="628">
        <v>198799</v>
      </c>
      <c r="BD29" s="628">
        <v>1364796</v>
      </c>
      <c r="BE29" s="628">
        <v>0</v>
      </c>
    </row>
    <row r="30" spans="1:57" ht="15" customHeight="1">
      <c r="A30" s="713" t="s">
        <v>296</v>
      </c>
      <c r="B30" s="713"/>
      <c r="C30" s="713"/>
      <c r="D30" s="712" t="s">
        <v>700</v>
      </c>
      <c r="E30" s="712"/>
      <c r="F30" s="712"/>
      <c r="G30" s="628">
        <v>99740</v>
      </c>
      <c r="H30" s="628">
        <v>888310</v>
      </c>
      <c r="I30" s="628">
        <v>177096</v>
      </c>
      <c r="J30" s="628">
        <v>138619</v>
      </c>
      <c r="K30" s="628">
        <v>110344</v>
      </c>
      <c r="L30" s="628">
        <v>217945</v>
      </c>
      <c r="M30" s="628">
        <v>436730</v>
      </c>
      <c r="N30" s="628">
        <v>176791</v>
      </c>
      <c r="O30" s="628">
        <v>642551</v>
      </c>
      <c r="P30" s="628">
        <v>3068629</v>
      </c>
      <c r="Q30" s="628">
        <v>179636</v>
      </c>
      <c r="R30" s="628">
        <v>106336</v>
      </c>
      <c r="S30" s="628">
        <v>8685</v>
      </c>
      <c r="T30" s="628">
        <v>494489</v>
      </c>
      <c r="U30" s="628">
        <v>1366</v>
      </c>
      <c r="V30" s="628">
        <v>99423</v>
      </c>
      <c r="W30" s="628">
        <v>55460</v>
      </c>
      <c r="X30" s="628">
        <v>196164</v>
      </c>
      <c r="Y30" s="628">
        <v>505002</v>
      </c>
      <c r="Z30" s="628">
        <v>52618</v>
      </c>
      <c r="AA30" s="628">
        <v>592624</v>
      </c>
      <c r="AB30" s="628">
        <v>942827</v>
      </c>
      <c r="AC30" s="628">
        <v>405022</v>
      </c>
      <c r="AD30" s="628">
        <v>586319</v>
      </c>
      <c r="AE30" s="628">
        <v>51741</v>
      </c>
      <c r="AF30" s="628">
        <v>12674</v>
      </c>
      <c r="AG30" s="628">
        <v>206384</v>
      </c>
      <c r="AH30" s="628">
        <v>21324</v>
      </c>
      <c r="AI30" s="628">
        <v>872854</v>
      </c>
      <c r="AJ30" s="628">
        <v>147753</v>
      </c>
      <c r="AK30" s="628">
        <v>1132497</v>
      </c>
      <c r="AL30" s="628">
        <v>1531481</v>
      </c>
      <c r="AM30" s="628">
        <v>3945910</v>
      </c>
      <c r="AN30" s="628">
        <v>89760</v>
      </c>
      <c r="AO30" s="628">
        <v>2610995</v>
      </c>
      <c r="AP30" s="628">
        <v>68727</v>
      </c>
      <c r="AQ30" s="628">
        <v>1174658</v>
      </c>
      <c r="AR30" s="628">
        <v>180394</v>
      </c>
      <c r="AS30" s="628">
        <v>1702039</v>
      </c>
      <c r="AT30" s="628">
        <v>221600</v>
      </c>
      <c r="AU30" s="628">
        <v>133626</v>
      </c>
      <c r="AV30" s="628">
        <v>5959</v>
      </c>
      <c r="AW30" s="628">
        <v>287884</v>
      </c>
      <c r="AX30" s="628">
        <v>5765731</v>
      </c>
      <c r="AY30" s="628">
        <v>46449</v>
      </c>
      <c r="AZ30" s="628">
        <v>56686</v>
      </c>
      <c r="BA30" s="628">
        <v>964659</v>
      </c>
      <c r="BB30" s="628">
        <v>1513307</v>
      </c>
      <c r="BC30" s="628">
        <v>475441</v>
      </c>
      <c r="BD30" s="628">
        <v>103011</v>
      </c>
      <c r="BE30" s="628">
        <v>674540</v>
      </c>
    </row>
    <row r="31" spans="1:57" ht="15" customHeight="1">
      <c r="A31" s="713" t="s">
        <v>648</v>
      </c>
      <c r="B31" s="713"/>
      <c r="C31" s="713"/>
      <c r="D31" s="712" t="s">
        <v>701</v>
      </c>
      <c r="E31" s="712"/>
      <c r="F31" s="712"/>
      <c r="G31" s="628">
        <v>0</v>
      </c>
      <c r="H31" s="628">
        <v>0</v>
      </c>
      <c r="I31" s="628">
        <v>0</v>
      </c>
      <c r="J31" s="628">
        <v>0</v>
      </c>
      <c r="K31" s="628">
        <v>344</v>
      </c>
      <c r="L31" s="628">
        <v>0</v>
      </c>
      <c r="M31" s="628">
        <v>225434</v>
      </c>
      <c r="N31" s="628">
        <v>1937</v>
      </c>
      <c r="O31" s="628">
        <v>22311</v>
      </c>
      <c r="P31" s="628">
        <v>3</v>
      </c>
      <c r="Q31" s="628">
        <v>5</v>
      </c>
      <c r="R31" s="628">
        <v>18921</v>
      </c>
      <c r="S31" s="628">
        <v>0</v>
      </c>
      <c r="T31" s="628">
        <v>413174</v>
      </c>
      <c r="U31" s="628">
        <v>248</v>
      </c>
      <c r="V31" s="628">
        <v>77255</v>
      </c>
      <c r="W31" s="628">
        <v>0</v>
      </c>
      <c r="X31" s="628">
        <v>42903</v>
      </c>
      <c r="Y31" s="628">
        <v>0</v>
      </c>
      <c r="Z31" s="628">
        <v>15851</v>
      </c>
      <c r="AA31" s="628">
        <v>180434</v>
      </c>
      <c r="AB31" s="628">
        <v>601306</v>
      </c>
      <c r="AC31" s="628">
        <v>40</v>
      </c>
      <c r="AD31" s="628">
        <v>222279</v>
      </c>
      <c r="AE31" s="628">
        <v>0</v>
      </c>
      <c r="AF31" s="628">
        <v>8</v>
      </c>
      <c r="AG31" s="628">
        <v>0</v>
      </c>
      <c r="AH31" s="628">
        <v>0</v>
      </c>
      <c r="AI31" s="628">
        <v>0</v>
      </c>
      <c r="AJ31" s="628">
        <v>0</v>
      </c>
      <c r="AK31" s="628">
        <v>517640</v>
      </c>
      <c r="AL31" s="628">
        <v>0</v>
      </c>
      <c r="AM31" s="628">
        <v>1067175</v>
      </c>
      <c r="AN31" s="628">
        <v>482</v>
      </c>
      <c r="AO31" s="628">
        <v>0</v>
      </c>
      <c r="AP31" s="628">
        <v>164</v>
      </c>
      <c r="AQ31" s="628">
        <v>0</v>
      </c>
      <c r="AR31" s="628">
        <v>162219</v>
      </c>
      <c r="AS31" s="628">
        <v>1017275</v>
      </c>
      <c r="AT31" s="628">
        <v>148263</v>
      </c>
      <c r="AU31" s="628">
        <v>0</v>
      </c>
      <c r="AV31" s="628">
        <v>0</v>
      </c>
      <c r="AW31" s="628">
        <v>2235</v>
      </c>
      <c r="AX31" s="628">
        <v>0</v>
      </c>
      <c r="AY31" s="628">
        <v>0</v>
      </c>
      <c r="AZ31" s="628">
        <v>12630</v>
      </c>
      <c r="BA31" s="628">
        <v>216</v>
      </c>
      <c r="BB31" s="628">
        <v>300324</v>
      </c>
      <c r="BC31" s="628">
        <v>0</v>
      </c>
      <c r="BD31" s="628">
        <v>6</v>
      </c>
      <c r="BE31" s="628">
        <v>0</v>
      </c>
    </row>
    <row r="32" spans="1:57" ht="15" customHeight="1">
      <c r="A32" s="713" t="s">
        <v>649</v>
      </c>
      <c r="B32" s="713"/>
      <c r="C32" s="713"/>
      <c r="D32" s="712" t="s">
        <v>702</v>
      </c>
      <c r="E32" s="712"/>
      <c r="F32" s="712"/>
      <c r="G32" s="628">
        <v>47988</v>
      </c>
      <c r="H32" s="628">
        <v>0</v>
      </c>
      <c r="I32" s="628">
        <v>18946</v>
      </c>
      <c r="J32" s="628">
        <v>46610</v>
      </c>
      <c r="K32" s="628">
        <v>0</v>
      </c>
      <c r="L32" s="628">
        <v>0</v>
      </c>
      <c r="M32" s="628">
        <v>211118</v>
      </c>
      <c r="N32" s="628">
        <v>173765</v>
      </c>
      <c r="O32" s="628">
        <v>561119</v>
      </c>
      <c r="P32" s="628">
        <v>3034381</v>
      </c>
      <c r="Q32" s="628">
        <v>0</v>
      </c>
      <c r="R32" s="628">
        <v>87415</v>
      </c>
      <c r="S32" s="628">
        <v>0</v>
      </c>
      <c r="T32" s="628">
        <v>81315</v>
      </c>
      <c r="U32" s="628">
        <v>0</v>
      </c>
      <c r="V32" s="628">
        <v>22168</v>
      </c>
      <c r="W32" s="628">
        <v>0</v>
      </c>
      <c r="X32" s="628">
        <v>3351</v>
      </c>
      <c r="Y32" s="628">
        <v>0</v>
      </c>
      <c r="Z32" s="628">
        <v>36767</v>
      </c>
      <c r="AA32" s="628">
        <v>217994</v>
      </c>
      <c r="AB32" s="628">
        <v>341521</v>
      </c>
      <c r="AC32" s="628">
        <v>381130</v>
      </c>
      <c r="AD32" s="628">
        <v>251851</v>
      </c>
      <c r="AE32" s="628">
        <v>0</v>
      </c>
      <c r="AF32" s="628">
        <v>12611</v>
      </c>
      <c r="AG32" s="628">
        <v>0</v>
      </c>
      <c r="AH32" s="628">
        <v>17942</v>
      </c>
      <c r="AI32" s="628">
        <v>108894</v>
      </c>
      <c r="AJ32" s="628">
        <v>147753</v>
      </c>
      <c r="AK32" s="628">
        <v>614857</v>
      </c>
      <c r="AL32" s="628">
        <v>0</v>
      </c>
      <c r="AM32" s="628">
        <v>1277647</v>
      </c>
      <c r="AN32" s="628">
        <v>87454</v>
      </c>
      <c r="AO32" s="628">
        <v>0</v>
      </c>
      <c r="AP32" s="628">
        <v>0</v>
      </c>
      <c r="AQ32" s="628">
        <v>21520</v>
      </c>
      <c r="AR32" s="628">
        <v>1957</v>
      </c>
      <c r="AS32" s="628">
        <v>655663</v>
      </c>
      <c r="AT32" s="628">
        <v>73337</v>
      </c>
      <c r="AU32" s="628">
        <v>133626</v>
      </c>
      <c r="AV32" s="628">
        <v>189</v>
      </c>
      <c r="AW32" s="628">
        <v>265319</v>
      </c>
      <c r="AX32" s="628">
        <v>0</v>
      </c>
      <c r="AY32" s="628">
        <v>0</v>
      </c>
      <c r="AZ32" s="628">
        <v>38631</v>
      </c>
      <c r="BA32" s="628">
        <v>442970</v>
      </c>
      <c r="BB32" s="628">
        <v>1165883</v>
      </c>
      <c r="BC32" s="628">
        <v>12990</v>
      </c>
      <c r="BD32" s="628">
        <v>77388</v>
      </c>
      <c r="BE32" s="628">
        <v>0</v>
      </c>
    </row>
    <row r="33" spans="1:57" ht="15" customHeight="1">
      <c r="A33" s="713" t="s">
        <v>650</v>
      </c>
      <c r="B33" s="713"/>
      <c r="C33" s="713"/>
      <c r="D33" s="712" t="s">
        <v>703</v>
      </c>
      <c r="E33" s="712"/>
      <c r="F33" s="712"/>
      <c r="G33" s="628">
        <v>51752</v>
      </c>
      <c r="H33" s="628">
        <v>888310</v>
      </c>
      <c r="I33" s="628">
        <v>17252</v>
      </c>
      <c r="J33" s="628">
        <v>56035</v>
      </c>
      <c r="K33" s="628">
        <v>110000</v>
      </c>
      <c r="L33" s="628">
        <v>217945</v>
      </c>
      <c r="M33" s="628">
        <v>0</v>
      </c>
      <c r="N33" s="628">
        <v>0</v>
      </c>
      <c r="O33" s="628">
        <v>0</v>
      </c>
      <c r="P33" s="628">
        <v>34245</v>
      </c>
      <c r="Q33" s="628">
        <v>0</v>
      </c>
      <c r="R33" s="628">
        <v>0</v>
      </c>
      <c r="S33" s="628">
        <v>5633</v>
      </c>
      <c r="T33" s="628">
        <v>0</v>
      </c>
      <c r="U33" s="628">
        <v>1118</v>
      </c>
      <c r="V33" s="628">
        <v>0</v>
      </c>
      <c r="W33" s="628">
        <v>55460</v>
      </c>
      <c r="X33" s="628">
        <v>149910</v>
      </c>
      <c r="Y33" s="628">
        <v>505002</v>
      </c>
      <c r="Z33" s="628">
        <v>0</v>
      </c>
      <c r="AA33" s="628">
        <v>0</v>
      </c>
      <c r="AB33" s="628">
        <v>0</v>
      </c>
      <c r="AC33" s="628">
        <v>23852</v>
      </c>
      <c r="AD33" s="628">
        <v>60158</v>
      </c>
      <c r="AE33" s="628">
        <v>51741</v>
      </c>
      <c r="AF33" s="628">
        <v>4</v>
      </c>
      <c r="AG33" s="628">
        <v>202463</v>
      </c>
      <c r="AH33" s="628">
        <v>3382</v>
      </c>
      <c r="AI33" s="628">
        <v>123584</v>
      </c>
      <c r="AJ33" s="628">
        <v>0</v>
      </c>
      <c r="AK33" s="628">
        <v>0</v>
      </c>
      <c r="AL33" s="628">
        <v>1491507</v>
      </c>
      <c r="AM33" s="628">
        <v>0</v>
      </c>
      <c r="AN33" s="628">
        <v>1824</v>
      </c>
      <c r="AO33" s="628">
        <v>2610995</v>
      </c>
      <c r="AP33" s="628">
        <v>68563</v>
      </c>
      <c r="AQ33" s="628">
        <v>1153138</v>
      </c>
      <c r="AR33" s="628">
        <v>16218</v>
      </c>
      <c r="AS33" s="628">
        <v>0</v>
      </c>
      <c r="AT33" s="628">
        <v>0</v>
      </c>
      <c r="AU33" s="628">
        <v>0</v>
      </c>
      <c r="AV33" s="628">
        <v>5770</v>
      </c>
      <c r="AW33" s="628">
        <v>1024</v>
      </c>
      <c r="AX33" s="628">
        <v>5765731</v>
      </c>
      <c r="AY33" s="628">
        <v>45797</v>
      </c>
      <c r="AZ33" s="628">
        <v>0</v>
      </c>
      <c r="BA33" s="628">
        <v>2779</v>
      </c>
      <c r="BB33" s="628">
        <v>47100</v>
      </c>
      <c r="BC33" s="628">
        <v>462451</v>
      </c>
      <c r="BD33" s="628">
        <v>11531</v>
      </c>
      <c r="BE33" s="628">
        <v>668178</v>
      </c>
    </row>
    <row r="34" spans="1:57" ht="15" customHeight="1">
      <c r="A34" s="713" t="s">
        <v>651</v>
      </c>
      <c r="B34" s="713"/>
      <c r="C34" s="713"/>
      <c r="D34" s="712" t="s">
        <v>704</v>
      </c>
      <c r="E34" s="712"/>
      <c r="F34" s="712"/>
      <c r="G34" s="628">
        <v>0</v>
      </c>
      <c r="H34" s="628">
        <v>0</v>
      </c>
      <c r="I34" s="628">
        <v>140898</v>
      </c>
      <c r="J34" s="628">
        <v>35974</v>
      </c>
      <c r="K34" s="628">
        <v>0</v>
      </c>
      <c r="L34" s="628">
        <v>0</v>
      </c>
      <c r="M34" s="628">
        <v>178</v>
      </c>
      <c r="N34" s="628">
        <v>1089</v>
      </c>
      <c r="O34" s="628">
        <v>59121</v>
      </c>
      <c r="P34" s="628">
        <v>0</v>
      </c>
      <c r="Q34" s="628">
        <v>179631</v>
      </c>
      <c r="R34" s="628">
        <v>0</v>
      </c>
      <c r="S34" s="628">
        <v>3052</v>
      </c>
      <c r="T34" s="628">
        <v>0</v>
      </c>
      <c r="U34" s="628">
        <v>0</v>
      </c>
      <c r="V34" s="628">
        <v>0</v>
      </c>
      <c r="W34" s="628">
        <v>0</v>
      </c>
      <c r="X34" s="628">
        <v>0</v>
      </c>
      <c r="Y34" s="628">
        <v>0</v>
      </c>
      <c r="Z34" s="628">
        <v>0</v>
      </c>
      <c r="AA34" s="628">
        <v>194196</v>
      </c>
      <c r="AB34" s="628">
        <v>0</v>
      </c>
      <c r="AC34" s="628">
        <v>0</v>
      </c>
      <c r="AD34" s="628">
        <v>52031</v>
      </c>
      <c r="AE34" s="628">
        <v>0</v>
      </c>
      <c r="AF34" s="628">
        <v>51</v>
      </c>
      <c r="AG34" s="628">
        <v>3921</v>
      </c>
      <c r="AH34" s="628">
        <v>0</v>
      </c>
      <c r="AI34" s="628">
        <v>640376</v>
      </c>
      <c r="AJ34" s="628">
        <v>0</v>
      </c>
      <c r="AK34" s="628">
        <v>0</v>
      </c>
      <c r="AL34" s="628">
        <v>39974</v>
      </c>
      <c r="AM34" s="628">
        <v>1601088</v>
      </c>
      <c r="AN34" s="628">
        <v>0</v>
      </c>
      <c r="AO34" s="628">
        <v>0</v>
      </c>
      <c r="AP34" s="628">
        <v>0</v>
      </c>
      <c r="AQ34" s="628">
        <v>0</v>
      </c>
      <c r="AR34" s="628">
        <v>0</v>
      </c>
      <c r="AS34" s="628">
        <v>29101</v>
      </c>
      <c r="AT34" s="628">
        <v>0</v>
      </c>
      <c r="AU34" s="628">
        <v>0</v>
      </c>
      <c r="AV34" s="628">
        <v>0</v>
      </c>
      <c r="AW34" s="628">
        <v>19306</v>
      </c>
      <c r="AX34" s="628">
        <v>0</v>
      </c>
      <c r="AY34" s="628">
        <v>652</v>
      </c>
      <c r="AZ34" s="628">
        <v>5425</v>
      </c>
      <c r="BA34" s="628">
        <v>518694</v>
      </c>
      <c r="BB34" s="628">
        <v>0</v>
      </c>
      <c r="BC34" s="628">
        <v>0</v>
      </c>
      <c r="BD34" s="628">
        <v>14086</v>
      </c>
      <c r="BE34" s="628">
        <v>6362</v>
      </c>
    </row>
  </sheetData>
  <mergeCells count="64">
    <mergeCell ref="A33:C33"/>
    <mergeCell ref="D33:F33"/>
    <mergeCell ref="A34:C34"/>
    <mergeCell ref="D34:F34"/>
    <mergeCell ref="A30:C30"/>
    <mergeCell ref="D30:F30"/>
    <mergeCell ref="A31:C31"/>
    <mergeCell ref="D31:F31"/>
    <mergeCell ref="A32:C32"/>
    <mergeCell ref="D32:F32"/>
    <mergeCell ref="A27:C27"/>
    <mergeCell ref="D27:F27"/>
    <mergeCell ref="A28:C28"/>
    <mergeCell ref="D28:F28"/>
    <mergeCell ref="A29:C29"/>
    <mergeCell ref="D29:F29"/>
    <mergeCell ref="A24:C24"/>
    <mergeCell ref="D24:F24"/>
    <mergeCell ref="A25:C25"/>
    <mergeCell ref="D25:F25"/>
    <mergeCell ref="A26:C26"/>
    <mergeCell ref="D26:F26"/>
    <mergeCell ref="A21:C21"/>
    <mergeCell ref="D21:F21"/>
    <mergeCell ref="A22:C22"/>
    <mergeCell ref="D22:F22"/>
    <mergeCell ref="A23:C23"/>
    <mergeCell ref="D23:F23"/>
    <mergeCell ref="A18:C18"/>
    <mergeCell ref="D18:F18"/>
    <mergeCell ref="A19:C19"/>
    <mergeCell ref="D19:F19"/>
    <mergeCell ref="A20:C20"/>
    <mergeCell ref="D20:F20"/>
    <mergeCell ref="A15:C15"/>
    <mergeCell ref="D15:F15"/>
    <mergeCell ref="A16:C16"/>
    <mergeCell ref="D16:F16"/>
    <mergeCell ref="A17:C17"/>
    <mergeCell ref="D17:F17"/>
    <mergeCell ref="A12:C12"/>
    <mergeCell ref="D12:F12"/>
    <mergeCell ref="A13:C13"/>
    <mergeCell ref="D13:F13"/>
    <mergeCell ref="A14:C14"/>
    <mergeCell ref="D14:F14"/>
    <mergeCell ref="A9:C9"/>
    <mergeCell ref="D9:F9"/>
    <mergeCell ref="A10:C10"/>
    <mergeCell ref="D10:F10"/>
    <mergeCell ref="A11:C11"/>
    <mergeCell ref="D11:F11"/>
    <mergeCell ref="A6:C6"/>
    <mergeCell ref="D6:F6"/>
    <mergeCell ref="A7:C7"/>
    <mergeCell ref="D7:F7"/>
    <mergeCell ref="A8:C8"/>
    <mergeCell ref="D8:F8"/>
    <mergeCell ref="A3:C3"/>
    <mergeCell ref="D3:F3"/>
    <mergeCell ref="A4:C4"/>
    <mergeCell ref="D4:F4"/>
    <mergeCell ref="A5:C5"/>
    <mergeCell ref="D5:F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workbookViewId="0">
      <pane ySplit="4" topLeftCell="A41" activePane="bottomLeft" state="frozen"/>
      <selection activeCell="D31" sqref="D31"/>
      <selection pane="bottomLeft" activeCell="C61" sqref="C61"/>
    </sheetView>
  </sheetViews>
  <sheetFormatPr defaultColWidth="9.23046875" defaultRowHeight="12.45"/>
  <cols>
    <col min="1" max="1" width="9.23046875" style="167"/>
    <col min="2" max="2" width="44.69140625" style="21" customWidth="1"/>
    <col min="3" max="3" width="15.23046875" style="37" bestFit="1" customWidth="1"/>
    <col min="4" max="16384" width="9.23046875" style="21"/>
  </cols>
  <sheetData>
    <row r="1" spans="1:3" ht="22.75">
      <c r="A1" s="720" t="s">
        <v>851</v>
      </c>
      <c r="B1" s="720"/>
      <c r="C1" s="720"/>
    </row>
    <row r="2" spans="1:3" ht="17.600000000000001">
      <c r="A2" s="721" t="s">
        <v>0</v>
      </c>
      <c r="B2" s="721"/>
      <c r="C2" s="721"/>
    </row>
    <row r="3" spans="1:3" ht="18.45">
      <c r="A3" s="718" t="s">
        <v>1</v>
      </c>
      <c r="B3" s="719"/>
      <c r="C3" s="719"/>
    </row>
    <row r="4" spans="1:3">
      <c r="A4" s="171" t="s">
        <v>2</v>
      </c>
      <c r="B4" s="36" t="s">
        <v>3</v>
      </c>
      <c r="C4" s="42" t="s">
        <v>4</v>
      </c>
    </row>
    <row r="5" spans="1:3">
      <c r="A5" s="171" t="s">
        <v>5</v>
      </c>
    </row>
    <row r="6" spans="1:3">
      <c r="A6" s="170">
        <v>1</v>
      </c>
      <c r="B6" s="172" t="s">
        <v>6</v>
      </c>
      <c r="C6" s="169" t="s">
        <v>626</v>
      </c>
    </row>
    <row r="7" spans="1:3">
      <c r="A7" s="167">
        <v>2</v>
      </c>
      <c r="B7" s="557" t="s">
        <v>964</v>
      </c>
      <c r="C7" s="696" t="s">
        <v>965</v>
      </c>
    </row>
    <row r="8" spans="1:3">
      <c r="A8" s="170">
        <v>3</v>
      </c>
      <c r="B8" s="172" t="s">
        <v>7</v>
      </c>
      <c r="C8" s="169" t="s">
        <v>849</v>
      </c>
    </row>
    <row r="9" spans="1:3">
      <c r="A9" s="167">
        <v>4</v>
      </c>
      <c r="B9" s="168" t="s">
        <v>331</v>
      </c>
      <c r="C9" s="696" t="s">
        <v>626</v>
      </c>
    </row>
    <row r="10" spans="1:3">
      <c r="A10" s="170">
        <v>5</v>
      </c>
      <c r="B10" s="172" t="s">
        <v>332</v>
      </c>
      <c r="C10" s="169" t="s">
        <v>626</v>
      </c>
    </row>
    <row r="11" spans="1:3">
      <c r="A11" s="167">
        <v>6</v>
      </c>
      <c r="B11" s="168" t="s">
        <v>333</v>
      </c>
      <c r="C11" s="696" t="s">
        <v>452</v>
      </c>
    </row>
    <row r="12" spans="1:3">
      <c r="A12" s="170">
        <v>7</v>
      </c>
      <c r="B12" s="172" t="s">
        <v>334</v>
      </c>
      <c r="C12" s="169" t="s">
        <v>452</v>
      </c>
    </row>
    <row r="13" spans="1:3">
      <c r="A13" s="167">
        <v>8</v>
      </c>
      <c r="B13" s="557" t="s">
        <v>335</v>
      </c>
      <c r="C13" s="697" t="s">
        <v>452</v>
      </c>
    </row>
    <row r="14" spans="1:3">
      <c r="A14" s="170">
        <v>9</v>
      </c>
      <c r="B14" s="173" t="s">
        <v>336</v>
      </c>
      <c r="C14" s="251" t="s">
        <v>452</v>
      </c>
    </row>
    <row r="15" spans="1:3" ht="14.25" customHeight="1">
      <c r="A15" s="167">
        <v>10</v>
      </c>
      <c r="B15" s="557" t="s">
        <v>8</v>
      </c>
      <c r="C15" s="697" t="s">
        <v>452</v>
      </c>
    </row>
    <row r="16" spans="1:3" ht="14.25" customHeight="1">
      <c r="A16" s="170">
        <v>11</v>
      </c>
      <c r="B16" s="173" t="s">
        <v>361</v>
      </c>
      <c r="C16" s="251" t="s">
        <v>849</v>
      </c>
    </row>
    <row r="17" spans="1:3">
      <c r="B17" s="168"/>
      <c r="C17" s="696"/>
    </row>
    <row r="18" spans="1:3">
      <c r="A18" s="171" t="s">
        <v>9</v>
      </c>
      <c r="B18" s="168"/>
      <c r="C18" s="696"/>
    </row>
    <row r="19" spans="1:3">
      <c r="A19" s="170">
        <v>12</v>
      </c>
      <c r="B19" s="172" t="s">
        <v>10</v>
      </c>
      <c r="C19" s="251" t="s">
        <v>849</v>
      </c>
    </row>
    <row r="20" spans="1:3">
      <c r="A20" s="167">
        <v>13</v>
      </c>
      <c r="B20" s="168" t="s">
        <v>337</v>
      </c>
      <c r="C20" s="696" t="s">
        <v>626</v>
      </c>
    </row>
    <row r="21" spans="1:3" ht="24.9">
      <c r="A21" s="170">
        <v>14</v>
      </c>
      <c r="B21" s="172" t="s">
        <v>338</v>
      </c>
      <c r="C21" s="279" t="s">
        <v>452</v>
      </c>
    </row>
    <row r="22" spans="1:3">
      <c r="B22" s="168"/>
      <c r="C22" s="696"/>
    </row>
    <row r="23" spans="1:3">
      <c r="A23" s="171" t="s">
        <v>11</v>
      </c>
      <c r="B23" s="168"/>
      <c r="C23" s="696"/>
    </row>
    <row r="24" spans="1:3">
      <c r="A24" s="170">
        <v>15</v>
      </c>
      <c r="B24" s="172" t="s">
        <v>12</v>
      </c>
      <c r="C24" s="251" t="s">
        <v>849</v>
      </c>
    </row>
    <row r="25" spans="1:3">
      <c r="A25" s="167">
        <v>16</v>
      </c>
      <c r="B25" s="168" t="s">
        <v>339</v>
      </c>
      <c r="C25" s="696" t="s">
        <v>626</v>
      </c>
    </row>
    <row r="26" spans="1:3" ht="24.9">
      <c r="A26" s="170">
        <v>17</v>
      </c>
      <c r="B26" s="172" t="s">
        <v>363</v>
      </c>
      <c r="C26" s="279" t="s">
        <v>452</v>
      </c>
    </row>
    <row r="27" spans="1:3">
      <c r="A27" s="167">
        <v>18</v>
      </c>
      <c r="B27" s="557" t="s">
        <v>13</v>
      </c>
      <c r="C27" s="697" t="s">
        <v>849</v>
      </c>
    </row>
    <row r="28" spans="1:3">
      <c r="B28" s="168"/>
      <c r="C28" s="696"/>
    </row>
    <row r="29" spans="1:3">
      <c r="A29" s="171" t="s">
        <v>14</v>
      </c>
      <c r="B29" s="168"/>
      <c r="C29" s="696"/>
    </row>
    <row r="30" spans="1:3">
      <c r="A30" s="170">
        <v>19</v>
      </c>
      <c r="B30" s="172" t="s">
        <v>340</v>
      </c>
      <c r="C30" s="251" t="s">
        <v>849</v>
      </c>
    </row>
    <row r="31" spans="1:3">
      <c r="A31" s="167">
        <v>20</v>
      </c>
      <c r="B31" s="168" t="s">
        <v>341</v>
      </c>
      <c r="C31" s="696" t="s">
        <v>626</v>
      </c>
    </row>
    <row r="32" spans="1:3">
      <c r="A32" s="170">
        <v>21</v>
      </c>
      <c r="B32" s="172" t="s">
        <v>342</v>
      </c>
      <c r="C32" s="169" t="s">
        <v>452</v>
      </c>
    </row>
    <row r="33" spans="1:3" s="683" customFormat="1" ht="14.6">
      <c r="A33" s="167">
        <v>22</v>
      </c>
      <c r="B33" s="168" t="s">
        <v>441</v>
      </c>
      <c r="C33" s="696" t="s">
        <v>673</v>
      </c>
    </row>
    <row r="34" spans="1:3">
      <c r="B34" s="168"/>
      <c r="C34" s="696"/>
    </row>
    <row r="35" spans="1:3">
      <c r="A35" s="171" t="s">
        <v>15</v>
      </c>
      <c r="B35" s="168"/>
      <c r="C35" s="696"/>
    </row>
    <row r="36" spans="1:3">
      <c r="A36" s="170">
        <v>23</v>
      </c>
      <c r="B36" s="172" t="s">
        <v>16</v>
      </c>
      <c r="C36" s="251" t="s">
        <v>849</v>
      </c>
    </row>
    <row r="37" spans="1:3" ht="24.9">
      <c r="A37" s="167">
        <v>24</v>
      </c>
      <c r="B37" s="168" t="s">
        <v>17</v>
      </c>
      <c r="C37" s="698" t="s">
        <v>452</v>
      </c>
    </row>
    <row r="38" spans="1:3">
      <c r="A38" s="170">
        <v>25</v>
      </c>
      <c r="B38" s="172" t="s">
        <v>18</v>
      </c>
      <c r="C38" s="251" t="s">
        <v>849</v>
      </c>
    </row>
    <row r="39" spans="1:3">
      <c r="A39" s="167">
        <v>26</v>
      </c>
      <c r="B39" s="168" t="s">
        <v>442</v>
      </c>
      <c r="C39" s="699" t="s">
        <v>849</v>
      </c>
    </row>
    <row r="40" spans="1:3">
      <c r="A40" s="170">
        <v>27</v>
      </c>
      <c r="B40" s="172" t="s">
        <v>443</v>
      </c>
      <c r="C40" s="252" t="s">
        <v>849</v>
      </c>
    </row>
    <row r="41" spans="1:3">
      <c r="A41" s="167">
        <v>28</v>
      </c>
      <c r="B41" s="168" t="s">
        <v>19</v>
      </c>
      <c r="C41" s="699" t="s">
        <v>849</v>
      </c>
    </row>
    <row r="42" spans="1:3">
      <c r="A42" s="170">
        <v>29</v>
      </c>
      <c r="B42" s="172" t="s">
        <v>20</v>
      </c>
      <c r="C42" s="252" t="s">
        <v>849</v>
      </c>
    </row>
    <row r="43" spans="1:3">
      <c r="A43" s="167">
        <v>30</v>
      </c>
      <c r="B43" s="168" t="s">
        <v>21</v>
      </c>
      <c r="C43" s="699" t="s">
        <v>849</v>
      </c>
    </row>
    <row r="44" spans="1:3">
      <c r="A44" s="170">
        <v>31</v>
      </c>
      <c r="B44" s="173" t="s">
        <v>22</v>
      </c>
      <c r="C44" s="252" t="s">
        <v>673</v>
      </c>
    </row>
    <row r="45" spans="1:3">
      <c r="A45" s="167">
        <v>32</v>
      </c>
      <c r="B45" s="557" t="s">
        <v>343</v>
      </c>
      <c r="C45" s="699" t="s">
        <v>849</v>
      </c>
    </row>
    <row r="46" spans="1:3" ht="24.9">
      <c r="A46" s="170">
        <v>33</v>
      </c>
      <c r="B46" s="172" t="s">
        <v>344</v>
      </c>
      <c r="C46" s="279" t="s">
        <v>452</v>
      </c>
    </row>
    <row r="47" spans="1:3">
      <c r="B47" s="168"/>
      <c r="C47" s="696"/>
    </row>
    <row r="48" spans="1:3">
      <c r="A48" s="171" t="s">
        <v>23</v>
      </c>
      <c r="B48" s="168"/>
      <c r="C48" s="696"/>
    </row>
    <row r="49" spans="1:3" ht="24.9">
      <c r="A49" s="170">
        <v>34</v>
      </c>
      <c r="B49" s="172" t="s">
        <v>819</v>
      </c>
      <c r="C49" s="279" t="s">
        <v>626</v>
      </c>
    </row>
    <row r="50" spans="1:3">
      <c r="A50" s="21">
        <v>35</v>
      </c>
      <c r="B50" s="168" t="s">
        <v>345</v>
      </c>
      <c r="C50" s="37">
        <v>2018</v>
      </c>
    </row>
    <row r="51" spans="1:3">
      <c r="A51" s="700">
        <v>36</v>
      </c>
      <c r="B51" s="172" t="s">
        <v>346</v>
      </c>
      <c r="C51" s="701">
        <v>2021</v>
      </c>
    </row>
    <row r="52" spans="1:3">
      <c r="A52" s="21"/>
      <c r="B52" s="168"/>
    </row>
    <row r="53" spans="1:3">
      <c r="A53" s="23" t="s">
        <v>24</v>
      </c>
      <c r="B53" s="168"/>
    </row>
    <row r="54" spans="1:3">
      <c r="A54" s="700">
        <v>37</v>
      </c>
      <c r="B54" s="172" t="s">
        <v>842</v>
      </c>
      <c r="C54" s="701">
        <v>2021</v>
      </c>
    </row>
    <row r="55" spans="1:3">
      <c r="A55" s="21">
        <v>38</v>
      </c>
      <c r="B55" s="168" t="s">
        <v>960</v>
      </c>
      <c r="C55" s="37">
        <v>2021</v>
      </c>
    </row>
    <row r="56" spans="1:3">
      <c r="B56" s="168"/>
      <c r="C56" s="696"/>
    </row>
    <row r="57" spans="1:3">
      <c r="A57" s="171" t="s">
        <v>25</v>
      </c>
      <c r="B57" s="168"/>
      <c r="C57" s="696"/>
    </row>
    <row r="58" spans="1:3">
      <c r="A58" s="170">
        <v>39</v>
      </c>
      <c r="B58" s="172" t="s">
        <v>347</v>
      </c>
      <c r="C58" s="169" t="s">
        <v>626</v>
      </c>
    </row>
    <row r="59" spans="1:3">
      <c r="A59" s="167">
        <v>40</v>
      </c>
      <c r="B59" s="168" t="s">
        <v>348</v>
      </c>
      <c r="C59" s="696" t="s">
        <v>452</v>
      </c>
    </row>
    <row r="60" spans="1:3">
      <c r="A60" s="170">
        <v>41</v>
      </c>
      <c r="B60" s="173" t="s">
        <v>439</v>
      </c>
      <c r="C60" s="169" t="s">
        <v>626</v>
      </c>
    </row>
    <row r="61" spans="1:3">
      <c r="B61" s="168"/>
      <c r="C61" s="696"/>
    </row>
    <row r="62" spans="1:3">
      <c r="A62" s="171" t="s">
        <v>26</v>
      </c>
      <c r="B62" s="168"/>
      <c r="C62" s="696"/>
    </row>
    <row r="63" spans="1:3">
      <c r="A63" s="167">
        <v>42</v>
      </c>
      <c r="B63" s="168" t="s">
        <v>349</v>
      </c>
      <c r="C63" s="696" t="s">
        <v>626</v>
      </c>
    </row>
    <row r="64" spans="1:3">
      <c r="A64" s="170">
        <v>43</v>
      </c>
      <c r="B64" s="173" t="s">
        <v>350</v>
      </c>
      <c r="C64" s="169" t="s">
        <v>850</v>
      </c>
    </row>
    <row r="67" spans="2:2" ht="14.15">
      <c r="B67" s="686"/>
    </row>
    <row r="68" spans="2:2" ht="14.15">
      <c r="B68" s="204"/>
    </row>
    <row r="70" spans="2:2">
      <c r="B70" s="231"/>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7" activePane="bottomLeft" state="frozen"/>
      <selection activeCell="D31" sqref="D31"/>
      <selection pane="bottomLeft" activeCell="E9" sqref="E9"/>
    </sheetView>
  </sheetViews>
  <sheetFormatPr defaultColWidth="9.23046875" defaultRowHeight="12.45"/>
  <cols>
    <col min="1" max="1" width="9.3828125" style="158" customWidth="1"/>
    <col min="2" max="2" width="15.23046875" style="158" customWidth="1"/>
    <col min="3" max="3" width="9.23046875" style="158"/>
    <col min="4" max="4" width="9.23046875" style="6"/>
    <col min="5" max="5" width="9.23046875" style="157"/>
    <col min="6" max="16384" width="9.23046875" style="6"/>
  </cols>
  <sheetData>
    <row r="1" spans="1:6" ht="14.15">
      <c r="A1" s="224"/>
      <c r="B1" s="722" t="s">
        <v>383</v>
      </c>
      <c r="C1" s="722"/>
      <c r="D1" s="722"/>
      <c r="E1" s="224"/>
    </row>
    <row r="2" spans="1:6" ht="18" customHeight="1">
      <c r="A2" s="723" t="s">
        <v>6</v>
      </c>
      <c r="B2" s="724"/>
      <c r="C2" s="724"/>
      <c r="D2" s="724"/>
      <c r="E2" s="724"/>
    </row>
    <row r="3" spans="1:6" ht="18" customHeight="1">
      <c r="A3" s="725" t="s">
        <v>722</v>
      </c>
      <c r="B3" s="726"/>
      <c r="C3" s="726"/>
      <c r="D3" s="726"/>
      <c r="E3" s="726"/>
    </row>
    <row r="4" spans="1:6">
      <c r="A4" s="166"/>
      <c r="B4" s="165"/>
      <c r="C4" s="164"/>
      <c r="D4" s="231"/>
    </row>
    <row r="5" spans="1:6">
      <c r="A5" s="166"/>
      <c r="B5" s="165"/>
      <c r="C5" s="164"/>
      <c r="D5" s="231"/>
    </row>
    <row r="6" spans="1:6" ht="37.299999999999997">
      <c r="B6" s="166" t="s">
        <v>27</v>
      </c>
      <c r="C6" s="165" t="s">
        <v>28</v>
      </c>
      <c r="D6" s="164" t="s">
        <v>29</v>
      </c>
    </row>
    <row r="7" spans="1:6" s="231" customFormat="1">
      <c r="A7" s="158"/>
      <c r="B7" s="7" t="s">
        <v>30</v>
      </c>
      <c r="C7" s="161">
        <v>42841</v>
      </c>
      <c r="D7" s="488"/>
      <c r="E7" s="157"/>
    </row>
    <row r="8" spans="1:6">
      <c r="A8" s="231">
        <v>1</v>
      </c>
      <c r="B8" s="158" t="s">
        <v>31</v>
      </c>
      <c r="C8" s="162">
        <v>43560</v>
      </c>
      <c r="D8" s="487">
        <v>5</v>
      </c>
      <c r="E8" s="231"/>
    </row>
    <row r="9" spans="1:6">
      <c r="A9" s="231">
        <v>2</v>
      </c>
      <c r="B9" s="7" t="s">
        <v>32</v>
      </c>
      <c r="C9" s="161">
        <v>43549</v>
      </c>
      <c r="D9" s="163">
        <v>1</v>
      </c>
      <c r="E9" s="231"/>
      <c r="F9" s="443"/>
    </row>
    <row r="10" spans="1:6">
      <c r="A10" s="231">
        <v>3</v>
      </c>
      <c r="B10" s="158" t="s">
        <v>33</v>
      </c>
      <c r="C10" s="162">
        <v>43564</v>
      </c>
      <c r="D10" s="487">
        <v>14</v>
      </c>
      <c r="E10" s="231"/>
    </row>
    <row r="11" spans="1:6">
      <c r="A11" s="231">
        <v>4</v>
      </c>
      <c r="B11" s="7" t="s">
        <v>34</v>
      </c>
      <c r="C11" s="161">
        <v>43563</v>
      </c>
      <c r="D11" s="163">
        <v>12</v>
      </c>
      <c r="E11" s="231"/>
    </row>
    <row r="12" spans="1:6">
      <c r="A12" s="231">
        <v>5</v>
      </c>
      <c r="B12" s="158" t="s">
        <v>35</v>
      </c>
      <c r="C12" s="162">
        <v>43575</v>
      </c>
      <c r="D12" s="487">
        <v>38</v>
      </c>
      <c r="E12" s="231"/>
    </row>
    <row r="13" spans="1:6">
      <c r="A13" s="231">
        <v>6</v>
      </c>
      <c r="B13" s="7" t="s">
        <v>36</v>
      </c>
      <c r="C13" s="161">
        <v>43569</v>
      </c>
      <c r="D13" s="489">
        <v>26</v>
      </c>
      <c r="E13" s="231"/>
    </row>
    <row r="14" spans="1:6">
      <c r="A14" s="231">
        <v>7</v>
      </c>
      <c r="B14" s="158" t="s">
        <v>37</v>
      </c>
      <c r="C14" s="162">
        <v>43580</v>
      </c>
      <c r="D14" s="487">
        <v>46</v>
      </c>
      <c r="E14" s="231"/>
    </row>
    <row r="15" spans="1:6">
      <c r="A15" s="231">
        <v>8</v>
      </c>
      <c r="B15" s="7" t="s">
        <v>38</v>
      </c>
      <c r="C15" s="161">
        <v>43567</v>
      </c>
      <c r="D15" s="163">
        <v>24</v>
      </c>
      <c r="E15" s="231"/>
      <c r="F15" s="443"/>
    </row>
    <row r="16" spans="1:6">
      <c r="A16" s="231">
        <v>9</v>
      </c>
      <c r="B16" s="158" t="s">
        <v>39</v>
      </c>
      <c r="C16" s="162">
        <v>43559</v>
      </c>
      <c r="D16" s="487">
        <v>3</v>
      </c>
      <c r="E16" s="231"/>
      <c r="F16" s="443"/>
    </row>
    <row r="17" spans="1:5">
      <c r="A17" s="231">
        <v>10</v>
      </c>
      <c r="B17" s="7" t="s">
        <v>40</v>
      </c>
      <c r="C17" s="161">
        <v>43562</v>
      </c>
      <c r="D17" s="163">
        <v>10</v>
      </c>
      <c r="E17" s="231"/>
    </row>
    <row r="18" spans="1:5">
      <c r="A18" s="231">
        <v>11</v>
      </c>
      <c r="B18" s="158" t="s">
        <v>41</v>
      </c>
      <c r="C18" s="162">
        <v>43578</v>
      </c>
      <c r="D18" s="487">
        <v>43</v>
      </c>
      <c r="E18" s="231"/>
    </row>
    <row r="19" spans="1:5">
      <c r="A19" s="231">
        <v>12</v>
      </c>
      <c r="B19" s="7" t="s">
        <v>42</v>
      </c>
      <c r="C19" s="161">
        <v>43561</v>
      </c>
      <c r="D19" s="489">
        <v>8</v>
      </c>
      <c r="E19" s="231"/>
    </row>
    <row r="20" spans="1:5">
      <c r="A20" s="231">
        <v>13</v>
      </c>
      <c r="B20" s="158" t="s">
        <v>43</v>
      </c>
      <c r="C20" s="162">
        <v>43579</v>
      </c>
      <c r="D20" s="487">
        <v>45</v>
      </c>
      <c r="E20" s="231"/>
    </row>
    <row r="21" spans="1:5">
      <c r="A21" s="231">
        <v>14</v>
      </c>
      <c r="B21" s="7" t="s">
        <v>44</v>
      </c>
      <c r="C21" s="161">
        <v>43564</v>
      </c>
      <c r="D21" s="163">
        <v>14</v>
      </c>
      <c r="E21" s="231"/>
    </row>
    <row r="22" spans="1:5">
      <c r="A22" s="231">
        <v>15</v>
      </c>
      <c r="B22" s="158" t="s">
        <v>45</v>
      </c>
      <c r="C22" s="162">
        <v>43570</v>
      </c>
      <c r="D22" s="487">
        <v>28</v>
      </c>
      <c r="E22" s="231"/>
    </row>
    <row r="23" spans="1:5">
      <c r="A23" s="231">
        <v>16</v>
      </c>
      <c r="B23" s="7" t="s">
        <v>46</v>
      </c>
      <c r="C23" s="161">
        <v>43570</v>
      </c>
      <c r="D23" s="163">
        <v>28</v>
      </c>
      <c r="E23" s="231"/>
    </row>
    <row r="24" spans="1:5">
      <c r="A24" s="231">
        <v>17</v>
      </c>
      <c r="B24" s="158" t="s">
        <v>47</v>
      </c>
      <c r="C24" s="162">
        <v>43565</v>
      </c>
      <c r="D24" s="487">
        <v>19</v>
      </c>
      <c r="E24" s="231"/>
    </row>
    <row r="25" spans="1:5">
      <c r="A25" s="231">
        <v>18</v>
      </c>
      <c r="B25" s="7" t="s">
        <v>48</v>
      </c>
      <c r="C25" s="161">
        <v>43559</v>
      </c>
      <c r="D25" s="489">
        <v>3</v>
      </c>
      <c r="E25" s="231"/>
    </row>
    <row r="26" spans="1:5">
      <c r="A26" s="231">
        <v>19</v>
      </c>
      <c r="B26" s="158" t="s">
        <v>49</v>
      </c>
      <c r="C26" s="162">
        <v>43575</v>
      </c>
      <c r="D26" s="487">
        <v>38</v>
      </c>
      <c r="E26" s="231"/>
    </row>
    <row r="27" spans="1:5">
      <c r="A27" s="231">
        <v>20</v>
      </c>
      <c r="B27" s="7" t="s">
        <v>50</v>
      </c>
      <c r="C27" s="161">
        <v>43574</v>
      </c>
      <c r="D27" s="163">
        <v>35</v>
      </c>
      <c r="E27" s="231"/>
    </row>
    <row r="28" spans="1:5">
      <c r="A28" s="231">
        <v>21</v>
      </c>
      <c r="B28" s="158" t="s">
        <v>51</v>
      </c>
      <c r="C28" s="162">
        <v>43578</v>
      </c>
      <c r="D28" s="487">
        <v>43</v>
      </c>
      <c r="E28" s="231"/>
    </row>
    <row r="29" spans="1:5">
      <c r="A29" s="231">
        <v>22</v>
      </c>
      <c r="B29" s="7" t="s">
        <v>52</v>
      </c>
      <c r="C29" s="161">
        <v>43571</v>
      </c>
      <c r="D29" s="163">
        <v>30</v>
      </c>
      <c r="E29" s="231"/>
    </row>
    <row r="30" spans="1:5">
      <c r="A30" s="231">
        <v>23</v>
      </c>
      <c r="B30" s="158" t="s">
        <v>53</v>
      </c>
      <c r="C30" s="162">
        <v>43580</v>
      </c>
      <c r="D30" s="487">
        <v>46</v>
      </c>
      <c r="E30" s="231"/>
    </row>
    <row r="31" spans="1:5">
      <c r="A31" s="231">
        <v>24</v>
      </c>
      <c r="B31" s="7" t="s">
        <v>54</v>
      </c>
      <c r="C31" s="161">
        <v>43564</v>
      </c>
      <c r="D31" s="489">
        <v>14</v>
      </c>
      <c r="E31" s="231"/>
    </row>
    <row r="32" spans="1:5">
      <c r="A32" s="231">
        <v>25</v>
      </c>
      <c r="B32" s="158" t="s">
        <v>55</v>
      </c>
      <c r="C32" s="162">
        <v>43564</v>
      </c>
      <c r="D32" s="487">
        <v>14</v>
      </c>
      <c r="E32" s="231"/>
    </row>
    <row r="33" spans="1:5">
      <c r="A33" s="231">
        <v>26</v>
      </c>
      <c r="B33" s="7" t="s">
        <v>56</v>
      </c>
      <c r="C33" s="161">
        <v>43561</v>
      </c>
      <c r="D33" s="163">
        <v>8</v>
      </c>
      <c r="E33" s="231"/>
    </row>
    <row r="34" spans="1:5">
      <c r="A34" s="231">
        <v>27</v>
      </c>
      <c r="B34" s="158" t="s">
        <v>57</v>
      </c>
      <c r="C34" s="162">
        <v>43567</v>
      </c>
      <c r="D34" s="487">
        <v>24</v>
      </c>
      <c r="E34" s="231"/>
    </row>
    <row r="35" spans="1:5">
      <c r="A35" s="231">
        <v>28</v>
      </c>
      <c r="B35" s="7" t="s">
        <v>58</v>
      </c>
      <c r="C35" s="161">
        <v>43573</v>
      </c>
      <c r="D35" s="163">
        <v>33</v>
      </c>
      <c r="E35" s="231"/>
    </row>
    <row r="36" spans="1:5">
      <c r="A36" s="231">
        <v>29</v>
      </c>
      <c r="B36" s="158" t="s">
        <v>59</v>
      </c>
      <c r="C36" s="162">
        <v>43574</v>
      </c>
      <c r="D36" s="487">
        <v>35</v>
      </c>
      <c r="E36" s="231"/>
    </row>
    <row r="37" spans="1:5">
      <c r="A37" s="231">
        <v>30</v>
      </c>
      <c r="B37" s="7" t="s">
        <v>60</v>
      </c>
      <c r="C37" s="161">
        <v>43585</v>
      </c>
      <c r="D37" s="489">
        <v>49</v>
      </c>
      <c r="E37" s="231"/>
    </row>
    <row r="38" spans="1:5">
      <c r="A38" s="231">
        <v>31</v>
      </c>
      <c r="B38" s="158" t="s">
        <v>61</v>
      </c>
      <c r="C38" s="162">
        <v>43563</v>
      </c>
      <c r="D38" s="487">
        <v>12</v>
      </c>
      <c r="E38" s="231"/>
    </row>
    <row r="39" spans="1:5">
      <c r="A39" s="231">
        <v>32</v>
      </c>
      <c r="B39" s="7" t="s">
        <v>62</v>
      </c>
      <c r="C39" s="161">
        <v>43588</v>
      </c>
      <c r="D39" s="163">
        <v>50</v>
      </c>
      <c r="E39" s="231"/>
    </row>
    <row r="40" spans="1:5">
      <c r="A40" s="231">
        <v>33</v>
      </c>
      <c r="B40" s="158" t="s">
        <v>63</v>
      </c>
      <c r="C40" s="162">
        <v>43566</v>
      </c>
      <c r="D40" s="487">
        <v>22</v>
      </c>
      <c r="E40" s="231"/>
    </row>
    <row r="41" spans="1:5">
      <c r="A41" s="231">
        <v>34</v>
      </c>
      <c r="B41" s="7" t="s">
        <v>64</v>
      </c>
      <c r="C41" s="161">
        <v>43576</v>
      </c>
      <c r="D41" s="163">
        <v>41</v>
      </c>
      <c r="E41" s="231"/>
    </row>
    <row r="42" spans="1:5">
      <c r="A42" s="231">
        <v>35</v>
      </c>
      <c r="B42" s="158" t="s">
        <v>65</v>
      </c>
      <c r="C42" s="162">
        <v>43569</v>
      </c>
      <c r="D42" s="487">
        <v>26</v>
      </c>
      <c r="E42" s="231"/>
    </row>
    <row r="43" spans="1:5">
      <c r="A43" s="231">
        <v>36</v>
      </c>
      <c r="B43" s="7" t="s">
        <v>66</v>
      </c>
      <c r="C43" s="161">
        <v>43554</v>
      </c>
      <c r="D43" s="489">
        <v>2</v>
      </c>
      <c r="E43" s="231"/>
    </row>
    <row r="44" spans="1:5">
      <c r="A44" s="231">
        <v>37</v>
      </c>
      <c r="B44" s="158" t="s">
        <v>67</v>
      </c>
      <c r="C44" s="162">
        <v>43573</v>
      </c>
      <c r="D44" s="487">
        <v>33</v>
      </c>
      <c r="E44" s="231"/>
    </row>
    <row r="45" spans="1:5">
      <c r="A45" s="231">
        <v>38</v>
      </c>
      <c r="B45" s="7" t="s">
        <v>68</v>
      </c>
      <c r="C45" s="161">
        <v>43571</v>
      </c>
      <c r="D45" s="163">
        <v>30</v>
      </c>
      <c r="E45" s="231"/>
    </row>
    <row r="46" spans="1:5">
      <c r="A46" s="231">
        <v>39</v>
      </c>
      <c r="B46" s="158" t="s">
        <v>69</v>
      </c>
      <c r="C46" s="162">
        <v>43580</v>
      </c>
      <c r="D46" s="487">
        <v>46</v>
      </c>
      <c r="E46" s="231"/>
    </row>
    <row r="47" spans="1:5">
      <c r="A47" s="231">
        <v>40</v>
      </c>
      <c r="B47" s="7" t="s">
        <v>70</v>
      </c>
      <c r="C47" s="161">
        <v>43565</v>
      </c>
      <c r="D47" s="163">
        <v>19</v>
      </c>
      <c r="E47" s="231"/>
    </row>
    <row r="48" spans="1:5">
      <c r="A48" s="231">
        <v>41</v>
      </c>
      <c r="B48" s="158" t="s">
        <v>71</v>
      </c>
      <c r="C48" s="162">
        <v>43562</v>
      </c>
      <c r="D48" s="487">
        <v>10</v>
      </c>
      <c r="E48" s="231"/>
    </row>
    <row r="49" spans="1:5">
      <c r="A49" s="231">
        <v>42</v>
      </c>
      <c r="B49" s="7" t="s">
        <v>72</v>
      </c>
      <c r="C49" s="161">
        <v>43560</v>
      </c>
      <c r="D49" s="489">
        <v>5</v>
      </c>
      <c r="E49" s="231"/>
    </row>
    <row r="50" spans="1:5">
      <c r="A50" s="231">
        <v>43</v>
      </c>
      <c r="B50" s="158" t="s">
        <v>73</v>
      </c>
      <c r="C50" s="162">
        <v>43560</v>
      </c>
      <c r="D50" s="487">
        <v>5</v>
      </c>
      <c r="E50" s="231"/>
    </row>
    <row r="51" spans="1:5">
      <c r="A51" s="231">
        <v>44</v>
      </c>
      <c r="B51" s="7" t="s">
        <v>74</v>
      </c>
      <c r="C51" s="161">
        <v>43566</v>
      </c>
      <c r="D51" s="163">
        <v>22</v>
      </c>
      <c r="E51" s="231"/>
    </row>
    <row r="52" spans="1:5">
      <c r="A52" s="231">
        <v>45</v>
      </c>
      <c r="B52" s="158" t="s">
        <v>75</v>
      </c>
      <c r="C52" s="162">
        <v>43577</v>
      </c>
      <c r="D52" s="487">
        <v>42</v>
      </c>
      <c r="E52" s="231"/>
    </row>
    <row r="53" spans="1:5">
      <c r="A53" s="231">
        <v>46</v>
      </c>
      <c r="B53" s="7" t="s">
        <v>76</v>
      </c>
      <c r="C53" s="161">
        <v>43571</v>
      </c>
      <c r="D53" s="163">
        <v>30</v>
      </c>
      <c r="E53" s="231"/>
    </row>
    <row r="54" spans="1:5">
      <c r="A54" s="231">
        <v>47</v>
      </c>
      <c r="B54" s="158" t="s">
        <v>77</v>
      </c>
      <c r="C54" s="162">
        <v>43575</v>
      </c>
      <c r="D54" s="487">
        <v>38</v>
      </c>
      <c r="E54" s="231"/>
    </row>
    <row r="55" spans="1:5">
      <c r="A55" s="231">
        <v>48</v>
      </c>
      <c r="B55" s="7" t="s">
        <v>78</v>
      </c>
      <c r="C55" s="161">
        <v>43565</v>
      </c>
      <c r="D55" s="489">
        <v>19</v>
      </c>
      <c r="E55" s="231"/>
    </row>
    <row r="56" spans="1:5">
      <c r="A56" s="231">
        <v>49</v>
      </c>
      <c r="B56" s="158" t="s">
        <v>79</v>
      </c>
      <c r="C56" s="162">
        <v>43574</v>
      </c>
      <c r="D56" s="487">
        <v>35</v>
      </c>
      <c r="E56" s="231"/>
    </row>
    <row r="57" spans="1:5">
      <c r="A57" s="231">
        <v>50</v>
      </c>
      <c r="B57" s="7" t="s">
        <v>80</v>
      </c>
      <c r="C57" s="161">
        <v>43564</v>
      </c>
      <c r="D57" s="163">
        <v>14</v>
      </c>
      <c r="E57" s="231"/>
    </row>
    <row r="58" spans="1:5">
      <c r="A58" s="231">
        <v>51</v>
      </c>
      <c r="B58" s="158" t="s">
        <v>81</v>
      </c>
      <c r="C58" s="162">
        <v>43588</v>
      </c>
      <c r="D58" s="533">
        <v>-50</v>
      </c>
      <c r="E58" s="6"/>
    </row>
    <row r="59" spans="1:5">
      <c r="A59" s="231"/>
      <c r="B59" s="6"/>
      <c r="C59" s="6"/>
      <c r="D59" s="37"/>
      <c r="E59" s="231"/>
    </row>
    <row r="61" spans="1:5" ht="102" customHeight="1">
      <c r="A61" s="727" t="s">
        <v>949</v>
      </c>
      <c r="B61" s="727"/>
      <c r="C61" s="727"/>
      <c r="D61" s="727"/>
    </row>
    <row r="62" spans="1:5">
      <c r="A62" s="727" t="s">
        <v>950</v>
      </c>
      <c r="B62" s="727"/>
      <c r="C62" s="727"/>
      <c r="D62" s="727"/>
      <c r="E62" s="160"/>
    </row>
    <row r="63" spans="1:5">
      <c r="A63" s="727"/>
      <c r="B63" s="727"/>
      <c r="C63" s="727"/>
      <c r="D63" s="727"/>
      <c r="E63" s="159"/>
    </row>
    <row r="64" spans="1:5" ht="14.15">
      <c r="B64" s="224"/>
      <c r="D64" s="231"/>
    </row>
    <row r="65" spans="2:4" ht="14.15">
      <c r="B65" s="204"/>
      <c r="D65" s="231"/>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3"/>
  <sheetViews>
    <sheetView tabSelected="1" topLeftCell="A19" workbookViewId="0">
      <selection activeCell="F14" sqref="F14"/>
    </sheetView>
  </sheetViews>
  <sheetFormatPr defaultColWidth="9.23046875" defaultRowHeight="14.6"/>
  <cols>
    <col min="1" max="2" width="9.23046875" style="683"/>
    <col min="3" max="4" width="14.69140625" style="683" customWidth="1"/>
    <col min="5" max="5" width="13" style="683" customWidth="1"/>
    <col min="6" max="6" width="13.61328125" style="683" customWidth="1"/>
    <col min="7" max="8" width="9.23046875" style="683"/>
    <col min="9" max="9" width="15.23046875" style="683" customWidth="1"/>
    <col min="10" max="16384" width="9.23046875" style="683"/>
  </cols>
  <sheetData>
    <row r="1" spans="1:12">
      <c r="A1" s="686"/>
      <c r="B1" s="722" t="s">
        <v>382</v>
      </c>
      <c r="C1" s="722"/>
      <c r="D1" s="722"/>
      <c r="E1" s="722"/>
      <c r="F1" s="686"/>
      <c r="G1" s="231"/>
      <c r="H1" s="231"/>
      <c r="I1" s="231"/>
      <c r="J1" s="231"/>
    </row>
    <row r="2" spans="1:12" ht="37.5" customHeight="1">
      <c r="A2" s="723" t="s">
        <v>961</v>
      </c>
      <c r="B2" s="724"/>
      <c r="C2" s="724"/>
      <c r="D2" s="724"/>
      <c r="E2" s="724"/>
      <c r="F2" s="724"/>
    </row>
    <row r="3" spans="1:12" ht="17.600000000000001">
      <c r="A3" s="725" t="s">
        <v>722</v>
      </c>
      <c r="B3" s="726"/>
      <c r="C3" s="726"/>
      <c r="D3" s="726"/>
      <c r="E3" s="726"/>
      <c r="F3" s="726"/>
      <c r="G3" s="231"/>
    </row>
    <row r="4" spans="1:12" ht="12" customHeight="1">
      <c r="A4" s="684"/>
      <c r="B4" s="685"/>
      <c r="C4" s="685"/>
      <c r="D4" s="685"/>
      <c r="E4" s="685"/>
      <c r="F4" s="685"/>
      <c r="G4" s="231"/>
    </row>
    <row r="5" spans="1:12" ht="65.25" customHeight="1">
      <c r="A5" s="686"/>
      <c r="B5" s="5" t="s">
        <v>27</v>
      </c>
      <c r="C5" s="4" t="s">
        <v>962</v>
      </c>
      <c r="D5" s="4" t="s">
        <v>29</v>
      </c>
      <c r="E5" s="98" t="s">
        <v>963</v>
      </c>
      <c r="F5" s="686"/>
      <c r="G5" s="429"/>
    </row>
    <row r="6" spans="1:12">
      <c r="A6" s="686"/>
      <c r="B6" s="432" t="s">
        <v>31</v>
      </c>
      <c r="C6" s="691">
        <v>8.9541956946627019E-2</v>
      </c>
      <c r="D6" s="692">
        <v>13</v>
      </c>
      <c r="E6" s="651">
        <v>3892.6840616681998</v>
      </c>
      <c r="L6" s="329"/>
    </row>
    <row r="7" spans="1:12">
      <c r="A7" s="686"/>
      <c r="B7" s="429" t="s">
        <v>32</v>
      </c>
      <c r="C7" s="693">
        <v>5.8280175125036582E-2</v>
      </c>
      <c r="D7" s="694">
        <v>1</v>
      </c>
      <c r="E7" s="430">
        <v>3604.6592487652779</v>
      </c>
      <c r="L7" s="329"/>
    </row>
    <row r="8" spans="1:12">
      <c r="A8" s="686"/>
      <c r="B8" s="432" t="s">
        <v>33</v>
      </c>
      <c r="C8" s="691">
        <v>8.6552106931092249E-2</v>
      </c>
      <c r="D8" s="692">
        <v>6</v>
      </c>
      <c r="E8" s="651">
        <v>3925.7971764321815</v>
      </c>
      <c r="L8" s="329"/>
    </row>
    <row r="9" spans="1:12">
      <c r="A9" s="686"/>
      <c r="B9" s="429" t="s">
        <v>34</v>
      </c>
      <c r="C9" s="693">
        <v>0.10422074072511263</v>
      </c>
      <c r="D9" s="694">
        <v>34</v>
      </c>
      <c r="E9" s="430">
        <v>4580.5757239166051</v>
      </c>
      <c r="G9" s="444"/>
      <c r="L9" s="329"/>
    </row>
    <row r="10" spans="1:12">
      <c r="A10" s="686"/>
      <c r="B10" s="432" t="s">
        <v>35</v>
      </c>
      <c r="C10" s="691">
        <v>0.11476504814063089</v>
      </c>
      <c r="D10" s="692">
        <v>43</v>
      </c>
      <c r="E10" s="651">
        <v>7529.3142022794309</v>
      </c>
      <c r="G10" s="444"/>
      <c r="L10" s="329"/>
    </row>
    <row r="11" spans="1:12">
      <c r="A11" s="686"/>
      <c r="B11" s="429" t="s">
        <v>36</v>
      </c>
      <c r="C11" s="693">
        <v>9.4263765346317877E-2</v>
      </c>
      <c r="D11" s="694">
        <v>17</v>
      </c>
      <c r="E11" s="430">
        <v>5677.1890243795042</v>
      </c>
      <c r="G11" s="444"/>
      <c r="L11" s="329"/>
    </row>
    <row r="12" spans="1:12">
      <c r="A12" s="686"/>
      <c r="B12" s="432" t="s">
        <v>37</v>
      </c>
      <c r="C12" s="691">
        <v>0.12750745485373025</v>
      </c>
      <c r="D12" s="692">
        <v>49</v>
      </c>
      <c r="E12" s="651">
        <v>9705.0428656348322</v>
      </c>
      <c r="L12" s="329"/>
    </row>
    <row r="13" spans="1:12">
      <c r="A13" s="686"/>
      <c r="B13" s="429" t="s">
        <v>38</v>
      </c>
      <c r="C13" s="693">
        <v>0.10343306735324721</v>
      </c>
      <c r="D13" s="694">
        <v>33</v>
      </c>
      <c r="E13" s="430">
        <v>5549.8303565750921</v>
      </c>
      <c r="L13" s="329"/>
    </row>
    <row r="14" spans="1:12">
      <c r="A14" s="686"/>
      <c r="B14" s="432" t="s">
        <v>39</v>
      </c>
      <c r="C14" s="691">
        <v>8.8225679809616625E-2</v>
      </c>
      <c r="D14" s="692">
        <v>8</v>
      </c>
      <c r="E14" s="651">
        <v>4554.9531286291285</v>
      </c>
      <c r="L14" s="329"/>
    </row>
    <row r="15" spans="1:12">
      <c r="A15" s="686"/>
      <c r="B15" s="429" t="s">
        <v>40</v>
      </c>
      <c r="C15" s="693">
        <v>8.8854084601964853E-2</v>
      </c>
      <c r="D15" s="694">
        <v>10</v>
      </c>
      <c r="E15" s="430">
        <v>4220.7573449147112</v>
      </c>
      <c r="L15" s="329"/>
    </row>
    <row r="16" spans="1:12">
      <c r="A16" s="686"/>
      <c r="B16" s="432" t="s">
        <v>41</v>
      </c>
      <c r="C16" s="691">
        <v>0.12723719785501059</v>
      </c>
      <c r="D16" s="692">
        <v>48</v>
      </c>
      <c r="E16" s="651">
        <v>7144.1661289822241</v>
      </c>
      <c r="L16" s="329"/>
    </row>
    <row r="17" spans="1:12">
      <c r="A17" s="686"/>
      <c r="B17" s="429" t="s">
        <v>42</v>
      </c>
      <c r="C17" s="693">
        <v>9.5774377100520017E-2</v>
      </c>
      <c r="D17" s="694">
        <v>20</v>
      </c>
      <c r="E17" s="430">
        <v>4335.6397627202414</v>
      </c>
      <c r="L17" s="329"/>
    </row>
    <row r="18" spans="1:12">
      <c r="A18" s="686"/>
      <c r="B18" s="432" t="s">
        <v>43</v>
      </c>
      <c r="C18" s="691">
        <v>0.1114528601463242</v>
      </c>
      <c r="D18" s="692">
        <v>41</v>
      </c>
      <c r="E18" s="651">
        <v>6449.7691267573773</v>
      </c>
      <c r="L18" s="329"/>
    </row>
    <row r="19" spans="1:12">
      <c r="A19" s="686"/>
      <c r="B19" s="429" t="s">
        <v>44</v>
      </c>
      <c r="C19" s="693">
        <v>8.9476949245141088E-2</v>
      </c>
      <c r="D19" s="694">
        <v>12</v>
      </c>
      <c r="E19" s="430">
        <v>4289.3459159413105</v>
      </c>
      <c r="L19" s="329"/>
    </row>
    <row r="20" spans="1:12">
      <c r="A20" s="686"/>
      <c r="B20" s="432" t="s">
        <v>45</v>
      </c>
      <c r="C20" s="691">
        <v>0.1076640489597587</v>
      </c>
      <c r="D20" s="692">
        <v>38</v>
      </c>
      <c r="E20" s="651">
        <v>5499.1138019233558</v>
      </c>
      <c r="L20" s="329"/>
    </row>
    <row r="21" spans="1:12">
      <c r="A21" s="686"/>
      <c r="B21" s="429" t="s">
        <v>46</v>
      </c>
      <c r="C21" s="693">
        <v>0.10057353872245034</v>
      </c>
      <c r="D21" s="694">
        <v>29</v>
      </c>
      <c r="E21" s="430">
        <v>5291.5637974646252</v>
      </c>
      <c r="L21" s="329"/>
    </row>
    <row r="22" spans="1:12">
      <c r="A22" s="686"/>
      <c r="B22" s="432" t="s">
        <v>47</v>
      </c>
      <c r="C22" s="691">
        <v>9.9271719143272208E-2</v>
      </c>
      <c r="D22" s="692">
        <v>26</v>
      </c>
      <c r="E22" s="651">
        <v>4279.0208805143275</v>
      </c>
      <c r="L22" s="329"/>
    </row>
    <row r="23" spans="1:12">
      <c r="A23" s="686"/>
      <c r="B23" s="429" t="s">
        <v>48</v>
      </c>
      <c r="C23" s="693">
        <v>9.1839764198499999E-2</v>
      </c>
      <c r="D23" s="694">
        <v>15</v>
      </c>
      <c r="E23" s="430">
        <v>4292.3940894227744</v>
      </c>
      <c r="L23" s="329"/>
    </row>
    <row r="24" spans="1:12">
      <c r="A24" s="686"/>
      <c r="B24" s="432" t="s">
        <v>49</v>
      </c>
      <c r="C24" s="691">
        <v>0.11014232058552445</v>
      </c>
      <c r="D24" s="692">
        <v>39</v>
      </c>
      <c r="E24" s="651">
        <v>5492.1043556254208</v>
      </c>
      <c r="L24" s="329"/>
    </row>
    <row r="25" spans="1:12">
      <c r="A25" s="686"/>
      <c r="B25" s="429" t="s">
        <v>50</v>
      </c>
      <c r="C25" s="693">
        <v>0.11843331938418702</v>
      </c>
      <c r="D25" s="694">
        <v>45</v>
      </c>
      <c r="E25" s="430">
        <v>7539.1112485217363</v>
      </c>
      <c r="L25" s="329"/>
    </row>
    <row r="26" spans="1:12">
      <c r="A26" s="686"/>
      <c r="B26" s="432" t="s">
        <v>51</v>
      </c>
      <c r="C26" s="691">
        <v>0.10481870182618164</v>
      </c>
      <c r="D26" s="692">
        <v>36</v>
      </c>
      <c r="E26" s="651">
        <v>7657.9300399326366</v>
      </c>
      <c r="L26" s="329"/>
    </row>
    <row r="27" spans="1:12">
      <c r="A27" s="686"/>
      <c r="B27" s="429" t="s">
        <v>52</v>
      </c>
      <c r="C27" s="693">
        <v>9.9864309531186551E-2</v>
      </c>
      <c r="D27" s="694">
        <v>28</v>
      </c>
      <c r="E27" s="430">
        <v>4841.3518244727302</v>
      </c>
      <c r="L27" s="329"/>
    </row>
    <row r="28" spans="1:12">
      <c r="A28" s="686"/>
      <c r="B28" s="432" t="s">
        <v>53</v>
      </c>
      <c r="C28" s="691">
        <v>0.12082594558421196</v>
      </c>
      <c r="D28" s="692">
        <v>46</v>
      </c>
      <c r="E28" s="651">
        <v>7000.5720999028872</v>
      </c>
      <c r="L28" s="329"/>
    </row>
    <row r="29" spans="1:12">
      <c r="A29" s="686"/>
      <c r="B29" s="429" t="s">
        <v>54</v>
      </c>
      <c r="C29" s="693">
        <v>9.5361188113639847E-2</v>
      </c>
      <c r="D29" s="694">
        <v>18</v>
      </c>
      <c r="E29" s="430">
        <v>3654.4669486535245</v>
      </c>
      <c r="L29" s="329"/>
    </row>
    <row r="30" spans="1:12">
      <c r="A30" s="686"/>
      <c r="B30" s="432" t="s">
        <v>55</v>
      </c>
      <c r="C30" s="691">
        <v>9.247920218673443E-2</v>
      </c>
      <c r="D30" s="692">
        <v>16</v>
      </c>
      <c r="E30" s="651">
        <v>4431.2003969518501</v>
      </c>
      <c r="L30" s="329"/>
    </row>
    <row r="31" spans="1:12">
      <c r="A31" s="686"/>
      <c r="B31" s="429" t="s">
        <v>56</v>
      </c>
      <c r="C31" s="693">
        <v>0.10115652505623307</v>
      </c>
      <c r="D31" s="694">
        <v>30</v>
      </c>
      <c r="E31" s="430">
        <v>4955.6651770697345</v>
      </c>
      <c r="L31" s="329"/>
    </row>
    <row r="32" spans="1:12">
      <c r="A32" s="686"/>
      <c r="B32" s="432" t="s">
        <v>57</v>
      </c>
      <c r="C32" s="691">
        <v>0.10334002859853361</v>
      </c>
      <c r="D32" s="692">
        <v>32</v>
      </c>
      <c r="E32" s="651">
        <v>5547.9128170594331</v>
      </c>
      <c r="L32" s="329"/>
    </row>
    <row r="33" spans="1:12">
      <c r="A33" s="686"/>
      <c r="B33" s="429" t="s">
        <v>58</v>
      </c>
      <c r="C33" s="693">
        <v>9.7155857567717954E-2</v>
      </c>
      <c r="D33" s="694">
        <v>22</v>
      </c>
      <c r="E33" s="430">
        <v>4895.0011818390485</v>
      </c>
      <c r="L33" s="329"/>
    </row>
    <row r="34" spans="1:12">
      <c r="A34" s="686"/>
      <c r="B34" s="432" t="s">
        <v>59</v>
      </c>
      <c r="C34" s="691">
        <v>9.7376499815246126E-2</v>
      </c>
      <c r="D34" s="692">
        <v>23</v>
      </c>
      <c r="E34" s="651">
        <v>6089.6087333868863</v>
      </c>
      <c r="L34" s="329"/>
    </row>
    <row r="35" spans="1:12">
      <c r="A35" s="686"/>
      <c r="B35" s="429" t="s">
        <v>60</v>
      </c>
      <c r="C35" s="693">
        <v>0.11721253447633713</v>
      </c>
      <c r="D35" s="694">
        <v>44</v>
      </c>
      <c r="E35" s="430">
        <v>8134.4921958623163</v>
      </c>
      <c r="L35" s="329"/>
    </row>
    <row r="36" spans="1:12">
      <c r="A36" s="686"/>
      <c r="B36" s="432" t="s">
        <v>61</v>
      </c>
      <c r="C36" s="691">
        <v>8.7573180817510018E-2</v>
      </c>
      <c r="D36" s="692">
        <v>7</v>
      </c>
      <c r="E36" s="651">
        <v>3736.486292211026</v>
      </c>
      <c r="L36" s="329"/>
    </row>
    <row r="37" spans="1:12">
      <c r="A37" s="686"/>
      <c r="B37" s="429" t="s">
        <v>62</v>
      </c>
      <c r="C37" s="693">
        <v>0.1414037195790874</v>
      </c>
      <c r="D37" s="694">
        <v>50</v>
      </c>
      <c r="E37" s="430">
        <v>9986.8155324732397</v>
      </c>
      <c r="L37" s="329"/>
    </row>
    <row r="38" spans="1:12">
      <c r="A38" s="686"/>
      <c r="B38" s="432" t="s">
        <v>63</v>
      </c>
      <c r="C38" s="691">
        <v>9.5454134163462781E-2</v>
      </c>
      <c r="D38" s="692">
        <v>19</v>
      </c>
      <c r="E38" s="651">
        <v>4490.1290474125008</v>
      </c>
      <c r="L38" s="329"/>
    </row>
    <row r="39" spans="1:12">
      <c r="A39" s="686"/>
      <c r="B39" s="429" t="s">
        <v>64</v>
      </c>
      <c r="C39" s="693">
        <v>8.864003498016132E-2</v>
      </c>
      <c r="D39" s="694">
        <v>9</v>
      </c>
      <c r="E39" s="430">
        <v>4995.9094758540341</v>
      </c>
      <c r="L39" s="329"/>
    </row>
    <row r="40" spans="1:12">
      <c r="A40" s="686"/>
      <c r="B40" s="432" t="s">
        <v>65</v>
      </c>
      <c r="C40" s="691">
        <v>0.10330438950928361</v>
      </c>
      <c r="D40" s="692">
        <v>31</v>
      </c>
      <c r="E40" s="651">
        <v>5106.9444151231946</v>
      </c>
      <c r="L40" s="329"/>
    </row>
    <row r="41" spans="1:12">
      <c r="A41" s="686"/>
      <c r="B41" s="429" t="s">
        <v>66</v>
      </c>
      <c r="C41" s="693">
        <v>8.2390021006882502E-2</v>
      </c>
      <c r="D41" s="694">
        <v>5</v>
      </c>
      <c r="E41" s="430">
        <v>3841.1251103445861</v>
      </c>
      <c r="L41" s="329"/>
    </row>
    <row r="42" spans="1:12">
      <c r="A42" s="686"/>
      <c r="B42" s="432" t="s">
        <v>67</v>
      </c>
      <c r="C42" s="691">
        <v>0.11088785941787026</v>
      </c>
      <c r="D42" s="692">
        <v>40</v>
      </c>
      <c r="E42" s="651">
        <v>5808.5650921805382</v>
      </c>
      <c r="L42" s="329"/>
    </row>
    <row r="43" spans="1:12">
      <c r="A43" s="686"/>
      <c r="B43" s="429" t="s">
        <v>68</v>
      </c>
      <c r="C43" s="693">
        <v>0.10446600742485929</v>
      </c>
      <c r="D43" s="694">
        <v>35</v>
      </c>
      <c r="E43" s="430">
        <v>5970.1783261409064</v>
      </c>
      <c r="L43" s="329"/>
    </row>
    <row r="44" spans="1:12">
      <c r="A44" s="686"/>
      <c r="B44" s="432" t="s">
        <v>69</v>
      </c>
      <c r="C44" s="691">
        <v>0.11411656668823278</v>
      </c>
      <c r="D44" s="692">
        <v>42</v>
      </c>
      <c r="E44" s="651">
        <v>6333.9758877004551</v>
      </c>
      <c r="L44" s="329"/>
    </row>
    <row r="45" spans="1:12">
      <c r="A45" s="686"/>
      <c r="B45" s="429" t="s">
        <v>70</v>
      </c>
      <c r="C45" s="693">
        <v>8.9395148082353243E-2</v>
      </c>
      <c r="D45" s="694">
        <v>11</v>
      </c>
      <c r="E45" s="430">
        <v>4000.1882341722999</v>
      </c>
      <c r="L45" s="329"/>
    </row>
    <row r="46" spans="1:12">
      <c r="A46" s="686"/>
      <c r="B46" s="432" t="s">
        <v>71</v>
      </c>
      <c r="C46" s="691">
        <v>9.136880051230932E-2</v>
      </c>
      <c r="D46" s="692">
        <v>14</v>
      </c>
      <c r="E46" s="651">
        <v>4855.4851511515153</v>
      </c>
      <c r="L46" s="329"/>
    </row>
    <row r="47" spans="1:12">
      <c r="A47" s="686"/>
      <c r="B47" s="429" t="s">
        <v>72</v>
      </c>
      <c r="C47" s="693">
        <v>7.0256556377829321E-2</v>
      </c>
      <c r="D47" s="694">
        <v>3</v>
      </c>
      <c r="E47" s="430">
        <v>3368.3701089937213</v>
      </c>
      <c r="L47" s="329"/>
    </row>
    <row r="48" spans="1:12">
      <c r="A48" s="686"/>
      <c r="B48" s="432" t="s">
        <v>73</v>
      </c>
      <c r="C48" s="691">
        <v>7.9661203281133894E-2</v>
      </c>
      <c r="D48" s="692">
        <v>4</v>
      </c>
      <c r="E48" s="651">
        <v>4143.1361655111086</v>
      </c>
      <c r="L48" s="329"/>
    </row>
    <row r="49" spans="1:12">
      <c r="A49" s="686"/>
      <c r="B49" s="429" t="s">
        <v>74</v>
      </c>
      <c r="C49" s="693">
        <v>9.6185114600324639E-2</v>
      </c>
      <c r="D49" s="694">
        <v>21</v>
      </c>
      <c r="E49" s="430">
        <v>4635.6205838240694</v>
      </c>
      <c r="L49" s="329"/>
    </row>
    <row r="50" spans="1:12">
      <c r="A50" s="686"/>
      <c r="B50" s="432" t="s">
        <v>75</v>
      </c>
      <c r="C50" s="691">
        <v>0.12292023319589981</v>
      </c>
      <c r="D50" s="692">
        <v>47</v>
      </c>
      <c r="E50" s="651">
        <v>6693.2951048250088</v>
      </c>
      <c r="L50" s="329"/>
    </row>
    <row r="51" spans="1:12">
      <c r="A51" s="686"/>
      <c r="B51" s="429" t="s">
        <v>76</v>
      </c>
      <c r="C51" s="693">
        <v>9.9639318732984691E-2</v>
      </c>
      <c r="D51" s="694">
        <v>27</v>
      </c>
      <c r="E51" s="430">
        <v>5853.7676096700779</v>
      </c>
      <c r="L51" s="329"/>
    </row>
    <row r="52" spans="1:12">
      <c r="A52" s="686"/>
      <c r="B52" s="432" t="s">
        <v>77</v>
      </c>
      <c r="C52" s="691">
        <v>9.7926697085670783E-2</v>
      </c>
      <c r="D52" s="692">
        <v>24</v>
      </c>
      <c r="E52" s="651">
        <v>6245.1379335378397</v>
      </c>
      <c r="L52" s="329"/>
    </row>
    <row r="53" spans="1:12">
      <c r="A53" s="686"/>
      <c r="B53" s="429" t="s">
        <v>78</v>
      </c>
      <c r="C53" s="693">
        <v>9.8729083694438585E-2</v>
      </c>
      <c r="D53" s="694">
        <v>25</v>
      </c>
      <c r="E53" s="430">
        <v>4114.1890496419564</v>
      </c>
      <c r="L53" s="329"/>
    </row>
    <row r="54" spans="1:12">
      <c r="A54" s="686"/>
      <c r="B54" s="432" t="s">
        <v>79</v>
      </c>
      <c r="C54" s="691">
        <v>0.10743848742976603</v>
      </c>
      <c r="D54" s="692">
        <v>37</v>
      </c>
      <c r="E54" s="651">
        <v>5631.6432048808347</v>
      </c>
      <c r="L54" s="329"/>
    </row>
    <row r="55" spans="1:12">
      <c r="A55" s="686"/>
      <c r="B55" s="429" t="s">
        <v>80</v>
      </c>
      <c r="C55" s="693">
        <v>6.9921514126391471E-2</v>
      </c>
      <c r="D55" s="694">
        <v>2</v>
      </c>
      <c r="E55" s="430">
        <v>4282.2516111408195</v>
      </c>
      <c r="L55" s="329"/>
    </row>
    <row r="56" spans="1:12">
      <c r="A56" s="686"/>
      <c r="B56" s="432" t="s">
        <v>81</v>
      </c>
      <c r="C56" s="691">
        <v>0.10056950539346785</v>
      </c>
      <c r="D56" s="695">
        <v>-29</v>
      </c>
      <c r="E56" s="283">
        <v>8260.5825635211841</v>
      </c>
      <c r="L56" s="329"/>
    </row>
    <row r="57" spans="1:12">
      <c r="A57" s="686"/>
      <c r="B57" s="686"/>
      <c r="C57" s="686"/>
      <c r="D57" s="686"/>
      <c r="E57" s="686"/>
      <c r="F57" s="686"/>
      <c r="G57" s="686"/>
      <c r="H57" s="686"/>
      <c r="I57" s="686"/>
      <c r="J57" s="686"/>
      <c r="K57" s="686"/>
    </row>
    <row r="58" spans="1:12" ht="60.75" customHeight="1">
      <c r="A58" s="728" t="s">
        <v>988</v>
      </c>
      <c r="B58" s="728"/>
      <c r="C58" s="728"/>
      <c r="D58" s="728"/>
      <c r="E58" s="728"/>
      <c r="F58" s="728"/>
      <c r="G58" s="728"/>
      <c r="H58" s="728"/>
      <c r="I58" s="728"/>
      <c r="J58" s="429"/>
      <c r="K58" s="686"/>
    </row>
    <row r="59" spans="1:12">
      <c r="A59" s="686"/>
      <c r="B59" s="686"/>
      <c r="C59" s="686"/>
      <c r="D59" s="686"/>
      <c r="E59" s="686"/>
      <c r="F59" s="686"/>
      <c r="G59" s="686"/>
      <c r="H59" s="686"/>
      <c r="I59" s="686"/>
      <c r="J59" s="686"/>
      <c r="K59" s="686"/>
    </row>
    <row r="60" spans="1:12">
      <c r="A60" s="429" t="s">
        <v>989</v>
      </c>
      <c r="B60" s="429"/>
      <c r="C60" s="429"/>
      <c r="D60" s="429"/>
      <c r="E60" s="429"/>
      <c r="F60" s="429"/>
      <c r="G60" s="429"/>
      <c r="H60" s="429"/>
      <c r="I60" s="429"/>
      <c r="J60" s="429"/>
      <c r="K60" s="686"/>
    </row>
    <row r="62" spans="1:12">
      <c r="C62" s="686"/>
      <c r="D62" s="686"/>
    </row>
    <row r="63" spans="1:12">
      <c r="C63" s="204"/>
      <c r="D63" s="204"/>
    </row>
  </sheetData>
  <mergeCells count="4">
    <mergeCell ref="B1:E1"/>
    <mergeCell ref="A2:F2"/>
    <mergeCell ref="A3:F3"/>
    <mergeCell ref="A58:I5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7" activePane="bottomLeft" state="frozen"/>
      <selection activeCell="D31" sqref="D31"/>
      <selection pane="bottomLeft" activeCell="K12" sqref="K12"/>
    </sheetView>
  </sheetViews>
  <sheetFormatPr defaultColWidth="9.23046875" defaultRowHeight="12.45"/>
  <cols>
    <col min="1" max="1" width="9.69140625" style="6" customWidth="1"/>
    <col min="2" max="2" width="10" style="6" customWidth="1"/>
    <col min="3" max="3" width="9.23046875" style="231" customWidth="1"/>
    <col min="4" max="4" width="10.61328125" style="6" customWidth="1"/>
    <col min="5" max="5" width="11.23046875" style="6" customWidth="1"/>
    <col min="6" max="9" width="9.23046875" style="6"/>
    <col min="10" max="10" width="9.84375" style="6" bestFit="1" customWidth="1"/>
    <col min="11" max="17" width="8.61328125" style="6" customWidth="1"/>
    <col min="18" max="16384" width="9.23046875" style="6"/>
  </cols>
  <sheetData>
    <row r="1" spans="1:12" ht="14.15">
      <c r="A1" s="231"/>
      <c r="B1" s="722" t="s">
        <v>381</v>
      </c>
      <c r="C1" s="722"/>
      <c r="D1" s="722"/>
      <c r="E1" s="722"/>
      <c r="F1" s="722"/>
      <c r="G1" s="722"/>
      <c r="H1" s="722"/>
      <c r="I1" s="231"/>
    </row>
    <row r="2" spans="1:12" ht="15" customHeight="1">
      <c r="A2" s="231"/>
      <c r="B2" s="732" t="str">
        <f>CONCATENATE(Pop!B1," State Business Tax Climate Index")</f>
        <v>2021 State Business Tax Climate Index</v>
      </c>
      <c r="C2" s="733"/>
      <c r="D2" s="733"/>
      <c r="E2" s="733"/>
      <c r="F2" s="733"/>
      <c r="G2" s="733"/>
      <c r="H2" s="733"/>
      <c r="I2" s="733"/>
    </row>
    <row r="3" spans="1:12" ht="18" customHeight="1">
      <c r="A3" s="231"/>
      <c r="B3" s="725" t="str">
        <f>CONCATENATE("As of July 1, ",Pop!F1)</f>
        <v>As of July 1, 2020</v>
      </c>
      <c r="C3" s="725"/>
      <c r="D3" s="725"/>
      <c r="E3" s="725"/>
      <c r="F3" s="725"/>
      <c r="G3" s="725"/>
      <c r="H3" s="725"/>
      <c r="I3" s="231"/>
    </row>
    <row r="4" spans="1:12" ht="18" customHeight="1">
      <c r="A4" s="231"/>
      <c r="B4" s="203"/>
      <c r="C4" s="203"/>
      <c r="D4" s="203"/>
      <c r="E4" s="203"/>
      <c r="F4" s="203"/>
      <c r="G4" s="203"/>
      <c r="H4" s="203"/>
      <c r="I4" s="231"/>
    </row>
    <row r="5" spans="1:12" ht="14.15">
      <c r="A5" s="231"/>
      <c r="B5" s="233"/>
      <c r="C5" s="233"/>
      <c r="D5" s="731" t="s">
        <v>82</v>
      </c>
      <c r="E5" s="731"/>
      <c r="F5" s="731"/>
      <c r="G5" s="731"/>
      <c r="H5" s="731"/>
      <c r="I5" s="231"/>
    </row>
    <row r="6" spans="1:12" ht="42.45">
      <c r="A6" s="231"/>
      <c r="B6" s="193" t="s">
        <v>27</v>
      </c>
      <c r="C6" s="178" t="s">
        <v>83</v>
      </c>
      <c r="D6" s="178" t="s">
        <v>351</v>
      </c>
      <c r="E6" s="178" t="s">
        <v>352</v>
      </c>
      <c r="F6" s="178" t="s">
        <v>353</v>
      </c>
      <c r="G6" s="178" t="s">
        <v>354</v>
      </c>
      <c r="H6" s="178" t="s">
        <v>355</v>
      </c>
      <c r="I6" s="231"/>
    </row>
    <row r="7" spans="1:12" ht="14.15">
      <c r="A7" s="231"/>
      <c r="B7" s="232" t="s">
        <v>31</v>
      </c>
      <c r="C7" s="432">
        <v>41</v>
      </c>
      <c r="D7" s="432">
        <v>23</v>
      </c>
      <c r="E7" s="432">
        <v>30</v>
      </c>
      <c r="F7" s="432">
        <v>50</v>
      </c>
      <c r="G7" s="432">
        <v>14</v>
      </c>
      <c r="H7" s="432">
        <v>19</v>
      </c>
      <c r="I7" s="231"/>
    </row>
    <row r="8" spans="1:12" ht="14.15">
      <c r="A8" s="231"/>
      <c r="B8" s="233" t="s">
        <v>32</v>
      </c>
      <c r="C8" s="429">
        <v>3</v>
      </c>
      <c r="D8" s="429">
        <v>26</v>
      </c>
      <c r="E8" s="429">
        <v>1</v>
      </c>
      <c r="F8" s="429">
        <v>5</v>
      </c>
      <c r="G8" s="429">
        <v>45</v>
      </c>
      <c r="H8" s="429">
        <v>22</v>
      </c>
      <c r="I8" s="231"/>
      <c r="L8" s="231"/>
    </row>
    <row r="9" spans="1:12" ht="14.15">
      <c r="A9" s="231"/>
      <c r="B9" s="232" t="s">
        <v>33</v>
      </c>
      <c r="C9" s="432">
        <v>24</v>
      </c>
      <c r="D9" s="432">
        <v>22</v>
      </c>
      <c r="E9" s="432">
        <v>17</v>
      </c>
      <c r="F9" s="432">
        <v>40</v>
      </c>
      <c r="G9" s="432">
        <v>8</v>
      </c>
      <c r="H9" s="432">
        <v>11</v>
      </c>
      <c r="I9" s="231"/>
      <c r="J9" s="443"/>
      <c r="L9" s="231"/>
    </row>
    <row r="10" spans="1:12" ht="14.15">
      <c r="A10" s="231"/>
      <c r="B10" s="233" t="s">
        <v>34</v>
      </c>
      <c r="C10" s="429">
        <v>45</v>
      </c>
      <c r="D10" s="429">
        <v>34</v>
      </c>
      <c r="E10" s="429">
        <v>41</v>
      </c>
      <c r="F10" s="429">
        <v>46</v>
      </c>
      <c r="G10" s="429">
        <v>23</v>
      </c>
      <c r="H10" s="429">
        <v>25</v>
      </c>
      <c r="I10" s="231"/>
      <c r="J10" s="443"/>
      <c r="L10" s="231"/>
    </row>
    <row r="11" spans="1:12" ht="14.15">
      <c r="A11" s="231"/>
      <c r="B11" s="232" t="s">
        <v>35</v>
      </c>
      <c r="C11" s="432">
        <v>49</v>
      </c>
      <c r="D11" s="432">
        <v>28</v>
      </c>
      <c r="E11" s="432">
        <v>49</v>
      </c>
      <c r="F11" s="432">
        <v>45</v>
      </c>
      <c r="G11" s="432">
        <v>21</v>
      </c>
      <c r="H11" s="432">
        <v>14</v>
      </c>
      <c r="I11" s="231"/>
      <c r="L11" s="231"/>
    </row>
    <row r="12" spans="1:12" ht="14.15">
      <c r="A12" s="231"/>
      <c r="B12" s="233" t="s">
        <v>36</v>
      </c>
      <c r="C12" s="429">
        <v>21</v>
      </c>
      <c r="D12" s="429">
        <v>10</v>
      </c>
      <c r="E12" s="429">
        <v>14</v>
      </c>
      <c r="F12" s="429">
        <v>36</v>
      </c>
      <c r="G12" s="429">
        <v>41</v>
      </c>
      <c r="H12" s="429">
        <v>32</v>
      </c>
      <c r="I12" s="231"/>
      <c r="L12" s="231"/>
    </row>
    <row r="13" spans="1:12" ht="14.15">
      <c r="A13" s="231"/>
      <c r="B13" s="232" t="s">
        <v>37</v>
      </c>
      <c r="C13" s="432">
        <v>47</v>
      </c>
      <c r="D13" s="432">
        <v>27</v>
      </c>
      <c r="E13" s="432">
        <v>44</v>
      </c>
      <c r="F13" s="432">
        <v>26</v>
      </c>
      <c r="G13" s="432">
        <v>22</v>
      </c>
      <c r="H13" s="432">
        <v>50</v>
      </c>
      <c r="I13" s="231"/>
      <c r="L13" s="231"/>
    </row>
    <row r="14" spans="1:12" ht="14.15">
      <c r="A14" s="231"/>
      <c r="B14" s="233" t="s">
        <v>38</v>
      </c>
      <c r="C14" s="429">
        <v>13</v>
      </c>
      <c r="D14" s="429">
        <v>50</v>
      </c>
      <c r="E14" s="429">
        <v>42</v>
      </c>
      <c r="F14" s="429">
        <v>2</v>
      </c>
      <c r="G14" s="429">
        <v>3</v>
      </c>
      <c r="H14" s="429">
        <v>4</v>
      </c>
      <c r="I14" s="231"/>
      <c r="L14" s="231"/>
    </row>
    <row r="15" spans="1:12" ht="14.15">
      <c r="A15" s="231"/>
      <c r="B15" s="232" t="s">
        <v>39</v>
      </c>
      <c r="C15" s="432">
        <v>4</v>
      </c>
      <c r="D15" s="432">
        <v>6</v>
      </c>
      <c r="E15" s="432">
        <v>1</v>
      </c>
      <c r="F15" s="432">
        <v>21</v>
      </c>
      <c r="G15" s="432">
        <v>2</v>
      </c>
      <c r="H15" s="432">
        <v>13</v>
      </c>
      <c r="I15" s="231"/>
      <c r="L15" s="231"/>
    </row>
    <row r="16" spans="1:12" ht="14.15">
      <c r="A16" s="231"/>
      <c r="B16" s="233" t="s">
        <v>40</v>
      </c>
      <c r="C16" s="429">
        <v>31</v>
      </c>
      <c r="D16" s="429">
        <v>7</v>
      </c>
      <c r="E16" s="429">
        <v>36</v>
      </c>
      <c r="F16" s="429">
        <v>27</v>
      </c>
      <c r="G16" s="429">
        <v>39</v>
      </c>
      <c r="H16" s="429">
        <v>24</v>
      </c>
      <c r="I16" s="231"/>
      <c r="L16" s="231"/>
    </row>
    <row r="17" spans="1:12" ht="14.15">
      <c r="A17" s="231"/>
      <c r="B17" s="232" t="s">
        <v>41</v>
      </c>
      <c r="C17" s="432">
        <v>38</v>
      </c>
      <c r="D17" s="432">
        <v>18</v>
      </c>
      <c r="E17" s="432">
        <v>47</v>
      </c>
      <c r="F17" s="432">
        <v>30</v>
      </c>
      <c r="G17" s="432">
        <v>25</v>
      </c>
      <c r="H17" s="432">
        <v>9</v>
      </c>
      <c r="L17" s="231"/>
    </row>
    <row r="18" spans="1:12" ht="14.15">
      <c r="A18" s="231"/>
      <c r="B18" s="233" t="s">
        <v>42</v>
      </c>
      <c r="C18" s="429">
        <v>20</v>
      </c>
      <c r="D18" s="429">
        <v>29</v>
      </c>
      <c r="E18" s="429">
        <v>26</v>
      </c>
      <c r="F18" s="429">
        <v>9</v>
      </c>
      <c r="G18" s="429">
        <v>48</v>
      </c>
      <c r="H18" s="429">
        <v>3</v>
      </c>
      <c r="L18" s="231"/>
    </row>
    <row r="19" spans="1:12" ht="14.15">
      <c r="A19" s="231"/>
      <c r="B19" s="232" t="s">
        <v>43</v>
      </c>
      <c r="C19" s="432">
        <v>36</v>
      </c>
      <c r="D19" s="432">
        <v>36</v>
      </c>
      <c r="E19" s="432">
        <v>13</v>
      </c>
      <c r="F19" s="432">
        <v>38</v>
      </c>
      <c r="G19" s="432">
        <v>43</v>
      </c>
      <c r="H19" s="432">
        <v>48</v>
      </c>
      <c r="L19" s="231"/>
    </row>
    <row r="20" spans="1:12" ht="14.15">
      <c r="A20" s="231"/>
      <c r="B20" s="233" t="s">
        <v>44</v>
      </c>
      <c r="C20" s="429">
        <v>9</v>
      </c>
      <c r="D20" s="429">
        <v>13</v>
      </c>
      <c r="E20" s="429">
        <v>15</v>
      </c>
      <c r="F20" s="429">
        <v>20</v>
      </c>
      <c r="G20" s="429">
        <v>27</v>
      </c>
      <c r="H20" s="429">
        <v>2</v>
      </c>
      <c r="L20" s="231"/>
    </row>
    <row r="21" spans="1:12" ht="14.15">
      <c r="A21" s="231"/>
      <c r="B21" s="232" t="s">
        <v>45</v>
      </c>
      <c r="C21" s="432">
        <v>40</v>
      </c>
      <c r="D21" s="432">
        <v>46</v>
      </c>
      <c r="E21" s="432">
        <v>40</v>
      </c>
      <c r="F21" s="432">
        <v>14</v>
      </c>
      <c r="G21" s="432">
        <v>37</v>
      </c>
      <c r="H21" s="432">
        <v>38</v>
      </c>
      <c r="L21" s="231"/>
    </row>
    <row r="22" spans="1:12" ht="14.15">
      <c r="A22" s="231"/>
      <c r="B22" s="233" t="s">
        <v>46</v>
      </c>
      <c r="C22" s="429">
        <v>35</v>
      </c>
      <c r="D22" s="429">
        <v>31</v>
      </c>
      <c r="E22" s="429">
        <v>24</v>
      </c>
      <c r="F22" s="429">
        <v>37</v>
      </c>
      <c r="G22" s="429">
        <v>13</v>
      </c>
      <c r="H22" s="429">
        <v>30</v>
      </c>
      <c r="L22" s="231"/>
    </row>
    <row r="23" spans="1:12" ht="14.15">
      <c r="A23" s="231"/>
      <c r="B23" s="232" t="s">
        <v>47</v>
      </c>
      <c r="C23" s="432">
        <v>19</v>
      </c>
      <c r="D23" s="432">
        <v>19</v>
      </c>
      <c r="E23" s="432">
        <v>18</v>
      </c>
      <c r="F23" s="432">
        <v>13</v>
      </c>
      <c r="G23" s="432">
        <v>49</v>
      </c>
      <c r="H23" s="432">
        <v>21</v>
      </c>
      <c r="L23" s="231"/>
    </row>
    <row r="24" spans="1:12" ht="14.15">
      <c r="A24" s="231"/>
      <c r="B24" s="233" t="s">
        <v>48</v>
      </c>
      <c r="C24" s="429">
        <v>42</v>
      </c>
      <c r="D24" s="429">
        <v>35</v>
      </c>
      <c r="E24" s="429">
        <v>32</v>
      </c>
      <c r="F24" s="429">
        <v>49</v>
      </c>
      <c r="G24" s="429">
        <v>4</v>
      </c>
      <c r="H24" s="429">
        <v>23</v>
      </c>
      <c r="L24" s="231"/>
    </row>
    <row r="25" spans="1:12" ht="14.15">
      <c r="A25" s="231"/>
      <c r="B25" s="232" t="s">
        <v>49</v>
      </c>
      <c r="C25" s="432">
        <v>29</v>
      </c>
      <c r="D25" s="432">
        <v>37</v>
      </c>
      <c r="E25" s="432">
        <v>22</v>
      </c>
      <c r="F25" s="432">
        <v>8</v>
      </c>
      <c r="G25" s="432">
        <v>33</v>
      </c>
      <c r="H25" s="432">
        <v>40</v>
      </c>
      <c r="L25" s="231"/>
    </row>
    <row r="26" spans="1:12" ht="14.15">
      <c r="A26" s="231"/>
      <c r="B26" s="233" t="s">
        <v>50</v>
      </c>
      <c r="C26" s="429">
        <v>44</v>
      </c>
      <c r="D26" s="429">
        <v>33</v>
      </c>
      <c r="E26" s="429">
        <v>45</v>
      </c>
      <c r="F26" s="429">
        <v>18</v>
      </c>
      <c r="G26" s="429">
        <v>34</v>
      </c>
      <c r="H26" s="429">
        <v>43</v>
      </c>
      <c r="L26" s="231"/>
    </row>
    <row r="27" spans="1:12" ht="14.15">
      <c r="A27" s="231"/>
      <c r="B27" s="232" t="s">
        <v>51</v>
      </c>
      <c r="C27" s="432">
        <v>34</v>
      </c>
      <c r="D27" s="432">
        <v>38</v>
      </c>
      <c r="E27" s="432">
        <v>11</v>
      </c>
      <c r="F27" s="432">
        <v>12</v>
      </c>
      <c r="G27" s="432">
        <v>50</v>
      </c>
      <c r="H27" s="432">
        <v>44</v>
      </c>
      <c r="L27" s="231"/>
    </row>
    <row r="28" spans="1:12" ht="14.15">
      <c r="A28" s="231"/>
      <c r="B28" s="233" t="s">
        <v>52</v>
      </c>
      <c r="C28" s="429">
        <v>14</v>
      </c>
      <c r="D28" s="429">
        <v>20</v>
      </c>
      <c r="E28" s="429">
        <v>12</v>
      </c>
      <c r="F28" s="429">
        <v>10</v>
      </c>
      <c r="G28" s="429">
        <v>18</v>
      </c>
      <c r="H28" s="429">
        <v>35</v>
      </c>
      <c r="L28" s="231"/>
    </row>
    <row r="29" spans="1:12" ht="14.15">
      <c r="A29" s="231"/>
      <c r="B29" s="232" t="s">
        <v>53</v>
      </c>
      <c r="C29" s="432">
        <v>46</v>
      </c>
      <c r="D29" s="432">
        <v>45</v>
      </c>
      <c r="E29" s="432">
        <v>46</v>
      </c>
      <c r="F29" s="432">
        <v>28</v>
      </c>
      <c r="G29" s="432">
        <v>32</v>
      </c>
      <c r="H29" s="432">
        <v>31</v>
      </c>
      <c r="L29" s="231"/>
    </row>
    <row r="30" spans="1:12" ht="14.15">
      <c r="A30" s="231"/>
      <c r="B30" s="233" t="s">
        <v>54</v>
      </c>
      <c r="C30" s="429">
        <v>32</v>
      </c>
      <c r="D30" s="429">
        <v>12</v>
      </c>
      <c r="E30" s="429">
        <v>27</v>
      </c>
      <c r="F30" s="429">
        <v>32</v>
      </c>
      <c r="G30" s="429">
        <v>5</v>
      </c>
      <c r="H30" s="429">
        <v>37</v>
      </c>
      <c r="L30" s="231"/>
    </row>
    <row r="31" spans="1:12" ht="14.15">
      <c r="A31" s="231"/>
      <c r="B31" s="232" t="s">
        <v>55</v>
      </c>
      <c r="C31" s="432">
        <v>12</v>
      </c>
      <c r="D31" s="432">
        <v>3</v>
      </c>
      <c r="E31" s="432">
        <v>23</v>
      </c>
      <c r="F31" s="432">
        <v>24</v>
      </c>
      <c r="G31" s="432">
        <v>7</v>
      </c>
      <c r="H31" s="432">
        <v>8</v>
      </c>
      <c r="L31" s="231"/>
    </row>
    <row r="32" spans="1:12" ht="14.15">
      <c r="A32" s="231"/>
      <c r="B32" s="233" t="s">
        <v>56</v>
      </c>
      <c r="C32" s="429">
        <v>5</v>
      </c>
      <c r="D32" s="429">
        <v>21</v>
      </c>
      <c r="E32" s="429">
        <v>25</v>
      </c>
      <c r="F32" s="429">
        <v>3</v>
      </c>
      <c r="G32" s="429">
        <v>20</v>
      </c>
      <c r="H32" s="429">
        <v>28</v>
      </c>
      <c r="L32" s="231"/>
    </row>
    <row r="33" spans="1:12" ht="14.15">
      <c r="A33" s="231"/>
      <c r="B33" s="232" t="s">
        <v>57</v>
      </c>
      <c r="C33" s="432">
        <v>28</v>
      </c>
      <c r="D33" s="432">
        <v>32</v>
      </c>
      <c r="E33" s="432">
        <v>21</v>
      </c>
      <c r="F33" s="432">
        <v>15</v>
      </c>
      <c r="G33" s="432">
        <v>11</v>
      </c>
      <c r="H33" s="432">
        <v>41</v>
      </c>
      <c r="L33" s="231"/>
    </row>
    <row r="34" spans="1:12" ht="14.15">
      <c r="A34" s="231"/>
      <c r="B34" s="233" t="s">
        <v>58</v>
      </c>
      <c r="C34" s="429">
        <v>7</v>
      </c>
      <c r="D34" s="429">
        <v>25</v>
      </c>
      <c r="E34" s="429">
        <v>5</v>
      </c>
      <c r="F34" s="429">
        <v>44</v>
      </c>
      <c r="G34" s="429">
        <v>47</v>
      </c>
      <c r="H34" s="429">
        <v>5</v>
      </c>
      <c r="L34" s="231"/>
    </row>
    <row r="35" spans="1:12" ht="14.15">
      <c r="A35" s="231"/>
      <c r="B35" s="232" t="s">
        <v>59</v>
      </c>
      <c r="C35" s="432">
        <v>6</v>
      </c>
      <c r="D35" s="432">
        <v>41</v>
      </c>
      <c r="E35" s="432">
        <v>9</v>
      </c>
      <c r="F35" s="432">
        <v>1</v>
      </c>
      <c r="G35" s="432">
        <v>44</v>
      </c>
      <c r="H35" s="432">
        <v>47</v>
      </c>
      <c r="L35" s="231"/>
    </row>
    <row r="36" spans="1:12" ht="14.15">
      <c r="A36" s="231"/>
      <c r="B36" s="233" t="s">
        <v>60</v>
      </c>
      <c r="C36" s="429">
        <v>50</v>
      </c>
      <c r="D36" s="429">
        <v>48</v>
      </c>
      <c r="E36" s="429">
        <v>50</v>
      </c>
      <c r="F36" s="429">
        <v>42</v>
      </c>
      <c r="G36" s="429">
        <v>31</v>
      </c>
      <c r="H36" s="429">
        <v>46</v>
      </c>
      <c r="L36" s="231"/>
    </row>
    <row r="37" spans="1:12" ht="14.15">
      <c r="A37" s="231"/>
      <c r="B37" s="232" t="s">
        <v>61</v>
      </c>
      <c r="C37" s="432">
        <v>23</v>
      </c>
      <c r="D37" s="432">
        <v>9</v>
      </c>
      <c r="E37" s="432">
        <v>31</v>
      </c>
      <c r="F37" s="432">
        <v>41</v>
      </c>
      <c r="G37" s="432">
        <v>9</v>
      </c>
      <c r="H37" s="432">
        <v>1</v>
      </c>
      <c r="L37" s="231"/>
    </row>
    <row r="38" spans="1:12" ht="14.15">
      <c r="A38" s="231"/>
      <c r="B38" s="233" t="s">
        <v>62</v>
      </c>
      <c r="C38" s="429">
        <v>48</v>
      </c>
      <c r="D38" s="429">
        <v>15</v>
      </c>
      <c r="E38" s="429">
        <v>48</v>
      </c>
      <c r="F38" s="429">
        <v>43</v>
      </c>
      <c r="G38" s="429">
        <v>38</v>
      </c>
      <c r="H38" s="429">
        <v>45</v>
      </c>
      <c r="L38" s="231"/>
    </row>
    <row r="39" spans="1:12" ht="14.15">
      <c r="A39" s="231"/>
      <c r="B39" s="232" t="s">
        <v>63</v>
      </c>
      <c r="C39" s="432">
        <v>10</v>
      </c>
      <c r="D39" s="432">
        <v>4</v>
      </c>
      <c r="E39" s="432">
        <v>16</v>
      </c>
      <c r="F39" s="432">
        <v>22</v>
      </c>
      <c r="G39" s="432">
        <v>10</v>
      </c>
      <c r="H39" s="432">
        <v>26</v>
      </c>
      <c r="L39" s="231"/>
    </row>
    <row r="40" spans="1:12" ht="14.15">
      <c r="A40" s="231"/>
      <c r="B40" s="233" t="s">
        <v>64</v>
      </c>
      <c r="C40" s="429">
        <v>17</v>
      </c>
      <c r="D40" s="429">
        <v>8</v>
      </c>
      <c r="E40" s="429">
        <v>20</v>
      </c>
      <c r="F40" s="429">
        <v>29</v>
      </c>
      <c r="G40" s="429">
        <v>12</v>
      </c>
      <c r="H40" s="429">
        <v>12</v>
      </c>
      <c r="L40" s="231"/>
    </row>
    <row r="41" spans="1:12" ht="14.15">
      <c r="A41" s="231"/>
      <c r="B41" s="232" t="s">
        <v>65</v>
      </c>
      <c r="C41" s="432">
        <v>39</v>
      </c>
      <c r="D41" s="432">
        <v>42</v>
      </c>
      <c r="E41" s="432">
        <v>43</v>
      </c>
      <c r="F41" s="432">
        <v>34</v>
      </c>
      <c r="G41" s="432">
        <v>6</v>
      </c>
      <c r="H41" s="432">
        <v>6</v>
      </c>
      <c r="L41" s="231"/>
    </row>
    <row r="42" spans="1:12" ht="14.15">
      <c r="A42" s="231"/>
      <c r="B42" s="233" t="s">
        <v>66</v>
      </c>
      <c r="C42" s="429">
        <v>30</v>
      </c>
      <c r="D42" s="429">
        <v>11</v>
      </c>
      <c r="E42" s="429">
        <v>33</v>
      </c>
      <c r="F42" s="429">
        <v>39</v>
      </c>
      <c r="G42" s="429">
        <v>1</v>
      </c>
      <c r="H42" s="429">
        <v>29</v>
      </c>
      <c r="L42" s="231"/>
    </row>
    <row r="43" spans="1:12" ht="14.15">
      <c r="A43" s="231"/>
      <c r="B43" s="232" t="s">
        <v>67</v>
      </c>
      <c r="C43" s="432">
        <v>15</v>
      </c>
      <c r="D43" s="432">
        <v>49</v>
      </c>
      <c r="E43" s="432">
        <v>38</v>
      </c>
      <c r="F43" s="432">
        <v>4</v>
      </c>
      <c r="G43" s="432">
        <v>36</v>
      </c>
      <c r="H43" s="432">
        <v>16</v>
      </c>
      <c r="L43" s="231"/>
    </row>
    <row r="44" spans="1:12" ht="14.15">
      <c r="A44" s="231"/>
      <c r="B44" s="233" t="s">
        <v>68</v>
      </c>
      <c r="C44" s="429">
        <v>27</v>
      </c>
      <c r="D44" s="429">
        <v>43</v>
      </c>
      <c r="E44" s="429">
        <v>19</v>
      </c>
      <c r="F44" s="429">
        <v>17</v>
      </c>
      <c r="G44" s="429">
        <v>40</v>
      </c>
      <c r="H44" s="429">
        <v>15</v>
      </c>
      <c r="L44" s="231"/>
    </row>
    <row r="45" spans="1:12" ht="14.15">
      <c r="A45" s="231"/>
      <c r="B45" s="232" t="s">
        <v>69</v>
      </c>
      <c r="C45" s="432">
        <v>37</v>
      </c>
      <c r="D45" s="432">
        <v>39</v>
      </c>
      <c r="E45" s="432">
        <v>29</v>
      </c>
      <c r="F45" s="432">
        <v>25</v>
      </c>
      <c r="G45" s="432">
        <v>30</v>
      </c>
      <c r="H45" s="432">
        <v>42</v>
      </c>
      <c r="L45" s="231"/>
    </row>
    <row r="46" spans="1:12" ht="14.15">
      <c r="A46" s="231"/>
      <c r="B46" s="233" t="s">
        <v>70</v>
      </c>
      <c r="C46" s="429">
        <v>33</v>
      </c>
      <c r="D46" s="429">
        <v>5</v>
      </c>
      <c r="E46" s="429">
        <v>34</v>
      </c>
      <c r="F46" s="429">
        <v>31</v>
      </c>
      <c r="G46" s="429">
        <v>24</v>
      </c>
      <c r="H46" s="429">
        <v>34</v>
      </c>
      <c r="L46" s="231"/>
    </row>
    <row r="47" spans="1:12" ht="14.15">
      <c r="A47" s="231"/>
      <c r="B47" s="232" t="s">
        <v>71</v>
      </c>
      <c r="C47" s="432">
        <v>2</v>
      </c>
      <c r="D47" s="432">
        <v>1</v>
      </c>
      <c r="E47" s="432">
        <v>1</v>
      </c>
      <c r="F47" s="432">
        <v>33</v>
      </c>
      <c r="G47" s="432">
        <v>42</v>
      </c>
      <c r="H47" s="432">
        <v>20</v>
      </c>
      <c r="L47" s="231"/>
    </row>
    <row r="48" spans="1:12" ht="14.15">
      <c r="A48" s="231"/>
      <c r="B48" s="233" t="s">
        <v>72</v>
      </c>
      <c r="C48" s="429">
        <v>18</v>
      </c>
      <c r="D48" s="429">
        <v>24</v>
      </c>
      <c r="E48" s="429">
        <v>8</v>
      </c>
      <c r="F48" s="429">
        <v>47</v>
      </c>
      <c r="G48" s="429">
        <v>26</v>
      </c>
      <c r="H48" s="429">
        <v>33</v>
      </c>
      <c r="L48" s="231"/>
    </row>
    <row r="49" spans="1:19" ht="14.15">
      <c r="A49" s="231"/>
      <c r="B49" s="232" t="s">
        <v>73</v>
      </c>
      <c r="C49" s="432">
        <v>11</v>
      </c>
      <c r="D49" s="432">
        <v>47</v>
      </c>
      <c r="E49" s="432">
        <v>6</v>
      </c>
      <c r="F49" s="432">
        <v>35</v>
      </c>
      <c r="G49" s="432">
        <v>16</v>
      </c>
      <c r="H49" s="432">
        <v>36</v>
      </c>
      <c r="L49" s="231"/>
    </row>
    <row r="50" spans="1:19" ht="14.15">
      <c r="A50" s="231"/>
      <c r="B50" s="233" t="s">
        <v>74</v>
      </c>
      <c r="C50" s="429">
        <v>8</v>
      </c>
      <c r="D50" s="429">
        <v>14</v>
      </c>
      <c r="E50" s="429">
        <v>10</v>
      </c>
      <c r="F50" s="429">
        <v>23</v>
      </c>
      <c r="G50" s="429">
        <v>17</v>
      </c>
      <c r="H50" s="429">
        <v>7</v>
      </c>
      <c r="L50" s="231"/>
    </row>
    <row r="51" spans="1:19" ht="14.15">
      <c r="A51" s="231"/>
      <c r="B51" s="232" t="s">
        <v>75</v>
      </c>
      <c r="C51" s="432">
        <v>43</v>
      </c>
      <c r="D51" s="432">
        <v>44</v>
      </c>
      <c r="E51" s="432">
        <v>39</v>
      </c>
      <c r="F51" s="432">
        <v>16</v>
      </c>
      <c r="G51" s="432">
        <v>15</v>
      </c>
      <c r="H51" s="432">
        <v>49</v>
      </c>
      <c r="L51" s="231"/>
    </row>
    <row r="52" spans="1:19" ht="14.15">
      <c r="A52" s="231"/>
      <c r="B52" s="233" t="s">
        <v>76</v>
      </c>
      <c r="C52" s="429">
        <v>26</v>
      </c>
      <c r="D52" s="429">
        <v>16</v>
      </c>
      <c r="E52" s="429">
        <v>35</v>
      </c>
      <c r="F52" s="429">
        <v>11</v>
      </c>
      <c r="G52" s="429">
        <v>46</v>
      </c>
      <c r="H52" s="429">
        <v>27</v>
      </c>
      <c r="L52" s="231"/>
    </row>
    <row r="53" spans="1:19" ht="14.15">
      <c r="A53" s="231"/>
      <c r="B53" s="232" t="s">
        <v>77</v>
      </c>
      <c r="C53" s="432">
        <v>16</v>
      </c>
      <c r="D53" s="432">
        <v>40</v>
      </c>
      <c r="E53" s="432">
        <v>6</v>
      </c>
      <c r="F53" s="432">
        <v>48</v>
      </c>
      <c r="G53" s="432">
        <v>19</v>
      </c>
      <c r="H53" s="432">
        <v>18</v>
      </c>
      <c r="L53" s="231"/>
    </row>
    <row r="54" spans="1:19" ht="14.15">
      <c r="A54" s="231"/>
      <c r="B54" s="233" t="s">
        <v>78</v>
      </c>
      <c r="C54" s="429">
        <v>22</v>
      </c>
      <c r="D54" s="429">
        <v>17</v>
      </c>
      <c r="E54" s="429">
        <v>28</v>
      </c>
      <c r="F54" s="429">
        <v>19</v>
      </c>
      <c r="G54" s="429">
        <v>28</v>
      </c>
      <c r="H54" s="429">
        <v>10</v>
      </c>
      <c r="L54" s="231"/>
    </row>
    <row r="55" spans="1:19" ht="14.15">
      <c r="A55" s="231"/>
      <c r="B55" s="232" t="s">
        <v>79</v>
      </c>
      <c r="C55" s="432">
        <v>25</v>
      </c>
      <c r="D55" s="432">
        <v>30</v>
      </c>
      <c r="E55" s="432">
        <v>37</v>
      </c>
      <c r="F55" s="432">
        <v>7</v>
      </c>
      <c r="G55" s="432">
        <v>35</v>
      </c>
      <c r="H55" s="432">
        <v>17</v>
      </c>
      <c r="L55" s="231"/>
    </row>
    <row r="56" spans="1:19" ht="14.15">
      <c r="A56" s="231"/>
      <c r="B56" s="233" t="s">
        <v>80</v>
      </c>
      <c r="C56" s="429">
        <v>1</v>
      </c>
      <c r="D56" s="429">
        <v>1</v>
      </c>
      <c r="E56" s="429">
        <v>1</v>
      </c>
      <c r="F56" s="429">
        <v>6</v>
      </c>
      <c r="G56" s="429">
        <v>29</v>
      </c>
      <c r="H56" s="429">
        <v>39</v>
      </c>
      <c r="L56" s="231"/>
    </row>
    <row r="57" spans="1:19" ht="14.15">
      <c r="A57" s="231"/>
      <c r="B57" s="233" t="s">
        <v>81</v>
      </c>
      <c r="C57" s="449">
        <v>-46</v>
      </c>
      <c r="D57" s="449">
        <v>-17</v>
      </c>
      <c r="E57" s="449">
        <v>-45</v>
      </c>
      <c r="F57" s="449">
        <v>-34</v>
      </c>
      <c r="G57" s="449">
        <v>-37</v>
      </c>
      <c r="H57" s="449">
        <v>-49</v>
      </c>
      <c r="L57" s="231"/>
    </row>
    <row r="58" spans="1:19" ht="14.15">
      <c r="A58" s="233"/>
      <c r="B58" s="233"/>
      <c r="C58" s="233"/>
      <c r="D58" s="233"/>
      <c r="E58" s="233"/>
      <c r="F58" s="233"/>
      <c r="G58" s="233"/>
      <c r="H58" s="233"/>
      <c r="M58" s="231"/>
      <c r="N58" s="231"/>
      <c r="O58" s="231"/>
      <c r="P58" s="231"/>
      <c r="Q58" s="231"/>
      <c r="R58" s="231"/>
      <c r="S58" s="231"/>
    </row>
    <row r="59" spans="1:19" ht="62.25" customHeight="1">
      <c r="A59" s="729" t="s">
        <v>740</v>
      </c>
      <c r="B59" s="729"/>
      <c r="C59" s="729"/>
      <c r="D59" s="729"/>
      <c r="E59" s="729"/>
      <c r="F59" s="729"/>
      <c r="G59" s="729"/>
      <c r="H59" s="729"/>
    </row>
    <row r="60" spans="1:19" ht="25.5" customHeight="1">
      <c r="A60" s="730"/>
      <c r="B60" s="730"/>
      <c r="C60" s="730"/>
      <c r="D60" s="730"/>
      <c r="E60" s="730"/>
      <c r="F60" s="730"/>
      <c r="G60" s="730"/>
      <c r="H60" s="730"/>
    </row>
    <row r="61" spans="1:19" ht="14.15">
      <c r="A61" s="233"/>
      <c r="B61" s="233"/>
      <c r="C61" s="233"/>
      <c r="D61" s="233"/>
      <c r="E61" s="233"/>
      <c r="F61" s="233"/>
      <c r="G61" s="233"/>
      <c r="H61" s="233"/>
    </row>
    <row r="62" spans="1:19" ht="12.75" customHeight="1">
      <c r="A62" s="729" t="s">
        <v>857</v>
      </c>
      <c r="B62" s="729"/>
      <c r="C62" s="729"/>
      <c r="D62" s="729"/>
      <c r="E62" s="729"/>
      <c r="F62" s="729"/>
      <c r="G62" s="729"/>
      <c r="H62" s="729"/>
    </row>
    <row r="63" spans="1:19" ht="12.75" customHeight="1">
      <c r="A63" s="537"/>
      <c r="B63" s="537"/>
      <c r="C63" s="537"/>
      <c r="D63" s="537"/>
      <c r="E63" s="537"/>
      <c r="F63" s="537"/>
      <c r="G63" s="537"/>
      <c r="H63" s="537"/>
    </row>
    <row r="64" spans="1:19" s="159" customFormat="1" ht="14.15">
      <c r="A64" s="293"/>
      <c r="B64" s="293"/>
      <c r="C64" s="293"/>
      <c r="D64" s="293"/>
      <c r="E64" s="293"/>
      <c r="F64" s="293"/>
      <c r="G64" s="293"/>
      <c r="H64" s="293"/>
    </row>
    <row r="66" spans="5:5" ht="14.15">
      <c r="E66" s="224"/>
    </row>
    <row r="67" spans="5:5" ht="14.15">
      <c r="E67" s="204"/>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18" activePane="bottomLeft" state="frozen"/>
      <selection activeCell="D31" sqref="D31"/>
      <selection pane="bottomLeft" activeCell="B1" sqref="B1:D1"/>
    </sheetView>
  </sheetViews>
  <sheetFormatPr defaultColWidth="9.23046875" defaultRowHeight="14.6"/>
  <cols>
    <col min="1" max="1" width="12.69140625" style="240" customWidth="1"/>
    <col min="2" max="2" width="12.61328125" style="240" customWidth="1"/>
    <col min="3" max="3" width="16.61328125" style="240" customWidth="1"/>
    <col min="4" max="4" width="16.23046875" style="240" customWidth="1"/>
    <col min="5" max="5" width="13.69140625" style="240" customWidth="1"/>
    <col min="6" max="7" width="9.23046875" style="240"/>
    <col min="8" max="8" width="12.3828125" style="240" customWidth="1"/>
    <col min="9" max="10" width="9.23046875" style="240"/>
    <col min="11" max="11" width="12.69140625" style="240" customWidth="1"/>
    <col min="12" max="14" width="16.23046875" style="240" customWidth="1"/>
    <col min="15" max="15" width="11.23046875" style="240" bestFit="1" customWidth="1"/>
    <col min="16" max="17" width="11.23046875" style="240" customWidth="1"/>
    <col min="18" max="16384" width="9.23046875" style="240"/>
  </cols>
  <sheetData>
    <row r="1" spans="1:13">
      <c r="B1" s="722" t="s">
        <v>380</v>
      </c>
      <c r="C1" s="722"/>
      <c r="D1" s="722"/>
    </row>
    <row r="2" spans="1:13" ht="17.600000000000001">
      <c r="A2" s="723" t="s">
        <v>331</v>
      </c>
      <c r="B2" s="724"/>
      <c r="C2" s="724"/>
      <c r="D2" s="724"/>
      <c r="E2" s="724"/>
    </row>
    <row r="3" spans="1:13" ht="17.600000000000001">
      <c r="A3" s="725" t="s">
        <v>852</v>
      </c>
      <c r="B3" s="726"/>
      <c r="C3" s="726"/>
      <c r="D3" s="726"/>
      <c r="E3" s="726"/>
    </row>
    <row r="4" spans="1:13" ht="15.75" customHeight="1">
      <c r="A4" s="373"/>
      <c r="B4" s="374"/>
      <c r="C4" s="374"/>
      <c r="D4" s="374"/>
      <c r="E4" s="374"/>
    </row>
    <row r="5" spans="1:13" ht="30.75" customHeight="1">
      <c r="A5" s="224"/>
      <c r="B5" s="5" t="s">
        <v>27</v>
      </c>
      <c r="C5" s="4" t="s">
        <v>356</v>
      </c>
      <c r="D5" s="3" t="s">
        <v>29</v>
      </c>
    </row>
    <row r="6" spans="1:13">
      <c r="A6" s="224"/>
      <c r="B6" s="224" t="s">
        <v>30</v>
      </c>
      <c r="C6" s="191">
        <f>(STC!D4/Pop!E4)*1000</f>
        <v>3141.0026086346707</v>
      </c>
      <c r="D6" s="198"/>
      <c r="E6" s="13"/>
      <c r="H6" s="10"/>
      <c r="I6" s="10"/>
      <c r="J6" s="10"/>
    </row>
    <row r="7" spans="1:13">
      <c r="A7" s="224"/>
      <c r="B7" s="232" t="s">
        <v>31</v>
      </c>
      <c r="C7" s="119">
        <f>(STC!G4/Pop!E5)*1000</f>
        <v>2361.0432810509906</v>
      </c>
      <c r="D7" s="308">
        <f>RANK(C7,$C$7:$C$56)</f>
        <v>42</v>
      </c>
      <c r="E7" s="13"/>
      <c r="F7" s="17"/>
      <c r="G7" s="17"/>
      <c r="H7" s="17"/>
      <c r="I7" s="17"/>
      <c r="J7" s="576"/>
      <c r="K7" s="17"/>
      <c r="L7" s="17"/>
      <c r="M7" s="17"/>
    </row>
    <row r="8" spans="1:13">
      <c r="A8" s="224"/>
      <c r="B8" s="233" t="s">
        <v>32</v>
      </c>
      <c r="C8" s="85">
        <f>(STC!H4/Pop!E6)*1000</f>
        <v>2434.451742544888</v>
      </c>
      <c r="D8" s="309">
        <f>RANK(C8,$C$7:$C$56)</f>
        <v>41</v>
      </c>
      <c r="E8" s="13"/>
      <c r="F8" s="444"/>
      <c r="G8" s="9"/>
      <c r="H8" s="10"/>
      <c r="I8" s="10"/>
      <c r="J8" s="10"/>
    </row>
    <row r="9" spans="1:13">
      <c r="A9" s="224"/>
      <c r="B9" s="232" t="s">
        <v>33</v>
      </c>
      <c r="C9" s="119">
        <f>(STC!I4/Pop!E7)*1000</f>
        <v>2495.481415199959</v>
      </c>
      <c r="D9" s="308">
        <f t="shared" ref="D9:D56" si="0">RANK(C9,$C$7:$C$56)</f>
        <v>40</v>
      </c>
      <c r="E9" s="13"/>
      <c r="F9" s="444"/>
      <c r="G9" s="9"/>
      <c r="H9" s="10"/>
      <c r="I9" s="10"/>
      <c r="J9" s="10"/>
    </row>
    <row r="10" spans="1:13">
      <c r="A10" s="224"/>
      <c r="B10" s="233" t="s">
        <v>34</v>
      </c>
      <c r="C10" s="85">
        <f>(STC!J4/Pop!E8)*1000</f>
        <v>3385.8613746949773</v>
      </c>
      <c r="D10" s="309">
        <f t="shared" si="0"/>
        <v>19</v>
      </c>
      <c r="E10" s="13"/>
      <c r="G10" s="9"/>
      <c r="H10" s="10"/>
      <c r="I10" s="10"/>
      <c r="J10" s="10"/>
    </row>
    <row r="11" spans="1:13">
      <c r="A11" s="224"/>
      <c r="B11" s="232" t="s">
        <v>35</v>
      </c>
      <c r="C11" s="119">
        <f>(STC!K4/Pop!E9)*1000</f>
        <v>4763.975719614662</v>
      </c>
      <c r="D11" s="308">
        <f t="shared" si="0"/>
        <v>6</v>
      </c>
      <c r="E11" s="13"/>
      <c r="G11" s="9"/>
      <c r="H11" s="10"/>
      <c r="I11" s="10"/>
      <c r="J11" s="10"/>
    </row>
    <row r="12" spans="1:13">
      <c r="A12" s="224"/>
      <c r="B12" s="233" t="s">
        <v>36</v>
      </c>
      <c r="C12" s="85">
        <f>(STC!L4/Pop!E10)*1000</f>
        <v>2755.7842554338313</v>
      </c>
      <c r="D12" s="309">
        <f t="shared" si="0"/>
        <v>35</v>
      </c>
      <c r="E12" s="13"/>
      <c r="G12" s="9"/>
      <c r="H12" s="10"/>
      <c r="I12" s="10"/>
      <c r="J12" s="10"/>
    </row>
    <row r="13" spans="1:13">
      <c r="A13" s="224"/>
      <c r="B13" s="232" t="s">
        <v>37</v>
      </c>
      <c r="C13" s="119">
        <f>(SGF!M$9/Pop!E11)*1000</f>
        <v>5046.9263764740399</v>
      </c>
      <c r="D13" s="308">
        <f t="shared" si="0"/>
        <v>4</v>
      </c>
      <c r="E13" s="13"/>
      <c r="G13" s="9"/>
      <c r="H13" s="10"/>
      <c r="I13" s="10"/>
      <c r="J13" s="10"/>
    </row>
    <row r="14" spans="1:13">
      <c r="A14" s="224"/>
      <c r="B14" s="233" t="s">
        <v>38</v>
      </c>
      <c r="C14" s="85">
        <f>(STC!N4/Pop!E12)*1000</f>
        <v>4719.3611593774258</v>
      </c>
      <c r="D14" s="309">
        <f t="shared" si="0"/>
        <v>7</v>
      </c>
      <c r="E14" s="13"/>
      <c r="G14" s="9"/>
      <c r="H14" s="10"/>
      <c r="I14" s="10"/>
      <c r="J14" s="10"/>
    </row>
    <row r="15" spans="1:13">
      <c r="A15" s="224"/>
      <c r="B15" s="232" t="s">
        <v>39</v>
      </c>
      <c r="C15" s="119">
        <f>(STC!P4/Pop!E13)*1000</f>
        <v>2085.872966970403</v>
      </c>
      <c r="D15" s="308">
        <f t="shared" si="0"/>
        <v>50</v>
      </c>
      <c r="E15" s="13"/>
      <c r="G15" s="9"/>
      <c r="H15" s="10"/>
      <c r="I15" s="10"/>
      <c r="J15" s="10"/>
    </row>
    <row r="16" spans="1:13">
      <c r="A16" s="224"/>
      <c r="B16" s="233" t="s">
        <v>40</v>
      </c>
      <c r="C16" s="85">
        <f>(STC!Q4/Pop!E14)*1000</f>
        <v>2327.5773226704823</v>
      </c>
      <c r="D16" s="309">
        <f t="shared" si="0"/>
        <v>43</v>
      </c>
      <c r="E16" s="13"/>
      <c r="G16" s="9"/>
      <c r="H16" s="10"/>
      <c r="I16" s="10"/>
      <c r="J16" s="10"/>
    </row>
    <row r="17" spans="1:10">
      <c r="A17" s="224"/>
      <c r="B17" s="232" t="s">
        <v>41</v>
      </c>
      <c r="C17" s="119">
        <f>(STC!R4/Pop!E15)*1000</f>
        <v>5796.7980156398316</v>
      </c>
      <c r="D17" s="308">
        <f t="shared" si="0"/>
        <v>2</v>
      </c>
      <c r="E17" s="13"/>
      <c r="G17" s="9"/>
      <c r="H17" s="10"/>
      <c r="I17" s="10"/>
      <c r="J17" s="10"/>
    </row>
    <row r="18" spans="1:10">
      <c r="A18" s="224"/>
      <c r="B18" s="233" t="s">
        <v>42</v>
      </c>
      <c r="C18" s="85">
        <f>(STC!S4/Pop!E16)*1000</f>
        <v>2732.8026680618782</v>
      </c>
      <c r="D18" s="309">
        <f t="shared" si="0"/>
        <v>36</v>
      </c>
      <c r="E18" s="13"/>
      <c r="G18" s="9"/>
      <c r="H18" s="10"/>
      <c r="I18" s="10"/>
      <c r="J18" s="10"/>
    </row>
    <row r="19" spans="1:10">
      <c r="A19" s="224"/>
      <c r="B19" s="232" t="s">
        <v>43</v>
      </c>
      <c r="C19" s="119">
        <f>(STC!T4/Pop!E17)*1000</f>
        <v>3354.0001867134961</v>
      </c>
      <c r="D19" s="308">
        <f t="shared" si="0"/>
        <v>22</v>
      </c>
      <c r="E19" s="13"/>
      <c r="G19" s="9"/>
      <c r="H19" s="10"/>
      <c r="I19" s="10"/>
      <c r="J19" s="10"/>
    </row>
    <row r="20" spans="1:10">
      <c r="A20" s="224"/>
      <c r="B20" s="233" t="s">
        <v>44</v>
      </c>
      <c r="C20" s="85">
        <f>(STC!U4/Pop!E18)*1000</f>
        <v>2996.2317030981912</v>
      </c>
      <c r="D20" s="309">
        <f t="shared" si="0"/>
        <v>29</v>
      </c>
      <c r="E20" s="13"/>
      <c r="G20" s="9"/>
      <c r="H20" s="10"/>
      <c r="I20" s="10"/>
      <c r="J20" s="10"/>
    </row>
    <row r="21" spans="1:10">
      <c r="A21" s="224"/>
      <c r="B21" s="232" t="s">
        <v>45</v>
      </c>
      <c r="C21" s="119">
        <f>(STC!V4/Pop!E19)*1000</f>
        <v>3354.5591698440921</v>
      </c>
      <c r="D21" s="308">
        <f t="shared" si="0"/>
        <v>21</v>
      </c>
      <c r="E21" s="13"/>
      <c r="G21" s="9"/>
      <c r="H21" s="10"/>
      <c r="I21" s="10"/>
      <c r="J21" s="10"/>
    </row>
    <row r="22" spans="1:10">
      <c r="A22" s="224"/>
      <c r="B22" s="233" t="s">
        <v>46</v>
      </c>
      <c r="C22" s="85">
        <f>(STC!W4/Pop!E20)*1000</f>
        <v>3442.8688428367145</v>
      </c>
      <c r="D22" s="309">
        <f t="shared" si="0"/>
        <v>17</v>
      </c>
      <c r="E22" s="13"/>
      <c r="G22" s="9"/>
      <c r="H22" s="10"/>
      <c r="I22" s="10"/>
      <c r="J22" s="10"/>
    </row>
    <row r="23" spans="1:10">
      <c r="A23" s="224"/>
      <c r="B23" s="232" t="s">
        <v>47</v>
      </c>
      <c r="C23" s="119">
        <f>(STC!X4/Pop!E21)*1000</f>
        <v>2886.4232006236807</v>
      </c>
      <c r="D23" s="308">
        <f t="shared" si="0"/>
        <v>32</v>
      </c>
      <c r="E23" s="13"/>
      <c r="G23" s="9"/>
      <c r="H23" s="10"/>
      <c r="I23" s="10"/>
      <c r="J23" s="10"/>
    </row>
    <row r="24" spans="1:10">
      <c r="A24" s="224"/>
      <c r="B24" s="233" t="s">
        <v>48</v>
      </c>
      <c r="C24" s="85">
        <f>(STC!Y4/Pop!E22)*1000</f>
        <v>2527.2380320573466</v>
      </c>
      <c r="D24" s="309">
        <f t="shared" si="0"/>
        <v>39</v>
      </c>
      <c r="E24" s="13"/>
      <c r="G24" s="9"/>
      <c r="H24" s="10"/>
      <c r="I24" s="10"/>
      <c r="J24" s="10"/>
    </row>
    <row r="25" spans="1:10">
      <c r="A25" s="224"/>
      <c r="B25" s="232" t="s">
        <v>49</v>
      </c>
      <c r="C25" s="119">
        <f>(STC!Z4/Pop!E23)*1000</f>
        <v>3477.4581688007547</v>
      </c>
      <c r="D25" s="308">
        <f t="shared" si="0"/>
        <v>16</v>
      </c>
      <c r="E25" s="13"/>
      <c r="G25" s="9"/>
      <c r="H25" s="10"/>
      <c r="I25" s="10"/>
      <c r="J25" s="10"/>
    </row>
    <row r="26" spans="1:10">
      <c r="A26" s="224"/>
      <c r="B26" s="233" t="s">
        <v>50</v>
      </c>
      <c r="C26" s="85">
        <f>(STC!AA4/Pop!E24)*1000</f>
        <v>3904.6421577059982</v>
      </c>
      <c r="D26" s="309">
        <f t="shared" si="0"/>
        <v>11</v>
      </c>
      <c r="E26" s="13"/>
      <c r="G26" s="9"/>
      <c r="H26" s="10"/>
      <c r="I26" s="10"/>
      <c r="J26" s="10"/>
    </row>
    <row r="27" spans="1:10">
      <c r="A27" s="224"/>
      <c r="B27" s="232" t="s">
        <v>51</v>
      </c>
      <c r="C27" s="119">
        <f>(STC!AB4/Pop!E25)*1000</f>
        <v>4614.4934576016867</v>
      </c>
      <c r="D27" s="308">
        <f t="shared" si="0"/>
        <v>9</v>
      </c>
      <c r="E27" s="13"/>
      <c r="G27" s="9"/>
      <c r="H27" s="10"/>
      <c r="I27" s="10"/>
      <c r="J27" s="10"/>
    </row>
    <row r="28" spans="1:10">
      <c r="A28" s="224"/>
      <c r="B28" s="233" t="s">
        <v>52</v>
      </c>
      <c r="C28" s="85">
        <f>(STC!AC4/Pop!E26)*1000</f>
        <v>3030.9966388824832</v>
      </c>
      <c r="D28" s="309">
        <f t="shared" si="0"/>
        <v>28</v>
      </c>
      <c r="E28" s="13"/>
      <c r="G28" s="9"/>
      <c r="H28" s="10"/>
      <c r="I28" s="10"/>
      <c r="J28" s="10"/>
    </row>
    <row r="29" spans="1:10">
      <c r="A29" s="224"/>
      <c r="B29" s="232" t="s">
        <v>53</v>
      </c>
      <c r="C29" s="119">
        <f>(STC!AD4/Pop!E27)*1000</f>
        <v>4996.0343157142161</v>
      </c>
      <c r="D29" s="308">
        <f t="shared" si="0"/>
        <v>5</v>
      </c>
      <c r="E29" s="13"/>
      <c r="G29" s="9"/>
      <c r="H29" s="10"/>
      <c r="I29" s="10"/>
      <c r="J29" s="10"/>
    </row>
    <row r="30" spans="1:10">
      <c r="A30" s="224"/>
      <c r="B30" s="233" t="s">
        <v>54</v>
      </c>
      <c r="C30" s="85">
        <f>(STC!AE4/Pop!E28)*1000</f>
        <v>2785.1035012023926</v>
      </c>
      <c r="D30" s="309">
        <f t="shared" si="0"/>
        <v>34</v>
      </c>
      <c r="E30" s="13"/>
      <c r="G30" s="9"/>
      <c r="H30" s="10"/>
      <c r="I30" s="10"/>
      <c r="J30" s="10"/>
    </row>
    <row r="31" spans="1:10">
      <c r="A31" s="224"/>
      <c r="B31" s="232" t="s">
        <v>55</v>
      </c>
      <c r="C31" s="119">
        <f>(STC!AF4/Pop!E29)*1000</f>
        <v>2147.7050321404995</v>
      </c>
      <c r="D31" s="308">
        <f t="shared" si="0"/>
        <v>49</v>
      </c>
      <c r="E31" s="13"/>
      <c r="G31" s="9"/>
      <c r="H31" s="10"/>
      <c r="I31" s="10"/>
      <c r="J31" s="10"/>
    </row>
    <row r="32" spans="1:10">
      <c r="A32" s="224"/>
      <c r="B32" s="233" t="s">
        <v>56</v>
      </c>
      <c r="C32" s="85">
        <f>(STC!AG4/Pop!E30)*1000</f>
        <v>2964.6540254383981</v>
      </c>
      <c r="D32" s="309">
        <f t="shared" si="0"/>
        <v>31</v>
      </c>
      <c r="E32" s="13"/>
      <c r="G32" s="9"/>
      <c r="H32" s="10"/>
      <c r="I32" s="10"/>
      <c r="J32" s="10"/>
    </row>
    <row r="33" spans="1:10">
      <c r="A33" s="224"/>
      <c r="B33" s="232" t="s">
        <v>57</v>
      </c>
      <c r="C33" s="119">
        <f>(STC!AH4/Pop!E31)*1000</f>
        <v>2974.9845947700796</v>
      </c>
      <c r="D33" s="308">
        <f t="shared" si="0"/>
        <v>30</v>
      </c>
      <c r="E33" s="13"/>
      <c r="G33" s="9"/>
      <c r="H33" s="10"/>
      <c r="I33" s="10"/>
      <c r="J33" s="10"/>
    </row>
    <row r="34" spans="1:10">
      <c r="A34" s="224"/>
      <c r="B34" s="233" t="s">
        <v>58</v>
      </c>
      <c r="C34" s="85">
        <f>(STC!AI4/Pop!E32)*1000</f>
        <v>3163.6537240321595</v>
      </c>
      <c r="D34" s="309">
        <f t="shared" si="0"/>
        <v>25</v>
      </c>
      <c r="E34" s="13"/>
      <c r="G34" s="9"/>
      <c r="H34" s="10"/>
      <c r="I34" s="10"/>
      <c r="J34" s="10"/>
    </row>
    <row r="35" spans="1:10">
      <c r="A35" s="224"/>
      <c r="B35" s="232" t="s">
        <v>59</v>
      </c>
      <c r="C35" s="119">
        <f>(STC!AJ4/Pop!E33)*1000</f>
        <v>2183.8324467478751</v>
      </c>
      <c r="D35" s="308">
        <f t="shared" si="0"/>
        <v>46</v>
      </c>
      <c r="E35" s="13"/>
      <c r="G35" s="9"/>
      <c r="H35" s="10"/>
      <c r="I35" s="10"/>
      <c r="J35" s="10"/>
    </row>
    <row r="36" spans="1:10">
      <c r="A36" s="224"/>
      <c r="B36" s="233" t="s">
        <v>60</v>
      </c>
      <c r="C36" s="85">
        <f>(STC!AK$4/Pop!E34)*1000</f>
        <v>4373.2573835957119</v>
      </c>
      <c r="D36" s="309">
        <f t="shared" si="0"/>
        <v>10</v>
      </c>
      <c r="E36" s="13"/>
      <c r="G36" s="9"/>
      <c r="H36" s="10"/>
      <c r="I36" s="10"/>
      <c r="J36" s="10"/>
    </row>
    <row r="37" spans="1:10">
      <c r="A37" s="224"/>
      <c r="B37" s="232" t="s">
        <v>61</v>
      </c>
      <c r="C37" s="119">
        <f>(STC!AL$4/Pop!E35)*1000</f>
        <v>3542.3236706474395</v>
      </c>
      <c r="D37" s="308">
        <f t="shared" si="0"/>
        <v>14</v>
      </c>
      <c r="E37" s="13"/>
      <c r="G37" s="9"/>
      <c r="H37" s="10"/>
      <c r="I37" s="10"/>
      <c r="J37" s="10"/>
    </row>
    <row r="38" spans="1:10">
      <c r="A38" s="224"/>
      <c r="B38" s="233" t="s">
        <v>62</v>
      </c>
      <c r="C38" s="85">
        <f>(STC!AM$4/Pop!E36)*1000</f>
        <v>4709.7401858713683</v>
      </c>
      <c r="D38" s="309">
        <f t="shared" si="0"/>
        <v>8</v>
      </c>
      <c r="E38" s="13"/>
      <c r="G38" s="9"/>
      <c r="H38" s="10"/>
      <c r="I38" s="10"/>
      <c r="J38" s="10"/>
    </row>
    <row r="39" spans="1:10">
      <c r="A39" s="224"/>
      <c r="B39" s="232" t="s">
        <v>63</v>
      </c>
      <c r="C39" s="119">
        <f>(STC!AN$4/Pop!E37)*1000</f>
        <v>2795.2178872709255</v>
      </c>
      <c r="D39" s="308">
        <f t="shared" si="0"/>
        <v>33</v>
      </c>
      <c r="E39" s="13"/>
      <c r="G39" s="9"/>
      <c r="H39" s="10"/>
      <c r="I39" s="10"/>
      <c r="J39" s="10"/>
    </row>
    <row r="40" spans="1:10">
      <c r="A40" s="224"/>
      <c r="B40" s="233" t="s">
        <v>64</v>
      </c>
      <c r="C40" s="85">
        <f>(STC!AO$4/Pop!E38)*1000</f>
        <v>6521.4431371725659</v>
      </c>
      <c r="D40" s="309">
        <f t="shared" si="0"/>
        <v>1</v>
      </c>
      <c r="E40" s="13"/>
      <c r="G40" s="9"/>
      <c r="H40" s="10"/>
      <c r="I40" s="10"/>
      <c r="J40" s="10"/>
    </row>
    <row r="41" spans="1:10">
      <c r="A41" s="224"/>
      <c r="B41" s="232" t="s">
        <v>65</v>
      </c>
      <c r="C41" s="119">
        <f>(STC!AP$4/Pop!E39)*1000</f>
        <v>2579.0300365297585</v>
      </c>
      <c r="D41" s="308">
        <f t="shared" si="0"/>
        <v>38</v>
      </c>
      <c r="E41" s="13"/>
      <c r="G41" s="9"/>
      <c r="H41" s="10"/>
      <c r="I41" s="10"/>
      <c r="J41" s="10"/>
    </row>
    <row r="42" spans="1:10">
      <c r="A42" s="224"/>
      <c r="B42" s="233" t="s">
        <v>66</v>
      </c>
      <c r="C42" s="85">
        <f>(STC!AQ$4/Pop!E40)*1000</f>
        <v>2712.0855826337875</v>
      </c>
      <c r="D42" s="309">
        <f t="shared" si="0"/>
        <v>37</v>
      </c>
      <c r="E42" s="13"/>
      <c r="G42" s="9"/>
      <c r="H42" s="10"/>
      <c r="I42" s="10"/>
      <c r="J42" s="10"/>
    </row>
    <row r="43" spans="1:10">
      <c r="A43" s="224"/>
      <c r="B43" s="232" t="s">
        <v>67</v>
      </c>
      <c r="C43" s="119">
        <f>(STC!AR$4/Pop!E41)*1000</f>
        <v>3309.7343433220231</v>
      </c>
      <c r="D43" s="308">
        <f t="shared" si="0"/>
        <v>24</v>
      </c>
      <c r="E43" s="13"/>
      <c r="G43" s="9"/>
      <c r="H43" s="10"/>
      <c r="I43" s="10"/>
      <c r="J43" s="10"/>
    </row>
    <row r="44" spans="1:10">
      <c r="A44" s="224"/>
      <c r="B44" s="233" t="s">
        <v>68</v>
      </c>
      <c r="C44" s="85">
        <f>(STC!AS$4/Pop!E42)*1000</f>
        <v>3369.1991142938805</v>
      </c>
      <c r="D44" s="309">
        <f t="shared" si="0"/>
        <v>20</v>
      </c>
      <c r="E44" s="13"/>
      <c r="G44" s="9"/>
      <c r="H44" s="10"/>
      <c r="I44" s="10"/>
      <c r="J44" s="10"/>
    </row>
    <row r="45" spans="1:10">
      <c r="A45" s="224"/>
      <c r="B45" s="232" t="s">
        <v>69</v>
      </c>
      <c r="C45" s="119">
        <f>(STC!AT$4/Pop!E43)*1000</f>
        <v>3515.3078129174096</v>
      </c>
      <c r="D45" s="308">
        <f t="shared" si="0"/>
        <v>15</v>
      </c>
      <c r="E45" s="13"/>
      <c r="G45" s="9"/>
      <c r="H45" s="10"/>
      <c r="I45" s="10"/>
      <c r="J45" s="10"/>
    </row>
    <row r="46" spans="1:10">
      <c r="A46" s="224"/>
      <c r="B46" s="233" t="s">
        <v>70</v>
      </c>
      <c r="C46" s="85">
        <f>(STC!AU$4/Pop!E44)*1000</f>
        <v>2179.3875130760807</v>
      </c>
      <c r="D46" s="309">
        <f t="shared" si="0"/>
        <v>47</v>
      </c>
      <c r="E46" s="13"/>
      <c r="G46" s="9"/>
      <c r="H46" s="10"/>
      <c r="I46" s="10"/>
      <c r="J46" s="10"/>
    </row>
    <row r="47" spans="1:10">
      <c r="A47" s="224"/>
      <c r="B47" s="232" t="s">
        <v>71</v>
      </c>
      <c r="C47" s="119">
        <f>(STC!AV$4/Pop!E45)*1000</f>
        <v>2193.4044643190205</v>
      </c>
      <c r="D47" s="308">
        <f t="shared" si="0"/>
        <v>44</v>
      </c>
      <c r="E47" s="13"/>
      <c r="G47" s="9"/>
      <c r="H47" s="10"/>
      <c r="I47" s="10"/>
      <c r="J47" s="10"/>
    </row>
    <row r="48" spans="1:10">
      <c r="A48" s="224"/>
      <c r="B48" s="233" t="s">
        <v>72</v>
      </c>
      <c r="C48" s="85">
        <f>(STC!AW$4/Pop!E46)*1000</f>
        <v>2171.0858443495508</v>
      </c>
      <c r="D48" s="309">
        <f t="shared" si="0"/>
        <v>48</v>
      </c>
      <c r="E48" s="13"/>
      <c r="G48" s="9"/>
      <c r="H48" s="10"/>
      <c r="I48" s="10"/>
      <c r="J48" s="10"/>
    </row>
    <row r="49" spans="1:12">
      <c r="A49" s="224"/>
      <c r="B49" s="232" t="s">
        <v>73</v>
      </c>
      <c r="C49" s="119">
        <f>(STC!AX$4/Pop!E47)*1000</f>
        <v>2184.113460805002</v>
      </c>
      <c r="D49" s="308">
        <f t="shared" si="0"/>
        <v>45</v>
      </c>
      <c r="E49" s="13"/>
      <c r="G49" s="9"/>
      <c r="H49" s="10"/>
      <c r="I49" s="10"/>
      <c r="J49" s="10"/>
    </row>
    <row r="50" spans="1:12">
      <c r="A50" s="224"/>
      <c r="B50" s="233" t="s">
        <v>74</v>
      </c>
      <c r="C50" s="85">
        <f>(STC!AY$4/Pop!E48)*1000</f>
        <v>3109.278100336935</v>
      </c>
      <c r="D50" s="309">
        <f t="shared" si="0"/>
        <v>26</v>
      </c>
      <c r="E50" s="13"/>
      <c r="G50" s="9"/>
      <c r="H50" s="10"/>
      <c r="I50" s="10"/>
      <c r="J50" s="10"/>
    </row>
    <row r="51" spans="1:12">
      <c r="A51" s="224"/>
      <c r="B51" s="232" t="s">
        <v>75</v>
      </c>
      <c r="C51" s="119">
        <f>(STC!AZ$4/Pop!E49)*1000</f>
        <v>5494.6289117276101</v>
      </c>
      <c r="D51" s="308">
        <f t="shared" si="0"/>
        <v>3</v>
      </c>
      <c r="E51" s="13"/>
      <c r="G51" s="9"/>
      <c r="H51" s="10"/>
      <c r="I51" s="10"/>
      <c r="J51" s="10"/>
    </row>
    <row r="52" spans="1:12">
      <c r="A52" s="224"/>
      <c r="B52" s="233" t="s">
        <v>76</v>
      </c>
      <c r="C52" s="85">
        <f>(STC!BA$4/Pop!E50)*1000</f>
        <v>3079.5898878556768</v>
      </c>
      <c r="D52" s="309">
        <f t="shared" si="0"/>
        <v>27</v>
      </c>
      <c r="E52" s="13"/>
      <c r="G52" s="9"/>
      <c r="H52" s="10"/>
      <c r="I52" s="10"/>
      <c r="J52" s="10"/>
    </row>
    <row r="53" spans="1:12">
      <c r="A53" s="224"/>
      <c r="B53" s="232" t="s">
        <v>77</v>
      </c>
      <c r="C53" s="119">
        <f>(STC!BB$4/Pop!E51)*1000</f>
        <v>3676.0118625435707</v>
      </c>
      <c r="D53" s="308">
        <f t="shared" si="0"/>
        <v>12</v>
      </c>
      <c r="E53" s="13"/>
      <c r="G53" s="9"/>
      <c r="H53" s="10"/>
      <c r="I53" s="10"/>
      <c r="J53" s="10"/>
    </row>
    <row r="54" spans="1:12">
      <c r="A54" s="224"/>
      <c r="B54" s="233" t="s">
        <v>78</v>
      </c>
      <c r="C54" s="85">
        <f>(STC!BC$4/Pop!E52)*1000</f>
        <v>3313.3660352638485</v>
      </c>
      <c r="D54" s="309">
        <f t="shared" si="0"/>
        <v>23</v>
      </c>
      <c r="E54" s="13"/>
      <c r="G54" s="9"/>
      <c r="H54" s="10"/>
      <c r="I54" s="10"/>
      <c r="J54" s="10"/>
    </row>
    <row r="55" spans="1:12">
      <c r="A55" s="224"/>
      <c r="B55" s="232" t="s">
        <v>79</v>
      </c>
      <c r="C55" s="119">
        <f>(STC!BD$4/Pop!E53)*1000</f>
        <v>3441.6934567227381</v>
      </c>
      <c r="D55" s="308">
        <f t="shared" si="0"/>
        <v>18</v>
      </c>
      <c r="E55" s="13"/>
      <c r="G55" s="9"/>
      <c r="H55" s="10"/>
      <c r="I55" s="10"/>
      <c r="J55" s="10"/>
    </row>
    <row r="56" spans="1:12">
      <c r="A56" s="224"/>
      <c r="B56" s="233" t="s">
        <v>80</v>
      </c>
      <c r="C56" s="85">
        <f>(STC!BE$4/Pop!E54)*1000</f>
        <v>3646.9480388209945</v>
      </c>
      <c r="D56" s="309">
        <f t="shared" si="0"/>
        <v>13</v>
      </c>
      <c r="E56" s="13"/>
      <c r="G56" s="9"/>
    </row>
    <row r="57" spans="1:12">
      <c r="A57" s="233"/>
      <c r="B57" s="233"/>
      <c r="C57" s="233"/>
      <c r="D57" s="233"/>
      <c r="E57" s="9"/>
      <c r="G57" s="13"/>
      <c r="J57" s="12"/>
      <c r="K57" s="11"/>
      <c r="L57" s="10"/>
    </row>
    <row r="58" spans="1:12" ht="32.25" customHeight="1">
      <c r="A58" s="728" t="s">
        <v>828</v>
      </c>
      <c r="B58" s="728"/>
      <c r="C58" s="728"/>
      <c r="D58" s="728"/>
      <c r="E58" s="728"/>
      <c r="F58" s="728"/>
    </row>
    <row r="59" spans="1:12">
      <c r="A59" s="375"/>
      <c r="B59" s="375"/>
      <c r="C59" s="375"/>
      <c r="D59" s="375"/>
      <c r="E59" s="375"/>
      <c r="F59" s="375"/>
      <c r="L59" s="8"/>
    </row>
    <row r="60" spans="1:12" ht="15" customHeight="1">
      <c r="A60" s="570" t="s">
        <v>820</v>
      </c>
      <c r="B60" s="562"/>
      <c r="C60" s="562"/>
      <c r="D60" s="562"/>
      <c r="E60" s="562"/>
      <c r="F60" s="562"/>
      <c r="L60" s="8"/>
    </row>
    <row r="61" spans="1:12">
      <c r="A61" s="562"/>
      <c r="B61" s="562"/>
      <c r="C61" s="562"/>
      <c r="D61" s="562"/>
      <c r="E61" s="562"/>
      <c r="F61" s="562"/>
      <c r="L61" s="8"/>
    </row>
    <row r="62" spans="1:12">
      <c r="L62" s="8"/>
    </row>
    <row r="63" spans="1:12">
      <c r="B63" s="224"/>
      <c r="K63" s="8"/>
    </row>
    <row r="64" spans="1:12">
      <c r="B64" s="204"/>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6" activePane="bottomLeft" state="frozen"/>
      <selection activeCell="D31" sqref="D31"/>
      <selection pane="bottomLeft" activeCell="B1" sqref="B1:D1"/>
    </sheetView>
  </sheetViews>
  <sheetFormatPr defaultColWidth="9.23046875" defaultRowHeight="14.6"/>
  <cols>
    <col min="1" max="1" width="11.23046875" style="17" customWidth="1"/>
    <col min="2" max="2" width="15.69140625" style="17" customWidth="1"/>
    <col min="3" max="3" width="19.69140625" style="17" customWidth="1"/>
    <col min="4" max="4" width="15.69140625" style="17" customWidth="1"/>
    <col min="5" max="5" width="12.69140625" style="17" customWidth="1"/>
    <col min="6" max="16384" width="9.23046875" style="17"/>
  </cols>
  <sheetData>
    <row r="1" spans="1:6">
      <c r="A1" s="240"/>
      <c r="B1" s="722" t="s">
        <v>379</v>
      </c>
      <c r="C1" s="722"/>
      <c r="D1" s="722"/>
      <c r="E1" s="240"/>
    </row>
    <row r="2" spans="1:6" ht="18" customHeight="1">
      <c r="A2" s="723" t="s">
        <v>332</v>
      </c>
      <c r="B2" s="723"/>
      <c r="C2" s="723"/>
      <c r="D2" s="723"/>
      <c r="E2" s="723"/>
    </row>
    <row r="3" spans="1:6" ht="18" customHeight="1">
      <c r="A3" s="725" t="s">
        <v>852</v>
      </c>
      <c r="B3" s="725"/>
      <c r="C3" s="725"/>
      <c r="D3" s="725"/>
      <c r="E3" s="725"/>
    </row>
    <row r="4" spans="1:6" ht="13.5" customHeight="1">
      <c r="A4" s="369"/>
      <c r="B4" s="370"/>
      <c r="C4" s="370"/>
      <c r="D4" s="370"/>
      <c r="E4" s="370"/>
    </row>
    <row r="5" spans="1:6">
      <c r="A5" s="240"/>
      <c r="B5" s="5" t="s">
        <v>27</v>
      </c>
      <c r="C5" s="4" t="s">
        <v>357</v>
      </c>
      <c r="D5" s="3" t="s">
        <v>29</v>
      </c>
      <c r="E5" s="240"/>
    </row>
    <row r="6" spans="1:6">
      <c r="B6" s="224" t="s">
        <v>30</v>
      </c>
      <c r="C6" s="191">
        <f>(SGF!D5/Pop!E4)*1000</f>
        <v>6707.6809668651631</v>
      </c>
      <c r="D6" s="198"/>
    </row>
    <row r="7" spans="1:6">
      <c r="A7" s="240"/>
      <c r="B7" s="232" t="s">
        <v>31</v>
      </c>
      <c r="C7" s="119">
        <f>(SGF!G5/Pop!E5)*1000</f>
        <v>6158.7476303667927</v>
      </c>
      <c r="D7" s="308">
        <f>RANK(C7,$C$7:$C$56)</f>
        <v>33</v>
      </c>
    </row>
    <row r="8" spans="1:6">
      <c r="A8" s="231"/>
      <c r="B8" s="233" t="s">
        <v>32</v>
      </c>
      <c r="C8" s="85">
        <f>(SGF!H5/Pop!E6)*1000</f>
        <v>11892.943017859463</v>
      </c>
      <c r="D8" s="309">
        <f>RANK(C8,$C$7:$C$56)</f>
        <v>1</v>
      </c>
    </row>
    <row r="9" spans="1:6">
      <c r="A9" s="231"/>
      <c r="B9" s="232" t="s">
        <v>33</v>
      </c>
      <c r="C9" s="119">
        <f>(SGF!I5/Pop!E7)*1000</f>
        <v>5670.2697741923475</v>
      </c>
      <c r="D9" s="308">
        <f t="shared" ref="D9:D56" si="0">RANK(C9,$C$7:$C$56)</f>
        <v>38</v>
      </c>
    </row>
    <row r="10" spans="1:6">
      <c r="A10" s="231"/>
      <c r="B10" s="233" t="s">
        <v>34</v>
      </c>
      <c r="C10" s="85">
        <f>(SGF!J$5/Pop!E8)*1000</f>
        <v>7343.8834993922728</v>
      </c>
      <c r="D10" s="309">
        <f t="shared" si="0"/>
        <v>18</v>
      </c>
    </row>
    <row r="11" spans="1:6">
      <c r="A11" s="231"/>
      <c r="B11" s="232" t="s">
        <v>35</v>
      </c>
      <c r="C11" s="119">
        <f>(SGF!K$5/Pop!E9)*1000</f>
        <v>8517.4576484851295</v>
      </c>
      <c r="D11" s="308">
        <f t="shared" si="0"/>
        <v>11</v>
      </c>
      <c r="F11" s="452"/>
    </row>
    <row r="12" spans="1:6">
      <c r="A12" s="231"/>
      <c r="B12" s="233" t="s">
        <v>36</v>
      </c>
      <c r="C12" s="85">
        <f>(SGF!L$5/Pop!E10)*1000</f>
        <v>5557.8534942390143</v>
      </c>
      <c r="D12" s="309">
        <f t="shared" si="0"/>
        <v>42</v>
      </c>
      <c r="F12" s="452"/>
    </row>
    <row r="13" spans="1:6">
      <c r="A13" s="231"/>
      <c r="B13" s="232" t="s">
        <v>37</v>
      </c>
      <c r="C13" s="119">
        <f>(SGF!M$5/Pop!E11)*1000</f>
        <v>8696.70071441654</v>
      </c>
      <c r="D13" s="308">
        <f t="shared" si="0"/>
        <v>10</v>
      </c>
    </row>
    <row r="14" spans="1:6">
      <c r="A14" s="231"/>
      <c r="B14" s="233" t="s">
        <v>38</v>
      </c>
      <c r="C14" s="85">
        <f>(SGF!N5/Pop!E12)*1000</f>
        <v>10014.465517312203</v>
      </c>
      <c r="D14" s="309">
        <f t="shared" si="0"/>
        <v>5</v>
      </c>
    </row>
    <row r="15" spans="1:6">
      <c r="A15" s="231"/>
      <c r="B15" s="232" t="s">
        <v>39</v>
      </c>
      <c r="C15" s="119">
        <f>(SGF!O$5/Pop!E13)*1000</f>
        <v>4314.4554288936488</v>
      </c>
      <c r="D15" s="308">
        <f t="shared" si="0"/>
        <v>50</v>
      </c>
    </row>
    <row r="16" spans="1:6">
      <c r="A16" s="231"/>
      <c r="B16" s="233" t="s">
        <v>40</v>
      </c>
      <c r="C16" s="85">
        <f>(SGF!P$5/Pop!E14)*1000</f>
        <v>4459.4419945404825</v>
      </c>
      <c r="D16" s="309">
        <f t="shared" si="0"/>
        <v>49</v>
      </c>
    </row>
    <row r="17" spans="1:4">
      <c r="A17" s="231"/>
      <c r="B17" s="232" t="s">
        <v>41</v>
      </c>
      <c r="C17" s="119">
        <f>(SGF!Q$5/Pop!E15)*1000</f>
        <v>10112.458612077928</v>
      </c>
      <c r="D17" s="308">
        <f t="shared" si="0"/>
        <v>4</v>
      </c>
    </row>
    <row r="18" spans="1:4">
      <c r="A18" s="231"/>
      <c r="B18" s="233" t="s">
        <v>42</v>
      </c>
      <c r="C18" s="85">
        <f>(SGF!R$5/Pop!E16)*1000</f>
        <v>5263.2998799707902</v>
      </c>
      <c r="D18" s="309">
        <f t="shared" si="0"/>
        <v>44</v>
      </c>
    </row>
    <row r="19" spans="1:4">
      <c r="A19" s="231"/>
      <c r="B19" s="232" t="s">
        <v>43</v>
      </c>
      <c r="C19" s="119">
        <f>(SGF!S$5/Pop!E17)*1000</f>
        <v>5868.5944979809919</v>
      </c>
      <c r="D19" s="308">
        <f t="shared" si="0"/>
        <v>36</v>
      </c>
    </row>
    <row r="20" spans="1:4">
      <c r="A20" s="231"/>
      <c r="B20" s="233" t="s">
        <v>44</v>
      </c>
      <c r="C20" s="85">
        <f>(SGF!T$5/Pop!E18)*1000</f>
        <v>6345.2977391258364</v>
      </c>
      <c r="D20" s="309">
        <f t="shared" si="0"/>
        <v>32</v>
      </c>
    </row>
    <row r="21" spans="1:4">
      <c r="A21" s="231"/>
      <c r="B21" s="232" t="s">
        <v>45</v>
      </c>
      <c r="C21" s="119">
        <f>(SGF!U$5/Pop!E19)*1000</f>
        <v>8207.6410349057242</v>
      </c>
      <c r="D21" s="308">
        <f t="shared" si="0"/>
        <v>14</v>
      </c>
    </row>
    <row r="22" spans="1:4">
      <c r="A22" s="231"/>
      <c r="B22" s="233" t="s">
        <v>46</v>
      </c>
      <c r="C22" s="85">
        <f>(SGF!V$5/Pop!E20)*1000</f>
        <v>6910.8849921429683</v>
      </c>
      <c r="D22" s="309">
        <f t="shared" si="0"/>
        <v>21</v>
      </c>
    </row>
    <row r="23" spans="1:4">
      <c r="A23" s="231"/>
      <c r="B23" s="232" t="s">
        <v>47</v>
      </c>
      <c r="C23" s="119">
        <f>(SGF!W$5/Pop!E21)*1000</f>
        <v>6866.3821188345701</v>
      </c>
      <c r="D23" s="308">
        <f t="shared" si="0"/>
        <v>24</v>
      </c>
    </row>
    <row r="24" spans="1:4">
      <c r="A24" s="231"/>
      <c r="B24" s="233" t="s">
        <v>48</v>
      </c>
      <c r="C24" s="85">
        <f>(SGF!X$5/Pop!E22)*1000</f>
        <v>6568.478190257516</v>
      </c>
      <c r="D24" s="309">
        <f t="shared" si="0"/>
        <v>30</v>
      </c>
    </row>
    <row r="25" spans="1:4">
      <c r="A25" s="231"/>
      <c r="B25" s="232" t="s">
        <v>49</v>
      </c>
      <c r="C25" s="119">
        <f>(SGF!Y$5/Pop!E23)*1000</f>
        <v>6867.6362061936661</v>
      </c>
      <c r="D25" s="308">
        <f t="shared" si="0"/>
        <v>23</v>
      </c>
    </row>
    <row r="26" spans="1:4">
      <c r="A26" s="231"/>
      <c r="B26" s="233" t="s">
        <v>50</v>
      </c>
      <c r="C26" s="85">
        <f>(SGF!Z$5/Pop!E24)*1000</f>
        <v>7259.0697820592559</v>
      </c>
      <c r="D26" s="309">
        <f t="shared" si="0"/>
        <v>20</v>
      </c>
    </row>
    <row r="27" spans="1:4">
      <c r="A27" s="231"/>
      <c r="B27" s="232" t="s">
        <v>51</v>
      </c>
      <c r="C27" s="119">
        <f>(SGF!AA$5/Pop!E25)*1000</f>
        <v>8898.7325794417502</v>
      </c>
      <c r="D27" s="308">
        <f t="shared" si="0"/>
        <v>9</v>
      </c>
    </row>
    <row r="28" spans="1:4">
      <c r="A28" s="231"/>
      <c r="B28" s="233" t="s">
        <v>52</v>
      </c>
      <c r="C28" s="85">
        <f>(SGF!AB$5/Pop!E26)*1000</f>
        <v>6806.8946015748497</v>
      </c>
      <c r="D28" s="309">
        <f t="shared" si="0"/>
        <v>26</v>
      </c>
    </row>
    <row r="29" spans="1:4">
      <c r="A29" s="231"/>
      <c r="B29" s="232" t="s">
        <v>53</v>
      </c>
      <c r="C29" s="119">
        <f>(SGF!AC$5/Pop!E27)*1000</f>
        <v>8106.2741327802942</v>
      </c>
      <c r="D29" s="308">
        <f t="shared" si="0"/>
        <v>15</v>
      </c>
    </row>
    <row r="30" spans="1:4">
      <c r="A30" s="231"/>
      <c r="B30" s="233" t="s">
        <v>54</v>
      </c>
      <c r="C30" s="85">
        <f>(SGF!AD$5/Pop!E28)*1000</f>
        <v>6629.867993840362</v>
      </c>
      <c r="D30" s="309">
        <f t="shared" si="0"/>
        <v>29</v>
      </c>
    </row>
    <row r="31" spans="1:4">
      <c r="A31" s="231"/>
      <c r="B31" s="232" t="s">
        <v>55</v>
      </c>
      <c r="C31" s="119">
        <f>(SGF!AE$5/Pop!E29)*1000</f>
        <v>5107.8562550957831</v>
      </c>
      <c r="D31" s="308">
        <f t="shared" si="0"/>
        <v>45</v>
      </c>
    </row>
    <row r="32" spans="1:4">
      <c r="A32" s="231"/>
      <c r="B32" s="233" t="s">
        <v>56</v>
      </c>
      <c r="C32" s="85">
        <f>(SGF!AF$5/Pop!E30)*1000</f>
        <v>6903.3971507647047</v>
      </c>
      <c r="D32" s="309">
        <f t="shared" si="0"/>
        <v>22</v>
      </c>
    </row>
    <row r="33" spans="1:4">
      <c r="A33" s="231"/>
      <c r="B33" s="232" t="s">
        <v>57</v>
      </c>
      <c r="C33" s="119">
        <f>(SGF!AG$5/Pop!E31)*1000</f>
        <v>5613.0118361793375</v>
      </c>
      <c r="D33" s="308">
        <f t="shared" si="0"/>
        <v>40</v>
      </c>
    </row>
    <row r="34" spans="1:4">
      <c r="A34" s="231"/>
      <c r="B34" s="233" t="s">
        <v>58</v>
      </c>
      <c r="C34" s="85">
        <f>(SGF!AH$5/Pop!E32)*1000</f>
        <v>5450.8888510841662</v>
      </c>
      <c r="D34" s="309">
        <f t="shared" si="0"/>
        <v>43</v>
      </c>
    </row>
    <row r="35" spans="1:4">
      <c r="A35" s="231"/>
      <c r="B35" s="232" t="s">
        <v>59</v>
      </c>
      <c r="C35" s="119">
        <f>(SGF!AI5/Pop!E33)*1000</f>
        <v>5569.2415520651084</v>
      </c>
      <c r="D35" s="308">
        <f t="shared" si="0"/>
        <v>41</v>
      </c>
    </row>
    <row r="36" spans="1:4">
      <c r="A36" s="231"/>
      <c r="B36" s="233" t="s">
        <v>60</v>
      </c>
      <c r="C36" s="85">
        <f>(SGF!AJ$5/Pop!E34)*1000</f>
        <v>7933.1922645203485</v>
      </c>
      <c r="D36" s="309">
        <f t="shared" si="0"/>
        <v>16</v>
      </c>
    </row>
    <row r="37" spans="1:4">
      <c r="A37" s="231"/>
      <c r="B37" s="232" t="s">
        <v>61</v>
      </c>
      <c r="C37" s="119">
        <f>(SGF!AK$5/Pop!E35)*1000</f>
        <v>9809.6511446570039</v>
      </c>
      <c r="D37" s="308">
        <f t="shared" si="0"/>
        <v>6</v>
      </c>
    </row>
    <row r="38" spans="1:4">
      <c r="A38" s="231"/>
      <c r="B38" s="233" t="s">
        <v>62</v>
      </c>
      <c r="C38" s="85">
        <f>(SGF!AL$5/Pop!E36)*1000</f>
        <v>9463.4742708545764</v>
      </c>
      <c r="D38" s="309">
        <f t="shared" si="0"/>
        <v>8</v>
      </c>
    </row>
    <row r="39" spans="1:4">
      <c r="A39" s="231"/>
      <c r="B39" s="232" t="s">
        <v>63</v>
      </c>
      <c r="C39" s="119">
        <f>(SGF!AM$5/Pop!E37)*1000</f>
        <v>5675.4882016581869</v>
      </c>
      <c r="D39" s="308">
        <f t="shared" si="0"/>
        <v>37</v>
      </c>
    </row>
    <row r="40" spans="1:4">
      <c r="A40" s="231"/>
      <c r="B40" s="233" t="s">
        <v>64</v>
      </c>
      <c r="C40" s="85">
        <f>(SGF!AN$5/Pop!E38)*1000</f>
        <v>11165.113862126704</v>
      </c>
      <c r="D40" s="309">
        <f t="shared" si="0"/>
        <v>2</v>
      </c>
    </row>
    <row r="41" spans="1:4">
      <c r="A41" s="231"/>
      <c r="B41" s="232" t="s">
        <v>65</v>
      </c>
      <c r="C41" s="119">
        <f>(SGF!AO$5/Pop!E39)*1000</f>
        <v>6132.8094549623147</v>
      </c>
      <c r="D41" s="308">
        <f t="shared" si="0"/>
        <v>34</v>
      </c>
    </row>
    <row r="42" spans="1:4">
      <c r="A42" s="233"/>
      <c r="B42" s="233" t="s">
        <v>66</v>
      </c>
      <c r="C42" s="85">
        <f>(SGF!AP$5/Pop!E40)*1000</f>
        <v>6041.8878480534731</v>
      </c>
      <c r="D42" s="309">
        <f t="shared" si="0"/>
        <v>35</v>
      </c>
    </row>
    <row r="43" spans="1:4">
      <c r="A43" s="233"/>
      <c r="B43" s="232" t="s">
        <v>67</v>
      </c>
      <c r="C43" s="119">
        <f>(SGF!AQ$5/Pop!E41)*1000</f>
        <v>8261.5397783218832</v>
      </c>
      <c r="D43" s="308">
        <f t="shared" si="0"/>
        <v>13</v>
      </c>
    </row>
    <row r="44" spans="1:4">
      <c r="A44" s="233"/>
      <c r="B44" s="233" t="s">
        <v>68</v>
      </c>
      <c r="C44" s="85">
        <f>(SGF!AR$5/Pop!E42)*1000</f>
        <v>7290.5085295730223</v>
      </c>
      <c r="D44" s="309">
        <f t="shared" si="0"/>
        <v>19</v>
      </c>
    </row>
    <row r="45" spans="1:4">
      <c r="A45" s="233"/>
      <c r="B45" s="232" t="s">
        <v>69</v>
      </c>
      <c r="C45" s="119">
        <f>(SGF!AS$5/Pop!E43)*1000</f>
        <v>8266.6116649565156</v>
      </c>
      <c r="D45" s="308">
        <f t="shared" si="0"/>
        <v>12</v>
      </c>
    </row>
    <row r="46" spans="1:4">
      <c r="A46" s="233"/>
      <c r="B46" s="233" t="s">
        <v>70</v>
      </c>
      <c r="C46" s="85">
        <f>(SGF!AT$5/Pop!E44)*1000</f>
        <v>5660.8457956685879</v>
      </c>
      <c r="D46" s="309">
        <f t="shared" si="0"/>
        <v>39</v>
      </c>
    </row>
    <row r="47" spans="1:4">
      <c r="A47" s="233"/>
      <c r="B47" s="232" t="s">
        <v>71</v>
      </c>
      <c r="C47" s="119">
        <f>(SGF!AU$5/Pop!E45)*1000</f>
        <v>5019.0095844839652</v>
      </c>
      <c r="D47" s="308">
        <f t="shared" si="0"/>
        <v>47</v>
      </c>
    </row>
    <row r="48" spans="1:4">
      <c r="A48" s="233"/>
      <c r="B48" s="233" t="s">
        <v>72</v>
      </c>
      <c r="C48" s="85">
        <f>(SGF!AV$5/Pop!E46)*1000</f>
        <v>4549.1525036556404</v>
      </c>
      <c r="D48" s="309">
        <f t="shared" si="0"/>
        <v>48</v>
      </c>
    </row>
    <row r="49" spans="1:6">
      <c r="A49" s="233"/>
      <c r="B49" s="232" t="s">
        <v>73</v>
      </c>
      <c r="C49" s="119">
        <f>(SGF!AW$5/Pop!E47)*1000</f>
        <v>5046.4214900040461</v>
      </c>
      <c r="D49" s="308">
        <f t="shared" si="0"/>
        <v>46</v>
      </c>
    </row>
    <row r="50" spans="1:6">
      <c r="A50" s="233"/>
      <c r="B50" s="233" t="s">
        <v>74</v>
      </c>
      <c r="C50" s="85">
        <f>(SGF!AX$5/Pop!E48)*1000</f>
        <v>6637.9883953563958</v>
      </c>
      <c r="D50" s="309">
        <f t="shared" si="0"/>
        <v>28</v>
      </c>
    </row>
    <row r="51" spans="1:6">
      <c r="A51" s="233"/>
      <c r="B51" s="232" t="s">
        <v>75</v>
      </c>
      <c r="C51" s="119">
        <f>(SGF!AY$5/Pop!E49)*1000</f>
        <v>10325.839077291426</v>
      </c>
      <c r="D51" s="308">
        <f t="shared" si="0"/>
        <v>3</v>
      </c>
    </row>
    <row r="52" spans="1:6">
      <c r="A52" s="233"/>
      <c r="B52" s="233" t="s">
        <v>76</v>
      </c>
      <c r="C52" s="85">
        <f>(SGF!AZ$5/Pop!E50)*1000</f>
        <v>6504.9907334281606</v>
      </c>
      <c r="D52" s="309">
        <f t="shared" si="0"/>
        <v>31</v>
      </c>
    </row>
    <row r="53" spans="1:6">
      <c r="A53" s="233"/>
      <c r="B53" s="232" t="s">
        <v>77</v>
      </c>
      <c r="C53" s="119">
        <f>(SGF!BA$5/Pop!E51)*1000</f>
        <v>6842.5318648600842</v>
      </c>
      <c r="D53" s="308">
        <f t="shared" si="0"/>
        <v>25</v>
      </c>
    </row>
    <row r="54" spans="1:6">
      <c r="A54" s="233"/>
      <c r="B54" s="233" t="s">
        <v>78</v>
      </c>
      <c r="C54" s="85">
        <f>(SGF!BB$5/Pop!E52)*1000</f>
        <v>7700.9090214139806</v>
      </c>
      <c r="D54" s="309">
        <f t="shared" si="0"/>
        <v>17</v>
      </c>
    </row>
    <row r="55" spans="1:6">
      <c r="A55" s="233"/>
      <c r="B55" s="232" t="s">
        <v>79</v>
      </c>
      <c r="C55" s="119">
        <f>(SGF!BC$5/Pop!E53)*1000</f>
        <v>6671.5370238632158</v>
      </c>
      <c r="D55" s="308">
        <f t="shared" si="0"/>
        <v>27</v>
      </c>
    </row>
    <row r="56" spans="1:6">
      <c r="A56" s="233"/>
      <c r="B56" s="233" t="s">
        <v>80</v>
      </c>
      <c r="C56" s="85">
        <f>(SGF!BD$5/Pop!E54)*1000</f>
        <v>9546.56601452418</v>
      </c>
      <c r="D56" s="309">
        <f t="shared" si="0"/>
        <v>7</v>
      </c>
    </row>
    <row r="57" spans="1:6">
      <c r="A57" s="233"/>
      <c r="B57" s="85"/>
      <c r="C57" s="233"/>
      <c r="D57" s="99"/>
      <c r="E57" s="67"/>
      <c r="F57" s="67"/>
    </row>
    <row r="58" spans="1:6" ht="17.25" customHeight="1">
      <c r="A58" s="734" t="s">
        <v>829</v>
      </c>
      <c r="B58" s="734"/>
      <c r="C58" s="734"/>
      <c r="D58" s="734"/>
      <c r="E58" s="734"/>
      <c r="F58" s="734"/>
    </row>
    <row r="59" spans="1:6">
      <c r="A59" s="734"/>
      <c r="B59" s="734"/>
      <c r="C59" s="734"/>
      <c r="D59" s="734"/>
      <c r="E59" s="734"/>
      <c r="F59" s="734"/>
    </row>
    <row r="60" spans="1:6">
      <c r="A60" s="734"/>
      <c r="B60" s="734"/>
      <c r="C60" s="734"/>
      <c r="D60" s="734"/>
      <c r="E60" s="734"/>
      <c r="F60" s="734"/>
    </row>
    <row r="61" spans="1:6" ht="24.75" customHeight="1">
      <c r="A61" s="734"/>
      <c r="B61" s="734"/>
      <c r="C61" s="734"/>
      <c r="D61" s="734"/>
      <c r="E61" s="734"/>
      <c r="F61" s="734"/>
    </row>
    <row r="62" spans="1:6" ht="6.75" hidden="1" customHeight="1">
      <c r="A62" s="734"/>
      <c r="B62" s="734"/>
      <c r="C62" s="734"/>
      <c r="D62" s="734"/>
      <c r="E62" s="734"/>
      <c r="F62" s="734"/>
    </row>
    <row r="63" spans="1:6" ht="14.25" customHeight="1">
      <c r="A63" s="371"/>
      <c r="B63" s="371"/>
      <c r="C63" s="371"/>
      <c r="D63" s="371"/>
      <c r="E63" s="371"/>
      <c r="F63" s="371"/>
    </row>
    <row r="64" spans="1:6" ht="15" customHeight="1">
      <c r="A64" s="570" t="s">
        <v>821</v>
      </c>
      <c r="B64" s="570"/>
      <c r="C64" s="570"/>
      <c r="D64" s="570"/>
      <c r="E64" s="570"/>
      <c r="F64" s="570"/>
    </row>
    <row r="65" spans="1:6">
      <c r="A65" s="570"/>
      <c r="B65" s="570"/>
      <c r="C65" s="570"/>
      <c r="D65" s="570"/>
      <c r="E65" s="570"/>
      <c r="F65" s="570"/>
    </row>
    <row r="66" spans="1:6">
      <c r="B66" s="224"/>
    </row>
    <row r="67" spans="1:6">
      <c r="B67" s="204"/>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workbookViewId="0">
      <selection activeCell="F28" sqref="F28"/>
    </sheetView>
  </sheetViews>
  <sheetFormatPr defaultColWidth="9.23046875" defaultRowHeight="12.45"/>
  <cols>
    <col min="1" max="1" width="12" style="18" customWidth="1"/>
    <col min="2" max="2" width="10.61328125" style="18" customWidth="1"/>
    <col min="3" max="3" width="17.23046875" style="18" customWidth="1"/>
    <col min="4" max="4" width="9.23046875" style="18"/>
    <col min="5" max="5" width="12.69140625" style="18" customWidth="1"/>
    <col min="6" max="6" width="9.84375" style="18" bestFit="1" customWidth="1"/>
    <col min="7" max="7" width="9.23046875" style="18"/>
    <col min="8" max="8" width="16.3828125" style="18" customWidth="1"/>
    <col min="9" max="9" width="12.69140625" style="18" bestFit="1" customWidth="1"/>
    <col min="10" max="10" width="11.23046875" style="18" bestFit="1" customWidth="1"/>
    <col min="11" max="11" width="11.61328125" style="18" bestFit="1" customWidth="1"/>
    <col min="12" max="16384" width="9.23046875" style="18"/>
  </cols>
  <sheetData>
    <row r="1" spans="1:12" ht="14.6">
      <c r="A1" s="240"/>
      <c r="B1" s="722" t="s">
        <v>378</v>
      </c>
      <c r="C1" s="722"/>
      <c r="D1" s="722"/>
      <c r="E1" s="240"/>
    </row>
    <row r="2" spans="1:12" ht="17.600000000000001">
      <c r="A2" s="723" t="s">
        <v>333</v>
      </c>
      <c r="B2" s="724"/>
      <c r="C2" s="724"/>
      <c r="D2" s="724"/>
      <c r="E2" s="724"/>
    </row>
    <row r="3" spans="1:12" ht="18" customHeight="1">
      <c r="A3" s="725" t="str">
        <f>CONCATENATE("Fiscal Year ",Pop!H1)</f>
        <v>Fiscal Year 2018</v>
      </c>
      <c r="B3" s="726"/>
      <c r="C3" s="726"/>
      <c r="D3" s="726"/>
      <c r="E3" s="726"/>
    </row>
    <row r="4" spans="1:12" ht="14.6">
      <c r="A4" s="240"/>
      <c r="B4" s="16"/>
      <c r="C4" s="15"/>
      <c r="D4" s="240"/>
      <c r="E4" s="240"/>
    </row>
    <row r="5" spans="1:12" ht="28.3">
      <c r="A5" s="224"/>
      <c r="B5" s="5" t="s">
        <v>27</v>
      </c>
      <c r="C5" s="4" t="s">
        <v>356</v>
      </c>
      <c r="D5" s="3" t="s">
        <v>29</v>
      </c>
      <c r="E5" s="224"/>
      <c r="F5" s="111"/>
      <c r="G5" s="111"/>
    </row>
    <row r="6" spans="1:12" ht="14.15">
      <c r="A6" s="111"/>
      <c r="B6" s="224" t="s">
        <v>30</v>
      </c>
      <c r="C6" s="191">
        <f>(SLF!D12/Pop!D4)*1000</f>
        <v>5391.7035166888736</v>
      </c>
      <c r="D6" s="101"/>
      <c r="F6" s="26"/>
      <c r="G6" s="26"/>
      <c r="H6" s="26"/>
      <c r="I6" s="26"/>
      <c r="J6" s="26"/>
      <c r="K6" s="26"/>
      <c r="L6" s="26"/>
    </row>
    <row r="7" spans="1:12" ht="14.15">
      <c r="A7" s="111"/>
      <c r="B7" s="232" t="s">
        <v>31</v>
      </c>
      <c r="C7" s="119">
        <f>(SLF!I12/Pop!D5)*1000</f>
        <v>3526.6141550563548</v>
      </c>
      <c r="D7" s="308">
        <f>RANK(C7,$C$7:$C$56)</f>
        <v>49</v>
      </c>
      <c r="F7" s="451"/>
    </row>
    <row r="8" spans="1:12" ht="14.15">
      <c r="A8" s="111"/>
      <c r="B8" s="233" t="s">
        <v>32</v>
      </c>
      <c r="C8" s="85">
        <f>(SLF!L12/Pop!D6)*1000</f>
        <v>4816.9557049755213</v>
      </c>
      <c r="D8" s="309">
        <f>RANK(C8,$C$7:$C$56)</f>
        <v>26</v>
      </c>
    </row>
    <row r="9" spans="1:12" ht="14.15">
      <c r="A9" s="111"/>
      <c r="B9" s="232" t="s">
        <v>33</v>
      </c>
      <c r="C9" s="119">
        <f>(SLF!O12/Pop!D7)*1000</f>
        <v>3824.2238360754309</v>
      </c>
      <c r="D9" s="308">
        <f t="shared" ref="D9:D56" si="0">RANK(C9,$C$7:$C$56)</f>
        <v>46</v>
      </c>
    </row>
    <row r="10" spans="1:12" ht="14.15">
      <c r="A10" s="111"/>
      <c r="B10" s="233" t="s">
        <v>34</v>
      </c>
      <c r="C10" s="85">
        <f>(SLF!R$12/Pop!D8)*1000</f>
        <v>4135.2050165247219</v>
      </c>
      <c r="D10" s="309">
        <f t="shared" si="0"/>
        <v>36</v>
      </c>
      <c r="F10" s="451"/>
    </row>
    <row r="11" spans="1:12" ht="14.15">
      <c r="A11" s="111"/>
      <c r="B11" s="232" t="s">
        <v>35</v>
      </c>
      <c r="C11" s="119">
        <f>(SLF!U$12/Pop!D9)*1000</f>
        <v>6813.134230685293</v>
      </c>
      <c r="D11" s="308">
        <f t="shared" si="0"/>
        <v>7</v>
      </c>
      <c r="F11" s="451"/>
    </row>
    <row r="12" spans="1:12" ht="14.15">
      <c r="A12" s="111"/>
      <c r="B12" s="233" t="s">
        <v>36</v>
      </c>
      <c r="C12" s="85">
        <f>(SLF!X$12/Pop!D10)*1000</f>
        <v>5242.3819076423306</v>
      </c>
      <c r="D12" s="309">
        <f t="shared" si="0"/>
        <v>19</v>
      </c>
    </row>
    <row r="13" spans="1:12" ht="14.15">
      <c r="A13" s="111"/>
      <c r="B13" s="232" t="s">
        <v>37</v>
      </c>
      <c r="C13" s="119">
        <f>(SLF!AA$12/Pop!D11)*1000</f>
        <v>8494.378583908252</v>
      </c>
      <c r="D13" s="308">
        <f t="shared" si="0"/>
        <v>2</v>
      </c>
    </row>
    <row r="14" spans="1:12" ht="14.15">
      <c r="A14" s="111"/>
      <c r="B14" s="233" t="s">
        <v>38</v>
      </c>
      <c r="C14" s="85">
        <f>(SLF!AD$12/Pop!D12)*1000</f>
        <v>5524.5406684143309</v>
      </c>
      <c r="D14" s="309">
        <f t="shared" si="0"/>
        <v>15</v>
      </c>
    </row>
    <row r="15" spans="1:12" ht="14.15">
      <c r="A15" s="111"/>
      <c r="B15" s="232" t="s">
        <v>39</v>
      </c>
      <c r="C15" s="119">
        <f>(SLF!AJ$12/Pop!D13)*1000</f>
        <v>3957.6925913880877</v>
      </c>
      <c r="D15" s="308">
        <f t="shared" si="0"/>
        <v>42</v>
      </c>
    </row>
    <row r="16" spans="1:12" ht="14.15">
      <c r="A16" s="111"/>
      <c r="B16" s="233" t="s">
        <v>40</v>
      </c>
      <c r="C16" s="85">
        <f>(SLF!AM$12/Pop!D14)*1000</f>
        <v>3898.4292936697298</v>
      </c>
      <c r="D16" s="309">
        <f t="shared" si="0"/>
        <v>43</v>
      </c>
    </row>
    <row r="17" spans="1:4" ht="14.15">
      <c r="A17" s="111"/>
      <c r="B17" s="232" t="s">
        <v>41</v>
      </c>
      <c r="C17" s="119">
        <f>(SLF!AP$12/Pop!D15)*1000</f>
        <v>7332.1556561238858</v>
      </c>
      <c r="D17" s="308">
        <f t="shared" si="0"/>
        <v>5</v>
      </c>
    </row>
    <row r="18" spans="1:4" ht="14.15">
      <c r="A18" s="111"/>
      <c r="B18" s="233" t="s">
        <v>42</v>
      </c>
      <c r="C18" s="85">
        <f>(SLF!AS$12/Pop!D16)*1000</f>
        <v>3860.481018385226</v>
      </c>
      <c r="D18" s="309">
        <f t="shared" si="0"/>
        <v>44</v>
      </c>
    </row>
    <row r="19" spans="1:4" ht="14.15">
      <c r="A19" s="111"/>
      <c r="B19" s="232" t="s">
        <v>43</v>
      </c>
      <c r="C19" s="119">
        <f>(SLF!AV$12/Pop!D17)*1000</f>
        <v>5946.1178044200178</v>
      </c>
      <c r="D19" s="308">
        <f t="shared" si="0"/>
        <v>11</v>
      </c>
    </row>
    <row r="20" spans="1:4" ht="14.15">
      <c r="A20" s="111"/>
      <c r="B20" s="233" t="s">
        <v>44</v>
      </c>
      <c r="C20" s="85">
        <f>(SLF!AY$12/Pop!D18)*1000</f>
        <v>4091.0129599042461</v>
      </c>
      <c r="D20" s="309">
        <f t="shared" si="0"/>
        <v>38</v>
      </c>
    </row>
    <row r="21" spans="1:4" ht="14.15">
      <c r="A21" s="111"/>
      <c r="B21" s="232" t="s">
        <v>45</v>
      </c>
      <c r="C21" s="119">
        <f>(SLF!BB$12/Pop!D19)*1000</f>
        <v>5159.6960952392446</v>
      </c>
      <c r="D21" s="308">
        <f t="shared" si="0"/>
        <v>21</v>
      </c>
    </row>
    <row r="22" spans="1:4" ht="14.15">
      <c r="A22" s="111"/>
      <c r="B22" s="233" t="s">
        <v>46</v>
      </c>
      <c r="C22" s="85">
        <f>(SLF!BE$12/Pop!D20)*1000</f>
        <v>5185.1915205235764</v>
      </c>
      <c r="D22" s="309">
        <f t="shared" si="0"/>
        <v>20</v>
      </c>
    </row>
    <row r="23" spans="1:4" ht="14.15">
      <c r="A23" s="111"/>
      <c r="B23" s="232" t="s">
        <v>47</v>
      </c>
      <c r="C23" s="119">
        <f>(SLF!BH$12/Pop!D21)*1000</f>
        <v>3973.5868731693354</v>
      </c>
      <c r="D23" s="308">
        <f t="shared" si="0"/>
        <v>40</v>
      </c>
    </row>
    <row r="24" spans="1:4" ht="14.15">
      <c r="A24" s="111"/>
      <c r="B24" s="233" t="s">
        <v>48</v>
      </c>
      <c r="C24" s="85">
        <f>(SLF!BK$12/Pop!D22)*1000</f>
        <v>4377.6034457227834</v>
      </c>
      <c r="D24" s="309">
        <f t="shared" si="0"/>
        <v>31</v>
      </c>
    </row>
    <row r="25" spans="1:4" ht="14.15">
      <c r="A25" s="111"/>
      <c r="B25" s="232" t="s">
        <v>49</v>
      </c>
      <c r="C25" s="119">
        <f>(SLF!BN$12/Pop!D23)*1000</f>
        <v>5540.289173649815</v>
      </c>
      <c r="D25" s="308">
        <f t="shared" si="0"/>
        <v>14</v>
      </c>
    </row>
    <row r="26" spans="1:4" ht="14.15">
      <c r="A26" s="111"/>
      <c r="B26" s="233" t="s">
        <v>50</v>
      </c>
      <c r="C26" s="85">
        <f>(SLF!BQ$12/Pop!D24)*1000</f>
        <v>6526.9614543353146</v>
      </c>
      <c r="D26" s="309">
        <f t="shared" si="0"/>
        <v>8</v>
      </c>
    </row>
    <row r="27" spans="1:4" ht="14.15">
      <c r="A27" s="111"/>
      <c r="B27" s="232" t="s">
        <v>51</v>
      </c>
      <c r="C27" s="119">
        <f>(SLF!BT$12/Pop!D25)*1000</f>
        <v>7006.3875245454683</v>
      </c>
      <c r="D27" s="308">
        <f t="shared" si="0"/>
        <v>6</v>
      </c>
    </row>
    <row r="28" spans="1:4" ht="14.15">
      <c r="A28" s="111"/>
      <c r="B28" s="233" t="s">
        <v>52</v>
      </c>
      <c r="C28" s="85">
        <f>(SLF!BW$12/Pop!D26)*1000</f>
        <v>4424.0843816030174</v>
      </c>
      <c r="D28" s="309">
        <f t="shared" si="0"/>
        <v>30</v>
      </c>
    </row>
    <row r="29" spans="1:4" ht="14.15">
      <c r="A29" s="111"/>
      <c r="B29" s="232" t="s">
        <v>53</v>
      </c>
      <c r="C29" s="119">
        <f>(SLF!BZ$12/Pop!D27)*1000</f>
        <v>6417.8679898092287</v>
      </c>
      <c r="D29" s="308">
        <f t="shared" si="0"/>
        <v>9</v>
      </c>
    </row>
    <row r="30" spans="1:4" ht="14.15">
      <c r="A30" s="111"/>
      <c r="B30" s="233" t="s">
        <v>54</v>
      </c>
      <c r="C30" s="85">
        <f>(SLF!CC$12/Pop!D28)*1000</f>
        <v>3767.0156523606015</v>
      </c>
      <c r="D30" s="309">
        <f t="shared" si="0"/>
        <v>47</v>
      </c>
    </row>
    <row r="31" spans="1:4" ht="14.15">
      <c r="A31" s="111"/>
      <c r="B31" s="232" t="s">
        <v>55</v>
      </c>
      <c r="C31" s="119">
        <f>(SLF!CF$12/Pop!D29)*1000</f>
        <v>3970.3176755576096</v>
      </c>
      <c r="D31" s="308">
        <f t="shared" si="0"/>
        <v>41</v>
      </c>
    </row>
    <row r="32" spans="1:4" ht="14.15">
      <c r="A32" s="111"/>
      <c r="B32" s="233" t="s">
        <v>56</v>
      </c>
      <c r="C32" s="85">
        <f>(SLF!CI$12/Pop!D30)*1000</f>
        <v>4263.4790438074224</v>
      </c>
      <c r="D32" s="309">
        <f t="shared" si="0"/>
        <v>33</v>
      </c>
    </row>
    <row r="33" spans="1:4" ht="14.15">
      <c r="A33" s="111"/>
      <c r="B33" s="232" t="s">
        <v>57</v>
      </c>
      <c r="C33" s="119">
        <f>(SLF!CL$12/Pop!D31)*1000</f>
        <v>5363.8896476656273</v>
      </c>
      <c r="D33" s="308">
        <f t="shared" si="0"/>
        <v>17</v>
      </c>
    </row>
    <row r="34" spans="1:4" ht="14.15">
      <c r="A34" s="111"/>
      <c r="B34" s="233" t="s">
        <v>58</v>
      </c>
      <c r="C34" s="85">
        <f>(SLF!CO$12/Pop!D32)*1000</f>
        <v>4698.3821776271652</v>
      </c>
      <c r="D34" s="309">
        <f t="shared" si="0"/>
        <v>27</v>
      </c>
    </row>
    <row r="35" spans="1:4" ht="14.15">
      <c r="A35" s="111"/>
      <c r="B35" s="232" t="s">
        <v>59</v>
      </c>
      <c r="C35" s="119">
        <f>(SLF!CR$12/Pop!D33)*1000</f>
        <v>5272.1777068487181</v>
      </c>
      <c r="D35" s="308">
        <f t="shared" si="0"/>
        <v>18</v>
      </c>
    </row>
    <row r="36" spans="1:4" ht="14.15">
      <c r="A36" s="111"/>
      <c r="B36" s="233" t="s">
        <v>60</v>
      </c>
      <c r="C36" s="85">
        <f>(SLF!CU$12/Pop!D34)*1000</f>
        <v>7423.4438908285756</v>
      </c>
      <c r="D36" s="309">
        <f t="shared" si="0"/>
        <v>4</v>
      </c>
    </row>
    <row r="37" spans="1:4" ht="14.15">
      <c r="A37" s="111"/>
      <c r="B37" s="232" t="s">
        <v>61</v>
      </c>
      <c r="C37" s="119">
        <f>(SLF!CX$12/Pop!D35)*1000</f>
        <v>4133.5287070879767</v>
      </c>
      <c r="D37" s="308">
        <f t="shared" si="0"/>
        <v>37</v>
      </c>
    </row>
    <row r="38" spans="1:4" ht="14.15">
      <c r="A38" s="111"/>
      <c r="B38" s="233" t="s">
        <v>62</v>
      </c>
      <c r="C38" s="85">
        <f>(SLF!DA$12/Pop!D36)*1000</f>
        <v>9829.3296930505749</v>
      </c>
      <c r="D38" s="309">
        <f t="shared" si="0"/>
        <v>1</v>
      </c>
    </row>
    <row r="39" spans="1:4" ht="14.15">
      <c r="A39" s="111"/>
      <c r="B39" s="232" t="s">
        <v>63</v>
      </c>
      <c r="C39" s="119">
        <f>(SLF!DD$12/Pop!D37)*1000</f>
        <v>4071.2071291412749</v>
      </c>
      <c r="D39" s="308">
        <f t="shared" si="0"/>
        <v>39</v>
      </c>
    </row>
    <row r="40" spans="1:4" ht="14.15">
      <c r="A40" s="111"/>
      <c r="B40" s="233" t="s">
        <v>64</v>
      </c>
      <c r="C40" s="85">
        <f>(SLF!DG$12/Pop!D38)*1000</f>
        <v>7611.2877268889824</v>
      </c>
      <c r="D40" s="309">
        <f t="shared" si="0"/>
        <v>3</v>
      </c>
    </row>
    <row r="41" spans="1:4" ht="14.15">
      <c r="A41" s="111"/>
      <c r="B41" s="232" t="s">
        <v>65</v>
      </c>
      <c r="C41" s="119">
        <f>(SLF!DJ$12/Pop!D39)*1000</f>
        <v>4639.8776808590983</v>
      </c>
      <c r="D41" s="308">
        <f t="shared" si="0"/>
        <v>28</v>
      </c>
    </row>
    <row r="42" spans="1:4" ht="14.15">
      <c r="A42" s="111"/>
      <c r="B42" s="233" t="s">
        <v>66</v>
      </c>
      <c r="C42" s="85">
        <f>(SLF!DM$12/Pop!D40)*1000</f>
        <v>3850.0754396628631</v>
      </c>
      <c r="D42" s="309">
        <f t="shared" si="0"/>
        <v>45</v>
      </c>
    </row>
    <row r="43" spans="1:4" ht="14.15">
      <c r="A43" s="111"/>
      <c r="B43" s="232" t="s">
        <v>67</v>
      </c>
      <c r="C43" s="119">
        <f>(SLF!DP$12/Pop!D41)*1000</f>
        <v>4959.2148136032401</v>
      </c>
      <c r="D43" s="308">
        <f t="shared" si="0"/>
        <v>25</v>
      </c>
    </row>
    <row r="44" spans="1:4" ht="14.15">
      <c r="A44" s="111"/>
      <c r="B44" s="233" t="s">
        <v>68</v>
      </c>
      <c r="C44" s="85">
        <f>(SLF!DS$12/Pop!D42)*1000</f>
        <v>5466.253915147674</v>
      </c>
      <c r="D44" s="309">
        <f t="shared" si="0"/>
        <v>16</v>
      </c>
    </row>
    <row r="45" spans="1:4" ht="14.15">
      <c r="A45" s="111"/>
      <c r="B45" s="232" t="s">
        <v>69</v>
      </c>
      <c r="C45" s="119">
        <f>(SLF!DV$12/Pop!D43)*1000</f>
        <v>5789.2405368298014</v>
      </c>
      <c r="D45" s="308">
        <f t="shared" si="0"/>
        <v>13</v>
      </c>
    </row>
    <row r="46" spans="1:4" ht="14.15">
      <c r="A46" s="111"/>
      <c r="B46" s="233" t="s">
        <v>70</v>
      </c>
      <c r="C46" s="85">
        <f>(SLF!DY$12/Pop!D44)*1000</f>
        <v>3705.2669115581816</v>
      </c>
      <c r="D46" s="309">
        <f t="shared" si="0"/>
        <v>48</v>
      </c>
    </row>
    <row r="47" spans="1:4" ht="14.15">
      <c r="A47" s="111"/>
      <c r="B47" s="232" t="s">
        <v>71</v>
      </c>
      <c r="C47" s="119">
        <f>(SLF!EB$12/Pop!D45)*1000</f>
        <v>4326.6002653926607</v>
      </c>
      <c r="D47" s="308">
        <f t="shared" si="0"/>
        <v>32</v>
      </c>
    </row>
    <row r="48" spans="1:4" ht="14.15">
      <c r="A48" s="111"/>
      <c r="B48" s="233" t="s">
        <v>72</v>
      </c>
      <c r="C48" s="85">
        <f>(SLF!EE$12/Pop!D46)*1000</f>
        <v>3285.5112749055584</v>
      </c>
      <c r="D48" s="309">
        <f t="shared" si="0"/>
        <v>50</v>
      </c>
    </row>
    <row r="49" spans="1:7" ht="14.15">
      <c r="A49" s="111"/>
      <c r="B49" s="232" t="s">
        <v>73</v>
      </c>
      <c r="C49" s="119">
        <f>(SLF!EH$12/Pop!D47)*1000</f>
        <v>4481.3961293201719</v>
      </c>
      <c r="D49" s="308">
        <f t="shared" si="0"/>
        <v>29</v>
      </c>
    </row>
    <row r="50" spans="1:7" ht="14.15">
      <c r="A50" s="111"/>
      <c r="B50" s="233" t="s">
        <v>74</v>
      </c>
      <c r="C50" s="85">
        <f>(SLF!EK$12/Pop!D48)*1000</f>
        <v>4147.1668437158123</v>
      </c>
      <c r="D50" s="309">
        <f t="shared" si="0"/>
        <v>35</v>
      </c>
    </row>
    <row r="51" spans="1:7" ht="14.15">
      <c r="A51" s="111"/>
      <c r="B51" s="232" t="s">
        <v>75</v>
      </c>
      <c r="C51" s="119">
        <f>(SLF!EN$12/Pop!D49)*1000</f>
        <v>6349.1330294478485</v>
      </c>
      <c r="D51" s="308">
        <f t="shared" si="0"/>
        <v>10</v>
      </c>
    </row>
    <row r="52" spans="1:7" ht="14.15">
      <c r="A52" s="111"/>
      <c r="B52" s="233" t="s">
        <v>76</v>
      </c>
      <c r="C52" s="85">
        <f>(SLF!EQ$12/Pop!D50)*1000</f>
        <v>4993.9504446739002</v>
      </c>
      <c r="D52" s="309">
        <f t="shared" si="0"/>
        <v>24</v>
      </c>
    </row>
    <row r="53" spans="1:7" ht="14.15">
      <c r="A53" s="111"/>
      <c r="B53" s="232" t="s">
        <v>77</v>
      </c>
      <c r="C53" s="119">
        <f>(SLF!ET$12/Pop!D51)*1000</f>
        <v>5817.4424621162334</v>
      </c>
      <c r="D53" s="308">
        <f t="shared" si="0"/>
        <v>12</v>
      </c>
    </row>
    <row r="54" spans="1:7" ht="14.15">
      <c r="A54" s="111"/>
      <c r="B54" s="233" t="s">
        <v>78</v>
      </c>
      <c r="C54" s="85">
        <f>(SLF!EW$12/Pop!D52)*1000</f>
        <v>4164.8270705778614</v>
      </c>
      <c r="D54" s="309">
        <f t="shared" si="0"/>
        <v>34</v>
      </c>
    </row>
    <row r="55" spans="1:7" ht="14.15">
      <c r="A55" s="111"/>
      <c r="B55" s="232" t="s">
        <v>79</v>
      </c>
      <c r="C55" s="119">
        <f>(SLF!EZ$12/Pop!D53)*1000</f>
        <v>5016.7112476723687</v>
      </c>
      <c r="D55" s="308">
        <f t="shared" si="0"/>
        <v>23</v>
      </c>
    </row>
    <row r="56" spans="1:7" ht="14.15">
      <c r="A56" s="111"/>
      <c r="B56" s="233" t="s">
        <v>80</v>
      </c>
      <c r="C56" s="85">
        <f>(SLF!FC$12/Pop!D54)*1000</f>
        <v>5064.3679633518641</v>
      </c>
      <c r="D56" s="309">
        <f t="shared" si="0"/>
        <v>22</v>
      </c>
    </row>
    <row r="57" spans="1:7" ht="14.15">
      <c r="A57" s="111"/>
      <c r="B57" s="194" t="s">
        <v>81</v>
      </c>
      <c r="C57" s="188">
        <f>(SLF!AG$12/Pop!D55)*1000</f>
        <v>11310.803125093542</v>
      </c>
      <c r="D57" s="310" t="str">
        <f>CONCATENATE("(",RANK(C57,$C$7:$C$57),")")</f>
        <v>(1)</v>
      </c>
    </row>
    <row r="58" spans="1:7" ht="14.15">
      <c r="A58" s="199"/>
      <c r="B58" s="112"/>
      <c r="C58" s="187"/>
      <c r="D58" s="199"/>
      <c r="E58" s="186"/>
      <c r="F58" s="187"/>
      <c r="G58" s="111"/>
    </row>
    <row r="59" spans="1:7" ht="14.15">
      <c r="A59" s="199"/>
      <c r="B59" s="112"/>
      <c r="C59" s="187"/>
      <c r="D59" s="199"/>
      <c r="E59" s="186"/>
      <c r="F59" s="187"/>
      <c r="G59" s="111"/>
    </row>
    <row r="60" spans="1:7">
      <c r="A60" s="735" t="s">
        <v>830</v>
      </c>
      <c r="B60" s="735"/>
      <c r="C60" s="735"/>
      <c r="D60" s="735"/>
      <c r="E60" s="736"/>
      <c r="F60" s="736"/>
      <c r="G60" s="736"/>
    </row>
    <row r="61" spans="1:7">
      <c r="A61" s="736"/>
      <c r="B61" s="736"/>
      <c r="C61" s="736"/>
      <c r="D61" s="736"/>
      <c r="E61" s="736"/>
      <c r="F61" s="736"/>
      <c r="G61" s="736"/>
    </row>
    <row r="62" spans="1:7">
      <c r="A62" s="736"/>
      <c r="B62" s="736"/>
      <c r="C62" s="736"/>
      <c r="D62" s="736"/>
      <c r="E62" s="736"/>
      <c r="F62" s="736"/>
      <c r="G62" s="736"/>
    </row>
    <row r="63" spans="1:7">
      <c r="A63" s="736"/>
      <c r="B63" s="736"/>
      <c r="C63" s="736"/>
      <c r="D63" s="736"/>
      <c r="E63" s="736"/>
      <c r="F63" s="736"/>
      <c r="G63" s="736"/>
    </row>
    <row r="64" spans="1:7" ht="35.25" customHeight="1">
      <c r="A64" s="736"/>
      <c r="B64" s="736"/>
      <c r="C64" s="736"/>
      <c r="D64" s="736"/>
      <c r="E64" s="736"/>
      <c r="F64" s="736"/>
      <c r="G64" s="736"/>
    </row>
    <row r="65" spans="1:7" ht="14.15">
      <c r="A65" s="111"/>
      <c r="B65" s="111"/>
      <c r="C65" s="111"/>
      <c r="D65" s="111"/>
      <c r="E65" s="111"/>
      <c r="F65" s="111"/>
      <c r="G65" s="111"/>
    </row>
    <row r="66" spans="1:7" ht="14.25" customHeight="1">
      <c r="A66" s="570" t="s">
        <v>822</v>
      </c>
      <c r="B66" s="570"/>
      <c r="C66" s="570"/>
      <c r="D66" s="570"/>
      <c r="E66" s="570"/>
      <c r="F66" s="570"/>
      <c r="G66" s="570"/>
    </row>
    <row r="67" spans="1:7" ht="12.75" customHeight="1">
      <c r="A67" s="570"/>
      <c r="B67" s="570"/>
      <c r="C67" s="570"/>
      <c r="D67" s="570"/>
      <c r="E67" s="570"/>
      <c r="F67" s="570"/>
      <c r="G67" s="570"/>
    </row>
    <row r="68" spans="1:7" ht="14.15">
      <c r="B68" s="224"/>
    </row>
    <row r="69" spans="1:7" ht="14.15">
      <c r="B69" s="204"/>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36" activePane="bottomLeft" state="frozen"/>
      <selection activeCell="D31" sqref="D31"/>
      <selection pane="bottomLeft" activeCell="E49" sqref="E49"/>
    </sheetView>
  </sheetViews>
  <sheetFormatPr defaultColWidth="9.23046875" defaultRowHeight="12.45"/>
  <cols>
    <col min="1" max="1" width="12" style="18" customWidth="1"/>
    <col min="2" max="2" width="10.61328125" style="18" customWidth="1"/>
    <col min="3" max="3" width="17.23046875" style="18" customWidth="1"/>
    <col min="4" max="4" width="9.23046875" style="18"/>
    <col min="5" max="5" width="12.69140625" style="18" customWidth="1"/>
    <col min="6" max="6" width="9.84375" style="18" bestFit="1" customWidth="1"/>
    <col min="7" max="7" width="9.23046875" style="18"/>
    <col min="8" max="8" width="16.3828125" style="18" customWidth="1"/>
    <col min="9" max="9" width="12.69140625" style="18" bestFit="1" customWidth="1"/>
    <col min="10" max="10" width="11.23046875" style="18" bestFit="1" customWidth="1"/>
    <col min="11" max="11" width="11.61328125" style="18" bestFit="1" customWidth="1"/>
    <col min="12" max="16384" width="9.23046875" style="18"/>
  </cols>
  <sheetData>
    <row r="1" spans="1:10" ht="14.6">
      <c r="A1" s="240"/>
      <c r="B1" s="722" t="s">
        <v>377</v>
      </c>
      <c r="C1" s="722"/>
      <c r="D1" s="722"/>
      <c r="E1" s="240"/>
    </row>
    <row r="2" spans="1:10" ht="17.600000000000001">
      <c r="A2" s="723" t="s">
        <v>334</v>
      </c>
      <c r="B2" s="724"/>
      <c r="C2" s="724"/>
      <c r="D2" s="724"/>
      <c r="E2" s="724"/>
    </row>
    <row r="3" spans="1:10" ht="17.600000000000001">
      <c r="A3" s="725" t="str">
        <f>CONCATENATE("Fiscal Year ",Pop!H1)</f>
        <v>Fiscal Year 2018</v>
      </c>
      <c r="B3" s="726"/>
      <c r="C3" s="726"/>
      <c r="D3" s="726"/>
      <c r="E3" s="726"/>
    </row>
    <row r="4" spans="1:10" ht="15.75" customHeight="1">
      <c r="A4" s="240"/>
      <c r="B4" s="16"/>
      <c r="C4" s="15"/>
      <c r="D4" s="240"/>
      <c r="E4" s="240"/>
    </row>
    <row r="5" spans="1:10" ht="32.25" customHeight="1">
      <c r="A5" s="224"/>
      <c r="B5" s="5" t="s">
        <v>27</v>
      </c>
      <c r="C5" s="4" t="s">
        <v>357</v>
      </c>
      <c r="D5" s="3" t="s">
        <v>29</v>
      </c>
      <c r="E5" s="224"/>
      <c r="F5" s="111"/>
    </row>
    <row r="6" spans="1:10" ht="14.15">
      <c r="A6" s="111"/>
      <c r="B6" s="111" t="s">
        <v>30</v>
      </c>
      <c r="C6" s="431">
        <f>(SLF!D6/Pop!D4)*1000</f>
        <v>10070.67030091243</v>
      </c>
      <c r="D6" s="101"/>
    </row>
    <row r="7" spans="1:10" ht="14.15">
      <c r="A7" s="111">
        <v>1</v>
      </c>
      <c r="B7" s="247" t="s">
        <v>31</v>
      </c>
      <c r="C7" s="433">
        <f>(SLF!I6/Pop!D5)*1000</f>
        <v>8507.9631833583244</v>
      </c>
      <c r="D7" s="308">
        <f t="shared" ref="D7:D38" si="0">RANK(C7,$C$7:$C$56)</f>
        <v>39</v>
      </c>
      <c r="J7" s="322"/>
    </row>
    <row r="8" spans="1:10" ht="14.15">
      <c r="A8" s="111">
        <v>2</v>
      </c>
      <c r="B8" s="246" t="s">
        <v>32</v>
      </c>
      <c r="C8" s="85">
        <f>(SLF!L6/Pop!D6)*1000</f>
        <v>15629.695880642981</v>
      </c>
      <c r="D8" s="309">
        <f t="shared" si="0"/>
        <v>2</v>
      </c>
      <c r="F8" s="451"/>
      <c r="J8" s="322"/>
    </row>
    <row r="9" spans="1:10" ht="14.15">
      <c r="A9" s="111">
        <v>3</v>
      </c>
      <c r="B9" s="247" t="s">
        <v>33</v>
      </c>
      <c r="C9" s="433">
        <f>(SLF!O6/Pop!D7)*1000</f>
        <v>7661.6131770443908</v>
      </c>
      <c r="D9" s="308">
        <f t="shared" si="0"/>
        <v>47</v>
      </c>
      <c r="J9" s="322"/>
    </row>
    <row r="10" spans="1:10" ht="14.15">
      <c r="A10" s="111">
        <v>4</v>
      </c>
      <c r="B10" s="246" t="s">
        <v>34</v>
      </c>
      <c r="C10" s="430">
        <f>(SLF!R$6/Pop!D8)*1000</f>
        <v>8652.4269760806037</v>
      </c>
      <c r="D10" s="309">
        <f t="shared" si="0"/>
        <v>37</v>
      </c>
      <c r="J10" s="322"/>
    </row>
    <row r="11" spans="1:10" ht="14.15">
      <c r="A11" s="111">
        <v>5</v>
      </c>
      <c r="B11" s="247" t="s">
        <v>35</v>
      </c>
      <c r="C11" s="119">
        <f>(SLF!U$6/Pop!D9)*1000</f>
        <v>12657.122744274762</v>
      </c>
      <c r="D11" s="308">
        <f t="shared" si="0"/>
        <v>5</v>
      </c>
      <c r="J11" s="322"/>
    </row>
    <row r="12" spans="1:10" ht="14.15">
      <c r="A12" s="111">
        <v>6</v>
      </c>
      <c r="B12" s="246" t="s">
        <v>36</v>
      </c>
      <c r="C12" s="430">
        <f>(SLF!X$6/Pop!D10)*1000</f>
        <v>9730.6920209787349</v>
      </c>
      <c r="D12" s="309">
        <f t="shared" si="0"/>
        <v>21</v>
      </c>
      <c r="J12" s="322"/>
    </row>
    <row r="13" spans="1:10" ht="14.15">
      <c r="A13" s="111">
        <v>7</v>
      </c>
      <c r="B13" s="247" t="s">
        <v>37</v>
      </c>
      <c r="C13" s="119">
        <f>(SLF!AA$6/Pop!D11)*1000</f>
        <v>12239.371472090314</v>
      </c>
      <c r="D13" s="308">
        <f t="shared" si="0"/>
        <v>7</v>
      </c>
      <c r="J13" s="322"/>
    </row>
    <row r="14" spans="1:10" ht="14.15">
      <c r="A14" s="111">
        <v>8</v>
      </c>
      <c r="B14" s="246" t="s">
        <v>38</v>
      </c>
      <c r="C14" s="430">
        <f>(SLF!AD$6/Pop!D12)*1000</f>
        <v>11324.259771574525</v>
      </c>
      <c r="D14" s="309">
        <f t="shared" si="0"/>
        <v>11</v>
      </c>
      <c r="F14" s="451"/>
      <c r="J14" s="322"/>
    </row>
    <row r="15" spans="1:10" ht="14.15">
      <c r="A15" s="111">
        <v>9</v>
      </c>
      <c r="B15" s="247" t="s">
        <v>39</v>
      </c>
      <c r="C15" s="433">
        <f>(SLF!AJ$6/Pop!D13)*1000</f>
        <v>7815.5964251521946</v>
      </c>
      <c r="D15" s="308">
        <f t="shared" si="0"/>
        <v>46</v>
      </c>
      <c r="F15" s="451"/>
    </row>
    <row r="16" spans="1:10" ht="14.15">
      <c r="A16" s="111">
        <v>10</v>
      </c>
      <c r="B16" s="246" t="s">
        <v>40</v>
      </c>
      <c r="C16" s="430">
        <f>(SLF!AM$6/Pop!D14)*1000</f>
        <v>7240.9403897639568</v>
      </c>
      <c r="D16" s="309">
        <f t="shared" si="0"/>
        <v>49</v>
      </c>
    </row>
    <row r="17" spans="1:4" ht="14.15">
      <c r="A17" s="111">
        <v>11</v>
      </c>
      <c r="B17" s="247" t="s">
        <v>41</v>
      </c>
      <c r="C17" s="119">
        <f>(SLF!AP$6/Pop!D15)*1000</f>
        <v>12604.068160268282</v>
      </c>
      <c r="D17" s="308">
        <f t="shared" si="0"/>
        <v>6</v>
      </c>
    </row>
    <row r="18" spans="1:4" ht="14.15">
      <c r="A18" s="111">
        <v>12</v>
      </c>
      <c r="B18" s="246" t="s">
        <v>42</v>
      </c>
      <c r="C18" s="430">
        <f>(SLF!AS$6/Pop!D16)*1000</f>
        <v>7363.0539446203902</v>
      </c>
      <c r="D18" s="309">
        <f t="shared" si="0"/>
        <v>48</v>
      </c>
    </row>
    <row r="19" spans="1:4" ht="14.15">
      <c r="A19" s="111">
        <v>13</v>
      </c>
      <c r="B19" s="247" t="s">
        <v>43</v>
      </c>
      <c r="C19" s="433">
        <f>(SLF!AV$6/Pop!D17)*1000</f>
        <v>9768.4595173602338</v>
      </c>
      <c r="D19" s="308">
        <f t="shared" si="0"/>
        <v>20</v>
      </c>
    </row>
    <row r="20" spans="1:4" ht="14.15">
      <c r="A20" s="111">
        <v>14</v>
      </c>
      <c r="B20" s="246" t="s">
        <v>44</v>
      </c>
      <c r="C20" s="430">
        <f>(SLF!AY$6/Pop!D18)*1000</f>
        <v>8709.167519603101</v>
      </c>
      <c r="D20" s="309">
        <f t="shared" si="0"/>
        <v>36</v>
      </c>
    </row>
    <row r="21" spans="1:4" ht="14.15">
      <c r="A21" s="111">
        <v>15</v>
      </c>
      <c r="B21" s="247" t="s">
        <v>45</v>
      </c>
      <c r="C21" s="119">
        <f>(SLF!BB$6/Pop!D19)*1000</f>
        <v>11243.276574039784</v>
      </c>
      <c r="D21" s="308">
        <f t="shared" si="0"/>
        <v>12</v>
      </c>
    </row>
    <row r="22" spans="1:4" ht="14.15">
      <c r="A22" s="111">
        <v>16</v>
      </c>
      <c r="B22" s="246" t="s">
        <v>46</v>
      </c>
      <c r="C22" s="85">
        <f>(SLF!BE$6/Pop!D20)*1000</f>
        <v>9728.6566170644019</v>
      </c>
      <c r="D22" s="309">
        <f t="shared" si="0"/>
        <v>22</v>
      </c>
    </row>
    <row r="23" spans="1:4" ht="14.15">
      <c r="A23" s="111">
        <v>17</v>
      </c>
      <c r="B23" s="247" t="s">
        <v>47</v>
      </c>
      <c r="C23" s="119">
        <f>(SLF!BH$6/Pop!D21)*1000</f>
        <v>8610.717453537236</v>
      </c>
      <c r="D23" s="308">
        <f t="shared" si="0"/>
        <v>38</v>
      </c>
    </row>
    <row r="24" spans="1:4" ht="14.15">
      <c r="A24" s="111">
        <v>18</v>
      </c>
      <c r="B24" s="246" t="s">
        <v>48</v>
      </c>
      <c r="C24" s="85">
        <f>(SLF!BK$6/Pop!D22)*1000</f>
        <v>9385.217686155087</v>
      </c>
      <c r="D24" s="309">
        <f t="shared" si="0"/>
        <v>25</v>
      </c>
    </row>
    <row r="25" spans="1:4" ht="14.15">
      <c r="A25" s="111">
        <v>19</v>
      </c>
      <c r="B25" s="247" t="s">
        <v>49</v>
      </c>
      <c r="C25" s="119">
        <f>(SLF!BN$6/Pop!D23)*1000</f>
        <v>9493.268770485498</v>
      </c>
      <c r="D25" s="308">
        <f t="shared" si="0"/>
        <v>24</v>
      </c>
    </row>
    <row r="26" spans="1:4" ht="14.15">
      <c r="A26" s="111">
        <v>20</v>
      </c>
      <c r="B26" s="246" t="s">
        <v>50</v>
      </c>
      <c r="C26" s="430">
        <f>(SLF!BQ$6/Pop!D24)*1000</f>
        <v>10743.276866934999</v>
      </c>
      <c r="D26" s="309">
        <f t="shared" si="0"/>
        <v>17</v>
      </c>
    </row>
    <row r="27" spans="1:4" ht="14.15">
      <c r="A27" s="111">
        <v>21</v>
      </c>
      <c r="B27" s="247" t="s">
        <v>51</v>
      </c>
      <c r="C27" s="119">
        <f>(SLF!BT$6/Pop!D25)*1000</f>
        <v>11907.602102973642</v>
      </c>
      <c r="D27" s="308">
        <f t="shared" si="0"/>
        <v>9</v>
      </c>
    </row>
    <row r="28" spans="1:4" ht="14.15">
      <c r="A28" s="111">
        <v>22</v>
      </c>
      <c r="B28" s="246" t="s">
        <v>52</v>
      </c>
      <c r="C28" s="430">
        <f>(SLF!BW$6/Pop!D26)*1000</f>
        <v>9164.2626375290565</v>
      </c>
      <c r="D28" s="309">
        <f t="shared" si="0"/>
        <v>28</v>
      </c>
    </row>
    <row r="29" spans="1:4" ht="14.15">
      <c r="A29" s="111">
        <v>23</v>
      </c>
      <c r="B29" s="247" t="s">
        <v>53</v>
      </c>
      <c r="C29" s="433">
        <f>(SLF!BZ$6/Pop!D27)*1000</f>
        <v>11153.725423184023</v>
      </c>
      <c r="D29" s="308">
        <f t="shared" si="0"/>
        <v>13</v>
      </c>
    </row>
    <row r="30" spans="1:4" ht="14.15">
      <c r="A30" s="111">
        <v>24</v>
      </c>
      <c r="B30" s="246" t="s">
        <v>54</v>
      </c>
      <c r="C30" s="85">
        <f>(SLF!CC$6/Pop!D28)*1000</f>
        <v>9055.8651065742597</v>
      </c>
      <c r="D30" s="309">
        <f t="shared" si="0"/>
        <v>31</v>
      </c>
    </row>
    <row r="31" spans="1:4" ht="14.15">
      <c r="A31" s="111">
        <v>25</v>
      </c>
      <c r="B31" s="247" t="s">
        <v>55</v>
      </c>
      <c r="C31" s="433">
        <f>(SLF!CF$6/Pop!D29)*1000</f>
        <v>8099.1581807634993</v>
      </c>
      <c r="D31" s="308">
        <f t="shared" si="0"/>
        <v>44</v>
      </c>
    </row>
    <row r="32" spans="1:4" ht="14.15">
      <c r="A32" s="111">
        <v>26</v>
      </c>
      <c r="B32" s="246" t="s">
        <v>56</v>
      </c>
      <c r="C32" s="85">
        <f>(SLF!CI$6/Pop!D30)*1000</f>
        <v>9228.0625833792947</v>
      </c>
      <c r="D32" s="309">
        <f t="shared" si="0"/>
        <v>26</v>
      </c>
    </row>
    <row r="33" spans="1:4" ht="14.15">
      <c r="A33" s="111">
        <v>27</v>
      </c>
      <c r="B33" s="247" t="s">
        <v>57</v>
      </c>
      <c r="C33" s="433">
        <f>(SLF!CL$6/Pop!D31)*1000</f>
        <v>9573.7411547693355</v>
      </c>
      <c r="D33" s="308">
        <f t="shared" si="0"/>
        <v>23</v>
      </c>
    </row>
    <row r="34" spans="1:4" ht="14.15">
      <c r="A34" s="111">
        <v>28</v>
      </c>
      <c r="B34" s="246" t="s">
        <v>58</v>
      </c>
      <c r="C34" s="430">
        <f>(SLF!CO$6/Pop!D32)*1000</f>
        <v>8261.1162733236852</v>
      </c>
      <c r="D34" s="309">
        <f t="shared" si="0"/>
        <v>42</v>
      </c>
    </row>
    <row r="35" spans="1:4" ht="14.15">
      <c r="A35" s="111">
        <v>29</v>
      </c>
      <c r="B35" s="247" t="s">
        <v>59</v>
      </c>
      <c r="C35" s="119">
        <f>(SLF!CR$6/Pop!D33)*1000</f>
        <v>9005.1541783496432</v>
      </c>
      <c r="D35" s="308">
        <f t="shared" si="0"/>
        <v>32</v>
      </c>
    </row>
    <row r="36" spans="1:4" ht="14.15">
      <c r="A36" s="111">
        <v>30</v>
      </c>
      <c r="B36" s="246" t="s">
        <v>60</v>
      </c>
      <c r="C36" s="85">
        <f>(SLF!CU$6/Pop!D34)*1000</f>
        <v>11627.978876944417</v>
      </c>
      <c r="D36" s="309">
        <f t="shared" si="0"/>
        <v>10</v>
      </c>
    </row>
    <row r="37" spans="1:4" ht="14.15">
      <c r="A37" s="111">
        <v>31</v>
      </c>
      <c r="B37" s="247" t="s">
        <v>61</v>
      </c>
      <c r="C37" s="433">
        <f>(SLF!CX$6/Pop!D35)*1000</f>
        <v>10610.394692893196</v>
      </c>
      <c r="D37" s="308">
        <f t="shared" si="0"/>
        <v>18</v>
      </c>
    </row>
    <row r="38" spans="1:4" ht="14.15">
      <c r="A38" s="111">
        <v>32</v>
      </c>
      <c r="B38" s="246" t="s">
        <v>62</v>
      </c>
      <c r="C38" s="430">
        <f>(SLF!DA$6/Pop!D36)*1000</f>
        <v>16163.429269653168</v>
      </c>
      <c r="D38" s="309">
        <f t="shared" si="0"/>
        <v>1</v>
      </c>
    </row>
    <row r="39" spans="1:4" ht="14.15">
      <c r="A39" s="111">
        <v>33</v>
      </c>
      <c r="B39" s="247" t="s">
        <v>63</v>
      </c>
      <c r="C39" s="433">
        <f>(SLF!DD$6/Pop!D37)*1000</f>
        <v>8474.0766248796554</v>
      </c>
      <c r="D39" s="308">
        <f t="shared" ref="D39:D56" si="1">RANK(C39,$C$7:$C$56)</f>
        <v>40</v>
      </c>
    </row>
    <row r="40" spans="1:4" ht="14.15">
      <c r="A40" s="111">
        <v>34</v>
      </c>
      <c r="B40" s="246" t="s">
        <v>64</v>
      </c>
      <c r="C40" s="85">
        <f>(SLF!DG$6/Pop!D38)*1000</f>
        <v>13768.710426340227</v>
      </c>
      <c r="D40" s="309">
        <f t="shared" si="1"/>
        <v>4</v>
      </c>
    </row>
    <row r="41" spans="1:4" ht="14.15">
      <c r="A41" s="111">
        <v>35</v>
      </c>
      <c r="B41" s="247" t="s">
        <v>65</v>
      </c>
      <c r="C41" s="433">
        <f>(SLF!DJ$6/Pop!D39)*1000</f>
        <v>9221.6215679209781</v>
      </c>
      <c r="D41" s="308">
        <f t="shared" si="1"/>
        <v>27</v>
      </c>
    </row>
    <row r="42" spans="1:4" ht="14.15">
      <c r="A42" s="111">
        <v>36</v>
      </c>
      <c r="B42" s="246" t="s">
        <v>66</v>
      </c>
      <c r="C42" s="85">
        <f>(SLF!DM$6/Pop!D40)*1000</f>
        <v>8012.8362902212693</v>
      </c>
      <c r="D42" s="309">
        <f t="shared" si="1"/>
        <v>45</v>
      </c>
    </row>
    <row r="43" spans="1:4" ht="14.15">
      <c r="A43" s="111">
        <v>37</v>
      </c>
      <c r="B43" s="247" t="s">
        <v>67</v>
      </c>
      <c r="C43" s="119">
        <f>(SLF!DP$6/Pop!D41)*1000</f>
        <v>11042.081491461029</v>
      </c>
      <c r="D43" s="308">
        <f t="shared" si="1"/>
        <v>15</v>
      </c>
    </row>
    <row r="44" spans="1:4" ht="14.15">
      <c r="A44" s="111">
        <v>38</v>
      </c>
      <c r="B44" s="246" t="s">
        <v>68</v>
      </c>
      <c r="C44" s="430">
        <f>(SLF!DS$6/Pop!D42)*1000</f>
        <v>10193.417083550701</v>
      </c>
      <c r="D44" s="309">
        <f t="shared" si="1"/>
        <v>19</v>
      </c>
    </row>
    <row r="45" spans="1:4" ht="14.15">
      <c r="A45" s="111">
        <v>39</v>
      </c>
      <c r="B45" s="247" t="s">
        <v>69</v>
      </c>
      <c r="C45" s="119">
        <f>(SLF!DV$6/Pop!D43)*1000</f>
        <v>11061.282052978067</v>
      </c>
      <c r="D45" s="308">
        <f t="shared" si="1"/>
        <v>14</v>
      </c>
    </row>
    <row r="46" spans="1:4" ht="14.15">
      <c r="A46" s="111">
        <v>40</v>
      </c>
      <c r="B46" s="246" t="s">
        <v>70</v>
      </c>
      <c r="C46" s="85">
        <f>(SLF!DY$6/Pop!D44)*1000</f>
        <v>8786.2217445727474</v>
      </c>
      <c r="D46" s="309">
        <f t="shared" si="1"/>
        <v>34</v>
      </c>
    </row>
    <row r="47" spans="1:4" ht="14.15">
      <c r="A47" s="111">
        <v>41</v>
      </c>
      <c r="B47" s="247" t="s">
        <v>71</v>
      </c>
      <c r="C47" s="119">
        <f>(SLF!EB$6/Pop!D45)*1000</f>
        <v>8167.7868846862066</v>
      </c>
      <c r="D47" s="308">
        <f t="shared" si="1"/>
        <v>43</v>
      </c>
    </row>
    <row r="48" spans="1:4" ht="14.15">
      <c r="A48" s="111">
        <v>42</v>
      </c>
      <c r="B48" s="246" t="s">
        <v>72</v>
      </c>
      <c r="C48" s="85">
        <f>(SLF!EE$6/Pop!D46)*1000</f>
        <v>6983.1466008706029</v>
      </c>
      <c r="D48" s="309">
        <f t="shared" si="1"/>
        <v>50</v>
      </c>
    </row>
    <row r="49" spans="1:9" ht="14.15">
      <c r="A49" s="111">
        <v>43</v>
      </c>
      <c r="B49" s="247" t="s">
        <v>73</v>
      </c>
      <c r="C49" s="433">
        <f>(SLF!EH$6/Pop!D47)*1000</f>
        <v>8292.9990520689989</v>
      </c>
      <c r="D49" s="308">
        <f t="shared" si="1"/>
        <v>41</v>
      </c>
    </row>
    <row r="50" spans="1:9" ht="14.15">
      <c r="A50" s="111">
        <v>44</v>
      </c>
      <c r="B50" s="246" t="s">
        <v>74</v>
      </c>
      <c r="C50" s="430">
        <f>(SLF!EK$6/Pop!D48)*1000</f>
        <v>8748.6470802746117</v>
      </c>
      <c r="D50" s="309">
        <f t="shared" si="1"/>
        <v>35</v>
      </c>
    </row>
    <row r="51" spans="1:9" ht="14.15">
      <c r="A51" s="111">
        <v>45</v>
      </c>
      <c r="B51" s="247" t="s">
        <v>75</v>
      </c>
      <c r="C51" s="119">
        <f>(SLF!EN$6/Pop!D49)*1000</f>
        <v>11959.978089493528</v>
      </c>
      <c r="D51" s="308">
        <f t="shared" si="1"/>
        <v>8</v>
      </c>
    </row>
    <row r="52" spans="1:9" ht="14.15">
      <c r="A52" s="111">
        <v>46</v>
      </c>
      <c r="B52" s="246" t="s">
        <v>76</v>
      </c>
      <c r="C52" s="430">
        <f>(SLF!EQ$6/Pop!D50)*1000</f>
        <v>9125.5366541015101</v>
      </c>
      <c r="D52" s="309">
        <f t="shared" si="1"/>
        <v>30</v>
      </c>
    </row>
    <row r="53" spans="1:9" ht="14.15">
      <c r="A53" s="111">
        <v>47</v>
      </c>
      <c r="B53" s="247" t="s">
        <v>77</v>
      </c>
      <c r="C53" s="433">
        <f>(SLF!ET$6/Pop!D51)*1000</f>
        <v>10991.95919014539</v>
      </c>
      <c r="D53" s="308">
        <f t="shared" si="1"/>
        <v>16</v>
      </c>
    </row>
    <row r="54" spans="1:9" ht="14.15">
      <c r="A54" s="111">
        <v>48</v>
      </c>
      <c r="B54" s="246" t="s">
        <v>78</v>
      </c>
      <c r="C54" s="85">
        <f>(SLF!EW$6/Pop!D52)*1000</f>
        <v>9150.8692333997114</v>
      </c>
      <c r="D54" s="309">
        <f t="shared" si="1"/>
        <v>29</v>
      </c>
    </row>
    <row r="55" spans="1:9" ht="14.15">
      <c r="A55" s="111">
        <v>49</v>
      </c>
      <c r="B55" s="247" t="s">
        <v>79</v>
      </c>
      <c r="C55" s="433">
        <f>(SLF!EZ$6/Pop!D53)*1000</f>
        <v>8938.187548795453</v>
      </c>
      <c r="D55" s="308">
        <f t="shared" si="1"/>
        <v>33</v>
      </c>
    </row>
    <row r="56" spans="1:9" ht="14.15">
      <c r="A56" s="111">
        <v>50</v>
      </c>
      <c r="B56" s="246" t="s">
        <v>80</v>
      </c>
      <c r="C56" s="430">
        <f>(SLF!FC$6/Pop!D54)*1000</f>
        <v>14837.521056923379</v>
      </c>
      <c r="D56" s="309">
        <f t="shared" si="1"/>
        <v>3</v>
      </c>
    </row>
    <row r="57" spans="1:9" ht="15.75" customHeight="1">
      <c r="A57" s="111"/>
      <c r="B57" s="194" t="s">
        <v>81</v>
      </c>
      <c r="C57" s="188">
        <f>(SLF!AG$6/Pop!D55)*1000</f>
        <v>19168.986539747159</v>
      </c>
      <c r="D57" s="310" t="str">
        <f>CONCATENATE("(",RANK(C57,$C$7:$C$57),")")</f>
        <v>(1)</v>
      </c>
    </row>
    <row r="58" spans="1:9" ht="0.75" hidden="1" customHeight="1">
      <c r="A58" s="199"/>
      <c r="B58" s="112"/>
      <c r="C58" s="187"/>
      <c r="D58" s="199"/>
      <c r="E58" s="186"/>
      <c r="F58" s="187"/>
      <c r="G58" s="111"/>
    </row>
    <row r="59" spans="1:9" ht="19.5" customHeight="1">
      <c r="A59" s="735" t="s">
        <v>982</v>
      </c>
      <c r="B59" s="735"/>
      <c r="C59" s="735"/>
      <c r="D59" s="735"/>
      <c r="E59" s="735"/>
      <c r="F59" s="735"/>
      <c r="G59" s="735"/>
    </row>
    <row r="60" spans="1:9" ht="21" customHeight="1">
      <c r="A60" s="735"/>
      <c r="B60" s="735"/>
      <c r="C60" s="735"/>
      <c r="D60" s="735"/>
      <c r="E60" s="735"/>
      <c r="F60" s="735"/>
      <c r="G60" s="735"/>
      <c r="H60" s="20"/>
      <c r="I60" s="19"/>
    </row>
    <row r="61" spans="1:9" ht="12.75" customHeight="1">
      <c r="A61" s="735"/>
      <c r="B61" s="735"/>
      <c r="C61" s="735"/>
      <c r="D61" s="735"/>
      <c r="E61" s="735"/>
      <c r="F61" s="735"/>
      <c r="G61" s="735"/>
    </row>
    <row r="62" spans="1:9" ht="12.75" customHeight="1">
      <c r="A62" s="735"/>
      <c r="B62" s="735"/>
      <c r="C62" s="735"/>
      <c r="D62" s="735"/>
      <c r="E62" s="735"/>
      <c r="F62" s="735"/>
      <c r="G62" s="735"/>
    </row>
    <row r="63" spans="1:9" ht="12.75" customHeight="1">
      <c r="A63" s="735"/>
      <c r="B63" s="735"/>
      <c r="C63" s="735"/>
      <c r="D63" s="735"/>
      <c r="E63" s="735"/>
      <c r="F63" s="735"/>
      <c r="G63" s="735"/>
    </row>
    <row r="64" spans="1:9" ht="12.75" customHeight="1">
      <c r="A64" s="735"/>
      <c r="B64" s="735"/>
      <c r="C64" s="735"/>
      <c r="D64" s="735"/>
      <c r="E64" s="735"/>
      <c r="F64" s="735"/>
      <c r="G64" s="735"/>
    </row>
    <row r="65" spans="1:7" ht="14.15">
      <c r="A65" s="111"/>
      <c r="B65" s="111"/>
      <c r="C65" s="111"/>
      <c r="D65" s="111"/>
      <c r="E65" s="111"/>
      <c r="F65" s="111"/>
      <c r="G65" s="111"/>
    </row>
    <row r="66" spans="1:7" ht="14.25" customHeight="1">
      <c r="A66" s="570" t="s">
        <v>822</v>
      </c>
      <c r="B66" s="570"/>
      <c r="C66" s="570"/>
      <c r="D66" s="570"/>
      <c r="E66" s="570"/>
      <c r="F66" s="570"/>
      <c r="G66" s="570"/>
    </row>
    <row r="67" spans="1:7" ht="12.75" customHeight="1">
      <c r="A67" s="570"/>
      <c r="B67" s="570"/>
      <c r="C67" s="570"/>
      <c r="D67" s="570"/>
      <c r="E67" s="570"/>
      <c r="F67" s="570"/>
      <c r="G67" s="570"/>
    </row>
    <row r="68" spans="1:7" ht="14.15">
      <c r="B68" s="224"/>
    </row>
    <row r="69" spans="1:7" ht="14.15">
      <c r="B69" s="204"/>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3" activePane="bottomLeft" state="frozen"/>
      <selection activeCell="D31" sqref="D31"/>
      <selection pane="bottomLeft" activeCell="A43" sqref="A43:XFD43"/>
    </sheetView>
  </sheetViews>
  <sheetFormatPr defaultColWidth="9.23046875" defaultRowHeight="12.45"/>
  <cols>
    <col min="1" max="1" width="10.69140625" style="21" customWidth="1"/>
    <col min="2" max="3" width="11.69140625" style="21" customWidth="1"/>
    <col min="4" max="4" width="13.61328125" style="21" customWidth="1"/>
    <col min="5" max="5" width="14.23046875" style="21" customWidth="1"/>
    <col min="6" max="6" width="17" style="21" customWidth="1"/>
    <col min="7" max="8" width="9.23046875" style="21"/>
    <col min="9" max="9" width="9.84375" style="21" bestFit="1" customWidth="1"/>
    <col min="10" max="14" width="11.23046875" style="21" customWidth="1"/>
    <col min="15" max="16384" width="9.23046875" style="21"/>
  </cols>
  <sheetData>
    <row r="1" spans="1:9" ht="14.15">
      <c r="A1" s="23"/>
      <c r="B1" s="722" t="s">
        <v>376</v>
      </c>
      <c r="C1" s="722"/>
      <c r="D1" s="722"/>
      <c r="E1" s="722"/>
      <c r="F1" s="722"/>
      <c r="G1" s="722"/>
    </row>
    <row r="2" spans="1:9" ht="17.600000000000001">
      <c r="B2" s="723" t="s">
        <v>358</v>
      </c>
      <c r="C2" s="723"/>
      <c r="D2" s="723"/>
      <c r="E2" s="723"/>
      <c r="F2" s="723"/>
      <c r="G2" s="723"/>
    </row>
    <row r="3" spans="1:9" ht="17.600000000000001">
      <c r="B3" s="738" t="s">
        <v>85</v>
      </c>
      <c r="C3" s="738"/>
      <c r="D3" s="738"/>
      <c r="E3" s="738"/>
      <c r="F3" s="738"/>
      <c r="G3" s="738"/>
    </row>
    <row r="4" spans="1:9" ht="17.600000000000001">
      <c r="B4" s="725" t="str">
        <f>CONCATENATE("Fiscal Year ",Pop!H1)</f>
        <v>Fiscal Year 2018</v>
      </c>
      <c r="C4" s="725"/>
      <c r="D4" s="725"/>
      <c r="E4" s="725"/>
      <c r="F4" s="725"/>
      <c r="G4" s="725"/>
    </row>
    <row r="5" spans="1:9" ht="17.600000000000001">
      <c r="B5" s="350"/>
      <c r="C5" s="351"/>
      <c r="D5" s="351"/>
      <c r="E5" s="351"/>
      <c r="F5" s="25"/>
      <c r="G5" s="24"/>
    </row>
    <row r="6" spans="1:9" ht="42.45">
      <c r="A6" s="16"/>
      <c r="B6" s="22" t="s">
        <v>27</v>
      </c>
      <c r="C6" s="98" t="s">
        <v>86</v>
      </c>
      <c r="D6" s="98" t="s">
        <v>87</v>
      </c>
      <c r="E6" s="98" t="s">
        <v>88</v>
      </c>
      <c r="F6" s="98" t="s">
        <v>89</v>
      </c>
      <c r="G6" s="98" t="s">
        <v>90</v>
      </c>
      <c r="H6" s="224"/>
    </row>
    <row r="7" spans="1:9" ht="14.15">
      <c r="A7" s="224"/>
      <c r="B7" s="224" t="s">
        <v>30</v>
      </c>
      <c r="C7" s="189">
        <f>(SLF!D$13)/(SLF!D$12)</f>
        <v>0.31056993067775002</v>
      </c>
      <c r="D7" s="189">
        <f>(SLF!D$15)/(SLF!D$12)</f>
        <v>0.23334355727151071</v>
      </c>
      <c r="E7" s="189">
        <f>(SLF!D$22)/(SLF!D$12)</f>
        <v>0.24169146692785798</v>
      </c>
      <c r="F7" s="189">
        <f>(SLF!D$23)/(SLF!D$12)</f>
        <v>3.1826120493637547E-2</v>
      </c>
      <c r="G7" s="189">
        <f>1-SUM(C7:F7)</f>
        <v>0.18256892462924379</v>
      </c>
    </row>
    <row r="8" spans="1:9" ht="14.15">
      <c r="A8" s="224"/>
      <c r="B8" s="232" t="s">
        <v>31</v>
      </c>
      <c r="C8" s="311">
        <f>(SLF!I$13)/(SLF!I$12)</f>
        <v>0.16944409877260874</v>
      </c>
      <c r="D8" s="311">
        <f>(SLF!I$15)/(SLF!I$12)</f>
        <v>0.30494759373242331</v>
      </c>
      <c r="E8" s="311">
        <f>(SLF!I$22)/(SLF!I$12)</f>
        <v>0.23439039297231271</v>
      </c>
      <c r="F8" s="311">
        <f>(SLF!I$23)/(SLF!I$12)</f>
        <v>3.3504506158711818E-2</v>
      </c>
      <c r="G8" s="311">
        <f t="shared" ref="G8:G58" si="0">1-SUM(C8:F8)</f>
        <v>0.25771340836394341</v>
      </c>
    </row>
    <row r="9" spans="1:9" ht="14.15">
      <c r="A9" s="224"/>
      <c r="B9" s="233" t="s">
        <v>32</v>
      </c>
      <c r="C9" s="312">
        <f>(SLF!L$13)/(SLF!L$12)</f>
        <v>0.45570343042846184</v>
      </c>
      <c r="D9" s="312">
        <f>(SLF!L$15)/(SLF!L$12)</f>
        <v>6.944643690209798E-2</v>
      </c>
      <c r="E9" s="312">
        <f>(SLF!L$22)/(SLF!L$12)</f>
        <v>0</v>
      </c>
      <c r="F9" s="312">
        <f>(SLF!L$23)/(SLF!L$12)</f>
        <v>5.5440181275366179E-2</v>
      </c>
      <c r="G9" s="312">
        <f t="shared" si="0"/>
        <v>0.419409951394074</v>
      </c>
    </row>
    <row r="10" spans="1:9" ht="14.15">
      <c r="A10" s="224"/>
      <c r="B10" s="232" t="s">
        <v>33</v>
      </c>
      <c r="C10" s="311">
        <f>(SLF!O$13)/(SLF!O$12)</f>
        <v>0.29420090373723334</v>
      </c>
      <c r="D10" s="311">
        <f>(SLF!O$15)/(SLF!O$12)</f>
        <v>0.4049700141222185</v>
      </c>
      <c r="E10" s="311">
        <f>(SLF!O$22)/(SLF!O$12)</f>
        <v>0.1660429944071514</v>
      </c>
      <c r="F10" s="311">
        <f>(SLF!O$23)/(SLF!O$12)</f>
        <v>1.3628901647358362E-2</v>
      </c>
      <c r="G10" s="311">
        <f t="shared" si="0"/>
        <v>0.12115718608603832</v>
      </c>
      <c r="I10" s="392"/>
    </row>
    <row r="11" spans="1:9" ht="14.15">
      <c r="A11" s="224"/>
      <c r="B11" s="233" t="s">
        <v>34</v>
      </c>
      <c r="C11" s="312">
        <f>(SLF!R$13)/(SLF!R$12)</f>
        <v>0.18756353014652338</v>
      </c>
      <c r="D11" s="312">
        <f>(SLF!R$15)/(SLF!R$12)</f>
        <v>0.37832370483268213</v>
      </c>
      <c r="E11" s="312">
        <f>(SLF!R$22)/(SLF!R$12)</f>
        <v>0.23029138276710903</v>
      </c>
      <c r="F11" s="312">
        <f>(SLF!R$23)/(SLF!R$12)</f>
        <v>3.1396456798536192E-2</v>
      </c>
      <c r="G11" s="312">
        <f t="shared" si="0"/>
        <v>0.17242492545514931</v>
      </c>
    </row>
    <row r="12" spans="1:9" ht="14.15">
      <c r="A12" s="224"/>
      <c r="B12" s="232" t="s">
        <v>35</v>
      </c>
      <c r="C12" s="311">
        <f>(SLF!U$13)/(SLF!U$12)</f>
        <v>0.24661851216305633</v>
      </c>
      <c r="D12" s="311">
        <f>(SLF!U$15)/(SLF!U$12)</f>
        <v>0.19668402577702468</v>
      </c>
      <c r="E12" s="311">
        <f>(SLF!U$22)/(SLF!U$12)</f>
        <v>0.35391377581494071</v>
      </c>
      <c r="F12" s="311">
        <f>(SLF!U$23)/(SLF!U$12)</f>
        <v>4.6449597893447457E-2</v>
      </c>
      <c r="G12" s="311">
        <f t="shared" si="0"/>
        <v>0.15633408835153084</v>
      </c>
    </row>
    <row r="13" spans="1:9" ht="14.15">
      <c r="A13" s="224"/>
      <c r="B13" s="233" t="s">
        <v>36</v>
      </c>
      <c r="C13" s="312">
        <f>(SLF!X$13)/(SLF!X$12)</f>
        <v>0.30826269695232922</v>
      </c>
      <c r="D13" s="312">
        <f>(SLF!X$15)/(SLF!X$12)</f>
        <v>0.26662286037960981</v>
      </c>
      <c r="E13" s="312">
        <f>(SLF!X$22)/(SLF!X$12)</f>
        <v>0.25172245516307534</v>
      </c>
      <c r="F13" s="312">
        <f>(SLF!X$23)/(SLF!X$12)</f>
        <v>2.2124353547236717E-2</v>
      </c>
      <c r="G13" s="312">
        <f t="shared" si="0"/>
        <v>0.15126763395774889</v>
      </c>
    </row>
    <row r="14" spans="1:9" ht="14.15">
      <c r="A14" s="224"/>
      <c r="B14" s="232" t="s">
        <v>37</v>
      </c>
      <c r="C14" s="311">
        <f>(SLF!AA$13)/(SLF!AA$12)</f>
        <v>0.36571914489767782</v>
      </c>
      <c r="D14" s="311">
        <f>(SLF!AA$15)/(SLF!AA$12)</f>
        <v>0.14933523784139829</v>
      </c>
      <c r="E14" s="311">
        <f>(SLF!AA$22)/(SLF!AA$12)</f>
        <v>0.32082893961841652</v>
      </c>
      <c r="F14" s="311">
        <f>(SLF!AA$23)/(SLF!AA$12)</f>
        <v>2.5652186281008838E-2</v>
      </c>
      <c r="G14" s="311">
        <f t="shared" si="0"/>
        <v>0.13846449136149852</v>
      </c>
    </row>
    <row r="15" spans="1:9" ht="14.15">
      <c r="A15" s="224"/>
      <c r="B15" s="233" t="s">
        <v>38</v>
      </c>
      <c r="C15" s="312">
        <f>(SLF!AD$13)/(SLF!AD$12)</f>
        <v>0.16843906477674195</v>
      </c>
      <c r="D15" s="312">
        <f>(SLF!AD$15)/(SLF!AD$12)</f>
        <v>0</v>
      </c>
      <c r="E15" s="312">
        <f>(SLF!AD$22)/(SLF!AD$12)</f>
        <v>0.30978408002657754</v>
      </c>
      <c r="F15" s="312">
        <f>(SLF!AD$23)/(SLF!AD$12)</f>
        <v>4.8980207085792794E-2</v>
      </c>
      <c r="G15" s="312">
        <f t="shared" si="0"/>
        <v>0.47279664811088773</v>
      </c>
    </row>
    <row r="16" spans="1:9" ht="14.15">
      <c r="A16" s="224"/>
      <c r="B16" s="232" t="s">
        <v>39</v>
      </c>
      <c r="C16" s="311">
        <f>(SLF!AJ$13)/(SLF!AJ$12)</f>
        <v>0.34805391810384384</v>
      </c>
      <c r="D16" s="311">
        <f>(SLF!AJ$15)/(SLF!AJ$12)</f>
        <v>0.38258511012973168</v>
      </c>
      <c r="E16" s="311">
        <f>(SLF!AJ$22)/(SLF!AJ$12)</f>
        <v>0</v>
      </c>
      <c r="F16" s="311">
        <f>(SLF!AJ$23)/(SLF!AJ$12)</f>
        <v>2.8864700164165678E-2</v>
      </c>
      <c r="G16" s="311">
        <f t="shared" si="0"/>
        <v>0.24049627160225884</v>
      </c>
      <c r="I16" s="392"/>
    </row>
    <row r="17" spans="1:9" ht="14.15">
      <c r="A17" s="224"/>
      <c r="B17" s="233" t="s">
        <v>40</v>
      </c>
      <c r="C17" s="312">
        <f>(SLF!AM$13)/(SLF!AM$12)</f>
        <v>0.30909401860331021</v>
      </c>
      <c r="D17" s="312">
        <f>(SLF!AM$15)/(SLF!AM$12)</f>
        <v>0.23866717007223168</v>
      </c>
      <c r="E17" s="312">
        <f>(SLF!AM$22)/(SLF!AM$12)</f>
        <v>0.28415474854967682</v>
      </c>
      <c r="F17" s="312">
        <f>(SLF!AM$23)/(SLF!AM$12)</f>
        <v>2.4508881235308644E-2</v>
      </c>
      <c r="G17" s="312">
        <f t="shared" si="0"/>
        <v>0.14357518153947257</v>
      </c>
      <c r="I17" s="392"/>
    </row>
    <row r="18" spans="1:9" ht="14.15">
      <c r="A18" s="224"/>
      <c r="B18" s="232" t="s">
        <v>41</v>
      </c>
      <c r="C18" s="311">
        <f>(SLF!AP$13)/(SLF!AP$12)</f>
        <v>0.18515402588457824</v>
      </c>
      <c r="D18" s="311">
        <f>(SLF!AP$15)/(SLF!AP$12)</f>
        <v>0.36741183691373541</v>
      </c>
      <c r="E18" s="311">
        <f>(SLF!AP$22)/(SLF!AP$12)</f>
        <v>0.23329780148999488</v>
      </c>
      <c r="F18" s="311">
        <f>(SLF!AP$23)/(SLF!AP$12)</f>
        <v>1.4096666007105024E-2</v>
      </c>
      <c r="G18" s="311">
        <f t="shared" si="0"/>
        <v>0.20003966970458642</v>
      </c>
    </row>
    <row r="19" spans="1:9" ht="14.15">
      <c r="A19" s="224"/>
      <c r="B19" s="233" t="s">
        <v>42</v>
      </c>
      <c r="C19" s="312">
        <f>(SLF!AS$13)/(SLF!AS$12)</f>
        <v>0.2648367224723735</v>
      </c>
      <c r="D19" s="312">
        <f>(SLF!AS$15)/(SLF!AS$12)</f>
        <v>0.26575031840460756</v>
      </c>
      <c r="E19" s="312">
        <f>(SLF!AS$22)/(SLF!AS$12)</f>
        <v>0.2716614646153227</v>
      </c>
      <c r="F19" s="312">
        <f>(SLF!AS$23)/(SLF!AS$12)</f>
        <v>3.563364477573025E-2</v>
      </c>
      <c r="G19" s="312">
        <f t="shared" si="0"/>
        <v>0.16211784973196597</v>
      </c>
    </row>
    <row r="20" spans="1:9" ht="14.15">
      <c r="A20" s="224"/>
      <c r="B20" s="232" t="s">
        <v>43</v>
      </c>
      <c r="C20" s="311">
        <f>(SLF!AV$13)/(SLF!AV$12)</f>
        <v>0.38290487266188505</v>
      </c>
      <c r="D20" s="311">
        <f>(SLF!AV$15)/(SLF!AV$12)</f>
        <v>0.18414306479995296</v>
      </c>
      <c r="E20" s="311">
        <f>(SLF!AV$22)/(SLF!AV$12)</f>
        <v>0.20219578160402857</v>
      </c>
      <c r="F20" s="311">
        <f>(SLF!AV$23)/(SLF!AV$12)</f>
        <v>3.4197522079761171E-2</v>
      </c>
      <c r="G20" s="311">
        <f t="shared" si="0"/>
        <v>0.19655875885437235</v>
      </c>
    </row>
    <row r="21" spans="1:9" ht="14.15">
      <c r="A21" s="224"/>
      <c r="B21" s="233" t="s">
        <v>44</v>
      </c>
      <c r="C21" s="312">
        <f>(SLF!AY$13)/(SLF!AY$12)</f>
        <v>0.25256948677073959</v>
      </c>
      <c r="D21" s="312">
        <f>(SLF!AY$15)/(SLF!AY$12)</f>
        <v>0.28458205715560358</v>
      </c>
      <c r="E21" s="312">
        <f>(SLF!AY$22)/(SLF!AY$12)</f>
        <v>0.23597465843706583</v>
      </c>
      <c r="F21" s="312">
        <f>(SLF!AY$23)/(SLF!AY$12)</f>
        <v>2.550895145240115E-2</v>
      </c>
      <c r="G21" s="312">
        <f t="shared" si="0"/>
        <v>0.20136484618418971</v>
      </c>
    </row>
    <row r="22" spans="1:9" ht="14.15">
      <c r="A22" s="224"/>
      <c r="B22" s="232" t="s">
        <v>45</v>
      </c>
      <c r="C22" s="311">
        <f>(SLF!BB$13)/(SLF!BB$12)</f>
        <v>0.32978776445422087</v>
      </c>
      <c r="D22" s="311">
        <f>(SLF!BB$15)/(SLF!BB$12)</f>
        <v>0.22215397941340567</v>
      </c>
      <c r="E22" s="311">
        <f>(SLF!BB$22)/(SLF!BB$12)</f>
        <v>0.24633083079607965</v>
      </c>
      <c r="F22" s="311">
        <f>(SLF!BB$23)/(SLF!BB$12)</f>
        <v>2.7279908939553531E-2</v>
      </c>
      <c r="G22" s="311">
        <f t="shared" si="0"/>
        <v>0.17444751639674028</v>
      </c>
    </row>
    <row r="23" spans="1:9" ht="14.15">
      <c r="A23" s="224"/>
      <c r="B23" s="233" t="s">
        <v>46</v>
      </c>
      <c r="C23" s="312">
        <f>(SLF!BE$13)/(SLF!BE$12)</f>
        <v>0.30949941951333448</v>
      </c>
      <c r="D23" s="312">
        <f>(SLF!BE$15)/(SLF!BE$12)</f>
        <v>0.29612259019867176</v>
      </c>
      <c r="E23" s="312">
        <f>(SLF!BE$22)/(SLF!BE$12)</f>
        <v>0.22622743815992019</v>
      </c>
      <c r="F23" s="312">
        <f>(SLF!BE$23)/(SLF!BE$12)</f>
        <v>2.9012210821522111E-2</v>
      </c>
      <c r="G23" s="312">
        <f t="shared" si="0"/>
        <v>0.13913834130655145</v>
      </c>
    </row>
    <row r="24" spans="1:9" ht="14.15">
      <c r="A24" s="224"/>
      <c r="B24" s="232" t="s">
        <v>47</v>
      </c>
      <c r="C24" s="311">
        <f>(SLF!BH$13)/(SLF!BH$12)</f>
        <v>0.21274327389087436</v>
      </c>
      <c r="D24" s="311">
        <f>(SLF!BH$15)/(SLF!BH$12)</f>
        <v>0.20311631345999179</v>
      </c>
      <c r="E24" s="311">
        <f>(SLF!BH$22)/(SLF!BH$12)</f>
        <v>0.33896332774273319</v>
      </c>
      <c r="F24" s="311">
        <f>(SLF!BH$23)/(SLF!BH$12)</f>
        <v>3.9292361009295597E-2</v>
      </c>
      <c r="G24" s="311">
        <f t="shared" si="0"/>
        <v>0.2058847238971051</v>
      </c>
    </row>
    <row r="25" spans="1:9" ht="14.15">
      <c r="A25" s="224"/>
      <c r="B25" s="233" t="s">
        <v>48</v>
      </c>
      <c r="C25" s="312">
        <f>(SLF!BK$13)/(SLF!BK$12)</f>
        <v>0.20417814741687718</v>
      </c>
      <c r="D25" s="312">
        <f>(SLF!BK$15)/(SLF!BK$12)</f>
        <v>0.42297552121441639</v>
      </c>
      <c r="E25" s="312">
        <f>(SLF!BK$22)/(SLF!BK$12)</f>
        <v>0.15914218236591085</v>
      </c>
      <c r="F25" s="312">
        <f>(SLF!BK$23)/(SLF!BK$12)</f>
        <v>1.7560700598457466E-2</v>
      </c>
      <c r="G25" s="312">
        <f t="shared" si="0"/>
        <v>0.19614344840433817</v>
      </c>
    </row>
    <row r="26" spans="1:9" ht="14.15">
      <c r="A26" s="224"/>
      <c r="B26" s="232" t="s">
        <v>49</v>
      </c>
      <c r="C26" s="311">
        <f>(SLF!BN$13)/(SLF!BN$12)</f>
        <v>0.40596107464276726</v>
      </c>
      <c r="D26" s="311">
        <f>(SLF!BN$15)/(SLF!BN$12)</f>
        <v>0.20611428077699745</v>
      </c>
      <c r="E26" s="311">
        <f>(SLF!BN$22)/(SLF!BN$12)</f>
        <v>0.21635628473372179</v>
      </c>
      <c r="F26" s="311">
        <f>(SLF!BN$23)/(SLF!BN$12)</f>
        <v>2.5036114511273647E-2</v>
      </c>
      <c r="G26" s="311">
        <f t="shared" si="0"/>
        <v>0.1465322453352399</v>
      </c>
    </row>
    <row r="27" spans="1:9" ht="14.15">
      <c r="A27" s="224"/>
      <c r="B27" s="233" t="s">
        <v>50</v>
      </c>
      <c r="C27" s="312">
        <f>(SLF!BQ$13)/(SLF!BQ$12)</f>
        <v>0.25944335648736261</v>
      </c>
      <c r="D27" s="312">
        <f>(SLF!BQ$15)/(SLF!BQ$12)</f>
        <v>0.11971380855254669</v>
      </c>
      <c r="E27" s="312">
        <f>(SLF!BQ$22)/(SLF!BQ$12)</f>
        <v>0.37842124243443664</v>
      </c>
      <c r="F27" s="312">
        <f>(SLF!BQ$23)/(SLF!BQ$12)</f>
        <v>2.6225746340687542E-2</v>
      </c>
      <c r="G27" s="312">
        <f t="shared" si="0"/>
        <v>0.21619584618496657</v>
      </c>
    </row>
    <row r="28" spans="1:9" ht="14.15">
      <c r="A28" s="224"/>
      <c r="B28" s="232" t="s">
        <v>51</v>
      </c>
      <c r="C28" s="311">
        <f>(SLF!BT$13)/(SLF!BT$12)</f>
        <v>0.36616110087244086</v>
      </c>
      <c r="D28" s="311">
        <f>(SLF!BT$15)/(SLF!BT$12)</f>
        <v>0.13459105982430408</v>
      </c>
      <c r="E28" s="311">
        <f>(SLF!BT$22)/(SLF!BT$12)</f>
        <v>0.33760925003993991</v>
      </c>
      <c r="F28" s="311">
        <f>(SLF!BT$23)/(SLF!BT$12)</f>
        <v>4.9954929666722575E-2</v>
      </c>
      <c r="G28" s="311">
        <f t="shared" si="0"/>
        <v>0.11168365959659265</v>
      </c>
    </row>
    <row r="29" spans="1:9" ht="14.15">
      <c r="A29" s="224"/>
      <c r="B29" s="233" t="s">
        <v>52</v>
      </c>
      <c r="C29" s="312">
        <f>(SLF!BW$13)/(SLF!BW$12)</f>
        <v>0.33103887702837581</v>
      </c>
      <c r="D29" s="312">
        <f>(SLF!BW$15)/(SLF!BW$12)</f>
        <v>0.22309105489409792</v>
      </c>
      <c r="E29" s="312">
        <f>(SLF!BW$22)/(SLF!BW$12)</f>
        <v>0.24453341206483251</v>
      </c>
      <c r="F29" s="312">
        <f>(SLF!BW$23)/(SLF!BW$12)</f>
        <v>2.4790890962963708E-2</v>
      </c>
      <c r="G29" s="312">
        <f t="shared" si="0"/>
        <v>0.17654576504973007</v>
      </c>
    </row>
    <row r="30" spans="1:9" ht="14.15">
      <c r="A30" s="224"/>
      <c r="B30" s="232" t="s">
        <v>53</v>
      </c>
      <c r="C30" s="311">
        <f>(SLF!BZ$13)/(SLF!BZ$12)</f>
        <v>0.25686329518324069</v>
      </c>
      <c r="D30" s="311">
        <f>(SLF!BZ$15)/(SLF!BZ$12)</f>
        <v>0.16902876434755748</v>
      </c>
      <c r="E30" s="311">
        <f>(SLF!BZ$22)/(SLF!BZ$12)</f>
        <v>0.33024666979023942</v>
      </c>
      <c r="F30" s="311">
        <f>(SLF!BZ$23)/(SLF!BZ$12)</f>
        <v>3.7715334609629093E-2</v>
      </c>
      <c r="G30" s="311">
        <f t="shared" si="0"/>
        <v>0.2061459360693334</v>
      </c>
    </row>
    <row r="31" spans="1:9" ht="14.15">
      <c r="A31" s="224"/>
      <c r="B31" s="233" t="s">
        <v>54</v>
      </c>
      <c r="C31" s="312">
        <f>(SLF!CC$13)/(SLF!CC$12)</f>
        <v>0.28176616888176009</v>
      </c>
      <c r="D31" s="312">
        <f>(SLF!CC$15)/(SLF!CC$12)</f>
        <v>0.31682055975711937</v>
      </c>
      <c r="E31" s="312">
        <f>(SLF!CC$22)/(SLF!CC$12)</f>
        <v>0.16500546905312047</v>
      </c>
      <c r="F31" s="312">
        <f>(SLF!CC$23)/(SLF!CC$12)</f>
        <v>3.8951430729764834E-2</v>
      </c>
      <c r="G31" s="312">
        <f t="shared" si="0"/>
        <v>0.19745637157823526</v>
      </c>
    </row>
    <row r="32" spans="1:9" ht="14.15">
      <c r="A32" s="224"/>
      <c r="B32" s="232" t="s">
        <v>55</v>
      </c>
      <c r="C32" s="534">
        <f>(SLF!CF$13)/(SLF!CF$12)</f>
        <v>0.27025428076146973</v>
      </c>
      <c r="D32" s="534">
        <f>(SLF!CF$15)/(SLF!CF$12)</f>
        <v>0.27406772690220543</v>
      </c>
      <c r="E32" s="534">
        <f>(SLF!CF$22)/(SLF!CF$12)</f>
        <v>0.28501750354703775</v>
      </c>
      <c r="F32" s="534">
        <f>(SLF!CF$23)/(SLF!CF$12)</f>
        <v>1.6944685960642816E-2</v>
      </c>
      <c r="G32" s="534">
        <f>1-SUM(C32:F32)</f>
        <v>0.15371580282864428</v>
      </c>
    </row>
    <row r="33" spans="1:7" ht="14.15">
      <c r="A33" s="224"/>
      <c r="B33" s="233" t="s">
        <v>56</v>
      </c>
      <c r="C33" s="282">
        <f>(SLF!CI$13)/(SLF!CI$12)</f>
        <v>0.40133804410008306</v>
      </c>
      <c r="D33" s="282">
        <f>(SLF!CI$15)/(SLF!CI$12)</f>
        <v>0</v>
      </c>
      <c r="E33" s="282">
        <f>(SLF!CI$22)/(SLF!CI$12)</f>
        <v>0.28765449325460629</v>
      </c>
      <c r="F33" s="282">
        <f>(SLF!CI$23)/(SLF!CI$12)</f>
        <v>3.8948962688542525E-2</v>
      </c>
      <c r="G33" s="282">
        <f t="shared" si="0"/>
        <v>0.27205849995676812</v>
      </c>
    </row>
    <row r="34" spans="1:7" ht="14.15">
      <c r="A34" s="224"/>
      <c r="B34" s="232" t="s">
        <v>57</v>
      </c>
      <c r="C34" s="534">
        <f>(SLF!CL$13)/(SLF!CL$12)</f>
        <v>0.3746741265982888</v>
      </c>
      <c r="D34" s="534">
        <f>(SLF!CL$15)/(SLF!CL$12)</f>
        <v>0.22501948681068948</v>
      </c>
      <c r="E34" s="534">
        <f>(SLF!CL$22)/(SLF!CL$12)</f>
        <v>0.22854545952712135</v>
      </c>
      <c r="F34" s="534">
        <f>(SLF!CL$23)/(SLF!CL$12)</f>
        <v>3.0370476438603935E-2</v>
      </c>
      <c r="G34" s="534">
        <f t="shared" si="0"/>
        <v>0.14139045062529643</v>
      </c>
    </row>
    <row r="35" spans="1:7" ht="14.15">
      <c r="A35" s="224"/>
      <c r="B35" s="233" t="s">
        <v>58</v>
      </c>
      <c r="C35" s="282">
        <f>(SLF!CO$13)/(SLF!CO$12)</f>
        <v>0.22220119301681956</v>
      </c>
      <c r="D35" s="282">
        <f>(SLF!CO$15)/(SLF!CO$12)</f>
        <v>0.41321851949628802</v>
      </c>
      <c r="E35" s="282">
        <f>(SLF!CO$22)/(SLF!CO$12)</f>
        <v>0</v>
      </c>
      <c r="F35" s="282">
        <f>(SLF!CO$23)/(SLF!CO$12)</f>
        <v>0</v>
      </c>
      <c r="G35" s="282">
        <f t="shared" si="0"/>
        <v>0.36458028748689242</v>
      </c>
    </row>
    <row r="36" spans="1:7" ht="14.15">
      <c r="A36" s="224"/>
      <c r="B36" s="232" t="s">
        <v>59</v>
      </c>
      <c r="C36" s="534">
        <f>(SLF!CR$13)/(SLF!CR$12)</f>
        <v>0.63775535658129512</v>
      </c>
      <c r="D36" s="534">
        <f>(SLF!CR$15)/(SLF!CR$12)</f>
        <v>0</v>
      </c>
      <c r="E36" s="534">
        <f>(SLF!CR$22)/(SLF!CR$12)</f>
        <v>1.4821094136699541E-2</v>
      </c>
      <c r="F36" s="534">
        <f>(SLF!CR$23)/(SLF!CR$12)</f>
        <v>0.11071234977664444</v>
      </c>
      <c r="G36" s="534">
        <f t="shared" si="0"/>
        <v>0.2367111995053609</v>
      </c>
    </row>
    <row r="37" spans="1:7" ht="14.15">
      <c r="A37" s="224"/>
      <c r="B37" s="233" t="s">
        <v>60</v>
      </c>
      <c r="C37" s="282">
        <f>(SLF!CU$13)/(SLF!CU$12)</f>
        <v>0.45502761862413271</v>
      </c>
      <c r="D37" s="282">
        <f>(SLF!CU$15)/(SLF!CU$12)</f>
        <v>0.15856035151295897</v>
      </c>
      <c r="E37" s="282">
        <f>(SLF!CU$22)/(SLF!CU$12)</f>
        <v>0.22796734591064691</v>
      </c>
      <c r="F37" s="282">
        <f>(SLF!CU$23)/(SLF!CU$12)</f>
        <v>3.3891550337643163E-2</v>
      </c>
      <c r="G37" s="282">
        <f t="shared" si="0"/>
        <v>0.12455313361461828</v>
      </c>
    </row>
    <row r="38" spans="1:7" ht="14.15">
      <c r="A38" s="224"/>
      <c r="B38" s="232" t="s">
        <v>61</v>
      </c>
      <c r="C38" s="534">
        <f>(SLF!CX$13)/(SLF!CX$12)</f>
        <v>0.20134802936972315</v>
      </c>
      <c r="D38" s="534">
        <f>(SLF!CX$15)/(SLF!CX$12)</f>
        <v>0.37253215311884241</v>
      </c>
      <c r="E38" s="534">
        <f>(SLF!CX$22)/(SLF!CX$12)</f>
        <v>0.14480836446386036</v>
      </c>
      <c r="F38" s="534">
        <f>(SLF!CX$23)/(SLF!CX$12)</f>
        <v>1.0576152214838496E-2</v>
      </c>
      <c r="G38" s="534">
        <f t="shared" si="0"/>
        <v>0.27073530083273556</v>
      </c>
    </row>
    <row r="39" spans="1:7" ht="14.15">
      <c r="A39" s="224"/>
      <c r="B39" s="233" t="s">
        <v>62</v>
      </c>
      <c r="C39" s="282">
        <f>(SLF!DA$13)/(SLF!DA$12)</f>
        <v>0.30771952024089316</v>
      </c>
      <c r="D39" s="282">
        <f>(SLF!DA$15)/(SLF!DA$12)</f>
        <v>0.16581926891081603</v>
      </c>
      <c r="E39" s="282">
        <f>(SLF!DA$22)/(SLF!DA$12)</f>
        <v>0.34660102740185394</v>
      </c>
      <c r="F39" s="282">
        <f>(SLF!DA$23)/(SLF!DA$12)</f>
        <v>5.4091915352367161E-2</v>
      </c>
      <c r="G39" s="282">
        <f t="shared" si="0"/>
        <v>0.12576826809406971</v>
      </c>
    </row>
    <row r="40" spans="1:7" ht="14.15">
      <c r="A40" s="224"/>
      <c r="B40" s="232" t="s">
        <v>63</v>
      </c>
      <c r="C40" s="534">
        <f>(SLF!DD$13)/(SLF!DD$12)</f>
        <v>0.24392166178228897</v>
      </c>
      <c r="D40" s="534">
        <f>(SLF!DD$15)/(SLF!DD$12)</f>
        <v>0.26237499173384188</v>
      </c>
      <c r="E40" s="534">
        <f>(SLF!DD$22)/(SLF!DD$12)</f>
        <v>0.29834136210433493</v>
      </c>
      <c r="F40" s="534">
        <f>(SLF!DD$23)/(SLF!DD$12)</f>
        <v>1.7567718319143145E-2</v>
      </c>
      <c r="G40" s="534">
        <f t="shared" si="0"/>
        <v>0.17779426606039106</v>
      </c>
    </row>
    <row r="41" spans="1:7" ht="14.15">
      <c r="A41" s="224"/>
      <c r="B41" s="233" t="s">
        <v>64</v>
      </c>
      <c r="C41" s="282">
        <f>(SLF!DG$13)/(SLF!DG$12)</f>
        <v>0.21659022195108635</v>
      </c>
      <c r="D41" s="282">
        <f>(SLF!DG$15)/(SLF!DG$12)</f>
        <v>0.20117522376652197</v>
      </c>
      <c r="E41" s="282">
        <f>(SLF!DG$22)/(SLF!DG$12)</f>
        <v>6.3715291167277449E-2</v>
      </c>
      <c r="F41" s="282">
        <f>(SLF!DG$23)/(SLF!DG$12)</f>
        <v>1.8592313818194737E-2</v>
      </c>
      <c r="G41" s="282">
        <f t="shared" si="0"/>
        <v>0.4999269492969195</v>
      </c>
    </row>
    <row r="42" spans="1:7" ht="14.15">
      <c r="A42" s="224"/>
      <c r="B42" s="232" t="s">
        <v>65</v>
      </c>
      <c r="C42" s="534">
        <f>(SLF!DJ$13)/(SLF!DJ$12)</f>
        <v>0.2923043582091624</v>
      </c>
      <c r="D42" s="534">
        <f>(SLF!DJ$15)/(SLF!DJ$12)</f>
        <v>0.26804568760565639</v>
      </c>
      <c r="E42" s="534">
        <f>(SLF!DJ$22)/(SLF!DJ$12)</f>
        <v>0.26678612617793512</v>
      </c>
      <c r="F42" s="534">
        <f>(SLF!DJ$23)/(SLF!DJ$12)</f>
        <v>5.0039875006261903E-3</v>
      </c>
      <c r="G42" s="534">
        <f t="shared" si="0"/>
        <v>0.16785984050661995</v>
      </c>
    </row>
    <row r="43" spans="1:7" ht="14.15">
      <c r="A43" s="224"/>
      <c r="B43" s="233" t="s">
        <v>66</v>
      </c>
      <c r="C43" s="282">
        <f>(SLF!DM$13)/(SLF!DM$12)</f>
        <v>0.20018355721301537</v>
      </c>
      <c r="D43" s="282">
        <f>(SLF!DM$15)/(SLF!DM$12)</f>
        <v>0.32715338925612197</v>
      </c>
      <c r="E43" s="282">
        <f>(SLF!DM$22)/(SLF!DM$12)</f>
        <v>0.23040326028618471</v>
      </c>
      <c r="F43" s="282">
        <f>(SLF!DM$23)/(SLF!DM$12)</f>
        <v>1.5482193315553741E-2</v>
      </c>
      <c r="G43" s="282">
        <f t="shared" si="0"/>
        <v>0.22677759992912416</v>
      </c>
    </row>
    <row r="44" spans="1:7" ht="14.15">
      <c r="A44" s="224"/>
      <c r="B44" s="232" t="s">
        <v>67</v>
      </c>
      <c r="C44" s="534">
        <f>(SLF!DP$13)/(SLF!DP$12)</f>
        <v>0.31391892065869931</v>
      </c>
      <c r="D44" s="534">
        <f>(SLF!DP$15)/(SLF!DP$12)</f>
        <v>0</v>
      </c>
      <c r="E44" s="534">
        <f>(SLF!DP$22)/(SLF!DP$12)</f>
        <v>0.42816038539417117</v>
      </c>
      <c r="F44" s="534">
        <f>(SLF!DP$23)/(SLF!DP$12)</f>
        <v>4.3293243880054996E-2</v>
      </c>
      <c r="G44" s="534">
        <f t="shared" si="0"/>
        <v>0.21462745006707451</v>
      </c>
    </row>
    <row r="45" spans="1:7" ht="14.15">
      <c r="A45" s="224"/>
      <c r="B45" s="233" t="s">
        <v>68</v>
      </c>
      <c r="C45" s="282">
        <f>(SLF!DS$13)/(SLF!DS$12)</f>
        <v>0.28975729098143299</v>
      </c>
      <c r="D45" s="282">
        <f>(SLF!DS$15)/(SLF!DS$12)</f>
        <v>0.16958017717954144</v>
      </c>
      <c r="E45" s="282">
        <f>(SLF!DS$22)/(SLF!DS$12)</f>
        <v>0.25900446871790284</v>
      </c>
      <c r="F45" s="282">
        <f>(SLF!DS$23)/(SLF!DS$12)</f>
        <v>4.188913195058272E-2</v>
      </c>
      <c r="G45" s="282">
        <f t="shared" si="0"/>
        <v>0.23976893117053999</v>
      </c>
    </row>
    <row r="46" spans="1:7" ht="14.15">
      <c r="A46" s="224"/>
      <c r="B46" s="232" t="s">
        <v>69</v>
      </c>
      <c r="C46" s="534">
        <f>(SLF!DV$13)/(SLF!DV$12)</f>
        <v>0.41993638314270798</v>
      </c>
      <c r="D46" s="534">
        <f>(SLF!DV$15)/(SLF!DV$12)</f>
        <v>0.17121138078417047</v>
      </c>
      <c r="E46" s="534">
        <f>(SLF!DV$22)/(SLF!DV$12)</f>
        <v>0.21694497409526012</v>
      </c>
      <c r="F46" s="534">
        <f>(SLF!DV$23)/(SLF!DV$12)</f>
        <v>1.9279289690106123E-2</v>
      </c>
      <c r="G46" s="534">
        <f t="shared" si="0"/>
        <v>0.17262797228775517</v>
      </c>
    </row>
    <row r="47" spans="1:7" ht="14.15">
      <c r="A47" s="224"/>
      <c r="B47" s="233" t="s">
        <v>70</v>
      </c>
      <c r="C47" s="282">
        <f>(SLF!DY$13)/(SLF!DY$12)</f>
        <v>0.32675312417803126</v>
      </c>
      <c r="D47" s="282">
        <f>(SLF!DY$15)/(SLF!DY$12)</f>
        <v>0.21137000943032902</v>
      </c>
      <c r="E47" s="282">
        <f>(SLF!DY$22)/(SLF!DY$12)</f>
        <v>0.23527272177131997</v>
      </c>
      <c r="F47" s="282">
        <f>(SLF!DY$23)/(SLF!DY$12)</f>
        <v>2.2510060035072436E-2</v>
      </c>
      <c r="G47" s="282">
        <f t="shared" si="0"/>
        <v>0.20409408458524736</v>
      </c>
    </row>
    <row r="48" spans="1:7" ht="14.15">
      <c r="A48" s="224"/>
      <c r="B48" s="232" t="s">
        <v>71</v>
      </c>
      <c r="C48" s="534">
        <f>(SLF!EB$13)/(SLF!EB$12)</f>
        <v>0.36647329208067286</v>
      </c>
      <c r="D48" s="534">
        <f>(SLF!EB$15)/(SLF!EB$12)</f>
        <v>0.39335231569464263</v>
      </c>
      <c r="E48" s="534">
        <f>(SLF!EB$22)/(SLF!EB$12)</f>
        <v>0</v>
      </c>
      <c r="F48" s="534">
        <f>(SLF!EB$23)/(SLF!EB$12)</f>
        <v>8.5160221212459974E-3</v>
      </c>
      <c r="G48" s="534">
        <f t="shared" si="0"/>
        <v>0.23165837010343848</v>
      </c>
    </row>
    <row r="49" spans="1:8" ht="14.15">
      <c r="A49" s="224"/>
      <c r="B49" s="233" t="s">
        <v>72</v>
      </c>
      <c r="C49" s="282">
        <f>(SLF!EE$13)/(SLF!EE$12)</f>
        <v>0.24328803992400308</v>
      </c>
      <c r="D49" s="282">
        <f>(SLF!EE$15)/(SLF!EE$12)</f>
        <v>0.40735670683608211</v>
      </c>
      <c r="E49" s="282">
        <f>(SLF!EE$22)/(SLF!EE$12)</f>
        <v>1.1079872727182832E-2</v>
      </c>
      <c r="F49" s="282">
        <f>(SLF!EE$23)/(SLF!EE$12)</f>
        <v>7.3900532490840859E-2</v>
      </c>
      <c r="G49" s="282">
        <f t="shared" si="0"/>
        <v>0.26437484802189115</v>
      </c>
    </row>
    <row r="50" spans="1:8" ht="14.15">
      <c r="A50" s="224"/>
      <c r="B50" s="232" t="s">
        <v>73</v>
      </c>
      <c r="C50" s="534">
        <f>(SLF!EH$13)/(SLF!EH$12)</f>
        <v>0.44031002492798066</v>
      </c>
      <c r="D50" s="534">
        <f>(SLF!EH$15)/(SLF!EH$12)</f>
        <v>0.34487675736916468</v>
      </c>
      <c r="E50" s="534">
        <f>(SLF!EH$22)/(SLF!EH$12)</f>
        <v>0</v>
      </c>
      <c r="F50" s="534">
        <f>(SLF!EH$23)/(SLF!EH$12)</f>
        <v>0</v>
      </c>
      <c r="G50" s="534">
        <f t="shared" si="0"/>
        <v>0.21481321770285466</v>
      </c>
    </row>
    <row r="51" spans="1:8" ht="14.15">
      <c r="A51" s="224"/>
      <c r="B51" s="233" t="s">
        <v>74</v>
      </c>
      <c r="C51" s="282">
        <f>(SLF!EK$13)/(SLF!EK$12)</f>
        <v>0.25790427775846675</v>
      </c>
      <c r="D51" s="282">
        <f>(SLF!EK$15)/(SLF!EK$12)</f>
        <v>0.23854013725639223</v>
      </c>
      <c r="E51" s="282">
        <f>(SLF!EK$22)/(SLF!EK$12)</f>
        <v>0.30519261757149135</v>
      </c>
      <c r="F51" s="282">
        <f>(SLF!EK$23)/(SLF!EK$12)</f>
        <v>3.0652688904932432E-2</v>
      </c>
      <c r="G51" s="282">
        <f t="shared" si="0"/>
        <v>0.16771027850871723</v>
      </c>
    </row>
    <row r="52" spans="1:8" ht="14.15">
      <c r="A52" s="224"/>
      <c r="B52" s="232" t="s">
        <v>75</v>
      </c>
      <c r="C52" s="534">
        <f>(SLF!EN$13)/(SLF!EN$12)</f>
        <v>0.43129895775418176</v>
      </c>
      <c r="D52" s="534">
        <f>(SLF!EN$15)/(SLF!EN$12)</f>
        <v>0.10401444755119153</v>
      </c>
      <c r="E52" s="534">
        <f>(SLF!EN$22)/(SLF!EN$12)</f>
        <v>0.20668585203519962</v>
      </c>
      <c r="F52" s="534">
        <f>(SLF!EN$23)/(SLF!EN$12)</f>
        <v>2.7955426307701155E-2</v>
      </c>
      <c r="G52" s="534">
        <f t="shared" si="0"/>
        <v>0.23004531635172587</v>
      </c>
    </row>
    <row r="53" spans="1:8" ht="14.15">
      <c r="A53" s="224"/>
      <c r="B53" s="233" t="s">
        <v>76</v>
      </c>
      <c r="C53" s="282">
        <f>(SLF!EQ$13)/(SLF!EQ$12)</f>
        <v>0.34030457330574554</v>
      </c>
      <c r="D53" s="282">
        <f>(SLF!EQ$15)/(SLF!EQ$12)</f>
        <v>0.13043822564036683</v>
      </c>
      <c r="E53" s="282">
        <f>(SLF!EQ$22)/(SLF!EQ$12)</f>
        <v>0.33225216506295691</v>
      </c>
      <c r="F53" s="282">
        <f>(SLF!EQ$23)/(SLF!EQ$12)</f>
        <v>2.0301424560088929E-2</v>
      </c>
      <c r="G53" s="282">
        <f t="shared" si="0"/>
        <v>0.1767036114308419</v>
      </c>
    </row>
    <row r="54" spans="1:8" ht="14.15">
      <c r="A54" s="224"/>
      <c r="B54" s="232" t="s">
        <v>77</v>
      </c>
      <c r="C54" s="534">
        <f>(SLF!ET$13)/(SLF!ET$12)</f>
        <v>0.28281772711357805</v>
      </c>
      <c r="D54" s="534">
        <f>(SLF!ET$15)/(SLF!ET$12)</f>
        <v>0.36407658955658229</v>
      </c>
      <c r="E54" s="534">
        <f>(SLF!ET$22)/(SLF!ET$12)</f>
        <v>0</v>
      </c>
      <c r="F54" s="534">
        <f>(SLF!ET$23)/(SLF!ET$12)</f>
        <v>0</v>
      </c>
      <c r="G54" s="534">
        <f t="shared" si="0"/>
        <v>0.3531056833298396</v>
      </c>
    </row>
    <row r="55" spans="1:8" ht="14.15">
      <c r="A55" s="224"/>
      <c r="B55" s="233" t="s">
        <v>78</v>
      </c>
      <c r="C55" s="282">
        <f>(SLF!EW$13)/(SLF!EW$12)</f>
        <v>0.22803663820636205</v>
      </c>
      <c r="D55" s="282">
        <f>(SLF!EW$15)/(SLF!EW$12)</f>
        <v>0.18068283439083593</v>
      </c>
      <c r="E55" s="282">
        <f>(SLF!EW$22)/(SLF!EW$12)</f>
        <v>0.25957221713580036</v>
      </c>
      <c r="F55" s="282">
        <f>(SLF!EW$23)/(SLF!EW$12)</f>
        <v>1.464729804539454E-2</v>
      </c>
      <c r="G55" s="282">
        <f t="shared" si="0"/>
        <v>0.3170610122216071</v>
      </c>
    </row>
    <row r="56" spans="1:8" ht="14.15">
      <c r="A56" s="224"/>
      <c r="B56" s="232" t="s">
        <v>79</v>
      </c>
      <c r="C56" s="534">
        <f>(SLF!EZ$13)/(SLF!EZ$12)</f>
        <v>0.33486570829989171</v>
      </c>
      <c r="D56" s="534">
        <f>(SLF!EZ$15)/(SLF!EZ$12)</f>
        <v>0.20212803020133227</v>
      </c>
      <c r="E56" s="534">
        <f>(SLF!EZ$22)/(SLF!EZ$12)</f>
        <v>0.27979130557035969</v>
      </c>
      <c r="F56" s="534">
        <f>(SLF!EZ$23)/(SLF!EZ$12)</f>
        <v>3.1250893498297988E-2</v>
      </c>
      <c r="G56" s="534">
        <f t="shared" si="0"/>
        <v>0.15196406243011829</v>
      </c>
    </row>
    <row r="57" spans="1:8" ht="14.15">
      <c r="A57" s="224"/>
      <c r="B57" s="233" t="s">
        <v>80</v>
      </c>
      <c r="C57" s="282">
        <f>(SLF!FC$13)/(SLF!FC$12)</f>
        <v>0.39730423795562947</v>
      </c>
      <c r="D57" s="282">
        <f>(SLF!FC$15)/(SLF!FC$12)</f>
        <v>0.2651245186627576</v>
      </c>
      <c r="E57" s="282">
        <f>(SLF!FC$22)/(SLF!FC$12)</f>
        <v>0</v>
      </c>
      <c r="F57" s="282">
        <f>(SLF!FC$23)/(SLF!FC$12)</f>
        <v>0</v>
      </c>
      <c r="G57" s="282">
        <f t="shared" si="0"/>
        <v>0.33757124338161293</v>
      </c>
    </row>
    <row r="58" spans="1:8" ht="14.15">
      <c r="A58" s="224"/>
      <c r="B58" s="200" t="s">
        <v>81</v>
      </c>
      <c r="C58" s="190">
        <f>(SLF!AG$13)/(SLF!AG$12)</f>
        <v>0.33069478995747986</v>
      </c>
      <c r="D58" s="190">
        <f>(SLF!AG$15)/(SLF!AG$12)</f>
        <v>0.18816505483260365</v>
      </c>
      <c r="E58" s="190">
        <f>(SLF!AG$22)/(SLF!AG$12)</f>
        <v>0.26046961207602715</v>
      </c>
      <c r="F58" s="190">
        <f>(SLF!AG$23)/(SLF!AG$12)</f>
        <v>7.2431084327024622E-2</v>
      </c>
      <c r="G58" s="190">
        <f t="shared" si="0"/>
        <v>0.14823945880686473</v>
      </c>
    </row>
    <row r="59" spans="1:8" ht="14.15">
      <c r="A59" s="224"/>
      <c r="B59" s="189"/>
      <c r="C59" s="189"/>
      <c r="D59" s="189"/>
      <c r="E59" s="189"/>
      <c r="F59" s="189"/>
      <c r="G59" s="224"/>
      <c r="H59" s="224"/>
    </row>
    <row r="60" spans="1:8" ht="50.25" customHeight="1">
      <c r="A60" s="737" t="s">
        <v>741</v>
      </c>
      <c r="B60" s="737"/>
      <c r="C60" s="737"/>
      <c r="D60" s="737"/>
      <c r="E60" s="737"/>
      <c r="F60" s="737"/>
      <c r="G60" s="224"/>
      <c r="H60" s="224"/>
    </row>
    <row r="61" spans="1:8" ht="14.15">
      <c r="A61" s="224" t="s">
        <v>359</v>
      </c>
      <c r="B61" s="224"/>
      <c r="C61" s="224"/>
      <c r="D61" s="224"/>
      <c r="E61" s="224"/>
      <c r="F61" s="224"/>
      <c r="G61" s="224"/>
      <c r="H61" s="224"/>
    </row>
    <row r="62" spans="1:8" ht="14.15">
      <c r="A62" s="224"/>
      <c r="B62" s="224"/>
      <c r="C62" s="224"/>
      <c r="D62" s="224"/>
      <c r="E62" s="224"/>
      <c r="F62" s="224"/>
      <c r="G62" s="224"/>
      <c r="H62" s="224"/>
    </row>
    <row r="63" spans="1:8" ht="14.15">
      <c r="A63" s="567" t="s">
        <v>822</v>
      </c>
      <c r="B63" s="379"/>
      <c r="C63" s="379"/>
      <c r="D63" s="379"/>
      <c r="E63" s="379"/>
      <c r="F63" s="379"/>
      <c r="G63" s="224"/>
      <c r="H63" s="224"/>
    </row>
    <row r="64" spans="1:8" ht="14.15">
      <c r="A64" s="224"/>
      <c r="B64" s="224"/>
      <c r="C64" s="224"/>
      <c r="D64" s="224"/>
      <c r="E64" s="224"/>
      <c r="F64" s="224"/>
      <c r="G64" s="224"/>
      <c r="H64" s="224"/>
    </row>
    <row r="65" spans="1:8" ht="14.15">
      <c r="A65" s="224"/>
      <c r="B65" s="224"/>
      <c r="C65" s="224"/>
      <c r="D65" s="224"/>
      <c r="E65" s="224"/>
      <c r="F65" s="224"/>
      <c r="G65" s="224"/>
      <c r="H65" s="224"/>
    </row>
    <row r="67" spans="1:8" ht="14.15">
      <c r="B67" s="224"/>
    </row>
    <row r="68" spans="1:8" ht="14.15">
      <c r="B68" s="204"/>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workbookViewId="0">
      <selection activeCell="C2" sqref="C2"/>
    </sheetView>
  </sheetViews>
  <sheetFormatPr defaultRowHeight="14.6"/>
  <cols>
    <col min="1" max="1" width="17.69140625" customWidth="1"/>
    <col min="3" max="3" width="14.61328125" style="394" customWidth="1"/>
    <col min="4" max="4" width="8.3828125" customWidth="1"/>
    <col min="6" max="6" width="10.69140625" bestFit="1" customWidth="1"/>
    <col min="8" max="8" width="17.69140625" bestFit="1" customWidth="1"/>
  </cols>
  <sheetData>
    <row r="1" spans="1:55" s="240" customFormat="1" ht="18.75" customHeight="1">
      <c r="C1" s="393" t="s">
        <v>375</v>
      </c>
    </row>
    <row r="2" spans="1:55" s="240" customFormat="1" ht="18.75" customHeight="1">
      <c r="A2" s="545" t="s">
        <v>336</v>
      </c>
    </row>
    <row r="3" spans="1:55" s="240" customFormat="1" ht="18.75" customHeight="1">
      <c r="C3" s="393" t="s">
        <v>705</v>
      </c>
      <c r="H3" s="17"/>
      <c r="I3" s="17"/>
      <c r="J3" s="17"/>
      <c r="K3" s="17"/>
      <c r="L3" s="17"/>
      <c r="M3" s="17"/>
      <c r="N3" s="17"/>
      <c r="O3" s="17"/>
      <c r="P3" s="17"/>
      <c r="Q3" s="17"/>
      <c r="R3" s="17"/>
      <c r="S3" s="17"/>
      <c r="T3" s="17"/>
      <c r="U3" s="17"/>
      <c r="V3" s="17"/>
      <c r="W3" s="17"/>
    </row>
    <row r="4" spans="1:55" s="240" customFormat="1">
      <c r="C4" s="394"/>
    </row>
    <row r="5" spans="1:55" s="51" customFormat="1" ht="56.6">
      <c r="B5" s="69" t="s">
        <v>27</v>
      </c>
      <c r="C5" s="395" t="s">
        <v>360</v>
      </c>
      <c r="D5" s="244" t="s">
        <v>29</v>
      </c>
    </row>
    <row r="6" spans="1:55">
      <c r="A6" s="447"/>
      <c r="B6" s="424" t="s">
        <v>30</v>
      </c>
      <c r="C6" s="270">
        <f>(SLF!D$8/SLF!D$6)</f>
        <v>0.224823861299942</v>
      </c>
      <c r="D6" s="424"/>
      <c r="E6" s="241" t="s">
        <v>91</v>
      </c>
    </row>
    <row r="7" spans="1:55">
      <c r="A7" s="447">
        <v>1</v>
      </c>
      <c r="B7" s="200" t="s">
        <v>31</v>
      </c>
      <c r="C7" s="454">
        <f>(SLF!J$8/SLF!J$6)</f>
        <v>0.3580100007203294</v>
      </c>
      <c r="D7" s="200">
        <f>RANK(C7,$C$7:$C$56)</f>
        <v>15</v>
      </c>
      <c r="E7" s="240"/>
      <c r="F7" s="240"/>
      <c r="G7" s="240"/>
      <c r="H7" s="240"/>
      <c r="I7" s="240"/>
      <c r="J7" s="240"/>
      <c r="K7" s="240"/>
      <c r="L7" s="240"/>
      <c r="M7" s="240"/>
      <c r="N7" s="240"/>
      <c r="O7" s="240"/>
      <c r="P7" s="240"/>
      <c r="Q7" s="240"/>
      <c r="R7" s="240"/>
      <c r="S7" s="240"/>
      <c r="T7" s="240"/>
      <c r="U7" s="240"/>
      <c r="V7" s="240"/>
      <c r="W7" s="240"/>
      <c r="X7" s="240"/>
      <c r="Y7" s="240"/>
      <c r="Z7" s="240"/>
      <c r="AA7" s="240"/>
      <c r="AB7" s="240"/>
      <c r="AC7" s="240"/>
      <c r="AD7" s="240"/>
      <c r="AE7" s="240"/>
      <c r="AF7" s="240"/>
      <c r="AG7" s="240"/>
      <c r="AH7" s="240"/>
      <c r="AI7" s="240"/>
      <c r="AJ7" s="240"/>
      <c r="AK7" s="240"/>
      <c r="AL7" s="240"/>
      <c r="AM7" s="240"/>
      <c r="AN7" s="240"/>
      <c r="AO7" s="240"/>
      <c r="AP7" s="240"/>
      <c r="AQ7" s="240"/>
      <c r="AR7" s="240"/>
      <c r="AS7" s="240"/>
      <c r="AT7" s="240"/>
      <c r="AU7" s="240"/>
      <c r="AV7" s="240"/>
      <c r="AW7" s="240"/>
      <c r="AX7" s="240"/>
      <c r="AY7" s="240"/>
      <c r="AZ7" s="240"/>
      <c r="BA7" s="240"/>
      <c r="BB7" s="240"/>
      <c r="BC7" s="240"/>
    </row>
    <row r="8" spans="1:55">
      <c r="A8" s="447">
        <v>2</v>
      </c>
      <c r="B8" s="429" t="s">
        <v>32</v>
      </c>
      <c r="C8" s="282">
        <f>(SLF!M$8/SLF!M$6)</f>
        <v>0.42303926403185832</v>
      </c>
      <c r="D8" s="429">
        <f>RANK(C8,$C$7:$C$56)</f>
        <v>4</v>
      </c>
      <c r="E8" s="240"/>
      <c r="F8" s="444"/>
      <c r="H8" s="17"/>
      <c r="I8" s="17"/>
      <c r="J8" s="17"/>
      <c r="K8" s="17"/>
      <c r="L8" s="17"/>
      <c r="M8" s="17"/>
      <c r="N8" s="17"/>
      <c r="O8" s="17"/>
      <c r="P8" s="17"/>
      <c r="Q8" s="17"/>
      <c r="R8" s="17"/>
      <c r="S8" s="17"/>
      <c r="T8" s="17"/>
      <c r="U8" s="17"/>
      <c r="V8" s="17"/>
      <c r="W8" s="17"/>
      <c r="X8" s="17"/>
      <c r="Y8" s="17"/>
      <c r="Z8" s="17"/>
      <c r="AA8" s="17"/>
      <c r="AB8" s="17"/>
      <c r="AC8" s="17"/>
    </row>
    <row r="9" spans="1:55">
      <c r="A9" s="447">
        <v>3</v>
      </c>
      <c r="B9" s="200" t="s">
        <v>33</v>
      </c>
      <c r="C9" s="454">
        <f>(SLF!P$8/SLF!P$6)</f>
        <v>0.4083590622088743</v>
      </c>
      <c r="D9" s="200">
        <f t="shared" ref="D9:D56" si="0">RANK(C9,$C$7:$C$56)</f>
        <v>7</v>
      </c>
      <c r="E9" s="240"/>
      <c r="F9" s="444"/>
      <c r="H9" s="17"/>
      <c r="I9" s="17"/>
      <c r="J9" s="17"/>
      <c r="K9" s="17"/>
      <c r="L9" s="17"/>
      <c r="M9" s="17"/>
      <c r="N9" s="17"/>
      <c r="O9" s="17"/>
      <c r="P9" s="17"/>
      <c r="Q9" s="17"/>
      <c r="R9" s="17"/>
      <c r="S9" s="17"/>
      <c r="T9" s="17"/>
      <c r="U9" s="17"/>
      <c r="V9" s="17"/>
      <c r="W9" s="17"/>
      <c r="X9" s="17"/>
      <c r="Y9" s="17"/>
      <c r="Z9" s="17"/>
      <c r="AA9" s="17"/>
      <c r="AB9" s="17"/>
      <c r="AC9" s="17"/>
    </row>
    <row r="10" spans="1:55">
      <c r="A10" s="447">
        <v>4</v>
      </c>
      <c r="B10" s="429" t="s">
        <v>34</v>
      </c>
      <c r="C10" s="282">
        <f>(SLF!S$8/SLF!S$6)</f>
        <v>0.36597118621727442</v>
      </c>
      <c r="D10" s="429">
        <f t="shared" si="0"/>
        <v>13</v>
      </c>
      <c r="E10" s="240"/>
      <c r="H10" s="17"/>
      <c r="I10" s="17"/>
      <c r="J10" s="17"/>
      <c r="K10" s="17"/>
      <c r="L10" s="17"/>
      <c r="M10" s="17"/>
      <c r="N10" s="17"/>
      <c r="O10" s="17"/>
      <c r="P10" s="17"/>
      <c r="Q10" s="17"/>
      <c r="R10" s="17"/>
      <c r="S10" s="17"/>
      <c r="T10" s="17"/>
      <c r="U10" s="17"/>
      <c r="V10" s="17"/>
      <c r="W10" s="17"/>
      <c r="X10" s="17"/>
      <c r="Y10" s="17"/>
      <c r="Z10" s="17"/>
      <c r="AA10" s="17"/>
      <c r="AB10" s="17"/>
      <c r="AC10" s="17"/>
    </row>
    <row r="11" spans="1:55">
      <c r="A11" s="447">
        <v>5</v>
      </c>
      <c r="B11" s="200" t="s">
        <v>35</v>
      </c>
      <c r="C11" s="454">
        <f>(SLF!V$8/SLF!V$6)</f>
        <v>0.30936781691799831</v>
      </c>
      <c r="D11" s="200">
        <f t="shared" si="0"/>
        <v>31</v>
      </c>
      <c r="E11" s="240"/>
    </row>
    <row r="12" spans="1:55">
      <c r="A12" s="447">
        <v>6</v>
      </c>
      <c r="B12" s="429" t="s">
        <v>36</v>
      </c>
      <c r="C12" s="270">
        <f>(SLF!Y$8/SLF!Y$6)</f>
        <v>0.30241850186310137</v>
      </c>
      <c r="D12" s="424">
        <f t="shared" si="0"/>
        <v>36</v>
      </c>
      <c r="E12" s="240"/>
    </row>
    <row r="13" spans="1:55">
      <c r="A13" s="447">
        <v>7</v>
      </c>
      <c r="B13" s="432" t="s">
        <v>37</v>
      </c>
      <c r="C13" s="454">
        <f>(SLF!AB$8/SLF!AB$6)</f>
        <v>0.23636814451043456</v>
      </c>
      <c r="D13" s="200">
        <f t="shared" si="0"/>
        <v>46</v>
      </c>
      <c r="E13" s="240"/>
    </row>
    <row r="14" spans="1:55">
      <c r="A14" s="447">
        <v>8</v>
      </c>
      <c r="B14" s="429" t="s">
        <v>38</v>
      </c>
      <c r="C14" s="282">
        <f>(SLF!AE$8/SLF!AE$6)</f>
        <v>0.27518402989543134</v>
      </c>
      <c r="D14" s="429">
        <f t="shared" si="0"/>
        <v>40</v>
      </c>
      <c r="E14" s="240"/>
    </row>
    <row r="15" spans="1:55">
      <c r="A15" s="447">
        <v>9</v>
      </c>
      <c r="B15" s="432" t="s">
        <v>39</v>
      </c>
      <c r="C15" s="454">
        <f>(SLF!AK$8/SLF!AK$6)</f>
        <v>0.30500657979913254</v>
      </c>
      <c r="D15" s="200">
        <f t="shared" si="0"/>
        <v>34</v>
      </c>
      <c r="E15" s="240"/>
    </row>
    <row r="16" spans="1:55">
      <c r="A16" s="447">
        <v>10</v>
      </c>
      <c r="B16" s="429" t="s">
        <v>40</v>
      </c>
      <c r="C16" s="282">
        <f>(SLF!AN$8/SLF!AN$6)</f>
        <v>0.33742562533914422</v>
      </c>
      <c r="D16" s="429">
        <f t="shared" si="0"/>
        <v>19</v>
      </c>
      <c r="E16" s="240"/>
    </row>
    <row r="17" spans="1:5">
      <c r="A17" s="447">
        <v>11</v>
      </c>
      <c r="B17" s="432" t="s">
        <v>41</v>
      </c>
      <c r="C17" s="454">
        <f>(SLF!AQ$8/SLF!AQ$6)</f>
        <v>0.21346136265952434</v>
      </c>
      <c r="D17" s="200">
        <f t="shared" si="0"/>
        <v>48</v>
      </c>
      <c r="E17" s="240"/>
    </row>
    <row r="18" spans="1:5">
      <c r="A18" s="447">
        <v>12</v>
      </c>
      <c r="B18" s="429" t="s">
        <v>42</v>
      </c>
      <c r="C18" s="270">
        <f>(SLF!AT$8/SLF!AT$6)</f>
        <v>0.30635245163008373</v>
      </c>
      <c r="D18" s="424">
        <f t="shared" si="0"/>
        <v>33</v>
      </c>
      <c r="E18" s="240"/>
    </row>
    <row r="19" spans="1:5">
      <c r="A19" s="447">
        <v>13</v>
      </c>
      <c r="B19" s="432" t="s">
        <v>43</v>
      </c>
      <c r="C19" s="454">
        <f>(SLF!AW$8/SLF!AW$6)</f>
        <v>0.30216583537890962</v>
      </c>
      <c r="D19" s="200">
        <f t="shared" si="0"/>
        <v>37</v>
      </c>
      <c r="E19" s="240"/>
    </row>
    <row r="20" spans="1:5">
      <c r="A20" s="447">
        <v>14</v>
      </c>
      <c r="B20" s="429" t="s">
        <v>44</v>
      </c>
      <c r="C20" s="282">
        <f>(SLF!AZ$8/SLF!AZ$6)</f>
        <v>0.36981065913810934</v>
      </c>
      <c r="D20" s="429">
        <f t="shared" si="0"/>
        <v>11</v>
      </c>
      <c r="E20" s="240"/>
    </row>
    <row r="21" spans="1:5">
      <c r="A21" s="447">
        <v>15</v>
      </c>
      <c r="B21" s="432" t="s">
        <v>45</v>
      </c>
      <c r="C21" s="454">
        <f>(SLF!BC$8/SLF!BC$6)</f>
        <v>0.25053036573343013</v>
      </c>
      <c r="D21" s="200">
        <f t="shared" si="0"/>
        <v>45</v>
      </c>
      <c r="E21" s="240"/>
    </row>
    <row r="22" spans="1:5">
      <c r="A22" s="447">
        <v>16</v>
      </c>
      <c r="B22" s="429" t="s">
        <v>46</v>
      </c>
      <c r="C22" s="282">
        <f>(SLF!BF$8/SLF!BF$6)</f>
        <v>0.21123353661016764</v>
      </c>
      <c r="D22" s="429">
        <f t="shared" si="0"/>
        <v>49</v>
      </c>
      <c r="E22" s="240"/>
    </row>
    <row r="23" spans="1:5">
      <c r="A23" s="447">
        <v>17</v>
      </c>
      <c r="B23" s="432" t="s">
        <v>47</v>
      </c>
      <c r="C23" s="454">
        <f>(SLF!BI$8/SLF!BI$6)</f>
        <v>0.40711331596642308</v>
      </c>
      <c r="D23" s="200">
        <f t="shared" si="0"/>
        <v>8</v>
      </c>
      <c r="E23" s="240"/>
    </row>
    <row r="24" spans="1:5">
      <c r="A24" s="447">
        <v>18</v>
      </c>
      <c r="B24" s="429" t="s">
        <v>48</v>
      </c>
      <c r="C24" s="270">
        <f>(SLF!BL$8/SLF!BL$6)</f>
        <v>0.45092288265742358</v>
      </c>
      <c r="D24" s="424">
        <f t="shared" si="0"/>
        <v>1</v>
      </c>
      <c r="E24" s="240"/>
    </row>
    <row r="25" spans="1:5">
      <c r="A25" s="447">
        <v>19</v>
      </c>
      <c r="B25" s="432" t="s">
        <v>49</v>
      </c>
      <c r="C25" s="454">
        <f>(SLF!BO$8/SLF!BO$6)</f>
        <v>0.33753647401534481</v>
      </c>
      <c r="D25" s="200">
        <f t="shared" si="0"/>
        <v>18</v>
      </c>
      <c r="E25" s="240"/>
    </row>
    <row r="26" spans="1:5">
      <c r="A26" s="447">
        <v>20</v>
      </c>
      <c r="B26" s="429" t="s">
        <v>50</v>
      </c>
      <c r="C26" s="282">
        <f>(SLF!BR$8/SLF!BR$6)</f>
        <v>0.30277375413338015</v>
      </c>
      <c r="D26" s="429">
        <f t="shared" si="0"/>
        <v>35</v>
      </c>
      <c r="E26" s="240"/>
    </row>
    <row r="27" spans="1:5">
      <c r="A27" s="447">
        <v>21</v>
      </c>
      <c r="B27" s="432" t="s">
        <v>51</v>
      </c>
      <c r="C27" s="454">
        <f>(SLF!BU$8/SLF!BU$6)</f>
        <v>0.28325317544624523</v>
      </c>
      <c r="D27" s="200">
        <f t="shared" si="0"/>
        <v>38</v>
      </c>
      <c r="E27" s="240"/>
    </row>
    <row r="28" spans="1:5">
      <c r="A28" s="447">
        <v>22</v>
      </c>
      <c r="B28" s="429" t="s">
        <v>52</v>
      </c>
      <c r="C28" s="282">
        <f>(SLF!BX$8/SLF!BX$6)</f>
        <v>0.32021049197998674</v>
      </c>
      <c r="D28" s="429">
        <f t="shared" si="0"/>
        <v>27</v>
      </c>
      <c r="E28" s="240"/>
    </row>
    <row r="29" spans="1:5">
      <c r="A29" s="447">
        <v>23</v>
      </c>
      <c r="B29" s="432" t="s">
        <v>53</v>
      </c>
      <c r="C29" s="454">
        <f>(SLF!CA$8/SLF!CA$6)</f>
        <v>0.25966345856580914</v>
      </c>
      <c r="D29" s="200">
        <f t="shared" si="0"/>
        <v>41</v>
      </c>
      <c r="E29" s="240"/>
    </row>
    <row r="30" spans="1:5">
      <c r="A30" s="447">
        <v>24</v>
      </c>
      <c r="B30" s="429" t="s">
        <v>54</v>
      </c>
      <c r="C30" s="270">
        <f>(SLF!CD$8/SLF!CD$6)</f>
        <v>0.42600128786971059</v>
      </c>
      <c r="D30" s="424">
        <f t="shared" si="0"/>
        <v>3</v>
      </c>
      <c r="E30" s="240"/>
    </row>
    <row r="31" spans="1:5">
      <c r="A31" s="447">
        <v>25</v>
      </c>
      <c r="B31" s="432" t="s">
        <v>55</v>
      </c>
      <c r="C31" s="454">
        <f>(SLF!CG$8/SLF!CG$6)</f>
        <v>0.37977679899603628</v>
      </c>
      <c r="D31" s="200">
        <f t="shared" si="0"/>
        <v>10</v>
      </c>
      <c r="E31" s="240"/>
    </row>
    <row r="32" spans="1:5">
      <c r="A32" s="447">
        <v>26</v>
      </c>
      <c r="B32" s="429" t="s">
        <v>56</v>
      </c>
      <c r="C32" s="282">
        <f>(SLF!CJ$8/SLF!CJ$6)</f>
        <v>0.44427426752675481</v>
      </c>
      <c r="D32" s="429">
        <f t="shared" si="0"/>
        <v>2</v>
      </c>
      <c r="E32" s="240"/>
    </row>
    <row r="33" spans="1:5">
      <c r="A33" s="447">
        <v>27</v>
      </c>
      <c r="B33" s="432" t="s">
        <v>57</v>
      </c>
      <c r="C33" s="454">
        <f>(SLF!CM$8/SLF!CM$6)</f>
        <v>0.308636465266588</v>
      </c>
      <c r="D33" s="200">
        <f t="shared" si="0"/>
        <v>32</v>
      </c>
      <c r="E33" s="240"/>
    </row>
    <row r="34" spans="1:5">
      <c r="A34" s="447">
        <v>28</v>
      </c>
      <c r="B34" s="429" t="s">
        <v>58</v>
      </c>
      <c r="C34" s="282">
        <f>(SLF!CP$8/SLF!CP$6)</f>
        <v>0.32687077172558227</v>
      </c>
      <c r="D34" s="429">
        <f t="shared" si="0"/>
        <v>25</v>
      </c>
      <c r="E34" s="240"/>
    </row>
    <row r="35" spans="1:5">
      <c r="A35" s="447">
        <v>29</v>
      </c>
      <c r="B35" s="432" t="s">
        <v>59</v>
      </c>
      <c r="C35" s="454">
        <f>(SLF!CS$8/SLF!CS$6)</f>
        <v>0.31636592539297426</v>
      </c>
      <c r="D35" s="200">
        <f t="shared" si="0"/>
        <v>29</v>
      </c>
      <c r="E35" s="240"/>
    </row>
    <row r="36" spans="1:5">
      <c r="A36" s="447">
        <v>30</v>
      </c>
      <c r="B36" s="429" t="s">
        <v>60</v>
      </c>
      <c r="C36" s="270">
        <f>(SLF!CV$8/SLF!CV$6)</f>
        <v>0.25915659764427262</v>
      </c>
      <c r="D36" s="424">
        <f t="shared" si="0"/>
        <v>42</v>
      </c>
      <c r="E36" s="240"/>
    </row>
    <row r="37" spans="1:5">
      <c r="A37" s="447">
        <v>31</v>
      </c>
      <c r="B37" s="432" t="s">
        <v>61</v>
      </c>
      <c r="C37" s="454">
        <f>(SLF!CY$8/SLF!CY$6)</f>
        <v>0.41395072469967303</v>
      </c>
      <c r="D37" s="200">
        <f t="shared" si="0"/>
        <v>6</v>
      </c>
      <c r="E37" s="240"/>
    </row>
    <row r="38" spans="1:5">
      <c r="A38" s="447">
        <v>32</v>
      </c>
      <c r="B38" s="429" t="s">
        <v>62</v>
      </c>
      <c r="C38" s="282">
        <f>(SLF!DB$8/SLF!DB$6)</f>
        <v>0.36011234551684662</v>
      </c>
      <c r="D38" s="429">
        <f t="shared" si="0"/>
        <v>14</v>
      </c>
      <c r="E38" s="240"/>
    </row>
    <row r="39" spans="1:5">
      <c r="A39" s="447">
        <v>33</v>
      </c>
      <c r="B39" s="432" t="s">
        <v>63</v>
      </c>
      <c r="C39" s="454">
        <f>(SLF!DE$8/SLF!DE$6)</f>
        <v>0.32892557330783212</v>
      </c>
      <c r="D39" s="200">
        <f t="shared" si="0"/>
        <v>24</v>
      </c>
      <c r="E39" s="240"/>
    </row>
    <row r="40" spans="1:5">
      <c r="A40" s="447">
        <v>34</v>
      </c>
      <c r="B40" s="429" t="s">
        <v>64</v>
      </c>
      <c r="C40" s="282">
        <f>(SLF!DH$8/SLF!DH$6)</f>
        <v>0.21879421326465065</v>
      </c>
      <c r="D40" s="429">
        <f t="shared" si="0"/>
        <v>47</v>
      </c>
      <c r="E40" s="240"/>
    </row>
    <row r="41" spans="1:5">
      <c r="A41" s="447">
        <v>35</v>
      </c>
      <c r="B41" s="432" t="s">
        <v>65</v>
      </c>
      <c r="C41" s="454">
        <f>(SLF!DK$8/SLF!DK$6)</f>
        <v>0.34520644038926529</v>
      </c>
      <c r="D41" s="200">
        <f t="shared" si="0"/>
        <v>16</v>
      </c>
      <c r="E41" s="240"/>
    </row>
    <row r="42" spans="1:5">
      <c r="A42" s="447">
        <v>36</v>
      </c>
      <c r="B42" s="429" t="s">
        <v>66</v>
      </c>
      <c r="C42" s="270">
        <f>(SLF!DN$8/SLF!DN$6)</f>
        <v>0.3146337121284189</v>
      </c>
      <c r="D42" s="424">
        <f t="shared" si="0"/>
        <v>30</v>
      </c>
      <c r="E42" s="240"/>
    </row>
    <row r="43" spans="1:5">
      <c r="A43" s="447">
        <v>37</v>
      </c>
      <c r="B43" s="432" t="s">
        <v>67</v>
      </c>
      <c r="C43" s="454">
        <f>(SLF!DQ$8/SLF!DQ$6)</f>
        <v>0.32482242329139543</v>
      </c>
      <c r="D43" s="200">
        <f t="shared" si="0"/>
        <v>26</v>
      </c>
      <c r="E43" s="240"/>
    </row>
    <row r="44" spans="1:5">
      <c r="A44" s="447">
        <v>38</v>
      </c>
      <c r="B44" s="429" t="s">
        <v>68</v>
      </c>
      <c r="C44" s="282">
        <f>(SLF!DT$8/SLF!DT$6)</f>
        <v>0.33275979053584387</v>
      </c>
      <c r="D44" s="429">
        <f t="shared" si="0"/>
        <v>20</v>
      </c>
      <c r="E44" s="240"/>
    </row>
    <row r="45" spans="1:5">
      <c r="A45" s="447">
        <v>39</v>
      </c>
      <c r="B45" s="432" t="s">
        <v>69</v>
      </c>
      <c r="C45" s="454">
        <f>(SLF!DW$8/SLF!DW$6)</f>
        <v>0.33172632304737304</v>
      </c>
      <c r="D45" s="200">
        <f t="shared" si="0"/>
        <v>22</v>
      </c>
      <c r="E45" s="240"/>
    </row>
    <row r="46" spans="1:5">
      <c r="A46" s="447">
        <v>40</v>
      </c>
      <c r="B46" s="429" t="s">
        <v>70</v>
      </c>
      <c r="C46" s="282">
        <f>(SLF!DZ$8/SLF!DZ$6)</f>
        <v>0.34187432455970129</v>
      </c>
      <c r="D46" s="429">
        <f t="shared" si="0"/>
        <v>17</v>
      </c>
      <c r="E46" s="240"/>
    </row>
    <row r="47" spans="1:5">
      <c r="A47" s="447">
        <v>41</v>
      </c>
      <c r="B47" s="432" t="s">
        <v>71</v>
      </c>
      <c r="C47" s="454">
        <f>(SLF!EC$8/SLF!EC$6)</f>
        <v>0.33265113646439398</v>
      </c>
      <c r="D47" s="200">
        <f t="shared" si="0"/>
        <v>21</v>
      </c>
      <c r="E47" s="240"/>
    </row>
    <row r="48" spans="1:5">
      <c r="A48" s="447">
        <v>42</v>
      </c>
      <c r="B48" s="429" t="s">
        <v>72</v>
      </c>
      <c r="C48" s="270">
        <f>(SLF!EF$8/SLF!EF$6)</f>
        <v>0.38757771843143751</v>
      </c>
      <c r="D48" s="424">
        <f t="shared" si="0"/>
        <v>9</v>
      </c>
      <c r="E48" s="240"/>
    </row>
    <row r="49" spans="1:36">
      <c r="A49" s="447">
        <v>43</v>
      </c>
      <c r="B49" s="432" t="s">
        <v>73</v>
      </c>
      <c r="C49" s="454">
        <f>(SLF!EI$8/SLF!EI$6)</f>
        <v>0.31947522602087763</v>
      </c>
      <c r="D49" s="200">
        <f t="shared" si="0"/>
        <v>28</v>
      </c>
      <c r="E49" s="240"/>
      <c r="F49" s="240"/>
    </row>
    <row r="50" spans="1:36">
      <c r="A50" s="447">
        <v>44</v>
      </c>
      <c r="B50" s="429" t="s">
        <v>74</v>
      </c>
      <c r="C50" s="282">
        <f>(SLF!EL$8/SLF!EL$6)</f>
        <v>0.25264164349379203</v>
      </c>
      <c r="D50" s="429">
        <f t="shared" si="0"/>
        <v>44</v>
      </c>
      <c r="E50" s="240"/>
      <c r="F50" s="240"/>
    </row>
    <row r="51" spans="1:36">
      <c r="A51" s="447">
        <v>45</v>
      </c>
      <c r="B51" s="432" t="s">
        <v>75</v>
      </c>
      <c r="C51" s="454">
        <f>(SLF!EO$8/SLF!EO$6)</f>
        <v>0.33082701448063312</v>
      </c>
      <c r="D51" s="200">
        <f t="shared" si="0"/>
        <v>23</v>
      </c>
      <c r="E51" s="240"/>
      <c r="F51" s="240"/>
    </row>
    <row r="52" spans="1:36">
      <c r="A52" s="447">
        <v>46</v>
      </c>
      <c r="B52" s="429" t="s">
        <v>76</v>
      </c>
      <c r="C52" s="282">
        <f>(SLF!ER$8/SLF!ER$6)</f>
        <v>0.19994118194342264</v>
      </c>
      <c r="D52" s="429">
        <f t="shared" si="0"/>
        <v>50</v>
      </c>
      <c r="E52" s="240"/>
      <c r="F52" s="240"/>
    </row>
    <row r="53" spans="1:36">
      <c r="A53" s="447">
        <v>47</v>
      </c>
      <c r="B53" s="432" t="s">
        <v>77</v>
      </c>
      <c r="C53" s="454">
        <f>(SLF!EU$8/SLF!EU$6)</f>
        <v>0.27685198392961557</v>
      </c>
      <c r="D53" s="200">
        <f t="shared" si="0"/>
        <v>39</v>
      </c>
      <c r="E53" s="240"/>
      <c r="F53" s="240"/>
    </row>
    <row r="54" spans="1:36">
      <c r="A54" s="447">
        <v>48</v>
      </c>
      <c r="B54" s="429" t="s">
        <v>78</v>
      </c>
      <c r="C54" s="270">
        <f>(SLF!EX$8/SLF!EX$6)</f>
        <v>0.36650893773709936</v>
      </c>
      <c r="D54" s="424">
        <f t="shared" si="0"/>
        <v>12</v>
      </c>
      <c r="E54" s="240"/>
      <c r="F54" s="240"/>
    </row>
    <row r="55" spans="1:36">
      <c r="A55" s="447">
        <v>49</v>
      </c>
      <c r="B55" s="432" t="s">
        <v>79</v>
      </c>
      <c r="C55" s="454">
        <f>(SLF!FA$8/SLF!FA$6)</f>
        <v>0.25598818484306818</v>
      </c>
      <c r="D55" s="200">
        <f t="shared" si="0"/>
        <v>43</v>
      </c>
      <c r="E55" s="240"/>
      <c r="F55" s="240"/>
    </row>
    <row r="56" spans="1:36">
      <c r="A56" s="447">
        <v>50</v>
      </c>
      <c r="B56" s="429" t="s">
        <v>80</v>
      </c>
      <c r="C56" s="282">
        <f>(SLF!FD$8/SLF!FD$6)</f>
        <v>0.4205719016578911</v>
      </c>
      <c r="D56" s="429">
        <f t="shared" si="0"/>
        <v>5</v>
      </c>
      <c r="E56" s="240"/>
      <c r="F56" s="240"/>
    </row>
    <row r="57" spans="1:36">
      <c r="A57" s="240"/>
      <c r="B57" s="240"/>
      <c r="C57" s="396"/>
      <c r="D57" s="237" t="s">
        <v>91</v>
      </c>
      <c r="E57" s="240"/>
      <c r="F57" s="240"/>
    </row>
    <row r="58" spans="1:36" ht="102" customHeight="1">
      <c r="A58" s="739" t="s">
        <v>844</v>
      </c>
      <c r="B58" s="739"/>
      <c r="C58" s="739"/>
      <c r="D58" s="739"/>
      <c r="E58" s="739"/>
      <c r="F58" s="739"/>
      <c r="I58" s="546"/>
      <c r="J58" s="546"/>
      <c r="K58" s="546"/>
      <c r="L58" s="546"/>
      <c r="M58" s="546"/>
      <c r="N58" s="546"/>
      <c r="O58" s="546"/>
      <c r="P58" s="546"/>
      <c r="Q58" s="546"/>
      <c r="R58" s="546"/>
      <c r="S58" s="546"/>
      <c r="T58" s="546"/>
      <c r="U58" s="546"/>
      <c r="V58" s="546"/>
      <c r="W58" s="546"/>
      <c r="X58" s="546"/>
      <c r="Y58" s="546"/>
      <c r="Z58" s="546"/>
      <c r="AA58" s="546"/>
      <c r="AB58" s="546"/>
      <c r="AC58" s="546"/>
      <c r="AD58" s="546"/>
      <c r="AE58" s="546"/>
      <c r="AF58" s="546"/>
      <c r="AG58" s="546"/>
      <c r="AH58" s="546"/>
      <c r="AI58" s="546"/>
      <c r="AJ58" s="546"/>
    </row>
    <row r="59" spans="1:36" s="240" customFormat="1" ht="13.5" customHeight="1">
      <c r="A59" s="294"/>
      <c r="B59" s="294"/>
      <c r="C59" s="397"/>
      <c r="D59" s="294"/>
      <c r="E59" s="294"/>
      <c r="F59" s="294"/>
    </row>
    <row r="60" spans="1:36">
      <c r="A60" s="558" t="s">
        <v>822</v>
      </c>
      <c r="B60" s="240"/>
      <c r="D60" s="240"/>
      <c r="E60" s="240"/>
      <c r="F60" s="240"/>
    </row>
    <row r="64" spans="1:36">
      <c r="A64" s="240"/>
      <c r="B64" s="240"/>
      <c r="D64" s="292"/>
      <c r="E64" s="240"/>
      <c r="F64" s="240"/>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B20" sqref="B20"/>
    </sheetView>
  </sheetViews>
  <sheetFormatPr defaultColWidth="9.23046875" defaultRowHeight="14.6"/>
  <cols>
    <col min="1" max="1" width="9.23046875" style="240"/>
    <col min="2" max="2" width="18.23046875" style="240" customWidth="1"/>
    <col min="3" max="3" width="18" style="240" customWidth="1"/>
    <col min="4" max="4" width="16.69140625" style="240" customWidth="1"/>
    <col min="5" max="5" width="17.3828125" style="240" customWidth="1"/>
    <col min="6" max="6" width="11.3828125" style="240" customWidth="1"/>
    <col min="7" max="7" width="9.23046875" style="240"/>
    <col min="8" max="8" width="9.15234375" style="240" bestFit="1" customWidth="1"/>
    <col min="9" max="12" width="19" style="240" customWidth="1"/>
    <col min="13" max="13" width="12" style="240" customWidth="1"/>
    <col min="14" max="16384" width="9.23046875" style="240"/>
  </cols>
  <sheetData>
    <row r="1" spans="2:11">
      <c r="C1" s="740" t="s">
        <v>374</v>
      </c>
      <c r="D1" s="741"/>
      <c r="E1" s="741"/>
      <c r="F1" s="27"/>
      <c r="G1" s="27"/>
    </row>
    <row r="2" spans="2:11" ht="25.5" customHeight="1">
      <c r="B2" s="744" t="s">
        <v>8</v>
      </c>
      <c r="C2" s="744"/>
      <c r="D2" s="744"/>
      <c r="E2" s="744"/>
      <c r="F2" s="744"/>
      <c r="G2" s="360"/>
      <c r="H2" s="360"/>
    </row>
    <row r="3" spans="2:11" ht="17.600000000000001">
      <c r="C3" s="742" t="s">
        <v>872</v>
      </c>
      <c r="D3" s="743"/>
      <c r="E3" s="743"/>
    </row>
    <row r="4" spans="2:11">
      <c r="C4" s="361"/>
      <c r="D4" s="362"/>
      <c r="E4" s="362"/>
    </row>
    <row r="5" spans="2:11" s="360" customFormat="1" ht="46.5" customHeight="1">
      <c r="B5" s="113" t="s">
        <v>92</v>
      </c>
      <c r="C5" s="113" t="s">
        <v>93</v>
      </c>
      <c r="D5" s="113" t="s">
        <v>94</v>
      </c>
      <c r="E5" s="113" t="s">
        <v>95</v>
      </c>
      <c r="F5" s="113" t="s">
        <v>742</v>
      </c>
      <c r="G5" s="355"/>
      <c r="H5" s="573"/>
      <c r="I5" s="574"/>
      <c r="J5" s="574"/>
      <c r="K5" s="574"/>
    </row>
    <row r="6" spans="2:11">
      <c r="B6" s="113" t="s">
        <v>96</v>
      </c>
      <c r="C6" s="455">
        <v>1536178</v>
      </c>
      <c r="D6" s="490">
        <v>1</v>
      </c>
      <c r="E6" s="490">
        <v>1</v>
      </c>
      <c r="F6" s="548">
        <v>0.13300000000000001</v>
      </c>
    </row>
    <row r="7" spans="2:11">
      <c r="B7" s="114" t="s">
        <v>97</v>
      </c>
      <c r="C7" s="456">
        <v>615716</v>
      </c>
      <c r="D7" s="547">
        <v>0.20899999999999999</v>
      </c>
      <c r="E7" s="547">
        <v>0.40100000000000002</v>
      </c>
      <c r="F7" s="547">
        <v>0.254</v>
      </c>
    </row>
    <row r="8" spans="2:11">
      <c r="B8" s="113" t="s">
        <v>98</v>
      </c>
      <c r="C8" s="455">
        <v>926367</v>
      </c>
      <c r="D8" s="548">
        <v>0.36499999999999999</v>
      </c>
      <c r="E8" s="548">
        <v>0.60299999999999998</v>
      </c>
      <c r="F8" s="548">
        <v>0.22</v>
      </c>
    </row>
    <row r="9" spans="2:11">
      <c r="B9" s="114" t="s">
        <v>99</v>
      </c>
      <c r="C9" s="456">
        <v>1096343</v>
      </c>
      <c r="D9" s="547">
        <v>0.47699999999999998</v>
      </c>
      <c r="E9" s="547">
        <v>0.71399999999999997</v>
      </c>
      <c r="F9" s="547">
        <v>0.19900000000000001</v>
      </c>
    </row>
    <row r="10" spans="2:11">
      <c r="B10" s="113" t="s">
        <v>100</v>
      </c>
      <c r="C10" s="455">
        <v>1336041</v>
      </c>
      <c r="D10" s="548">
        <v>0.68899999999999995</v>
      </c>
      <c r="E10" s="548">
        <v>0.87</v>
      </c>
      <c r="F10" s="548">
        <v>0.16800000000000001</v>
      </c>
    </row>
    <row r="11" spans="2:11">
      <c r="B11" s="114" t="s">
        <v>101</v>
      </c>
      <c r="C11" s="456">
        <v>1491041</v>
      </c>
      <c r="D11" s="547">
        <v>0.88400000000000001</v>
      </c>
      <c r="E11" s="547">
        <v>0.97099999999999997</v>
      </c>
      <c r="F11" s="547">
        <v>0.14599999999999999</v>
      </c>
      <c r="H11" s="444"/>
    </row>
    <row r="12" spans="2:11" ht="16.5" customHeight="1">
      <c r="B12" s="113" t="s">
        <v>102</v>
      </c>
      <c r="C12" s="455">
        <v>45137</v>
      </c>
      <c r="D12" s="548">
        <v>0.11600000000000001</v>
      </c>
      <c r="E12" s="548">
        <v>2.9000000000000001E-2</v>
      </c>
      <c r="F12" s="548">
        <v>3.4000000000000002E-2</v>
      </c>
      <c r="H12" s="444"/>
    </row>
    <row r="13" spans="2:11">
      <c r="B13" s="26"/>
      <c r="C13" s="26"/>
    </row>
    <row r="14" spans="2:11" ht="15" customHeight="1">
      <c r="B14" s="745" t="s">
        <v>967</v>
      </c>
      <c r="C14" s="746"/>
      <c r="D14" s="746"/>
      <c r="E14" s="746"/>
      <c r="F14" s="746"/>
    </row>
    <row r="15" spans="2:11">
      <c r="B15" s="746"/>
      <c r="C15" s="746"/>
      <c r="D15" s="746"/>
      <c r="E15" s="746"/>
      <c r="F15" s="746"/>
    </row>
    <row r="16" spans="2:11">
      <c r="B16" s="746"/>
      <c r="C16" s="746"/>
      <c r="D16" s="746"/>
      <c r="E16" s="746"/>
      <c r="F16" s="746"/>
    </row>
    <row r="17" spans="2:8">
      <c r="B17" s="746"/>
      <c r="C17" s="746"/>
      <c r="D17" s="746"/>
      <c r="E17" s="746"/>
      <c r="F17" s="746"/>
    </row>
    <row r="18" spans="2:8" ht="18" customHeight="1">
      <c r="B18" s="746"/>
      <c r="C18" s="746"/>
      <c r="D18" s="746"/>
      <c r="E18" s="746"/>
      <c r="F18" s="746"/>
    </row>
    <row r="19" spans="2:8" ht="13" customHeight="1">
      <c r="B19" s="746"/>
      <c r="C19" s="746"/>
      <c r="D19" s="746"/>
      <c r="E19" s="746"/>
      <c r="F19" s="746"/>
    </row>
    <row r="21" spans="2:8">
      <c r="B21" s="115" t="s">
        <v>951</v>
      </c>
      <c r="C21" s="115"/>
      <c r="D21" s="115"/>
      <c r="E21" s="115"/>
      <c r="F21" s="115"/>
    </row>
    <row r="22" spans="2:8">
      <c r="B22" s="115"/>
      <c r="C22" s="224"/>
      <c r="D22" s="224"/>
      <c r="E22" s="224"/>
      <c r="F22" s="224"/>
      <c r="G22" s="224"/>
      <c r="H22" s="224"/>
    </row>
    <row r="23" spans="2:8">
      <c r="C23" s="224"/>
    </row>
    <row r="24" spans="2:8">
      <c r="C24" s="224"/>
    </row>
  </sheetData>
  <mergeCells count="4">
    <mergeCell ref="C1:E1"/>
    <mergeCell ref="C3:E3"/>
    <mergeCell ref="B2:F2"/>
    <mergeCell ref="B14:F19"/>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13" activePane="bottomLeft" state="frozen"/>
      <selection activeCell="D31" sqref="D31"/>
      <selection pane="bottomLeft" activeCell="B59" sqref="B59"/>
    </sheetView>
  </sheetViews>
  <sheetFormatPr defaultColWidth="9.15234375" defaultRowHeight="14.6"/>
  <cols>
    <col min="1" max="1" width="9.15234375" style="522"/>
    <col min="2" max="2" width="8.23046875" style="522" customWidth="1"/>
    <col min="3" max="3" width="14.23046875" style="522" customWidth="1"/>
    <col min="4" max="4" width="12.3828125" style="522" customWidth="1"/>
    <col min="5" max="7" width="9.15234375" style="522"/>
    <col min="8" max="8" width="14.69140625" style="522" customWidth="1"/>
    <col min="9" max="16384" width="9.15234375" style="522"/>
  </cols>
  <sheetData>
    <row r="1" spans="1:10">
      <c r="A1" s="424"/>
      <c r="B1" s="722" t="s">
        <v>373</v>
      </c>
      <c r="C1" s="748"/>
      <c r="D1" s="748"/>
      <c r="E1" s="424"/>
    </row>
    <row r="2" spans="1:10" ht="17.600000000000001">
      <c r="A2" s="742" t="s">
        <v>361</v>
      </c>
      <c r="B2" s="743"/>
      <c r="C2" s="743"/>
      <c r="D2" s="743"/>
      <c r="E2" s="743"/>
    </row>
    <row r="3" spans="1:10" ht="17.600000000000001">
      <c r="A3" s="422"/>
      <c r="B3" s="742" t="s">
        <v>862</v>
      </c>
      <c r="C3" s="742"/>
      <c r="D3" s="742"/>
      <c r="E3" s="422"/>
      <c r="F3" s="17"/>
      <c r="G3" s="17"/>
      <c r="H3" s="17"/>
      <c r="I3" s="17"/>
      <c r="J3" s="17"/>
    </row>
    <row r="5" spans="1:10">
      <c r="A5" s="420" t="s">
        <v>103</v>
      </c>
      <c r="B5" s="420"/>
      <c r="C5" s="424"/>
      <c r="D5" s="424"/>
      <c r="E5" s="424"/>
      <c r="F5" s="424"/>
    </row>
    <row r="6" spans="1:10">
      <c r="A6" s="432"/>
      <c r="B6" s="117" t="s">
        <v>104</v>
      </c>
      <c r="C6" s="432"/>
      <c r="D6" s="424"/>
      <c r="E6" s="424"/>
      <c r="F6" s="424"/>
    </row>
    <row r="7" spans="1:10">
      <c r="A7" s="116" t="s">
        <v>105</v>
      </c>
      <c r="B7" s="117"/>
      <c r="C7" s="118" t="s">
        <v>106</v>
      </c>
      <c r="D7" s="424"/>
      <c r="E7" s="424"/>
      <c r="F7" s="424"/>
    </row>
    <row r="8" spans="1:10">
      <c r="A8" s="530">
        <v>0.1</v>
      </c>
      <c r="B8" s="117" t="s">
        <v>107</v>
      </c>
      <c r="C8" s="433">
        <v>0</v>
      </c>
      <c r="D8" s="424"/>
      <c r="E8" s="400"/>
      <c r="F8" s="424"/>
    </row>
    <row r="9" spans="1:10">
      <c r="A9" s="530">
        <v>0.12</v>
      </c>
      <c r="B9" s="117" t="s">
        <v>107</v>
      </c>
      <c r="C9" s="433">
        <v>9950</v>
      </c>
      <c r="D9" s="424"/>
      <c r="E9" s="424"/>
      <c r="F9" s="424"/>
    </row>
    <row r="10" spans="1:10">
      <c r="A10" s="530">
        <v>0.22</v>
      </c>
      <c r="B10" s="117" t="s">
        <v>107</v>
      </c>
      <c r="C10" s="433">
        <v>40525</v>
      </c>
      <c r="D10" s="424"/>
      <c r="E10" s="424"/>
      <c r="F10" s="424"/>
    </row>
    <row r="11" spans="1:10">
      <c r="A11" s="530">
        <v>0.24</v>
      </c>
      <c r="B11" s="117" t="s">
        <v>107</v>
      </c>
      <c r="C11" s="433">
        <v>86375</v>
      </c>
      <c r="D11" s="424"/>
      <c r="E11" s="424"/>
      <c r="F11" s="424"/>
    </row>
    <row r="12" spans="1:10">
      <c r="A12" s="530">
        <v>0.32</v>
      </c>
      <c r="B12" s="117" t="s">
        <v>107</v>
      </c>
      <c r="C12" s="433">
        <v>164925</v>
      </c>
      <c r="D12" s="424"/>
      <c r="E12" s="424"/>
      <c r="F12" s="424"/>
    </row>
    <row r="13" spans="1:10">
      <c r="A13" s="530">
        <v>0.35</v>
      </c>
      <c r="B13" s="117" t="s">
        <v>107</v>
      </c>
      <c r="C13" s="433">
        <v>209425</v>
      </c>
      <c r="D13" s="424"/>
      <c r="E13" s="424"/>
      <c r="F13" s="424"/>
    </row>
    <row r="14" spans="1:10">
      <c r="A14" s="530">
        <v>0.37</v>
      </c>
      <c r="B14" s="117" t="s">
        <v>107</v>
      </c>
      <c r="C14" s="433">
        <v>523600</v>
      </c>
      <c r="D14" s="424"/>
      <c r="E14" s="424"/>
      <c r="F14" s="424"/>
    </row>
    <row r="15" spans="1:10">
      <c r="A15" s="429"/>
      <c r="B15" s="104" t="s">
        <v>108</v>
      </c>
      <c r="C15" s="429"/>
      <c r="D15" s="424"/>
      <c r="E15" s="424"/>
      <c r="F15" s="424"/>
    </row>
    <row r="16" spans="1:10">
      <c r="A16" s="428" t="s">
        <v>105</v>
      </c>
      <c r="B16" s="104"/>
      <c r="C16" s="527" t="s">
        <v>106</v>
      </c>
      <c r="D16" s="424"/>
      <c r="E16" s="424"/>
      <c r="F16" s="424"/>
    </row>
    <row r="17" spans="1:6">
      <c r="A17" s="531">
        <v>0.1</v>
      </c>
      <c r="B17" s="104" t="s">
        <v>107</v>
      </c>
      <c r="C17" s="430">
        <v>0</v>
      </c>
      <c r="D17" s="424"/>
      <c r="E17" s="424"/>
      <c r="F17" s="424"/>
    </row>
    <row r="18" spans="1:6">
      <c r="A18" s="531">
        <v>0.12</v>
      </c>
      <c r="B18" s="104" t="s">
        <v>107</v>
      </c>
      <c r="C18" s="430">
        <v>19900</v>
      </c>
      <c r="D18" s="424"/>
      <c r="E18" s="424"/>
      <c r="F18" s="424"/>
    </row>
    <row r="19" spans="1:6">
      <c r="A19" s="531">
        <v>0.22</v>
      </c>
      <c r="B19" s="104" t="s">
        <v>107</v>
      </c>
      <c r="C19" s="430">
        <v>81050</v>
      </c>
      <c r="D19" s="424"/>
      <c r="E19" s="424"/>
      <c r="F19" s="424"/>
    </row>
    <row r="20" spans="1:6">
      <c r="A20" s="531">
        <v>0.24</v>
      </c>
      <c r="B20" s="104" t="s">
        <v>107</v>
      </c>
      <c r="C20" s="430">
        <v>172750</v>
      </c>
      <c r="D20" s="424"/>
      <c r="E20" s="424"/>
      <c r="F20" s="424"/>
    </row>
    <row r="21" spans="1:6">
      <c r="A21" s="531">
        <v>0.32</v>
      </c>
      <c r="B21" s="104" t="s">
        <v>107</v>
      </c>
      <c r="C21" s="430">
        <v>329850</v>
      </c>
      <c r="D21" s="424"/>
      <c r="E21" s="424"/>
      <c r="F21" s="424"/>
    </row>
    <row r="22" spans="1:6">
      <c r="A22" s="531">
        <v>0.35</v>
      </c>
      <c r="B22" s="104" t="s">
        <v>107</v>
      </c>
      <c r="C22" s="430">
        <v>418850</v>
      </c>
      <c r="D22" s="424"/>
      <c r="E22" s="424"/>
      <c r="F22" s="424"/>
    </row>
    <row r="23" spans="1:6">
      <c r="A23" s="531">
        <v>0.37</v>
      </c>
      <c r="B23" s="104" t="s">
        <v>107</v>
      </c>
      <c r="C23" s="430">
        <v>628300</v>
      </c>
      <c r="D23" s="424"/>
      <c r="E23" s="424"/>
      <c r="F23" s="424"/>
    </row>
    <row r="24" spans="1:6">
      <c r="A24" s="432"/>
      <c r="B24" s="117" t="s">
        <v>109</v>
      </c>
      <c r="C24" s="432"/>
      <c r="D24" s="424"/>
      <c r="E24" s="424"/>
      <c r="F24" s="424"/>
    </row>
    <row r="25" spans="1:6">
      <c r="A25" s="116" t="s">
        <v>105</v>
      </c>
      <c r="B25" s="117"/>
      <c r="C25" s="118" t="s">
        <v>106</v>
      </c>
      <c r="D25" s="424"/>
      <c r="E25" s="424"/>
      <c r="F25" s="424"/>
    </row>
    <row r="26" spans="1:6">
      <c r="A26" s="530">
        <v>0.1</v>
      </c>
      <c r="B26" s="117" t="s">
        <v>107</v>
      </c>
      <c r="C26" s="433">
        <v>0</v>
      </c>
      <c r="D26" s="424"/>
      <c r="E26" s="424"/>
      <c r="F26" s="424"/>
    </row>
    <row r="27" spans="1:6">
      <c r="A27" s="530">
        <v>0.12</v>
      </c>
      <c r="B27" s="117" t="s">
        <v>107</v>
      </c>
      <c r="C27" s="433">
        <v>14200</v>
      </c>
      <c r="D27" s="424"/>
      <c r="E27" s="424"/>
      <c r="F27" s="424"/>
    </row>
    <row r="28" spans="1:6">
      <c r="A28" s="530">
        <v>0.22</v>
      </c>
      <c r="B28" s="117" t="s">
        <v>107</v>
      </c>
      <c r="C28" s="433">
        <v>54200</v>
      </c>
      <c r="D28" s="424"/>
      <c r="E28" s="424"/>
      <c r="F28" s="424"/>
    </row>
    <row r="29" spans="1:6">
      <c r="A29" s="530">
        <v>0.24</v>
      </c>
      <c r="B29" s="117" t="s">
        <v>107</v>
      </c>
      <c r="C29" s="433">
        <v>86350</v>
      </c>
      <c r="D29" s="424"/>
      <c r="E29" s="424"/>
      <c r="F29" s="424"/>
    </row>
    <row r="30" spans="1:6">
      <c r="A30" s="530">
        <v>0.32</v>
      </c>
      <c r="B30" s="117" t="s">
        <v>107</v>
      </c>
      <c r="C30" s="433">
        <v>164900</v>
      </c>
      <c r="D30" s="424"/>
      <c r="E30" s="424"/>
      <c r="F30" s="424"/>
    </row>
    <row r="31" spans="1:6">
      <c r="A31" s="530">
        <v>0.35</v>
      </c>
      <c r="B31" s="117" t="s">
        <v>107</v>
      </c>
      <c r="C31" s="433">
        <v>209400</v>
      </c>
      <c r="D31" s="424"/>
      <c r="E31" s="424"/>
      <c r="F31" s="424"/>
    </row>
    <row r="32" spans="1:6">
      <c r="A32" s="530">
        <v>0.37</v>
      </c>
      <c r="B32" s="117" t="s">
        <v>107</v>
      </c>
      <c r="C32" s="433">
        <v>523600</v>
      </c>
      <c r="D32" s="424"/>
      <c r="E32" s="424"/>
      <c r="F32" s="424"/>
    </row>
    <row r="33" spans="1:14">
      <c r="A33" s="532" t="s">
        <v>657</v>
      </c>
      <c r="B33" s="104"/>
      <c r="C33" s="430"/>
      <c r="D33" s="424"/>
      <c r="E33" s="424"/>
      <c r="F33" s="424"/>
    </row>
    <row r="34" spans="1:14">
      <c r="A34" s="312">
        <v>0.153</v>
      </c>
      <c r="B34" s="104" t="s">
        <v>107</v>
      </c>
      <c r="C34" s="430">
        <v>0</v>
      </c>
      <c r="D34" s="424"/>
      <c r="E34" s="424"/>
      <c r="F34" s="424"/>
    </row>
    <row r="35" spans="1:14">
      <c r="A35" s="312">
        <v>2.9000000000000001E-2</v>
      </c>
      <c r="B35" s="104" t="s">
        <v>107</v>
      </c>
      <c r="C35" s="430">
        <v>142800</v>
      </c>
      <c r="D35" s="424"/>
      <c r="E35" s="424"/>
      <c r="F35" s="424"/>
      <c r="H35" s="411"/>
    </row>
    <row r="36" spans="1:14">
      <c r="A36" s="312">
        <v>3.7999999999999999E-2</v>
      </c>
      <c r="B36" s="104" t="s">
        <v>107</v>
      </c>
      <c r="C36" s="430">
        <v>200000</v>
      </c>
      <c r="D36" s="424"/>
      <c r="E36" s="424"/>
      <c r="F36" s="424"/>
    </row>
    <row r="37" spans="1:14">
      <c r="A37" s="420" t="s">
        <v>110</v>
      </c>
      <c r="B37" s="424"/>
      <c r="C37" s="424"/>
      <c r="D37" s="424"/>
      <c r="E37" s="424"/>
      <c r="F37" s="424"/>
    </row>
    <row r="38" spans="1:14">
      <c r="A38" s="428" t="s">
        <v>105</v>
      </c>
      <c r="B38" s="104"/>
      <c r="C38" s="527" t="s">
        <v>106</v>
      </c>
      <c r="D38" s="424"/>
      <c r="E38" s="424"/>
      <c r="F38" s="424"/>
    </row>
    <row r="39" spans="1:14">
      <c r="A39" s="530">
        <v>0.21</v>
      </c>
      <c r="B39" s="117" t="s">
        <v>107</v>
      </c>
      <c r="C39" s="433">
        <v>0</v>
      </c>
      <c r="D39" s="424"/>
      <c r="E39" s="424"/>
      <c r="F39" s="424"/>
    </row>
    <row r="40" spans="1:14">
      <c r="A40" s="420" t="s">
        <v>111</v>
      </c>
      <c r="B40" s="424"/>
      <c r="C40" s="424"/>
      <c r="D40" s="424"/>
      <c r="E40" s="424"/>
      <c r="F40" s="424"/>
    </row>
    <row r="41" spans="1:14">
      <c r="A41" s="749" t="s">
        <v>112</v>
      </c>
      <c r="B41" s="749"/>
      <c r="C41" s="424" t="s">
        <v>113</v>
      </c>
      <c r="D41" s="424"/>
      <c r="E41" s="424"/>
      <c r="F41" s="17"/>
      <c r="G41" s="17"/>
      <c r="H41" s="17"/>
      <c r="I41" s="17"/>
      <c r="J41" s="17"/>
      <c r="K41" s="17"/>
      <c r="L41" s="17"/>
      <c r="M41" s="17"/>
      <c r="N41" s="17"/>
    </row>
    <row r="42" spans="1:14">
      <c r="A42" s="424" t="s">
        <v>114</v>
      </c>
      <c r="B42" s="424"/>
      <c r="C42" s="410">
        <v>0.1</v>
      </c>
      <c r="D42" s="424"/>
      <c r="E42" s="424"/>
      <c r="F42" s="67"/>
      <c r="G42" s="17"/>
      <c r="H42" s="17"/>
      <c r="I42" s="17"/>
      <c r="J42" s="17"/>
      <c r="K42" s="17"/>
      <c r="L42" s="17"/>
      <c r="M42" s="17"/>
      <c r="N42" s="17"/>
    </row>
    <row r="43" spans="1:14">
      <c r="A43" s="424" t="s">
        <v>115</v>
      </c>
      <c r="B43" s="424"/>
      <c r="C43" s="410">
        <v>0.11</v>
      </c>
      <c r="D43" s="424"/>
      <c r="E43" s="424"/>
      <c r="F43" s="424"/>
    </row>
    <row r="44" spans="1:14">
      <c r="A44" s="424" t="s">
        <v>116</v>
      </c>
      <c r="B44" s="424"/>
      <c r="C44" s="410">
        <v>0.11</v>
      </c>
      <c r="D44" s="424"/>
      <c r="E44" s="424"/>
      <c r="F44" s="424"/>
    </row>
    <row r="45" spans="1:14">
      <c r="A45" s="429" t="s">
        <v>117</v>
      </c>
      <c r="B45" s="424"/>
      <c r="C45" s="410">
        <v>0.1</v>
      </c>
      <c r="D45" s="424"/>
      <c r="E45" s="424"/>
      <c r="F45" s="424"/>
    </row>
    <row r="46" spans="1:14">
      <c r="A46" s="429" t="s">
        <v>118</v>
      </c>
      <c r="B46" s="424"/>
      <c r="C46" s="410">
        <v>0.03</v>
      </c>
      <c r="D46" s="424"/>
      <c r="E46" s="424"/>
      <c r="F46" s="424"/>
    </row>
    <row r="47" spans="1:14">
      <c r="A47" s="429" t="s">
        <v>119</v>
      </c>
      <c r="B47" s="424"/>
      <c r="C47" s="522" t="s">
        <v>863</v>
      </c>
      <c r="D47" s="424"/>
      <c r="E47" s="424"/>
      <c r="F47" s="424"/>
    </row>
    <row r="48" spans="1:14">
      <c r="A48" s="429" t="s">
        <v>120</v>
      </c>
      <c r="B48" s="424"/>
      <c r="C48" s="418">
        <v>7.4999999999999997E-2</v>
      </c>
      <c r="D48" s="424"/>
      <c r="E48" s="424"/>
      <c r="F48" s="424"/>
    </row>
    <row r="49" spans="1:8">
      <c r="A49" s="429" t="s">
        <v>121</v>
      </c>
      <c r="C49" s="410">
        <v>0.12</v>
      </c>
      <c r="D49" s="424"/>
      <c r="E49" s="424"/>
      <c r="F49" s="424"/>
    </row>
    <row r="50" spans="1:8">
      <c r="A50" s="429" t="s">
        <v>122</v>
      </c>
      <c r="B50" s="424"/>
      <c r="C50" s="522" t="s">
        <v>123</v>
      </c>
      <c r="D50" s="424"/>
      <c r="E50" s="424"/>
      <c r="F50" s="424"/>
    </row>
    <row r="51" spans="1:8">
      <c r="A51" s="424" t="s">
        <v>124</v>
      </c>
      <c r="B51" s="424"/>
      <c r="C51" s="522" t="s">
        <v>327</v>
      </c>
      <c r="D51" s="424"/>
      <c r="E51" s="424"/>
      <c r="F51" s="424"/>
    </row>
    <row r="52" spans="1:8" ht="13.2" customHeight="1">
      <c r="D52" s="424"/>
      <c r="E52" s="424"/>
      <c r="F52" s="424"/>
    </row>
    <row r="53" spans="1:8" s="558" customFormat="1" ht="13.2" customHeight="1">
      <c r="D53" s="567"/>
      <c r="E53" s="567"/>
      <c r="F53" s="567"/>
    </row>
    <row r="54" spans="1:8" ht="102" customHeight="1">
      <c r="A54" s="747" t="s">
        <v>952</v>
      </c>
      <c r="B54" s="747"/>
      <c r="C54" s="747"/>
      <c r="D54" s="747"/>
      <c r="E54" s="747"/>
      <c r="F54" s="747"/>
      <c r="G54" s="747"/>
      <c r="H54" s="568"/>
    </row>
    <row r="55" spans="1:8">
      <c r="A55" s="568" t="s">
        <v>449</v>
      </c>
      <c r="B55" s="568"/>
      <c r="C55" s="568"/>
      <c r="D55" s="568"/>
      <c r="E55" s="568"/>
      <c r="F55" s="568"/>
      <c r="G55" s="568"/>
      <c r="H55" s="568"/>
    </row>
    <row r="56" spans="1:8">
      <c r="A56" s="570" t="s">
        <v>968</v>
      </c>
      <c r="B56" s="627"/>
      <c r="C56" s="627"/>
      <c r="D56" s="627"/>
      <c r="E56" s="627"/>
      <c r="F56" s="627"/>
      <c r="G56" s="627"/>
      <c r="H56" s="627"/>
    </row>
    <row r="57" spans="1:8">
      <c r="A57" s="627"/>
      <c r="B57" s="627"/>
      <c r="C57" s="627"/>
      <c r="D57" s="627"/>
      <c r="E57" s="627"/>
      <c r="F57" s="627"/>
      <c r="G57" s="627"/>
      <c r="H57" s="627"/>
    </row>
    <row r="58" spans="1:8">
      <c r="A58" s="627"/>
      <c r="B58" s="627"/>
      <c r="C58" s="627"/>
      <c r="D58" s="627"/>
      <c r="E58" s="627"/>
      <c r="F58" s="627"/>
      <c r="G58" s="627"/>
      <c r="H58" s="627"/>
    </row>
    <row r="59" spans="1:8">
      <c r="A59" s="627"/>
      <c r="B59" s="627"/>
      <c r="C59" s="627"/>
      <c r="D59" s="627"/>
      <c r="E59" s="627"/>
      <c r="F59" s="627"/>
      <c r="G59" s="627"/>
      <c r="H59" s="627"/>
    </row>
    <row r="60" spans="1:8">
      <c r="A60" s="627"/>
      <c r="B60" s="627"/>
      <c r="C60" s="627"/>
      <c r="D60" s="627"/>
      <c r="E60" s="627"/>
      <c r="F60" s="627"/>
      <c r="G60" s="627"/>
      <c r="H60" s="627"/>
    </row>
    <row r="61" spans="1:8">
      <c r="A61" s="627"/>
      <c r="B61" s="627"/>
      <c r="C61" s="627"/>
      <c r="D61" s="627"/>
      <c r="E61" s="627"/>
      <c r="F61" s="627"/>
      <c r="G61" s="627"/>
      <c r="H61" s="627"/>
    </row>
    <row r="62" spans="1:8">
      <c r="B62" s="568"/>
      <c r="C62" s="568"/>
      <c r="D62" s="568"/>
      <c r="E62" s="568"/>
      <c r="F62" s="568"/>
      <c r="G62" s="568"/>
      <c r="H62" s="568"/>
    </row>
    <row r="63" spans="1:8">
      <c r="A63" s="568"/>
      <c r="B63" s="568"/>
      <c r="C63" s="568"/>
      <c r="D63" s="568"/>
      <c r="E63" s="568"/>
      <c r="F63" s="568"/>
      <c r="G63" s="568"/>
      <c r="H63" s="568"/>
    </row>
    <row r="64" spans="1:8" ht="15" customHeight="1">
      <c r="A64" s="568"/>
      <c r="B64" s="568"/>
      <c r="C64" s="568"/>
      <c r="D64" s="568"/>
      <c r="E64" s="568"/>
      <c r="F64" s="568"/>
      <c r="G64" s="568"/>
      <c r="H64" s="568"/>
    </row>
    <row r="65" spans="1:18" ht="15" customHeight="1">
      <c r="B65" s="570"/>
      <c r="C65" s="570"/>
      <c r="D65" s="570"/>
      <c r="E65" s="570"/>
      <c r="F65" s="570"/>
      <c r="G65" s="570"/>
      <c r="H65" s="568"/>
    </row>
    <row r="66" spans="1:18">
      <c r="A66" s="570"/>
      <c r="B66" s="570"/>
      <c r="C66" s="570"/>
      <c r="D66" s="570"/>
      <c r="E66" s="570"/>
      <c r="F66" s="570"/>
      <c r="G66" s="570"/>
      <c r="H66" s="568"/>
    </row>
    <row r="67" spans="1:18" ht="15" customHeight="1"/>
    <row r="68" spans="1:18">
      <c r="H68" s="525"/>
      <c r="I68" s="525"/>
      <c r="J68" s="525"/>
      <c r="K68" s="371"/>
      <c r="L68" s="371"/>
    </row>
    <row r="69" spans="1:18">
      <c r="D69" s="526"/>
      <c r="E69" s="526"/>
      <c r="F69" s="526"/>
      <c r="G69" s="526"/>
      <c r="H69" s="526"/>
      <c r="I69" s="526"/>
      <c r="J69" s="526"/>
      <c r="K69" s="526"/>
      <c r="L69" s="526"/>
      <c r="M69" s="526"/>
      <c r="N69" s="526"/>
      <c r="O69" s="526"/>
      <c r="P69" s="526"/>
      <c r="Q69" s="526"/>
      <c r="R69" s="526"/>
    </row>
    <row r="71" spans="1:18">
      <c r="D71" s="524"/>
      <c r="E71" s="524"/>
      <c r="F71" s="524"/>
      <c r="G71" s="524"/>
      <c r="H71" s="524"/>
      <c r="I71" s="524"/>
      <c r="J71" s="524"/>
    </row>
    <row r="74" spans="1:18">
      <c r="A74" s="523"/>
      <c r="B74" s="523"/>
      <c r="C74" s="523"/>
    </row>
    <row r="75" spans="1:18">
      <c r="B75" s="424"/>
      <c r="C75" s="424"/>
    </row>
    <row r="80" spans="1:18">
      <c r="G80" s="523"/>
    </row>
    <row r="81" spans="4:7">
      <c r="D81" s="523"/>
      <c r="E81" s="523"/>
      <c r="F81" s="523"/>
      <c r="G81" s="424"/>
    </row>
    <row r="82" spans="4:7">
      <c r="D82" s="424"/>
      <c r="E82" s="424"/>
      <c r="F82" s="424"/>
    </row>
  </sheetData>
  <mergeCells count="5">
    <mergeCell ref="A54:G54"/>
    <mergeCell ref="B1:D1"/>
    <mergeCell ref="A2:E2"/>
    <mergeCell ref="B3:D3"/>
    <mergeCell ref="A41:B41"/>
  </mergeCells>
  <pageMargins left="0.7" right="0.7" top="0.75" bottom="0.75" header="0.3" footer="0.3"/>
  <pageSetup scale="6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41"/>
  <sheetViews>
    <sheetView workbookViewId="0">
      <pane ySplit="6" topLeftCell="A187" activePane="bottomLeft" state="frozen"/>
      <selection activeCell="D31" sqref="D31"/>
      <selection pane="bottomLeft" activeCell="B183" sqref="B183"/>
    </sheetView>
  </sheetViews>
  <sheetFormatPr defaultColWidth="9.23046875" defaultRowHeight="12.45"/>
  <cols>
    <col min="1" max="1" width="16.69140625" style="231" customWidth="1"/>
    <col min="2" max="2" width="8.84375" style="231" customWidth="1"/>
    <col min="3" max="3" width="3.61328125" style="615" customWidth="1"/>
    <col min="4" max="4" width="12.61328125" style="231" customWidth="1"/>
    <col min="5" max="5" width="9.23046875" style="231"/>
    <col min="6" max="6" width="13.69140625" style="231" bestFit="1" customWidth="1"/>
    <col min="7" max="7" width="11.61328125" style="231" bestFit="1" customWidth="1"/>
    <col min="8" max="8" width="9.23046875" style="231"/>
    <col min="9" max="9" width="18.3828125" style="231" bestFit="1" customWidth="1"/>
    <col min="10" max="10" width="11.61328125" style="231" bestFit="1" customWidth="1"/>
    <col min="11" max="11" width="9.23046875" style="231"/>
    <col min="12" max="12" width="17.69140625" style="231" bestFit="1" customWidth="1"/>
    <col min="13" max="13" width="11.61328125" style="231" bestFit="1" customWidth="1"/>
    <col min="14" max="16384" width="9.23046875" style="231"/>
  </cols>
  <sheetData>
    <row r="1" spans="1:13" ht="17.600000000000001">
      <c r="A1" s="422" t="s">
        <v>91</v>
      </c>
      <c r="B1" s="722" t="s">
        <v>372</v>
      </c>
      <c r="C1" s="722"/>
      <c r="D1" s="722"/>
      <c r="E1" s="722"/>
      <c r="F1" s="422"/>
    </row>
    <row r="2" spans="1:13" ht="17.600000000000001">
      <c r="A2" s="723" t="s">
        <v>10</v>
      </c>
      <c r="B2" s="724"/>
      <c r="C2" s="724"/>
      <c r="D2" s="724"/>
      <c r="E2" s="724"/>
      <c r="F2" s="724"/>
    </row>
    <row r="3" spans="1:13" ht="17.600000000000001">
      <c r="A3" s="752" t="s">
        <v>859</v>
      </c>
      <c r="B3" s="753"/>
      <c r="C3" s="753"/>
      <c r="D3" s="753"/>
      <c r="E3" s="753"/>
      <c r="F3" s="753"/>
    </row>
    <row r="6" spans="1:13" ht="14.15">
      <c r="A6" s="428" t="s">
        <v>27</v>
      </c>
      <c r="B6" s="428" t="s">
        <v>105</v>
      </c>
      <c r="C6" s="104"/>
      <c r="D6" s="571" t="s">
        <v>106</v>
      </c>
      <c r="E6" s="429"/>
      <c r="F6" s="429"/>
    </row>
    <row r="7" spans="1:13" ht="14.15">
      <c r="A7" s="120" t="s">
        <v>905</v>
      </c>
      <c r="B7" s="121">
        <v>0.02</v>
      </c>
      <c r="C7" s="117" t="s">
        <v>107</v>
      </c>
      <c r="D7" s="33">
        <v>0</v>
      </c>
      <c r="E7" s="429"/>
      <c r="F7" s="580"/>
      <c r="G7" s="32"/>
      <c r="I7" s="581"/>
      <c r="J7" s="32"/>
      <c r="L7" s="581"/>
      <c r="M7" s="32"/>
    </row>
    <row r="8" spans="1:13" ht="14.15">
      <c r="A8" s="120"/>
      <c r="B8" s="121">
        <v>0.04</v>
      </c>
      <c r="C8" s="117" t="s">
        <v>107</v>
      </c>
      <c r="D8" s="122">
        <v>500</v>
      </c>
      <c r="E8" s="429"/>
      <c r="F8" s="580"/>
      <c r="G8" s="29"/>
      <c r="I8" s="581"/>
      <c r="J8" s="29"/>
      <c r="L8" s="581"/>
      <c r="M8" s="29"/>
    </row>
    <row r="9" spans="1:13" ht="12.75" customHeight="1">
      <c r="A9" s="120"/>
      <c r="B9" s="121">
        <v>0.05</v>
      </c>
      <c r="C9" s="117" t="s">
        <v>107</v>
      </c>
      <c r="D9" s="122">
        <v>3000</v>
      </c>
      <c r="E9" s="429"/>
      <c r="F9" s="580"/>
      <c r="G9" s="29"/>
      <c r="I9" s="581"/>
      <c r="J9" s="29"/>
      <c r="L9" s="581"/>
      <c r="M9" s="29"/>
    </row>
    <row r="10" spans="1:13" ht="12.75" customHeight="1">
      <c r="A10" s="563" t="s">
        <v>32</v>
      </c>
      <c r="B10" s="429"/>
      <c r="C10" s="582" t="s">
        <v>125</v>
      </c>
      <c r="D10" s="195"/>
      <c r="E10" s="429"/>
      <c r="F10" s="429"/>
    </row>
    <row r="11" spans="1:13" ht="12.75" customHeight="1">
      <c r="A11" s="120" t="s">
        <v>906</v>
      </c>
      <c r="B11" s="124">
        <v>2.5899999999999999E-2</v>
      </c>
      <c r="C11" s="117" t="s">
        <v>107</v>
      </c>
      <c r="D11" s="122">
        <v>0</v>
      </c>
      <c r="E11" s="429"/>
      <c r="F11" s="583"/>
      <c r="I11" s="584"/>
      <c r="J11" s="29"/>
      <c r="L11" s="585"/>
      <c r="M11" s="29"/>
    </row>
    <row r="12" spans="1:13" ht="12.75" customHeight="1">
      <c r="A12" s="120"/>
      <c r="B12" s="124">
        <v>3.3399999999999999E-2</v>
      </c>
      <c r="C12" s="117" t="s">
        <v>107</v>
      </c>
      <c r="D12" s="122">
        <v>27272</v>
      </c>
      <c r="E12" s="583"/>
      <c r="F12" s="586"/>
      <c r="H12" s="585"/>
      <c r="K12" s="585"/>
      <c r="L12" s="586"/>
    </row>
    <row r="13" spans="1:13" ht="12.75" customHeight="1">
      <c r="A13" s="120"/>
      <c r="B13" s="124">
        <v>4.1700000000000001E-2</v>
      </c>
      <c r="C13" s="117" t="s">
        <v>107</v>
      </c>
      <c r="D13" s="122">
        <v>54544</v>
      </c>
      <c r="E13" s="583"/>
      <c r="F13" s="586"/>
      <c r="H13" s="585"/>
      <c r="K13" s="585"/>
      <c r="L13" s="586"/>
    </row>
    <row r="14" spans="1:13" ht="12.75" customHeight="1">
      <c r="A14" s="120"/>
      <c r="B14" s="124">
        <v>4.4999999999999998E-2</v>
      </c>
      <c r="C14" s="117" t="s">
        <v>107</v>
      </c>
      <c r="D14" s="122">
        <v>163632</v>
      </c>
      <c r="E14" s="583"/>
      <c r="F14" s="586"/>
      <c r="H14" s="585"/>
      <c r="K14" s="585"/>
      <c r="L14" s="586"/>
    </row>
    <row r="15" spans="1:13" ht="12.75" customHeight="1">
      <c r="A15" s="120"/>
      <c r="B15" s="124">
        <v>0.08</v>
      </c>
      <c r="C15" s="117" t="s">
        <v>107</v>
      </c>
      <c r="D15" s="122">
        <v>250000</v>
      </c>
      <c r="E15" s="583"/>
      <c r="F15" s="586"/>
      <c r="H15" s="585"/>
      <c r="K15" s="585"/>
      <c r="L15" s="586"/>
    </row>
    <row r="16" spans="1:13" ht="12.75" customHeight="1">
      <c r="A16" s="563" t="s">
        <v>907</v>
      </c>
      <c r="B16" s="587">
        <v>0.02</v>
      </c>
      <c r="C16" s="582" t="s">
        <v>107</v>
      </c>
      <c r="D16" s="588">
        <v>0</v>
      </c>
      <c r="E16" s="429"/>
    </row>
    <row r="17" spans="1:12" ht="12.75" customHeight="1">
      <c r="A17" s="563"/>
      <c r="B17" s="587">
        <v>0.04</v>
      </c>
      <c r="C17" s="582" t="s">
        <v>107</v>
      </c>
      <c r="D17" s="588">
        <v>4000</v>
      </c>
      <c r="E17" s="429"/>
    </row>
    <row r="18" spans="1:12" ht="12.75" customHeight="1">
      <c r="A18" s="563"/>
      <c r="B18" s="587">
        <v>5.8999999999999997E-2</v>
      </c>
      <c r="C18" s="582" t="s">
        <v>107</v>
      </c>
      <c r="D18" s="588">
        <v>8000</v>
      </c>
      <c r="E18" s="429"/>
    </row>
    <row r="19" spans="1:12" ht="12.75" customHeight="1">
      <c r="A19" s="120" t="s">
        <v>908</v>
      </c>
      <c r="B19" s="174">
        <v>0.01</v>
      </c>
      <c r="C19" s="127" t="s">
        <v>107</v>
      </c>
      <c r="D19" s="122">
        <v>0</v>
      </c>
      <c r="E19" s="589"/>
      <c r="F19" s="590"/>
      <c r="H19" s="591"/>
      <c r="I19" s="29"/>
      <c r="K19" s="591"/>
      <c r="L19" s="29"/>
    </row>
    <row r="20" spans="1:12" ht="12.75" customHeight="1">
      <c r="A20" s="126"/>
      <c r="B20" s="174">
        <v>0.02</v>
      </c>
      <c r="C20" s="127" t="s">
        <v>107</v>
      </c>
      <c r="D20" s="122">
        <v>8932</v>
      </c>
      <c r="E20" s="589"/>
      <c r="F20" s="590"/>
      <c r="H20" s="591"/>
      <c r="I20" s="29"/>
      <c r="K20" s="591"/>
      <c r="L20" s="29"/>
    </row>
    <row r="21" spans="1:12" ht="12.75" customHeight="1">
      <c r="A21" s="120"/>
      <c r="B21" s="174">
        <v>0.04</v>
      </c>
      <c r="C21" s="127" t="s">
        <v>107</v>
      </c>
      <c r="D21" s="122">
        <v>21175</v>
      </c>
      <c r="E21" s="589"/>
      <c r="F21" s="590"/>
      <c r="H21" s="591"/>
      <c r="I21" s="29"/>
      <c r="K21" s="591"/>
      <c r="L21" s="29"/>
    </row>
    <row r="22" spans="1:12" ht="12.75" customHeight="1">
      <c r="A22" s="120"/>
      <c r="B22" s="174">
        <v>0.06</v>
      </c>
      <c r="C22" s="127" t="s">
        <v>107</v>
      </c>
      <c r="D22" s="122">
        <v>33421</v>
      </c>
      <c r="E22" s="589"/>
      <c r="F22" s="590"/>
      <c r="H22" s="591"/>
      <c r="I22" s="29"/>
      <c r="K22" s="591"/>
      <c r="L22" s="29"/>
    </row>
    <row r="23" spans="1:12" ht="12.75" customHeight="1">
      <c r="A23" s="120"/>
      <c r="B23" s="174">
        <v>0.08</v>
      </c>
      <c r="C23" s="127" t="s">
        <v>107</v>
      </c>
      <c r="D23" s="122">
        <v>46394</v>
      </c>
      <c r="E23" s="589"/>
      <c r="F23" s="590"/>
      <c r="H23" s="591"/>
      <c r="I23" s="29"/>
      <c r="K23" s="591"/>
      <c r="L23" s="29"/>
    </row>
    <row r="24" spans="1:12" ht="12.75" customHeight="1">
      <c r="A24" s="120"/>
      <c r="B24" s="174">
        <v>9.2999999999999999E-2</v>
      </c>
      <c r="C24" s="127" t="s">
        <v>107</v>
      </c>
      <c r="D24" s="122">
        <v>58634</v>
      </c>
      <c r="E24" s="589"/>
      <c r="F24" s="590"/>
      <c r="H24" s="591"/>
      <c r="I24" s="29"/>
      <c r="K24" s="591"/>
      <c r="L24" s="29"/>
    </row>
    <row r="25" spans="1:12" ht="12.75" customHeight="1">
      <c r="A25" s="120"/>
      <c r="B25" s="174">
        <v>0.10299999999999999</v>
      </c>
      <c r="C25" s="127" t="s">
        <v>107</v>
      </c>
      <c r="D25" s="122">
        <v>299508</v>
      </c>
      <c r="E25" s="589"/>
      <c r="F25" s="590"/>
      <c r="H25" s="591"/>
      <c r="I25" s="29"/>
      <c r="K25" s="591"/>
      <c r="L25" s="29"/>
    </row>
    <row r="26" spans="1:12" ht="12.75" customHeight="1">
      <c r="A26" s="120"/>
      <c r="B26" s="174">
        <v>0.113</v>
      </c>
      <c r="C26" s="127" t="s">
        <v>107</v>
      </c>
      <c r="D26" s="122">
        <v>359407</v>
      </c>
      <c r="E26" s="589"/>
      <c r="F26" s="580"/>
      <c r="H26" s="591"/>
      <c r="I26" s="29"/>
      <c r="K26" s="591"/>
      <c r="L26" s="29"/>
    </row>
    <row r="27" spans="1:12" ht="12.75" customHeight="1">
      <c r="A27" s="120"/>
      <c r="B27" s="174">
        <v>0.123</v>
      </c>
      <c r="C27" s="127" t="s">
        <v>107</v>
      </c>
      <c r="D27" s="122">
        <v>599012</v>
      </c>
      <c r="E27" s="589"/>
      <c r="F27" s="580"/>
      <c r="H27" s="591"/>
      <c r="I27" s="29"/>
      <c r="K27" s="591"/>
      <c r="L27" s="29"/>
    </row>
    <row r="28" spans="1:12" ht="12.75" customHeight="1">
      <c r="A28" s="120"/>
      <c r="B28" s="174">
        <v>0.13300000000000001</v>
      </c>
      <c r="C28" s="127" t="s">
        <v>107</v>
      </c>
      <c r="D28" s="122">
        <v>1000000</v>
      </c>
      <c r="E28" s="589"/>
      <c r="F28" s="590"/>
      <c r="H28" s="591"/>
      <c r="I28" s="29"/>
      <c r="K28" s="591"/>
      <c r="L28" s="29"/>
    </row>
    <row r="29" spans="1:12" ht="12.75" customHeight="1">
      <c r="A29" s="563" t="s">
        <v>728</v>
      </c>
      <c r="B29" s="592">
        <v>4.5499999999999999E-2</v>
      </c>
      <c r="C29" s="104" t="s">
        <v>107</v>
      </c>
      <c r="D29" s="588">
        <v>0</v>
      </c>
      <c r="E29" s="429"/>
    </row>
    <row r="30" spans="1:12" ht="12.75" customHeight="1">
      <c r="A30" s="120" t="s">
        <v>817</v>
      </c>
      <c r="B30" s="124">
        <v>0.03</v>
      </c>
      <c r="C30" s="117" t="s">
        <v>107</v>
      </c>
      <c r="D30" s="122">
        <v>0</v>
      </c>
      <c r="E30" s="580"/>
      <c r="F30" s="29"/>
      <c r="H30" s="581"/>
      <c r="I30" s="29"/>
      <c r="K30" s="581"/>
      <c r="L30" s="29"/>
    </row>
    <row r="31" spans="1:12" ht="12.75" customHeight="1">
      <c r="A31" s="120"/>
      <c r="B31" s="124">
        <v>0.05</v>
      </c>
      <c r="C31" s="117" t="s">
        <v>107</v>
      </c>
      <c r="D31" s="122">
        <v>10000</v>
      </c>
      <c r="E31" s="580"/>
      <c r="F31" s="29"/>
      <c r="H31" s="581"/>
      <c r="I31" s="29"/>
      <c r="K31" s="581"/>
      <c r="L31" s="29"/>
    </row>
    <row r="32" spans="1:12" ht="12.75" customHeight="1">
      <c r="A32" s="120"/>
      <c r="B32" s="124">
        <v>5.5E-2</v>
      </c>
      <c r="C32" s="117" t="s">
        <v>107</v>
      </c>
      <c r="D32" s="122">
        <v>50000</v>
      </c>
      <c r="E32" s="583"/>
      <c r="F32" s="29"/>
      <c r="H32" s="585"/>
      <c r="I32" s="29"/>
      <c r="K32" s="585"/>
      <c r="L32" s="29"/>
    </row>
    <row r="33" spans="1:12" ht="12.75" customHeight="1">
      <c r="A33" s="120"/>
      <c r="B33" s="124">
        <v>0.06</v>
      </c>
      <c r="C33" s="117" t="s">
        <v>107</v>
      </c>
      <c r="D33" s="122">
        <v>100000</v>
      </c>
      <c r="E33" s="583"/>
    </row>
    <row r="34" spans="1:12" ht="12.75" customHeight="1">
      <c r="A34" s="120"/>
      <c r="B34" s="124">
        <v>6.5000000000000002E-2</v>
      </c>
      <c r="C34" s="117" t="s">
        <v>107</v>
      </c>
      <c r="D34" s="122">
        <v>200000</v>
      </c>
      <c r="E34" s="583"/>
    </row>
    <row r="35" spans="1:12" ht="12.75" customHeight="1">
      <c r="A35" s="120"/>
      <c r="B35" s="124">
        <v>6.9000000000000006E-2</v>
      </c>
      <c r="C35" s="117" t="s">
        <v>107</v>
      </c>
      <c r="D35" s="122">
        <v>250000</v>
      </c>
      <c r="E35" s="583"/>
    </row>
    <row r="36" spans="1:12" ht="12.75" customHeight="1">
      <c r="A36" s="120"/>
      <c r="B36" s="124">
        <v>6.9900000000000004E-2</v>
      </c>
      <c r="C36" s="117" t="s">
        <v>107</v>
      </c>
      <c r="D36" s="122">
        <v>500000</v>
      </c>
      <c r="E36" s="583"/>
    </row>
    <row r="37" spans="1:12" ht="12.75" customHeight="1">
      <c r="A37" s="563" t="s">
        <v>139</v>
      </c>
      <c r="B37" s="583">
        <v>2.1999999999999999E-2</v>
      </c>
      <c r="C37" s="104" t="s">
        <v>107</v>
      </c>
      <c r="D37" s="588">
        <v>2000</v>
      </c>
      <c r="E37" s="429"/>
    </row>
    <row r="38" spans="1:12" ht="12.75" customHeight="1">
      <c r="A38" s="563"/>
      <c r="B38" s="583">
        <v>3.9E-2</v>
      </c>
      <c r="C38" s="104" t="s">
        <v>107</v>
      </c>
      <c r="D38" s="588">
        <v>5000</v>
      </c>
      <c r="E38" s="429"/>
    </row>
    <row r="39" spans="1:12" ht="12.75" customHeight="1">
      <c r="A39" s="563"/>
      <c r="B39" s="583">
        <v>4.8000000000000001E-2</v>
      </c>
      <c r="C39" s="104" t="s">
        <v>107</v>
      </c>
      <c r="D39" s="588">
        <v>10000</v>
      </c>
      <c r="E39" s="429"/>
    </row>
    <row r="40" spans="1:12" ht="12.75" customHeight="1">
      <c r="A40" s="563"/>
      <c r="B40" s="583">
        <v>5.1999999999999998E-2</v>
      </c>
      <c r="C40" s="104" t="s">
        <v>107</v>
      </c>
      <c r="D40" s="588">
        <v>20000</v>
      </c>
      <c r="E40" s="429"/>
    </row>
    <row r="41" spans="1:12" ht="12.75" customHeight="1">
      <c r="A41" s="563"/>
      <c r="B41" s="583">
        <v>5.5500000000000001E-2</v>
      </c>
      <c r="C41" s="104" t="s">
        <v>107</v>
      </c>
      <c r="D41" s="588">
        <v>25000</v>
      </c>
      <c r="E41" s="429"/>
    </row>
    <row r="42" spans="1:12" ht="12.75" customHeight="1">
      <c r="A42" s="563"/>
      <c r="B42" s="583">
        <v>6.6000000000000003E-2</v>
      </c>
      <c r="C42" s="104" t="s">
        <v>107</v>
      </c>
      <c r="D42" s="588">
        <v>60000</v>
      </c>
      <c r="E42" s="429"/>
      <c r="F42" s="29"/>
      <c r="H42" s="581"/>
      <c r="I42" s="29"/>
      <c r="K42" s="581"/>
      <c r="L42" s="29"/>
    </row>
    <row r="43" spans="1:12" ht="12.75" customHeight="1">
      <c r="A43" s="120" t="s">
        <v>39</v>
      </c>
      <c r="B43" s="432"/>
      <c r="C43" s="127" t="s">
        <v>125</v>
      </c>
      <c r="D43" s="196"/>
      <c r="E43" s="429"/>
      <c r="F43" s="29"/>
      <c r="H43" s="581"/>
      <c r="I43" s="29"/>
      <c r="K43" s="581"/>
      <c r="L43" s="29"/>
    </row>
    <row r="44" spans="1:12" ht="12.75" customHeight="1">
      <c r="A44" s="563" t="s">
        <v>40</v>
      </c>
      <c r="B44" s="583">
        <v>0.01</v>
      </c>
      <c r="C44" s="104" t="s">
        <v>107</v>
      </c>
      <c r="D44" s="588">
        <v>0</v>
      </c>
      <c r="E44" s="580"/>
      <c r="F44" s="29"/>
      <c r="H44" s="581"/>
      <c r="I44" s="29"/>
      <c r="K44" s="581"/>
      <c r="L44" s="29"/>
    </row>
    <row r="45" spans="1:12" ht="12.75" customHeight="1">
      <c r="A45" s="563"/>
      <c r="B45" s="583">
        <v>0.02</v>
      </c>
      <c r="C45" s="104" t="s">
        <v>107</v>
      </c>
      <c r="D45" s="588">
        <v>750</v>
      </c>
      <c r="E45" s="580"/>
      <c r="F45" s="29"/>
      <c r="H45" s="581"/>
      <c r="I45" s="29"/>
      <c r="K45" s="581"/>
      <c r="L45" s="29"/>
    </row>
    <row r="46" spans="1:12" ht="12.75" customHeight="1">
      <c r="A46" s="563"/>
      <c r="B46" s="583">
        <v>0.03</v>
      </c>
      <c r="C46" s="104" t="s">
        <v>107</v>
      </c>
      <c r="D46" s="588">
        <v>2250</v>
      </c>
      <c r="E46" s="580"/>
    </row>
    <row r="47" spans="1:12" ht="12.75" customHeight="1">
      <c r="A47" s="563"/>
      <c r="B47" s="583">
        <v>0.04</v>
      </c>
      <c r="C47" s="104" t="s">
        <v>107</v>
      </c>
      <c r="D47" s="588">
        <v>3750</v>
      </c>
      <c r="E47" s="580"/>
      <c r="F47" s="29"/>
      <c r="H47" s="594"/>
      <c r="I47" s="29"/>
      <c r="K47" s="594"/>
      <c r="L47" s="29"/>
    </row>
    <row r="48" spans="1:12" ht="12.75" customHeight="1">
      <c r="A48" s="563"/>
      <c r="B48" s="583">
        <v>0.05</v>
      </c>
      <c r="C48" s="104" t="s">
        <v>107</v>
      </c>
      <c r="D48" s="588">
        <v>5250</v>
      </c>
      <c r="E48" s="580"/>
      <c r="F48" s="29"/>
      <c r="H48" s="594"/>
      <c r="I48" s="29"/>
      <c r="K48" s="594"/>
      <c r="L48" s="29"/>
    </row>
    <row r="49" spans="1:12" ht="12.75" customHeight="1">
      <c r="A49" s="563"/>
      <c r="B49" s="583">
        <v>5.7500000000000002E-2</v>
      </c>
      <c r="C49" s="104" t="s">
        <v>107</v>
      </c>
      <c r="D49" s="588">
        <v>7000</v>
      </c>
      <c r="E49" s="580"/>
      <c r="F49" s="580"/>
      <c r="H49" s="594"/>
      <c r="I49" s="29"/>
      <c r="K49" s="594"/>
      <c r="L49" s="29"/>
    </row>
    <row r="50" spans="1:12" ht="12.75" customHeight="1">
      <c r="A50" s="120" t="s">
        <v>41</v>
      </c>
      <c r="B50" s="124">
        <v>1.4E-2</v>
      </c>
      <c r="C50" s="117" t="s">
        <v>107</v>
      </c>
      <c r="D50" s="122">
        <v>0</v>
      </c>
      <c r="E50" s="587"/>
      <c r="F50" s="580"/>
      <c r="H50" s="594"/>
      <c r="I50" s="29"/>
      <c r="K50" s="594"/>
      <c r="L50" s="29"/>
    </row>
    <row r="51" spans="1:12" ht="12.75" customHeight="1">
      <c r="A51" s="120"/>
      <c r="B51" s="124">
        <v>3.2000000000000001E-2</v>
      </c>
      <c r="C51" s="117" t="s">
        <v>107</v>
      </c>
      <c r="D51" s="122">
        <v>2400</v>
      </c>
      <c r="E51" s="587"/>
      <c r="F51" s="29"/>
      <c r="H51" s="594"/>
      <c r="I51" s="595"/>
      <c r="K51" s="594"/>
      <c r="L51" s="595"/>
    </row>
    <row r="52" spans="1:12" ht="12.75" customHeight="1">
      <c r="A52" s="120"/>
      <c r="B52" s="124">
        <v>5.5E-2</v>
      </c>
      <c r="C52" s="117" t="s">
        <v>107</v>
      </c>
      <c r="D52" s="122">
        <v>4800</v>
      </c>
      <c r="E52" s="587"/>
      <c r="F52" s="29"/>
      <c r="H52" s="594"/>
      <c r="I52" s="595"/>
      <c r="K52" s="594"/>
      <c r="L52" s="595"/>
    </row>
    <row r="53" spans="1:12" ht="12.75" customHeight="1">
      <c r="A53" s="120"/>
      <c r="B53" s="124">
        <v>6.4000000000000001E-2</v>
      </c>
      <c r="C53" s="117" t="s">
        <v>107</v>
      </c>
      <c r="D53" s="122">
        <v>9600</v>
      </c>
      <c r="E53" s="587"/>
      <c r="F53" s="29"/>
      <c r="H53" s="594"/>
      <c r="I53" s="595"/>
      <c r="K53" s="594"/>
      <c r="L53" s="595"/>
    </row>
    <row r="54" spans="1:12" ht="12.75" customHeight="1">
      <c r="A54" s="120"/>
      <c r="B54" s="124">
        <v>6.8000000000000005E-2</v>
      </c>
      <c r="C54" s="117" t="s">
        <v>107</v>
      </c>
      <c r="D54" s="122">
        <v>14400</v>
      </c>
      <c r="E54" s="587"/>
      <c r="F54" s="29"/>
      <c r="H54" s="585"/>
      <c r="I54" s="595"/>
      <c r="K54" s="585"/>
      <c r="L54" s="595"/>
    </row>
    <row r="55" spans="1:12" ht="12.75" customHeight="1">
      <c r="A55" s="120"/>
      <c r="B55" s="124">
        <v>7.1999999999999995E-2</v>
      </c>
      <c r="C55" s="117" t="s">
        <v>107</v>
      </c>
      <c r="D55" s="129">
        <v>19200</v>
      </c>
      <c r="E55" s="587"/>
      <c r="F55" s="29"/>
      <c r="H55" s="581"/>
      <c r="I55" s="595"/>
      <c r="K55" s="581"/>
      <c r="L55" s="595"/>
    </row>
    <row r="56" spans="1:12" ht="12.75" customHeight="1">
      <c r="A56" s="120"/>
      <c r="B56" s="124">
        <v>7.5999999999999998E-2</v>
      </c>
      <c r="C56" s="117" t="s">
        <v>107</v>
      </c>
      <c r="D56" s="129">
        <v>24000</v>
      </c>
      <c r="E56" s="587"/>
      <c r="F56" s="29"/>
      <c r="H56" s="581"/>
      <c r="I56" s="595"/>
      <c r="K56" s="581"/>
      <c r="L56" s="595"/>
    </row>
    <row r="57" spans="1:12" ht="12.75" customHeight="1">
      <c r="A57" s="120"/>
      <c r="B57" s="124">
        <v>7.9000000000000001E-2</v>
      </c>
      <c r="C57" s="117" t="s">
        <v>107</v>
      </c>
      <c r="D57" s="129">
        <v>36000</v>
      </c>
      <c r="E57" s="587"/>
      <c r="F57" s="29"/>
      <c r="H57" s="581"/>
      <c r="I57" s="595"/>
      <c r="K57" s="581"/>
      <c r="L57" s="595"/>
    </row>
    <row r="58" spans="1:12" ht="12.75" customHeight="1">
      <c r="A58" s="120"/>
      <c r="B58" s="124">
        <v>8.2500000000000004E-2</v>
      </c>
      <c r="C58" s="117" t="s">
        <v>107</v>
      </c>
      <c r="D58" s="129">
        <v>48000</v>
      </c>
      <c r="E58" s="583"/>
    </row>
    <row r="59" spans="1:12" ht="12.75" customHeight="1">
      <c r="A59" s="120"/>
      <c r="B59" s="124">
        <v>0.09</v>
      </c>
      <c r="C59" s="117" t="s">
        <v>107</v>
      </c>
      <c r="D59" s="129">
        <v>150000</v>
      </c>
      <c r="E59" s="583"/>
    </row>
    <row r="60" spans="1:12" ht="12.75" customHeight="1">
      <c r="A60" s="120"/>
      <c r="B60" s="124">
        <v>0.1</v>
      </c>
      <c r="C60" s="117" t="s">
        <v>107</v>
      </c>
      <c r="D60" s="129">
        <v>175000</v>
      </c>
      <c r="E60" s="583"/>
    </row>
    <row r="61" spans="1:12" ht="12.75" customHeight="1">
      <c r="A61" s="120"/>
      <c r="B61" s="124">
        <v>0.11</v>
      </c>
      <c r="C61" s="117" t="s">
        <v>107</v>
      </c>
      <c r="D61" s="129">
        <v>200000</v>
      </c>
      <c r="E61" s="583"/>
    </row>
    <row r="62" spans="1:12" ht="15.45">
      <c r="A62" s="563" t="s">
        <v>909</v>
      </c>
      <c r="B62" s="596">
        <v>1.125E-2</v>
      </c>
      <c r="C62" s="104" t="s">
        <v>107</v>
      </c>
      <c r="D62" s="597">
        <v>0</v>
      </c>
      <c r="E62" s="598"/>
      <c r="F62" s="599"/>
    </row>
    <row r="63" spans="1:12" ht="12.75" customHeight="1">
      <c r="A63" s="563"/>
      <c r="B63" s="596">
        <v>3.125E-2</v>
      </c>
      <c r="C63" s="104" t="s">
        <v>107</v>
      </c>
      <c r="D63" s="597">
        <v>1568</v>
      </c>
      <c r="E63" s="598"/>
      <c r="F63" s="599"/>
    </row>
    <row r="64" spans="1:12" ht="12.75" customHeight="1">
      <c r="A64" s="563"/>
      <c r="B64" s="596">
        <v>3.6249999999999998E-2</v>
      </c>
      <c r="C64" s="104" t="s">
        <v>107</v>
      </c>
      <c r="D64" s="588">
        <v>3136</v>
      </c>
      <c r="E64" s="598"/>
      <c r="F64" s="599"/>
    </row>
    <row r="65" spans="1:12" ht="12.75" customHeight="1">
      <c r="A65" s="563"/>
      <c r="B65" s="596">
        <v>4.6249999999999999E-2</v>
      </c>
      <c r="C65" s="104" t="s">
        <v>107</v>
      </c>
      <c r="D65" s="588">
        <v>4704</v>
      </c>
      <c r="E65" s="598"/>
      <c r="F65" s="599"/>
    </row>
    <row r="66" spans="1:12" ht="12.75" customHeight="1">
      <c r="A66" s="563"/>
      <c r="B66" s="596">
        <v>5.6250000000000001E-2</v>
      </c>
      <c r="C66" s="104" t="s">
        <v>107</v>
      </c>
      <c r="D66" s="588">
        <v>6272</v>
      </c>
      <c r="E66" s="598"/>
      <c r="F66" s="599"/>
    </row>
    <row r="67" spans="1:12" ht="12.75" customHeight="1">
      <c r="A67" s="563"/>
      <c r="B67" s="596">
        <v>6.6250000000000003E-2</v>
      </c>
      <c r="C67" s="104" t="s">
        <v>107</v>
      </c>
      <c r="D67" s="588">
        <v>7840</v>
      </c>
      <c r="E67" s="598"/>
      <c r="F67" s="599"/>
    </row>
    <row r="68" spans="1:12" ht="12.75" customHeight="1">
      <c r="A68" s="563"/>
      <c r="B68" s="596">
        <v>6.9250000000000006E-2</v>
      </c>
      <c r="C68" s="104" t="s">
        <v>107</v>
      </c>
      <c r="D68" s="588">
        <v>11760</v>
      </c>
      <c r="E68" s="598"/>
      <c r="F68" s="599"/>
    </row>
    <row r="69" spans="1:12" ht="12.75" customHeight="1">
      <c r="A69" s="120" t="s">
        <v>43</v>
      </c>
      <c r="B69" s="125">
        <v>4.9500000000000002E-2</v>
      </c>
      <c r="C69" s="117" t="s">
        <v>107</v>
      </c>
      <c r="D69" s="122">
        <v>0</v>
      </c>
      <c r="E69" s="429"/>
    </row>
    <row r="70" spans="1:12" ht="12.75" customHeight="1">
      <c r="A70" s="563" t="s">
        <v>444</v>
      </c>
      <c r="B70" s="592">
        <v>3.2300000000000002E-2</v>
      </c>
      <c r="C70" s="104" t="s">
        <v>107</v>
      </c>
      <c r="D70" s="588">
        <v>0</v>
      </c>
      <c r="E70" s="429"/>
    </row>
    <row r="71" spans="1:12" ht="12.75" customHeight="1">
      <c r="A71" s="120" t="s">
        <v>910</v>
      </c>
      <c r="B71" s="124">
        <v>3.3E-3</v>
      </c>
      <c r="C71" s="117" t="s">
        <v>107</v>
      </c>
      <c r="D71" s="130">
        <v>0</v>
      </c>
      <c r="E71" s="429"/>
    </row>
    <row r="72" spans="1:12" ht="12.75" customHeight="1">
      <c r="A72" s="120"/>
      <c r="B72" s="124">
        <v>6.7000000000000002E-3</v>
      </c>
      <c r="C72" s="117" t="s">
        <v>107</v>
      </c>
      <c r="D72" s="130">
        <v>1676</v>
      </c>
      <c r="E72" s="429"/>
    </row>
    <row r="73" spans="1:12" ht="12.75" customHeight="1">
      <c r="A73" s="120"/>
      <c r="B73" s="124">
        <v>2.2499999999999999E-2</v>
      </c>
      <c r="C73" s="117" t="s">
        <v>107</v>
      </c>
      <c r="D73" s="130">
        <v>3352</v>
      </c>
      <c r="E73" s="429"/>
    </row>
    <row r="74" spans="1:12" ht="12.75" customHeight="1">
      <c r="A74" s="120"/>
      <c r="B74" s="124">
        <v>4.1399999999999999E-2</v>
      </c>
      <c r="C74" s="117" t="s">
        <v>107</v>
      </c>
      <c r="D74" s="130">
        <v>6704</v>
      </c>
      <c r="E74" s="429"/>
      <c r="F74" s="580"/>
    </row>
    <row r="75" spans="1:12" ht="12.75" customHeight="1">
      <c r="A75" s="120"/>
      <c r="B75" s="124">
        <v>5.6300000000000003E-2</v>
      </c>
      <c r="C75" s="117" t="s">
        <v>107</v>
      </c>
      <c r="D75" s="130">
        <v>15084</v>
      </c>
      <c r="E75" s="429"/>
      <c r="F75" s="580"/>
    </row>
    <row r="76" spans="1:12" ht="12.75" customHeight="1">
      <c r="A76" s="120"/>
      <c r="B76" s="124">
        <v>5.96E-2</v>
      </c>
      <c r="C76" s="117" t="s">
        <v>107</v>
      </c>
      <c r="D76" s="130">
        <v>25140</v>
      </c>
      <c r="E76" s="429"/>
    </row>
    <row r="77" spans="1:12" ht="12.75" customHeight="1">
      <c r="A77" s="120"/>
      <c r="B77" s="124">
        <v>6.25E-2</v>
      </c>
      <c r="C77" s="117" t="s">
        <v>107</v>
      </c>
      <c r="D77" s="130">
        <v>33520</v>
      </c>
      <c r="E77" s="429"/>
      <c r="F77" s="29"/>
      <c r="H77" s="585"/>
      <c r="I77" s="29"/>
      <c r="K77" s="585"/>
      <c r="L77" s="29"/>
    </row>
    <row r="78" spans="1:12" ht="12.75" customHeight="1">
      <c r="A78" s="120"/>
      <c r="B78" s="124">
        <v>7.4399999999999994E-2</v>
      </c>
      <c r="C78" s="117" t="s">
        <v>107</v>
      </c>
      <c r="D78" s="130">
        <v>50280</v>
      </c>
      <c r="E78" s="429"/>
      <c r="F78" s="29"/>
      <c r="H78" s="585"/>
      <c r="I78" s="29"/>
      <c r="K78" s="585"/>
      <c r="L78" s="29"/>
    </row>
    <row r="79" spans="1:12" ht="12.75" customHeight="1">
      <c r="A79" s="120"/>
      <c r="B79" s="124">
        <v>8.5300000000000001E-2</v>
      </c>
      <c r="C79" s="117" t="s">
        <v>107</v>
      </c>
      <c r="D79" s="130">
        <v>75420</v>
      </c>
      <c r="E79" s="429"/>
      <c r="F79" s="29"/>
      <c r="H79" s="585"/>
      <c r="I79" s="29"/>
      <c r="K79" s="585"/>
      <c r="L79" s="29"/>
    </row>
    <row r="80" spans="1:12" ht="15.45">
      <c r="A80" s="563" t="s">
        <v>445</v>
      </c>
      <c r="B80" s="583">
        <v>3.1E-2</v>
      </c>
      <c r="C80" s="104" t="s">
        <v>107</v>
      </c>
      <c r="D80" s="588">
        <v>0</v>
      </c>
      <c r="E80" s="598"/>
      <c r="F80" s="599"/>
    </row>
    <row r="81" spans="1:12" ht="12.75" customHeight="1">
      <c r="A81" s="563"/>
      <c r="B81" s="583">
        <v>5.2499999999999998E-2</v>
      </c>
      <c r="C81" s="104" t="s">
        <v>107</v>
      </c>
      <c r="D81" s="588">
        <v>15000</v>
      </c>
      <c r="E81" s="598"/>
      <c r="F81" s="599"/>
    </row>
    <row r="82" spans="1:12" ht="12.75" customHeight="1">
      <c r="A82" s="563"/>
      <c r="B82" s="583">
        <v>5.7000000000000002E-2</v>
      </c>
      <c r="C82" s="104" t="s">
        <v>107</v>
      </c>
      <c r="D82" s="588">
        <v>30000</v>
      </c>
      <c r="E82" s="598"/>
      <c r="F82" s="599"/>
    </row>
    <row r="83" spans="1:12" ht="14.15">
      <c r="A83" s="120" t="s">
        <v>446</v>
      </c>
      <c r="B83" s="174">
        <v>0.05</v>
      </c>
      <c r="C83" s="117" t="s">
        <v>107</v>
      </c>
      <c r="D83" s="122">
        <v>0</v>
      </c>
      <c r="E83" s="429"/>
    </row>
    <row r="84" spans="1:12" ht="14.15">
      <c r="A84" s="563" t="s">
        <v>193</v>
      </c>
      <c r="B84" s="580">
        <v>0.02</v>
      </c>
      <c r="C84" s="104" t="s">
        <v>107</v>
      </c>
      <c r="D84" s="588">
        <v>0</v>
      </c>
      <c r="E84" s="580"/>
      <c r="F84" s="29"/>
      <c r="H84" s="31"/>
      <c r="I84" s="28"/>
      <c r="K84" s="31"/>
      <c r="L84" s="29"/>
    </row>
    <row r="85" spans="1:12" ht="12.75" customHeight="1">
      <c r="A85" s="563"/>
      <c r="B85" s="580">
        <v>0.04</v>
      </c>
      <c r="C85" s="104" t="s">
        <v>107</v>
      </c>
      <c r="D85" s="588">
        <v>12500</v>
      </c>
      <c r="E85" s="580"/>
      <c r="F85" s="29"/>
      <c r="H85" s="30"/>
      <c r="I85" s="28"/>
      <c r="K85" s="30"/>
      <c r="L85" s="29"/>
    </row>
    <row r="86" spans="1:12" ht="12.75" customHeight="1">
      <c r="A86" s="563"/>
      <c r="B86" s="580">
        <v>0.06</v>
      </c>
      <c r="C86" s="104" t="s">
        <v>107</v>
      </c>
      <c r="D86" s="588">
        <v>50000</v>
      </c>
      <c r="E86" s="580"/>
      <c r="F86" s="29"/>
      <c r="H86" s="30"/>
      <c r="I86" s="28"/>
      <c r="K86" s="30"/>
      <c r="L86" s="29"/>
    </row>
    <row r="87" spans="1:12" ht="15.45">
      <c r="A87" s="120" t="s">
        <v>843</v>
      </c>
      <c r="B87" s="131">
        <v>5.8000000000000003E-2</v>
      </c>
      <c r="C87" s="117" t="s">
        <v>107</v>
      </c>
      <c r="D87" s="122">
        <v>0</v>
      </c>
      <c r="E87" s="598"/>
      <c r="F87" s="599"/>
    </row>
    <row r="88" spans="1:12" ht="12.75" customHeight="1">
      <c r="A88" s="120"/>
      <c r="B88" s="131">
        <v>6.7500000000000004E-2</v>
      </c>
      <c r="C88" s="117" t="s">
        <v>107</v>
      </c>
      <c r="D88" s="122">
        <v>22450</v>
      </c>
      <c r="E88" s="598"/>
      <c r="F88" s="600"/>
      <c r="H88" s="581"/>
      <c r="I88" s="29"/>
      <c r="K88" s="581"/>
      <c r="L88" s="29"/>
    </row>
    <row r="89" spans="1:12" ht="12.75" customHeight="1">
      <c r="A89" s="120"/>
      <c r="B89" s="131">
        <v>7.1499999999999994E-2</v>
      </c>
      <c r="C89" s="117" t="s">
        <v>107</v>
      </c>
      <c r="D89" s="122">
        <v>53150</v>
      </c>
      <c r="E89" s="598"/>
      <c r="F89" s="600"/>
      <c r="H89" s="581"/>
      <c r="I89" s="29"/>
      <c r="K89" s="581"/>
      <c r="L89" s="29"/>
    </row>
    <row r="90" spans="1:12" ht="12.75" customHeight="1">
      <c r="A90" s="563" t="s">
        <v>313</v>
      </c>
      <c r="B90" s="583">
        <v>0.02</v>
      </c>
      <c r="C90" s="104" t="s">
        <v>107</v>
      </c>
      <c r="D90" s="588">
        <v>0</v>
      </c>
      <c r="E90" s="598"/>
      <c r="F90" s="601"/>
      <c r="H90" s="581"/>
      <c r="I90" s="586"/>
      <c r="K90" s="581"/>
      <c r="L90" s="586"/>
    </row>
    <row r="91" spans="1:12" ht="12.75" customHeight="1">
      <c r="A91" s="563"/>
      <c r="B91" s="583">
        <v>0.03</v>
      </c>
      <c r="C91" s="104" t="s">
        <v>107</v>
      </c>
      <c r="D91" s="588">
        <v>1000</v>
      </c>
      <c r="E91" s="598"/>
      <c r="F91" s="601"/>
      <c r="H91" s="585"/>
      <c r="I91" s="586"/>
      <c r="K91" s="585"/>
      <c r="L91" s="586"/>
    </row>
    <row r="92" spans="1:12" ht="12.75" customHeight="1">
      <c r="A92" s="563"/>
      <c r="B92" s="583">
        <v>0.04</v>
      </c>
      <c r="C92" s="104" t="s">
        <v>107</v>
      </c>
      <c r="D92" s="588">
        <v>2000</v>
      </c>
      <c r="E92" s="598"/>
      <c r="F92" s="580"/>
      <c r="H92" s="594"/>
      <c r="I92" s="586"/>
      <c r="K92" s="594"/>
      <c r="L92" s="586"/>
    </row>
    <row r="93" spans="1:12" ht="12.75" customHeight="1">
      <c r="A93" s="563"/>
      <c r="B93" s="583">
        <v>4.7500000000000001E-2</v>
      </c>
      <c r="C93" s="104" t="s">
        <v>107</v>
      </c>
      <c r="D93" s="588">
        <v>3000</v>
      </c>
      <c r="E93" s="598"/>
      <c r="F93" s="580"/>
    </row>
    <row r="94" spans="1:12" ht="12.75" customHeight="1">
      <c r="A94" s="563"/>
      <c r="B94" s="583">
        <v>0.05</v>
      </c>
      <c r="C94" s="104" t="s">
        <v>107</v>
      </c>
      <c r="D94" s="588">
        <v>100000</v>
      </c>
      <c r="E94" s="598"/>
      <c r="F94" s="601"/>
    </row>
    <row r="95" spans="1:12" ht="12.75" customHeight="1">
      <c r="A95" s="563"/>
      <c r="B95" s="583">
        <v>5.2499999999999998E-2</v>
      </c>
      <c r="C95" s="104" t="s">
        <v>107</v>
      </c>
      <c r="D95" s="588">
        <v>125000</v>
      </c>
      <c r="E95" s="598"/>
      <c r="F95" s="601"/>
    </row>
    <row r="96" spans="1:12" ht="12.75" customHeight="1">
      <c r="A96" s="563"/>
      <c r="B96" s="583">
        <v>5.5E-2</v>
      </c>
      <c r="C96" s="104" t="s">
        <v>107</v>
      </c>
      <c r="D96" s="588">
        <v>150000</v>
      </c>
      <c r="E96" s="598"/>
      <c r="F96" s="601"/>
    </row>
    <row r="97" spans="1:12" ht="12.75" customHeight="1">
      <c r="A97" s="563"/>
      <c r="B97" s="583">
        <v>5.7500000000000002E-2</v>
      </c>
      <c r="C97" s="104" t="s">
        <v>107</v>
      </c>
      <c r="D97" s="588">
        <v>250000</v>
      </c>
      <c r="E97" s="598"/>
      <c r="F97" s="601"/>
    </row>
    <row r="98" spans="1:12" ht="12.75" customHeight="1">
      <c r="A98" s="120" t="s">
        <v>51</v>
      </c>
      <c r="B98" s="125">
        <v>0.05</v>
      </c>
      <c r="C98" s="117" t="s">
        <v>107</v>
      </c>
      <c r="D98" s="129">
        <v>0</v>
      </c>
    </row>
    <row r="99" spans="1:12" ht="12.75" customHeight="1">
      <c r="A99" s="563" t="s">
        <v>195</v>
      </c>
      <c r="B99" s="592">
        <v>4.2500000000000003E-2</v>
      </c>
      <c r="C99" s="104" t="s">
        <v>107</v>
      </c>
      <c r="D99" s="602">
        <v>0</v>
      </c>
      <c r="E99" s="429"/>
      <c r="F99" s="28"/>
      <c r="H99" s="585"/>
      <c r="I99" s="28"/>
      <c r="K99" s="585"/>
      <c r="L99" s="28"/>
    </row>
    <row r="100" spans="1:12" ht="12.75" customHeight="1">
      <c r="A100" s="120" t="s">
        <v>729</v>
      </c>
      <c r="B100" s="124">
        <v>5.3499999999999999E-2</v>
      </c>
      <c r="C100" s="117" t="s">
        <v>107</v>
      </c>
      <c r="D100" s="130">
        <v>0</v>
      </c>
      <c r="E100" s="583"/>
    </row>
    <row r="101" spans="1:12" ht="12.75" customHeight="1">
      <c r="A101" s="120"/>
      <c r="B101" s="124">
        <v>6.8000000000000005E-2</v>
      </c>
      <c r="C101" s="117" t="s">
        <v>107</v>
      </c>
      <c r="D101" s="130">
        <v>27230</v>
      </c>
      <c r="E101" s="583"/>
    </row>
    <row r="102" spans="1:12" ht="12.75" customHeight="1">
      <c r="A102" s="120"/>
      <c r="B102" s="124">
        <v>7.85E-2</v>
      </c>
      <c r="C102" s="117" t="s">
        <v>107</v>
      </c>
      <c r="D102" s="130">
        <v>89440</v>
      </c>
      <c r="E102" s="583"/>
    </row>
    <row r="103" spans="1:12" ht="12.75" customHeight="1">
      <c r="A103" s="120"/>
      <c r="B103" s="124">
        <v>9.8500000000000004E-2</v>
      </c>
      <c r="C103" s="117" t="s">
        <v>107</v>
      </c>
      <c r="D103" s="130">
        <v>166040</v>
      </c>
      <c r="E103" s="583"/>
    </row>
    <row r="104" spans="1:12" ht="12.75" customHeight="1">
      <c r="A104" s="563" t="s">
        <v>54</v>
      </c>
      <c r="B104" s="580">
        <v>0.03</v>
      </c>
      <c r="C104" s="104" t="s">
        <v>107</v>
      </c>
      <c r="D104" s="588">
        <v>4000</v>
      </c>
      <c r="E104" s="429"/>
    </row>
    <row r="105" spans="1:12" ht="12.75" customHeight="1">
      <c r="A105" s="563"/>
      <c r="B105" s="580">
        <v>0.04</v>
      </c>
      <c r="C105" s="104" t="s">
        <v>107</v>
      </c>
      <c r="D105" s="588">
        <v>5000</v>
      </c>
      <c r="E105" s="429"/>
    </row>
    <row r="106" spans="1:12" ht="12.75" customHeight="1">
      <c r="A106" s="563"/>
      <c r="B106" s="580">
        <v>0.05</v>
      </c>
      <c r="C106" s="104" t="s">
        <v>107</v>
      </c>
      <c r="D106" s="588">
        <v>10000</v>
      </c>
      <c r="E106" s="429"/>
    </row>
    <row r="107" spans="1:12" ht="12.75" customHeight="1">
      <c r="A107" s="120" t="s">
        <v>911</v>
      </c>
      <c r="B107" s="128">
        <v>1.4999999999999999E-2</v>
      </c>
      <c r="C107" s="117" t="s">
        <v>107</v>
      </c>
      <c r="D107" s="122">
        <v>107</v>
      </c>
      <c r="E107" s="429"/>
    </row>
    <row r="108" spans="1:12" ht="12.75" customHeight="1">
      <c r="A108" s="120"/>
      <c r="B108" s="128">
        <v>0.02</v>
      </c>
      <c r="C108" s="117" t="s">
        <v>107</v>
      </c>
      <c r="D108" s="122">
        <v>1073</v>
      </c>
      <c r="E108" s="429"/>
      <c r="F108" s="580"/>
    </row>
    <row r="109" spans="1:12" ht="12.75" customHeight="1">
      <c r="A109" s="120"/>
      <c r="B109" s="128">
        <v>2.5000000000000001E-2</v>
      </c>
      <c r="C109" s="117" t="s">
        <v>107</v>
      </c>
      <c r="D109" s="122">
        <v>2146</v>
      </c>
      <c r="E109" s="429"/>
      <c r="F109" s="580"/>
    </row>
    <row r="110" spans="1:12" ht="12.75" customHeight="1">
      <c r="A110" s="120"/>
      <c r="B110" s="128">
        <v>0.03</v>
      </c>
      <c r="C110" s="117" t="s">
        <v>107</v>
      </c>
      <c r="D110" s="122">
        <v>3219</v>
      </c>
      <c r="E110" s="429"/>
    </row>
    <row r="111" spans="1:12" ht="12.75" customHeight="1">
      <c r="A111" s="120"/>
      <c r="B111" s="128">
        <v>3.5000000000000003E-2</v>
      </c>
      <c r="C111" s="117" t="s">
        <v>107</v>
      </c>
      <c r="D111" s="122">
        <v>4292</v>
      </c>
      <c r="E111" s="429"/>
    </row>
    <row r="112" spans="1:12" ht="12.75" customHeight="1">
      <c r="A112" s="120"/>
      <c r="B112" s="128">
        <v>0.04</v>
      </c>
      <c r="C112" s="117" t="s">
        <v>107</v>
      </c>
      <c r="D112" s="122">
        <v>5365</v>
      </c>
      <c r="E112" s="429"/>
    </row>
    <row r="113" spans="1:12" ht="12.75" customHeight="1">
      <c r="A113" s="120"/>
      <c r="B113" s="128">
        <v>4.4999999999999998E-2</v>
      </c>
      <c r="C113" s="117" t="s">
        <v>107</v>
      </c>
      <c r="D113" s="122">
        <v>6438</v>
      </c>
      <c r="E113" s="429"/>
    </row>
    <row r="114" spans="1:12" ht="12.75" customHeight="1">
      <c r="A114" s="120"/>
      <c r="B114" s="128">
        <v>0.05</v>
      </c>
      <c r="C114" s="117" t="s">
        <v>107</v>
      </c>
      <c r="D114" s="122">
        <v>7511</v>
      </c>
      <c r="E114" s="429"/>
    </row>
    <row r="115" spans="1:12" ht="12.75" customHeight="1">
      <c r="A115" s="120"/>
      <c r="B115" s="128">
        <v>5.3999999999999999E-2</v>
      </c>
      <c r="C115" s="117" t="s">
        <v>107</v>
      </c>
      <c r="D115" s="122">
        <v>8584</v>
      </c>
      <c r="E115" s="429"/>
    </row>
    <row r="116" spans="1:12" ht="15.45">
      <c r="A116" s="563" t="s">
        <v>912</v>
      </c>
      <c r="B116" s="587">
        <v>0.01</v>
      </c>
      <c r="C116" s="104" t="s">
        <v>107</v>
      </c>
      <c r="D116" s="588">
        <v>0</v>
      </c>
      <c r="E116" s="598"/>
      <c r="F116" s="599"/>
    </row>
    <row r="117" spans="1:12" ht="12.75" customHeight="1">
      <c r="A117" s="563"/>
      <c r="B117" s="587">
        <v>0.02</v>
      </c>
      <c r="C117" s="104" t="s">
        <v>107</v>
      </c>
      <c r="D117" s="588">
        <v>3100</v>
      </c>
      <c r="E117" s="598"/>
      <c r="F117" s="599"/>
    </row>
    <row r="118" spans="1:12" ht="12.75" customHeight="1">
      <c r="A118" s="563"/>
      <c r="B118" s="587">
        <v>0.03</v>
      </c>
      <c r="C118" s="104" t="s">
        <v>107</v>
      </c>
      <c r="D118" s="588">
        <v>5500</v>
      </c>
      <c r="E118" s="598"/>
      <c r="F118" s="599"/>
    </row>
    <row r="119" spans="1:12" ht="12.75" customHeight="1">
      <c r="A119" s="563"/>
      <c r="B119" s="587">
        <v>0.04</v>
      </c>
      <c r="C119" s="104" t="s">
        <v>107</v>
      </c>
      <c r="D119" s="588">
        <v>8400</v>
      </c>
      <c r="E119" s="598"/>
      <c r="F119" s="599"/>
      <c r="H119" s="585"/>
      <c r="I119" s="29"/>
      <c r="K119" s="585"/>
      <c r="L119" s="29"/>
    </row>
    <row r="120" spans="1:12" ht="12.75" customHeight="1">
      <c r="A120" s="563"/>
      <c r="B120" s="587">
        <v>0.05</v>
      </c>
      <c r="C120" s="104" t="s">
        <v>107</v>
      </c>
      <c r="D120" s="588">
        <v>11300</v>
      </c>
      <c r="E120" s="598"/>
      <c r="F120" s="599"/>
      <c r="H120" s="585"/>
      <c r="I120" s="29"/>
      <c r="K120" s="585"/>
      <c r="L120" s="29"/>
    </row>
    <row r="121" spans="1:12" ht="12.75" customHeight="1">
      <c r="A121" s="563"/>
      <c r="B121" s="587">
        <v>0.06</v>
      </c>
      <c r="C121" s="104" t="s">
        <v>107</v>
      </c>
      <c r="D121" s="588">
        <v>14500</v>
      </c>
      <c r="E121" s="598"/>
      <c r="F121" s="599"/>
      <c r="H121" s="585"/>
      <c r="I121" s="29"/>
      <c r="K121" s="585"/>
      <c r="L121" s="29"/>
    </row>
    <row r="122" spans="1:12" ht="12.75" customHeight="1">
      <c r="A122" s="563"/>
      <c r="B122" s="587">
        <v>6.9000000000000006E-2</v>
      </c>
      <c r="C122" s="104" t="s">
        <v>107</v>
      </c>
      <c r="D122" s="588">
        <v>18700</v>
      </c>
      <c r="E122" s="598"/>
      <c r="F122" s="599"/>
      <c r="H122" s="585"/>
      <c r="I122" s="29"/>
      <c r="K122" s="585"/>
      <c r="L122" s="29"/>
    </row>
    <row r="123" spans="1:12" ht="12.75" customHeight="1">
      <c r="A123" s="120" t="s">
        <v>315</v>
      </c>
      <c r="B123" s="124">
        <v>2.46E-2</v>
      </c>
      <c r="C123" s="117" t="s">
        <v>107</v>
      </c>
      <c r="D123" s="122">
        <v>0</v>
      </c>
      <c r="E123" s="598"/>
      <c r="F123" s="599"/>
    </row>
    <row r="124" spans="1:12" ht="12.75" customHeight="1">
      <c r="A124" s="120"/>
      <c r="B124" s="124">
        <v>3.5099999999999999E-2</v>
      </c>
      <c r="C124" s="117" t="s">
        <v>107</v>
      </c>
      <c r="D124" s="122">
        <v>3340</v>
      </c>
      <c r="E124" s="598"/>
      <c r="F124" s="599"/>
    </row>
    <row r="125" spans="1:12" ht="12.75" customHeight="1">
      <c r="A125" s="120"/>
      <c r="B125" s="124">
        <v>5.0099999999999999E-2</v>
      </c>
      <c r="C125" s="117" t="s">
        <v>107</v>
      </c>
      <c r="D125" s="122">
        <v>19990</v>
      </c>
      <c r="E125" s="598"/>
      <c r="F125" s="599"/>
    </row>
    <row r="126" spans="1:12" ht="12.75" customHeight="1">
      <c r="A126" s="120"/>
      <c r="B126" s="124">
        <v>6.8400000000000002E-2</v>
      </c>
      <c r="C126" s="117" t="s">
        <v>107</v>
      </c>
      <c r="D126" s="122">
        <v>32210</v>
      </c>
      <c r="E126" s="598"/>
      <c r="F126" s="599"/>
    </row>
    <row r="127" spans="1:12" ht="15" customHeight="1">
      <c r="A127" s="563" t="s">
        <v>58</v>
      </c>
      <c r="B127" s="429"/>
      <c r="C127" s="582" t="s">
        <v>125</v>
      </c>
      <c r="D127" s="195"/>
      <c r="E127" s="429"/>
      <c r="F127" s="29"/>
      <c r="H127" s="585"/>
      <c r="I127" s="29"/>
      <c r="K127" s="585"/>
      <c r="L127" s="29"/>
    </row>
    <row r="128" spans="1:12" ht="14.15">
      <c r="A128" s="120" t="s">
        <v>707</v>
      </c>
      <c r="B128" s="132">
        <v>0.05</v>
      </c>
      <c r="C128" s="117" t="s">
        <v>107</v>
      </c>
      <c r="D128" s="122">
        <v>0</v>
      </c>
      <c r="E128" s="429"/>
      <c r="F128" s="29"/>
      <c r="H128" s="585"/>
      <c r="I128" s="29"/>
      <c r="K128" s="603"/>
      <c r="L128" s="29"/>
    </row>
    <row r="129" spans="1:12" ht="14.15">
      <c r="A129" s="563" t="s">
        <v>447</v>
      </c>
      <c r="B129" s="596">
        <v>1.4E-2</v>
      </c>
      <c r="C129" s="104" t="s">
        <v>107</v>
      </c>
      <c r="D129" s="588">
        <v>0</v>
      </c>
      <c r="E129" s="583"/>
      <c r="F129" s="29"/>
      <c r="H129" s="585"/>
      <c r="I129" s="29"/>
      <c r="K129" s="585"/>
      <c r="L129" s="29"/>
    </row>
    <row r="130" spans="1:12" ht="12.75" customHeight="1">
      <c r="A130" s="563"/>
      <c r="B130" s="596">
        <v>1.7500000000000002E-2</v>
      </c>
      <c r="C130" s="104" t="s">
        <v>107</v>
      </c>
      <c r="D130" s="588">
        <v>20000</v>
      </c>
      <c r="E130" s="583"/>
      <c r="F130" s="29"/>
      <c r="H130" s="585"/>
      <c r="I130" s="29"/>
    </row>
    <row r="131" spans="1:12" ht="12.75" customHeight="1">
      <c r="A131" s="563"/>
      <c r="B131" s="596">
        <v>3.5000000000000003E-2</v>
      </c>
      <c r="C131" s="104" t="s">
        <v>107</v>
      </c>
      <c r="D131" s="588">
        <v>35000</v>
      </c>
      <c r="E131" s="583"/>
      <c r="F131" s="29"/>
      <c r="H131" s="594"/>
      <c r="I131" s="29"/>
    </row>
    <row r="132" spans="1:12" ht="12.75" customHeight="1">
      <c r="A132" s="563"/>
      <c r="B132" s="596">
        <v>5.525E-2</v>
      </c>
      <c r="C132" s="104" t="s">
        <v>107</v>
      </c>
      <c r="D132" s="588">
        <v>40000</v>
      </c>
      <c r="E132" s="583"/>
      <c r="F132" s="580"/>
      <c r="H132" s="594"/>
      <c r="I132" s="29"/>
      <c r="K132" s="594"/>
      <c r="L132" s="29"/>
    </row>
    <row r="133" spans="1:12" ht="12.75" customHeight="1">
      <c r="A133" s="563"/>
      <c r="B133" s="596">
        <v>6.3700000000000007E-2</v>
      </c>
      <c r="C133" s="104" t="s">
        <v>107</v>
      </c>
      <c r="D133" s="588">
        <v>75000</v>
      </c>
      <c r="E133" s="596"/>
      <c r="F133" s="580"/>
      <c r="H133" s="594"/>
      <c r="I133" s="29"/>
      <c r="K133" s="594"/>
      <c r="L133" s="29"/>
    </row>
    <row r="134" spans="1:12" ht="12.75" customHeight="1">
      <c r="A134" s="563"/>
      <c r="B134" s="596">
        <v>8.9700000000000002E-2</v>
      </c>
      <c r="C134" s="104" t="s">
        <v>107</v>
      </c>
      <c r="D134" s="588">
        <v>500000</v>
      </c>
      <c r="E134" s="583"/>
      <c r="F134" s="29"/>
      <c r="H134" s="594"/>
      <c r="I134" s="29"/>
      <c r="K134" s="594"/>
      <c r="L134" s="29"/>
    </row>
    <row r="135" spans="1:12" ht="12.75" customHeight="1">
      <c r="A135" s="563"/>
      <c r="B135" s="596">
        <v>0.1075</v>
      </c>
      <c r="C135" s="104" t="s">
        <v>107</v>
      </c>
      <c r="D135" s="588">
        <v>1000000</v>
      </c>
      <c r="E135" s="583"/>
      <c r="F135" s="29"/>
      <c r="H135" s="594"/>
      <c r="I135" s="29"/>
      <c r="K135" s="594"/>
      <c r="L135" s="29"/>
    </row>
    <row r="136" spans="1:12" ht="12.75" customHeight="1">
      <c r="A136" s="120" t="s">
        <v>61</v>
      </c>
      <c r="B136" s="128">
        <v>1.7000000000000001E-2</v>
      </c>
      <c r="C136" s="117" t="s">
        <v>107</v>
      </c>
      <c r="D136" s="122">
        <v>0</v>
      </c>
      <c r="E136" s="587"/>
    </row>
    <row r="137" spans="1:12" ht="12.75" customHeight="1">
      <c r="A137" s="120"/>
      <c r="B137" s="128">
        <v>3.2000000000000001E-2</v>
      </c>
      <c r="C137" s="117" t="s">
        <v>107</v>
      </c>
      <c r="D137" s="122">
        <v>5500</v>
      </c>
      <c r="E137" s="587"/>
      <c r="F137" s="29"/>
      <c r="H137" s="581"/>
      <c r="I137" s="29"/>
      <c r="K137" s="581"/>
      <c r="L137" s="29"/>
    </row>
    <row r="138" spans="1:12" ht="12.75" customHeight="1">
      <c r="A138" s="120"/>
      <c r="B138" s="128">
        <v>4.7E-2</v>
      </c>
      <c r="C138" s="117" t="s">
        <v>107</v>
      </c>
      <c r="D138" s="122">
        <v>11000</v>
      </c>
      <c r="E138" s="587"/>
      <c r="F138" s="29"/>
      <c r="H138" s="594"/>
      <c r="I138" s="29"/>
      <c r="K138" s="594"/>
      <c r="L138" s="29"/>
    </row>
    <row r="139" spans="1:12" ht="12.75" customHeight="1">
      <c r="A139" s="120"/>
      <c r="B139" s="128">
        <v>4.9000000000000002E-2</v>
      </c>
      <c r="C139" s="117" t="s">
        <v>107</v>
      </c>
      <c r="D139" s="122">
        <v>16000</v>
      </c>
      <c r="E139" s="587"/>
      <c r="F139" s="29"/>
      <c r="H139" s="585"/>
      <c r="I139" s="29"/>
      <c r="K139" s="585"/>
      <c r="L139" s="29"/>
    </row>
    <row r="140" spans="1:12" ht="12.75" customHeight="1">
      <c r="A140" s="120"/>
      <c r="B140" s="128">
        <v>5.8999999999999997E-2</v>
      </c>
      <c r="C140" s="117" t="s">
        <v>107</v>
      </c>
      <c r="D140" s="122">
        <v>210000</v>
      </c>
      <c r="E140" s="587"/>
      <c r="F140" s="29"/>
      <c r="H140" s="585"/>
      <c r="I140" s="29"/>
      <c r="K140" s="585"/>
      <c r="L140" s="29"/>
    </row>
    <row r="141" spans="1:12" ht="15" customHeight="1">
      <c r="A141" s="563" t="s">
        <v>818</v>
      </c>
      <c r="B141" s="583">
        <v>0.04</v>
      </c>
      <c r="C141" s="104" t="s">
        <v>107</v>
      </c>
      <c r="D141" s="588">
        <v>0</v>
      </c>
      <c r="E141" s="429"/>
      <c r="F141" s="29"/>
      <c r="H141" s="585"/>
      <c r="I141" s="29"/>
      <c r="K141" s="585"/>
      <c r="L141" s="29"/>
    </row>
    <row r="142" spans="1:12" ht="12.75" customHeight="1">
      <c r="A142" s="563"/>
      <c r="B142" s="583">
        <v>4.4999999999999998E-2</v>
      </c>
      <c r="C142" s="104" t="s">
        <v>107</v>
      </c>
      <c r="D142" s="588">
        <v>8500</v>
      </c>
      <c r="E142" s="580"/>
      <c r="F142" s="29"/>
      <c r="H142" s="585"/>
      <c r="I142" s="29"/>
      <c r="K142" s="585"/>
      <c r="L142" s="29"/>
    </row>
    <row r="143" spans="1:12" ht="12.75" customHeight="1">
      <c r="A143" s="563"/>
      <c r="B143" s="583">
        <v>5.2499999999999998E-2</v>
      </c>
      <c r="C143" s="104" t="s">
        <v>107</v>
      </c>
      <c r="D143" s="588">
        <v>11700</v>
      </c>
      <c r="E143" s="587"/>
      <c r="F143" s="29"/>
      <c r="H143" s="585"/>
      <c r="I143" s="29"/>
      <c r="K143" s="585"/>
      <c r="L143" s="29"/>
    </row>
    <row r="144" spans="1:12" ht="12.75" customHeight="1">
      <c r="A144" s="563"/>
      <c r="B144" s="583">
        <v>5.8999999999999997E-2</v>
      </c>
      <c r="C144" s="104" t="s">
        <v>107</v>
      </c>
      <c r="D144" s="588">
        <v>13900</v>
      </c>
      <c r="E144" s="583"/>
    </row>
    <row r="145" spans="1:12" ht="12.75" customHeight="1">
      <c r="A145" s="563"/>
      <c r="B145" s="583">
        <v>5.9700000000000003E-2</v>
      </c>
      <c r="C145" s="104" t="s">
        <v>107</v>
      </c>
      <c r="D145" s="588">
        <v>21400</v>
      </c>
      <c r="E145" s="583"/>
    </row>
    <row r="146" spans="1:12" ht="12.75" customHeight="1">
      <c r="A146" s="563"/>
      <c r="B146" s="583">
        <v>6.3299999999999995E-2</v>
      </c>
      <c r="C146" s="104" t="s">
        <v>107</v>
      </c>
      <c r="D146" s="588">
        <v>80650</v>
      </c>
      <c r="E146" s="587"/>
      <c r="F146" s="29"/>
      <c r="H146" s="581"/>
      <c r="I146" s="29"/>
      <c r="K146" s="581"/>
      <c r="L146" s="29"/>
    </row>
    <row r="147" spans="1:12" ht="12.75" customHeight="1">
      <c r="A147" s="563"/>
      <c r="B147" s="583">
        <v>6.8500000000000005E-2</v>
      </c>
      <c r="C147" s="104" t="s">
        <v>107</v>
      </c>
      <c r="D147" s="588">
        <v>215400</v>
      </c>
      <c r="E147" s="583"/>
      <c r="F147" s="29"/>
      <c r="H147" s="581"/>
      <c r="I147" s="29"/>
      <c r="K147" s="581"/>
      <c r="L147" s="29"/>
    </row>
    <row r="148" spans="1:12" ht="12.75" customHeight="1">
      <c r="A148" s="563"/>
      <c r="B148" s="583">
        <v>8.8200000000000001E-2</v>
      </c>
      <c r="C148" s="104" t="s">
        <v>107</v>
      </c>
      <c r="D148" s="588">
        <v>1077550</v>
      </c>
      <c r="E148" s="583"/>
      <c r="F148" s="29"/>
      <c r="H148" s="585"/>
      <c r="I148" s="29"/>
      <c r="K148" s="585"/>
      <c r="L148" s="29"/>
    </row>
    <row r="149" spans="1:12" ht="12.75" customHeight="1">
      <c r="A149" s="120" t="s">
        <v>63</v>
      </c>
      <c r="B149" s="124">
        <v>5.2499999999999998E-2</v>
      </c>
      <c r="C149" s="117" t="s">
        <v>107</v>
      </c>
      <c r="D149" s="122">
        <v>0</v>
      </c>
      <c r="E149" s="429"/>
      <c r="F149" s="28"/>
      <c r="H149" s="585"/>
      <c r="I149" s="28"/>
      <c r="K149" s="585"/>
      <c r="L149" s="28"/>
    </row>
    <row r="150" spans="1:12" ht="12.75" customHeight="1">
      <c r="A150" s="563" t="s">
        <v>913</v>
      </c>
      <c r="B150" s="583">
        <v>1.0999999999999999E-2</v>
      </c>
      <c r="C150" s="104" t="s">
        <v>107</v>
      </c>
      <c r="D150" s="604">
        <v>0</v>
      </c>
      <c r="E150" s="429"/>
    </row>
    <row r="151" spans="1:12" ht="12.75" customHeight="1">
      <c r="A151" s="563"/>
      <c r="B151" s="583">
        <v>2.0400000000000001E-2</v>
      </c>
      <c r="C151" s="104" t="s">
        <v>107</v>
      </c>
      <c r="D151" s="604">
        <v>40125</v>
      </c>
      <c r="E151" s="583"/>
    </row>
    <row r="152" spans="1:12" ht="12.75" customHeight="1">
      <c r="A152" s="563"/>
      <c r="B152" s="583">
        <v>2.2700000000000001E-2</v>
      </c>
      <c r="C152" s="104" t="s">
        <v>107</v>
      </c>
      <c r="D152" s="604">
        <v>97150</v>
      </c>
      <c r="E152" s="583"/>
    </row>
    <row r="153" spans="1:12" ht="12.75" customHeight="1">
      <c r="A153" s="563"/>
      <c r="B153" s="583">
        <v>2.64E-2</v>
      </c>
      <c r="C153" s="104" t="s">
        <v>107</v>
      </c>
      <c r="D153" s="604">
        <v>202650</v>
      </c>
      <c r="E153" s="583"/>
    </row>
    <row r="154" spans="1:12" ht="12.75" customHeight="1">
      <c r="A154" s="563"/>
      <c r="B154" s="583">
        <v>2.9000000000000001E-2</v>
      </c>
      <c r="C154" s="104" t="s">
        <v>107</v>
      </c>
      <c r="D154" s="604">
        <v>440600</v>
      </c>
      <c r="E154" s="583"/>
    </row>
    <row r="155" spans="1:12" ht="14.15">
      <c r="A155" s="120" t="s">
        <v>914</v>
      </c>
      <c r="B155" s="133">
        <v>2.8500000000000001E-2</v>
      </c>
      <c r="C155" s="117" t="s">
        <v>107</v>
      </c>
      <c r="D155" s="129">
        <v>22150</v>
      </c>
      <c r="E155" s="429"/>
    </row>
    <row r="156" spans="1:12" ht="12.75" customHeight="1">
      <c r="A156" s="120"/>
      <c r="B156" s="133">
        <v>3.3259999999999998E-2</v>
      </c>
      <c r="C156" s="117" t="s">
        <v>107</v>
      </c>
      <c r="D156" s="129">
        <v>44250</v>
      </c>
      <c r="E156" s="429"/>
    </row>
    <row r="157" spans="1:12" ht="12.75" customHeight="1">
      <c r="A157" s="120"/>
      <c r="B157" s="133">
        <v>3.8019999999999998E-2</v>
      </c>
      <c r="C157" s="117" t="s">
        <v>107</v>
      </c>
      <c r="D157" s="129">
        <v>88450</v>
      </c>
      <c r="E157" s="429"/>
    </row>
    <row r="158" spans="1:12" ht="12.75" customHeight="1">
      <c r="A158" s="120"/>
      <c r="B158" s="133">
        <v>4.4130000000000003E-2</v>
      </c>
      <c r="C158" s="117" t="s">
        <v>107</v>
      </c>
      <c r="D158" s="129">
        <v>110650</v>
      </c>
      <c r="E158" s="429"/>
      <c r="F158" s="580"/>
    </row>
    <row r="159" spans="1:12" ht="12.75" customHeight="1">
      <c r="A159" s="120"/>
      <c r="B159" s="133">
        <v>4.7969999999999999E-2</v>
      </c>
      <c r="C159" s="117" t="s">
        <v>107</v>
      </c>
      <c r="D159" s="129">
        <v>221300</v>
      </c>
      <c r="E159" s="429"/>
      <c r="F159" s="580"/>
    </row>
    <row r="160" spans="1:12" ht="12.75" customHeight="1">
      <c r="A160" s="563" t="s">
        <v>66</v>
      </c>
      <c r="B160" s="587">
        <v>5.0000000000000001E-3</v>
      </c>
      <c r="C160" s="104" t="s">
        <v>107</v>
      </c>
      <c r="D160" s="597">
        <v>0</v>
      </c>
      <c r="E160" s="429"/>
      <c r="F160" s="595"/>
      <c r="H160" s="581"/>
      <c r="I160" s="595"/>
      <c r="K160" s="581"/>
      <c r="L160" s="595"/>
    </row>
    <row r="161" spans="1:12" ht="12.75" customHeight="1">
      <c r="A161" s="563"/>
      <c r="B161" s="587">
        <v>0.01</v>
      </c>
      <c r="C161" s="104" t="s">
        <v>107</v>
      </c>
      <c r="D161" s="597">
        <v>1000</v>
      </c>
      <c r="E161" s="587"/>
      <c r="F161" s="595"/>
      <c r="H161" s="594"/>
      <c r="I161" s="595"/>
      <c r="K161" s="594"/>
      <c r="L161" s="595"/>
    </row>
    <row r="162" spans="1:12" ht="12.75" customHeight="1">
      <c r="A162" s="563"/>
      <c r="B162" s="587">
        <v>0.02</v>
      </c>
      <c r="C162" s="104" t="s">
        <v>107</v>
      </c>
      <c r="D162" s="597">
        <v>2500</v>
      </c>
      <c r="E162" s="580"/>
      <c r="F162" s="584"/>
    </row>
    <row r="163" spans="1:12" ht="12.75" customHeight="1">
      <c r="A163" s="563"/>
      <c r="B163" s="587">
        <v>0.03</v>
      </c>
      <c r="C163" s="104" t="s">
        <v>107</v>
      </c>
      <c r="D163" s="597">
        <v>3750</v>
      </c>
      <c r="E163" s="580"/>
      <c r="F163" s="595"/>
      <c r="H163" s="581"/>
      <c r="I163" s="28"/>
      <c r="K163" s="581"/>
      <c r="L163" s="28"/>
    </row>
    <row r="164" spans="1:12" ht="12.75" customHeight="1">
      <c r="A164" s="563"/>
      <c r="B164" s="587">
        <v>0.04</v>
      </c>
      <c r="C164" s="104" t="s">
        <v>107</v>
      </c>
      <c r="D164" s="597">
        <v>4900</v>
      </c>
      <c r="E164" s="580"/>
      <c r="F164" s="595"/>
      <c r="H164" s="581"/>
      <c r="I164" s="28"/>
      <c r="K164" s="581"/>
      <c r="L164" s="28"/>
    </row>
    <row r="165" spans="1:12" ht="12.75" customHeight="1">
      <c r="A165" s="567"/>
      <c r="B165" s="587">
        <v>0.05</v>
      </c>
      <c r="C165" s="104" t="s">
        <v>107</v>
      </c>
      <c r="D165" s="597">
        <v>7200</v>
      </c>
      <c r="E165" s="580"/>
      <c r="F165" s="595"/>
      <c r="H165" s="581"/>
      <c r="I165" s="28"/>
      <c r="K165" s="581"/>
      <c r="L165" s="28"/>
    </row>
    <row r="166" spans="1:12" ht="12.75" customHeight="1">
      <c r="A166" s="120" t="s">
        <v>915</v>
      </c>
      <c r="B166" s="128">
        <v>4.7500000000000001E-2</v>
      </c>
      <c r="C166" s="117" t="s">
        <v>107</v>
      </c>
      <c r="D166" s="130">
        <v>0</v>
      </c>
      <c r="E166" s="314"/>
    </row>
    <row r="167" spans="1:12" ht="12.75" customHeight="1">
      <c r="A167" s="200"/>
      <c r="B167" s="128">
        <v>6.7500000000000004E-2</v>
      </c>
      <c r="C167" s="117" t="s">
        <v>107</v>
      </c>
      <c r="D167" s="130">
        <v>3650</v>
      </c>
      <c r="E167" s="580"/>
    </row>
    <row r="168" spans="1:12" ht="12.75" customHeight="1">
      <c r="A168" s="120"/>
      <c r="B168" s="128">
        <v>8.7499999999999994E-2</v>
      </c>
      <c r="C168" s="117" t="s">
        <v>107</v>
      </c>
      <c r="D168" s="130">
        <v>9200</v>
      </c>
      <c r="E168" s="580"/>
    </row>
    <row r="169" spans="1:12" ht="12.75" customHeight="1">
      <c r="A169" s="120"/>
      <c r="B169" s="128">
        <v>9.9000000000000005E-2</v>
      </c>
      <c r="C169" s="117" t="s">
        <v>107</v>
      </c>
      <c r="D169" s="130">
        <v>125000</v>
      </c>
      <c r="E169" s="580"/>
      <c r="F169" s="28"/>
      <c r="H169" s="30"/>
      <c r="I169" s="751"/>
      <c r="J169" s="751"/>
      <c r="K169" s="751"/>
      <c r="L169" s="28"/>
    </row>
    <row r="170" spans="1:12" ht="14.15">
      <c r="A170" s="563" t="s">
        <v>197</v>
      </c>
      <c r="B170" s="583">
        <v>3.0700000000000002E-2</v>
      </c>
      <c r="C170" s="104" t="s">
        <v>107</v>
      </c>
      <c r="D170" s="597">
        <v>0</v>
      </c>
      <c r="E170" s="429"/>
      <c r="F170" s="28"/>
      <c r="H170" s="30"/>
      <c r="I170" s="605"/>
      <c r="J170" s="750"/>
      <c r="K170" s="750"/>
      <c r="L170" s="28"/>
    </row>
    <row r="171" spans="1:12" ht="14.15">
      <c r="A171" s="120" t="s">
        <v>730</v>
      </c>
      <c r="B171" s="131">
        <v>3.7499999999999999E-2</v>
      </c>
      <c r="C171" s="117" t="s">
        <v>107</v>
      </c>
      <c r="D171" s="130">
        <v>0</v>
      </c>
      <c r="E171" s="429"/>
      <c r="I171" s="606"/>
      <c r="J171" s="607"/>
      <c r="K171" s="608"/>
    </row>
    <row r="172" spans="1:12" ht="12.75" customHeight="1">
      <c r="A172" s="200"/>
      <c r="B172" s="131">
        <v>4.7500000000000001E-2</v>
      </c>
      <c r="C172" s="117" t="s">
        <v>107</v>
      </c>
      <c r="D172" s="130">
        <v>66200</v>
      </c>
      <c r="E172" s="609"/>
      <c r="I172" s="606"/>
      <c r="J172" s="607"/>
      <c r="K172" s="608"/>
    </row>
    <row r="173" spans="1:12" ht="12.75" customHeight="1">
      <c r="A173" s="120"/>
      <c r="B173" s="131">
        <v>5.9900000000000002E-2</v>
      </c>
      <c r="C173" s="117" t="s">
        <v>107</v>
      </c>
      <c r="D173" s="130">
        <v>150550</v>
      </c>
      <c r="E173" s="609"/>
      <c r="I173" s="606"/>
      <c r="J173" s="607"/>
      <c r="K173" s="608"/>
    </row>
    <row r="174" spans="1:12" ht="14.15">
      <c r="A174" s="563" t="s">
        <v>916</v>
      </c>
      <c r="B174" s="580">
        <v>0</v>
      </c>
      <c r="C174" s="104" t="s">
        <v>107</v>
      </c>
      <c r="D174" s="597">
        <v>0</v>
      </c>
      <c r="E174" s="429"/>
      <c r="I174" s="606"/>
      <c r="J174" s="607"/>
      <c r="K174" s="608"/>
    </row>
    <row r="175" spans="1:12" ht="12.75" customHeight="1">
      <c r="A175" s="567"/>
      <c r="B175" s="580">
        <v>0.03</v>
      </c>
      <c r="C175" s="104" t="s">
        <v>107</v>
      </c>
      <c r="D175" s="597">
        <v>3070</v>
      </c>
      <c r="E175" s="429"/>
      <c r="I175" s="606"/>
      <c r="J175" s="607"/>
      <c r="K175" s="608"/>
    </row>
    <row r="176" spans="1:12" ht="14.15">
      <c r="A176" s="563"/>
      <c r="B176" s="580">
        <v>0.04</v>
      </c>
      <c r="C176" s="104" t="s">
        <v>107</v>
      </c>
      <c r="D176" s="597">
        <v>6150</v>
      </c>
      <c r="E176" s="429"/>
    </row>
    <row r="177" spans="1:16384" s="231" customFormat="1" ht="14.15">
      <c r="A177" s="563"/>
      <c r="B177" s="580">
        <v>0.05</v>
      </c>
      <c r="C177" s="104" t="s">
        <v>107</v>
      </c>
      <c r="D177" s="597">
        <v>9230</v>
      </c>
      <c r="E177" s="429"/>
    </row>
    <row r="178" spans="1:16384" s="231" customFormat="1" ht="14.15">
      <c r="A178" s="563"/>
      <c r="B178" s="580">
        <v>0.06</v>
      </c>
      <c r="C178" s="104" t="s">
        <v>107</v>
      </c>
      <c r="D178" s="597">
        <v>12310</v>
      </c>
      <c r="E178" s="429"/>
    </row>
    <row r="179" spans="1:16384" s="231" customFormat="1" ht="14.6">
      <c r="A179" s="549"/>
      <c r="B179" s="580">
        <v>7.0000000000000007E-2</v>
      </c>
      <c r="C179" s="104" t="s">
        <v>107</v>
      </c>
      <c r="D179" s="597">
        <v>15400</v>
      </c>
      <c r="E179" s="549"/>
      <c r="F179" s="550"/>
      <c r="G179" s="559"/>
      <c r="H179" s="551"/>
      <c r="I179" s="549"/>
      <c r="J179" s="550"/>
      <c r="K179" s="559"/>
      <c r="L179" s="551"/>
      <c r="M179" s="549"/>
      <c r="N179" s="550"/>
      <c r="O179" s="559"/>
      <c r="P179" s="551"/>
      <c r="Q179" s="549"/>
      <c r="R179" s="550"/>
      <c r="S179" s="559"/>
      <c r="T179" s="551"/>
      <c r="U179" s="549"/>
      <c r="V179" s="550"/>
      <c r="W179" s="559"/>
      <c r="X179" s="551"/>
      <c r="Y179" s="549"/>
      <c r="Z179" s="550"/>
      <c r="AA179" s="559"/>
      <c r="AB179" s="551"/>
      <c r="AC179" s="549"/>
      <c r="AD179" s="550"/>
      <c r="AE179" s="559"/>
      <c r="AF179" s="551"/>
      <c r="AG179" s="549"/>
      <c r="AH179" s="550"/>
      <c r="AI179" s="559"/>
      <c r="AJ179" s="551"/>
      <c r="AK179" s="549"/>
      <c r="AL179" s="550"/>
      <c r="AM179" s="559"/>
      <c r="AN179" s="551"/>
      <c r="AO179" s="549"/>
      <c r="AP179" s="550"/>
      <c r="AQ179" s="559"/>
      <c r="AR179" s="551"/>
      <c r="AS179" s="549"/>
      <c r="AT179" s="550"/>
      <c r="AU179" s="559"/>
      <c r="AV179" s="551"/>
      <c r="AW179" s="549"/>
      <c r="AX179" s="550"/>
      <c r="AY179" s="559"/>
      <c r="AZ179" s="551"/>
      <c r="BA179" s="549"/>
      <c r="BB179" s="550"/>
      <c r="BC179" s="559"/>
      <c r="BD179" s="551"/>
      <c r="BE179" s="549"/>
      <c r="BF179" s="550"/>
      <c r="BG179" s="559"/>
      <c r="BH179" s="551"/>
      <c r="BI179" s="549"/>
      <c r="BJ179" s="550"/>
      <c r="BK179" s="559"/>
      <c r="BL179" s="551"/>
      <c r="BM179" s="549"/>
      <c r="BN179" s="550"/>
      <c r="BO179" s="559"/>
      <c r="BP179" s="551"/>
      <c r="BQ179" s="549"/>
      <c r="BR179" s="550"/>
      <c r="BS179" s="559"/>
      <c r="BT179" s="551"/>
      <c r="BU179" s="549"/>
      <c r="BV179" s="550"/>
      <c r="BW179" s="559"/>
      <c r="BX179" s="551"/>
      <c r="BY179" s="549"/>
      <c r="BZ179" s="550"/>
      <c r="CA179" s="559"/>
      <c r="CB179" s="551"/>
      <c r="CC179" s="549"/>
      <c r="CD179" s="550"/>
      <c r="CE179" s="559"/>
      <c r="CF179" s="551"/>
      <c r="CG179" s="549"/>
      <c r="CH179" s="550"/>
      <c r="CI179" s="559"/>
      <c r="CJ179" s="551"/>
      <c r="CK179" s="549"/>
      <c r="CL179" s="550"/>
      <c r="CM179" s="559"/>
      <c r="CN179" s="551"/>
      <c r="CO179" s="549"/>
      <c r="CP179" s="550"/>
      <c r="CQ179" s="559"/>
      <c r="CR179" s="551"/>
      <c r="CS179" s="549"/>
      <c r="CT179" s="550"/>
      <c r="CU179" s="559"/>
      <c r="CV179" s="551"/>
      <c r="CW179" s="549"/>
      <c r="CX179" s="550"/>
      <c r="CY179" s="559"/>
      <c r="CZ179" s="551"/>
      <c r="DA179" s="549"/>
      <c r="DB179" s="550"/>
      <c r="DC179" s="559"/>
      <c r="DD179" s="551"/>
      <c r="DE179" s="549"/>
      <c r="DF179" s="550"/>
      <c r="DG179" s="559"/>
      <c r="DH179" s="551"/>
      <c r="DI179" s="549"/>
      <c r="DJ179" s="550"/>
      <c r="DK179" s="559"/>
      <c r="DL179" s="551"/>
      <c r="DM179" s="549"/>
      <c r="DN179" s="550"/>
      <c r="DO179" s="559"/>
      <c r="DP179" s="551"/>
      <c r="DQ179" s="549"/>
      <c r="DR179" s="550"/>
      <c r="DS179" s="559"/>
      <c r="DT179" s="551"/>
      <c r="DU179" s="549"/>
      <c r="DV179" s="550"/>
      <c r="DW179" s="559"/>
      <c r="DX179" s="551"/>
      <c r="DY179" s="549"/>
      <c r="DZ179" s="550"/>
      <c r="EA179" s="559"/>
      <c r="EB179" s="551"/>
      <c r="EC179" s="549"/>
      <c r="ED179" s="550"/>
      <c r="EE179" s="559"/>
      <c r="EF179" s="551"/>
      <c r="EG179" s="549"/>
      <c r="EH179" s="550"/>
      <c r="EI179" s="559"/>
      <c r="EJ179" s="551"/>
      <c r="EK179" s="549"/>
      <c r="EL179" s="550"/>
      <c r="EM179" s="559"/>
      <c r="EN179" s="551"/>
      <c r="EO179" s="549"/>
      <c r="EP179" s="550"/>
      <c r="EQ179" s="559"/>
      <c r="ER179" s="551"/>
      <c r="ES179" s="549"/>
      <c r="ET179" s="550"/>
      <c r="EU179" s="559"/>
      <c r="EV179" s="551"/>
      <c r="EW179" s="549"/>
      <c r="EX179" s="550"/>
      <c r="EY179" s="559"/>
      <c r="EZ179" s="551"/>
      <c r="FA179" s="549"/>
      <c r="FB179" s="550"/>
      <c r="FC179" s="559"/>
      <c r="FD179" s="551"/>
      <c r="FE179" s="549"/>
      <c r="FF179" s="550"/>
      <c r="FG179" s="559"/>
      <c r="FH179" s="551"/>
      <c r="FI179" s="549"/>
      <c r="FJ179" s="550"/>
      <c r="FK179" s="559"/>
      <c r="FL179" s="551"/>
      <c r="FM179" s="549"/>
      <c r="FN179" s="550"/>
      <c r="FO179" s="559"/>
      <c r="FP179" s="551"/>
      <c r="FQ179" s="549"/>
      <c r="FR179" s="550"/>
      <c r="FS179" s="559"/>
      <c r="FT179" s="551"/>
      <c r="FU179" s="549"/>
      <c r="FV179" s="550"/>
      <c r="FW179" s="559"/>
      <c r="FX179" s="551"/>
      <c r="FY179" s="549"/>
      <c r="FZ179" s="550"/>
      <c r="GA179" s="559"/>
      <c r="GB179" s="551"/>
      <c r="GC179" s="549"/>
      <c r="GD179" s="550"/>
      <c r="GE179" s="559"/>
      <c r="GF179" s="551"/>
      <c r="GG179" s="549"/>
      <c r="GH179" s="550"/>
      <c r="GI179" s="559"/>
      <c r="GJ179" s="551"/>
      <c r="GK179" s="549"/>
      <c r="GL179" s="550"/>
      <c r="GM179" s="559"/>
      <c r="GN179" s="551"/>
      <c r="GO179" s="549"/>
      <c r="GP179" s="550"/>
      <c r="GQ179" s="559"/>
      <c r="GR179" s="551"/>
      <c r="GS179" s="549"/>
      <c r="GT179" s="550"/>
      <c r="GU179" s="559"/>
      <c r="GV179" s="551"/>
      <c r="GW179" s="549"/>
      <c r="GX179" s="550"/>
      <c r="GY179" s="559"/>
      <c r="GZ179" s="551"/>
      <c r="HA179" s="549"/>
      <c r="HB179" s="550"/>
      <c r="HC179" s="559"/>
      <c r="HD179" s="551"/>
      <c r="HE179" s="549"/>
      <c r="HF179" s="550"/>
      <c r="HG179" s="559"/>
      <c r="HH179" s="551"/>
      <c r="HI179" s="549"/>
      <c r="HJ179" s="550"/>
      <c r="HK179" s="559"/>
      <c r="HL179" s="551"/>
      <c r="HM179" s="549"/>
      <c r="HN179" s="550"/>
      <c r="HO179" s="559"/>
      <c r="HP179" s="551"/>
      <c r="HQ179" s="549"/>
      <c r="HR179" s="550"/>
      <c r="HS179" s="559"/>
      <c r="HT179" s="551"/>
      <c r="HU179" s="549"/>
      <c r="HV179" s="550"/>
      <c r="HW179" s="559"/>
      <c r="HX179" s="551"/>
      <c r="HY179" s="549"/>
      <c r="HZ179" s="550"/>
      <c r="IA179" s="559"/>
      <c r="IB179" s="551"/>
      <c r="IC179" s="549"/>
      <c r="ID179" s="550"/>
      <c r="IE179" s="559"/>
      <c r="IF179" s="551"/>
      <c r="IG179" s="549"/>
      <c r="IH179" s="550"/>
      <c r="II179" s="559"/>
      <c r="IJ179" s="551"/>
      <c r="IK179" s="549"/>
      <c r="IL179" s="550"/>
      <c r="IM179" s="559"/>
      <c r="IN179" s="551"/>
      <c r="IO179" s="549"/>
      <c r="IP179" s="550"/>
      <c r="IQ179" s="559"/>
      <c r="IR179" s="551"/>
      <c r="IS179" s="549"/>
      <c r="IT179" s="550"/>
      <c r="IU179" s="559"/>
      <c r="IV179" s="551"/>
      <c r="IW179" s="549"/>
      <c r="IX179" s="550"/>
      <c r="IY179" s="559"/>
      <c r="IZ179" s="551"/>
      <c r="JA179" s="549"/>
      <c r="JB179" s="550"/>
      <c r="JC179" s="559"/>
      <c r="JD179" s="551"/>
      <c r="JE179" s="549"/>
      <c r="JF179" s="550"/>
      <c r="JG179" s="559"/>
      <c r="JH179" s="551"/>
      <c r="JI179" s="549"/>
      <c r="JJ179" s="550"/>
      <c r="JK179" s="559"/>
      <c r="JL179" s="551"/>
      <c r="JM179" s="549"/>
      <c r="JN179" s="550"/>
      <c r="JO179" s="559"/>
      <c r="JP179" s="551"/>
      <c r="JQ179" s="549"/>
      <c r="JR179" s="550"/>
      <c r="JS179" s="559"/>
      <c r="JT179" s="551"/>
      <c r="JU179" s="549"/>
      <c r="JV179" s="550"/>
      <c r="JW179" s="559"/>
      <c r="JX179" s="551"/>
      <c r="JY179" s="549"/>
      <c r="JZ179" s="550"/>
      <c r="KA179" s="559"/>
      <c r="KB179" s="551"/>
      <c r="KC179" s="549"/>
      <c r="KD179" s="550"/>
      <c r="KE179" s="559"/>
      <c r="KF179" s="551"/>
      <c r="KG179" s="549"/>
      <c r="KH179" s="550"/>
      <c r="KI179" s="559"/>
      <c r="KJ179" s="551"/>
      <c r="KK179" s="549"/>
      <c r="KL179" s="550"/>
      <c r="KM179" s="559"/>
      <c r="KN179" s="551"/>
      <c r="KO179" s="549"/>
      <c r="KP179" s="550"/>
      <c r="KQ179" s="559"/>
      <c r="KR179" s="551"/>
      <c r="KS179" s="549"/>
      <c r="KT179" s="550"/>
      <c r="KU179" s="559"/>
      <c r="KV179" s="551"/>
      <c r="KW179" s="549"/>
      <c r="KX179" s="550"/>
      <c r="KY179" s="559"/>
      <c r="KZ179" s="551"/>
      <c r="LA179" s="549"/>
      <c r="LB179" s="550"/>
      <c r="LC179" s="559"/>
      <c r="LD179" s="551"/>
      <c r="LE179" s="549"/>
      <c r="LF179" s="550"/>
      <c r="LG179" s="559"/>
      <c r="LH179" s="551"/>
      <c r="LI179" s="549"/>
      <c r="LJ179" s="550"/>
      <c r="LK179" s="559"/>
      <c r="LL179" s="551"/>
      <c r="LM179" s="549"/>
      <c r="LN179" s="550"/>
      <c r="LO179" s="559"/>
      <c r="LP179" s="551"/>
      <c r="LQ179" s="549"/>
      <c r="LR179" s="550"/>
      <c r="LS179" s="559"/>
      <c r="LT179" s="551"/>
      <c r="LU179" s="549"/>
      <c r="LV179" s="550"/>
      <c r="LW179" s="559"/>
      <c r="LX179" s="551"/>
      <c r="LY179" s="549"/>
      <c r="LZ179" s="550"/>
      <c r="MA179" s="559"/>
      <c r="MB179" s="551"/>
      <c r="MC179" s="549"/>
      <c r="MD179" s="550"/>
      <c r="ME179" s="559"/>
      <c r="MF179" s="551"/>
      <c r="MG179" s="549"/>
      <c r="MH179" s="550"/>
      <c r="MI179" s="559"/>
      <c r="MJ179" s="551"/>
      <c r="MK179" s="549"/>
      <c r="ML179" s="550"/>
      <c r="MM179" s="559"/>
      <c r="MN179" s="551"/>
      <c r="MO179" s="549"/>
      <c r="MP179" s="550"/>
      <c r="MQ179" s="559"/>
      <c r="MR179" s="551"/>
      <c r="MS179" s="549"/>
      <c r="MT179" s="550"/>
      <c r="MU179" s="559"/>
      <c r="MV179" s="551"/>
      <c r="MW179" s="549"/>
      <c r="MX179" s="550"/>
      <c r="MY179" s="559"/>
      <c r="MZ179" s="551"/>
      <c r="NA179" s="549"/>
      <c r="NB179" s="550"/>
      <c r="NC179" s="559"/>
      <c r="ND179" s="551"/>
      <c r="NE179" s="549"/>
      <c r="NF179" s="550"/>
      <c r="NG179" s="559"/>
      <c r="NH179" s="551"/>
      <c r="NI179" s="549"/>
      <c r="NJ179" s="550"/>
      <c r="NK179" s="559"/>
      <c r="NL179" s="551"/>
      <c r="NM179" s="549"/>
      <c r="NN179" s="550"/>
      <c r="NO179" s="559"/>
      <c r="NP179" s="551"/>
      <c r="NQ179" s="549"/>
      <c r="NR179" s="550"/>
      <c r="NS179" s="559"/>
      <c r="NT179" s="551"/>
      <c r="NU179" s="549"/>
      <c r="NV179" s="550"/>
      <c r="NW179" s="559"/>
      <c r="NX179" s="551"/>
      <c r="NY179" s="549"/>
      <c r="NZ179" s="550"/>
      <c r="OA179" s="559"/>
      <c r="OB179" s="551"/>
      <c r="OC179" s="549"/>
      <c r="OD179" s="550"/>
      <c r="OE179" s="559"/>
      <c r="OF179" s="551"/>
      <c r="OG179" s="549"/>
      <c r="OH179" s="550"/>
      <c r="OI179" s="559"/>
      <c r="OJ179" s="551"/>
      <c r="OK179" s="549"/>
      <c r="OL179" s="550"/>
      <c r="OM179" s="559"/>
      <c r="ON179" s="551"/>
      <c r="OO179" s="549"/>
      <c r="OP179" s="550"/>
      <c r="OQ179" s="559"/>
      <c r="OR179" s="551"/>
      <c r="OS179" s="549"/>
      <c r="OT179" s="550"/>
      <c r="OU179" s="559"/>
      <c r="OV179" s="551"/>
      <c r="OW179" s="549"/>
      <c r="OX179" s="550"/>
      <c r="OY179" s="559"/>
      <c r="OZ179" s="551"/>
      <c r="PA179" s="549"/>
      <c r="PB179" s="550"/>
      <c r="PC179" s="559"/>
      <c r="PD179" s="551"/>
      <c r="PE179" s="549"/>
      <c r="PF179" s="550"/>
      <c r="PG179" s="559"/>
      <c r="PH179" s="551"/>
      <c r="PI179" s="549"/>
      <c r="PJ179" s="550"/>
      <c r="PK179" s="559"/>
      <c r="PL179" s="551"/>
      <c r="PM179" s="549"/>
      <c r="PN179" s="550"/>
      <c r="PO179" s="559"/>
      <c r="PP179" s="551"/>
      <c r="PQ179" s="549"/>
      <c r="PR179" s="550"/>
      <c r="PS179" s="559"/>
      <c r="PT179" s="551"/>
      <c r="PU179" s="549"/>
      <c r="PV179" s="550"/>
      <c r="PW179" s="559"/>
      <c r="PX179" s="551"/>
      <c r="PY179" s="549"/>
      <c r="PZ179" s="550"/>
      <c r="QA179" s="559"/>
      <c r="QB179" s="551"/>
      <c r="QC179" s="549"/>
      <c r="QD179" s="550"/>
      <c r="QE179" s="559"/>
      <c r="QF179" s="551"/>
      <c r="QG179" s="549"/>
      <c r="QH179" s="550"/>
      <c r="QI179" s="559"/>
      <c r="QJ179" s="551"/>
      <c r="QK179" s="549"/>
      <c r="QL179" s="550"/>
      <c r="QM179" s="559"/>
      <c r="QN179" s="551"/>
      <c r="QO179" s="549"/>
      <c r="QP179" s="550"/>
      <c r="QQ179" s="559"/>
      <c r="QR179" s="551"/>
      <c r="QS179" s="549"/>
      <c r="QT179" s="550"/>
      <c r="QU179" s="559"/>
      <c r="QV179" s="551"/>
      <c r="QW179" s="549"/>
      <c r="QX179" s="550"/>
      <c r="QY179" s="559"/>
      <c r="QZ179" s="551"/>
      <c r="RA179" s="549"/>
      <c r="RB179" s="550"/>
      <c r="RC179" s="559"/>
      <c r="RD179" s="551"/>
      <c r="RE179" s="549"/>
      <c r="RF179" s="550"/>
      <c r="RG179" s="559"/>
      <c r="RH179" s="551"/>
      <c r="RI179" s="549"/>
      <c r="RJ179" s="550"/>
      <c r="RK179" s="559"/>
      <c r="RL179" s="551"/>
      <c r="RM179" s="549"/>
      <c r="RN179" s="550"/>
      <c r="RO179" s="559"/>
      <c r="RP179" s="551"/>
      <c r="RQ179" s="549"/>
      <c r="RR179" s="550"/>
      <c r="RS179" s="559"/>
      <c r="RT179" s="551"/>
      <c r="RU179" s="549"/>
      <c r="RV179" s="550"/>
      <c r="RW179" s="559"/>
      <c r="RX179" s="551"/>
      <c r="RY179" s="549"/>
      <c r="RZ179" s="550"/>
      <c r="SA179" s="559"/>
      <c r="SB179" s="551"/>
      <c r="SC179" s="549"/>
      <c r="SD179" s="550"/>
      <c r="SE179" s="559"/>
      <c r="SF179" s="551"/>
      <c r="SG179" s="549"/>
      <c r="SH179" s="550"/>
      <c r="SI179" s="559"/>
      <c r="SJ179" s="551"/>
      <c r="SK179" s="549"/>
      <c r="SL179" s="550"/>
      <c r="SM179" s="559"/>
      <c r="SN179" s="551"/>
      <c r="SO179" s="549"/>
      <c r="SP179" s="550"/>
      <c r="SQ179" s="559"/>
      <c r="SR179" s="551"/>
      <c r="SS179" s="549"/>
      <c r="ST179" s="550"/>
      <c r="SU179" s="559"/>
      <c r="SV179" s="551"/>
      <c r="SW179" s="549"/>
      <c r="SX179" s="550"/>
      <c r="SY179" s="559"/>
      <c r="SZ179" s="551"/>
      <c r="TA179" s="549"/>
      <c r="TB179" s="550"/>
      <c r="TC179" s="559"/>
      <c r="TD179" s="551"/>
      <c r="TE179" s="549"/>
      <c r="TF179" s="550"/>
      <c r="TG179" s="559"/>
      <c r="TH179" s="551"/>
      <c r="TI179" s="549"/>
      <c r="TJ179" s="550"/>
      <c r="TK179" s="559"/>
      <c r="TL179" s="551"/>
      <c r="TM179" s="549"/>
      <c r="TN179" s="550"/>
      <c r="TO179" s="559"/>
      <c r="TP179" s="551"/>
      <c r="TQ179" s="549"/>
      <c r="TR179" s="550"/>
      <c r="TS179" s="559"/>
      <c r="TT179" s="551"/>
      <c r="TU179" s="549"/>
      <c r="TV179" s="550"/>
      <c r="TW179" s="559"/>
      <c r="TX179" s="551"/>
      <c r="TY179" s="549"/>
      <c r="TZ179" s="550"/>
      <c r="UA179" s="559"/>
      <c r="UB179" s="551"/>
      <c r="UC179" s="549"/>
      <c r="UD179" s="550"/>
      <c r="UE179" s="559"/>
      <c r="UF179" s="551"/>
      <c r="UG179" s="549"/>
      <c r="UH179" s="550"/>
      <c r="UI179" s="559"/>
      <c r="UJ179" s="551"/>
      <c r="UK179" s="549"/>
      <c r="UL179" s="550"/>
      <c r="UM179" s="559"/>
      <c r="UN179" s="551"/>
      <c r="UO179" s="549"/>
      <c r="UP179" s="550"/>
      <c r="UQ179" s="559"/>
      <c r="UR179" s="551"/>
      <c r="US179" s="549"/>
      <c r="UT179" s="550"/>
      <c r="UU179" s="559"/>
      <c r="UV179" s="551"/>
      <c r="UW179" s="549"/>
      <c r="UX179" s="550"/>
      <c r="UY179" s="559"/>
      <c r="UZ179" s="551"/>
      <c r="VA179" s="549"/>
      <c r="VB179" s="550"/>
      <c r="VC179" s="559"/>
      <c r="VD179" s="551"/>
      <c r="VE179" s="549"/>
      <c r="VF179" s="550"/>
      <c r="VG179" s="559"/>
      <c r="VH179" s="551"/>
      <c r="VI179" s="549"/>
      <c r="VJ179" s="550"/>
      <c r="VK179" s="559"/>
      <c r="VL179" s="551"/>
      <c r="VM179" s="549"/>
      <c r="VN179" s="550"/>
      <c r="VO179" s="559"/>
      <c r="VP179" s="551"/>
      <c r="VQ179" s="549"/>
      <c r="VR179" s="550"/>
      <c r="VS179" s="559"/>
      <c r="VT179" s="551"/>
      <c r="VU179" s="549"/>
      <c r="VV179" s="550"/>
      <c r="VW179" s="559"/>
      <c r="VX179" s="551"/>
      <c r="VY179" s="549"/>
      <c r="VZ179" s="550"/>
      <c r="WA179" s="559"/>
      <c r="WB179" s="551"/>
      <c r="WC179" s="549"/>
      <c r="WD179" s="550"/>
      <c r="WE179" s="559"/>
      <c r="WF179" s="551"/>
      <c r="WG179" s="549"/>
      <c r="WH179" s="550"/>
      <c r="WI179" s="559"/>
      <c r="WJ179" s="551"/>
      <c r="WK179" s="549"/>
      <c r="WL179" s="550"/>
      <c r="WM179" s="559"/>
      <c r="WN179" s="551"/>
      <c r="WO179" s="549"/>
      <c r="WP179" s="550"/>
      <c r="WQ179" s="559"/>
      <c r="WR179" s="551"/>
      <c r="WS179" s="549"/>
      <c r="WT179" s="550"/>
      <c r="WU179" s="559"/>
      <c r="WV179" s="551"/>
      <c r="WW179" s="549"/>
      <c r="WX179" s="550"/>
      <c r="WY179" s="559"/>
      <c r="WZ179" s="551"/>
      <c r="XA179" s="549"/>
      <c r="XB179" s="550"/>
      <c r="XC179" s="559"/>
      <c r="XD179" s="551"/>
      <c r="XE179" s="549"/>
      <c r="XF179" s="550"/>
      <c r="XG179" s="559"/>
      <c r="XH179" s="551"/>
      <c r="XI179" s="549"/>
      <c r="XJ179" s="550"/>
      <c r="XK179" s="559"/>
      <c r="XL179" s="551"/>
      <c r="XM179" s="549"/>
      <c r="XN179" s="550"/>
      <c r="XO179" s="559"/>
      <c r="XP179" s="551"/>
      <c r="XQ179" s="549"/>
      <c r="XR179" s="550"/>
      <c r="XS179" s="559"/>
      <c r="XT179" s="551"/>
      <c r="XU179" s="549"/>
      <c r="XV179" s="550"/>
      <c r="XW179" s="559"/>
      <c r="XX179" s="551"/>
      <c r="XY179" s="549"/>
      <c r="XZ179" s="550"/>
      <c r="YA179" s="559"/>
      <c r="YB179" s="551"/>
      <c r="YC179" s="549"/>
      <c r="YD179" s="550"/>
      <c r="YE179" s="559"/>
      <c r="YF179" s="551"/>
      <c r="YG179" s="549"/>
      <c r="YH179" s="550"/>
      <c r="YI179" s="559"/>
      <c r="YJ179" s="551"/>
      <c r="YK179" s="549"/>
      <c r="YL179" s="550"/>
      <c r="YM179" s="559"/>
      <c r="YN179" s="551"/>
      <c r="YO179" s="549"/>
      <c r="YP179" s="550"/>
      <c r="YQ179" s="559"/>
      <c r="YR179" s="551"/>
      <c r="YS179" s="549"/>
      <c r="YT179" s="550"/>
      <c r="YU179" s="559"/>
      <c r="YV179" s="551"/>
      <c r="YW179" s="549"/>
      <c r="YX179" s="550"/>
      <c r="YY179" s="559"/>
      <c r="YZ179" s="551"/>
      <c r="ZA179" s="549"/>
      <c r="ZB179" s="550"/>
      <c r="ZC179" s="559"/>
      <c r="ZD179" s="551"/>
      <c r="ZE179" s="549"/>
      <c r="ZF179" s="550"/>
      <c r="ZG179" s="559"/>
      <c r="ZH179" s="551"/>
      <c r="ZI179" s="549"/>
      <c r="ZJ179" s="550"/>
      <c r="ZK179" s="559"/>
      <c r="ZL179" s="551"/>
      <c r="ZM179" s="549"/>
      <c r="ZN179" s="550"/>
      <c r="ZO179" s="559"/>
      <c r="ZP179" s="551"/>
      <c r="ZQ179" s="549"/>
      <c r="ZR179" s="550"/>
      <c r="ZS179" s="559"/>
      <c r="ZT179" s="551"/>
      <c r="ZU179" s="549"/>
      <c r="ZV179" s="550"/>
      <c r="ZW179" s="559"/>
      <c r="ZX179" s="551"/>
      <c r="ZY179" s="549"/>
      <c r="ZZ179" s="550"/>
      <c r="AAA179" s="559"/>
      <c r="AAB179" s="551"/>
      <c r="AAC179" s="549"/>
      <c r="AAD179" s="550"/>
      <c r="AAE179" s="559"/>
      <c r="AAF179" s="551"/>
      <c r="AAG179" s="549"/>
      <c r="AAH179" s="550"/>
      <c r="AAI179" s="559"/>
      <c r="AAJ179" s="551"/>
      <c r="AAK179" s="549"/>
      <c r="AAL179" s="550"/>
      <c r="AAM179" s="559"/>
      <c r="AAN179" s="551"/>
      <c r="AAO179" s="549"/>
      <c r="AAP179" s="550"/>
      <c r="AAQ179" s="559"/>
      <c r="AAR179" s="551"/>
      <c r="AAS179" s="549"/>
      <c r="AAT179" s="550"/>
      <c r="AAU179" s="559"/>
      <c r="AAV179" s="551"/>
      <c r="AAW179" s="549"/>
      <c r="AAX179" s="550"/>
      <c r="AAY179" s="559"/>
      <c r="AAZ179" s="551"/>
      <c r="ABA179" s="549"/>
      <c r="ABB179" s="550"/>
      <c r="ABC179" s="559"/>
      <c r="ABD179" s="551"/>
      <c r="ABE179" s="549"/>
      <c r="ABF179" s="550"/>
      <c r="ABG179" s="559"/>
      <c r="ABH179" s="551"/>
      <c r="ABI179" s="549"/>
      <c r="ABJ179" s="550"/>
      <c r="ABK179" s="559"/>
      <c r="ABL179" s="551"/>
      <c r="ABM179" s="549"/>
      <c r="ABN179" s="550"/>
      <c r="ABO179" s="559"/>
      <c r="ABP179" s="551"/>
      <c r="ABQ179" s="549"/>
      <c r="ABR179" s="550"/>
      <c r="ABS179" s="559"/>
      <c r="ABT179" s="551"/>
      <c r="ABU179" s="549"/>
      <c r="ABV179" s="550"/>
      <c r="ABW179" s="559"/>
      <c r="ABX179" s="551"/>
      <c r="ABY179" s="549"/>
      <c r="ABZ179" s="550"/>
      <c r="ACA179" s="559"/>
      <c r="ACB179" s="551"/>
      <c r="ACC179" s="549"/>
      <c r="ACD179" s="550"/>
      <c r="ACE179" s="559"/>
      <c r="ACF179" s="551"/>
      <c r="ACG179" s="549"/>
      <c r="ACH179" s="550"/>
      <c r="ACI179" s="559"/>
      <c r="ACJ179" s="551"/>
      <c r="ACK179" s="549"/>
      <c r="ACL179" s="550"/>
      <c r="ACM179" s="559"/>
      <c r="ACN179" s="551"/>
      <c r="ACO179" s="549"/>
      <c r="ACP179" s="550"/>
      <c r="ACQ179" s="559"/>
      <c r="ACR179" s="551"/>
      <c r="ACS179" s="549"/>
      <c r="ACT179" s="550"/>
      <c r="ACU179" s="559"/>
      <c r="ACV179" s="551"/>
      <c r="ACW179" s="549"/>
      <c r="ACX179" s="550"/>
      <c r="ACY179" s="559"/>
      <c r="ACZ179" s="551"/>
      <c r="ADA179" s="549"/>
      <c r="ADB179" s="550"/>
      <c r="ADC179" s="559"/>
      <c r="ADD179" s="551"/>
      <c r="ADE179" s="549"/>
      <c r="ADF179" s="550"/>
      <c r="ADG179" s="559"/>
      <c r="ADH179" s="551"/>
      <c r="ADI179" s="549"/>
      <c r="ADJ179" s="550"/>
      <c r="ADK179" s="559"/>
      <c r="ADL179" s="551"/>
      <c r="ADM179" s="549"/>
      <c r="ADN179" s="550"/>
      <c r="ADO179" s="559"/>
      <c r="ADP179" s="551"/>
      <c r="ADQ179" s="549"/>
      <c r="ADR179" s="550"/>
      <c r="ADS179" s="559"/>
      <c r="ADT179" s="551"/>
      <c r="ADU179" s="549"/>
      <c r="ADV179" s="550"/>
      <c r="ADW179" s="559"/>
      <c r="ADX179" s="551"/>
      <c r="ADY179" s="549"/>
      <c r="ADZ179" s="550"/>
      <c r="AEA179" s="559"/>
      <c r="AEB179" s="551"/>
      <c r="AEC179" s="549"/>
      <c r="AED179" s="550"/>
      <c r="AEE179" s="559"/>
      <c r="AEF179" s="551"/>
      <c r="AEG179" s="549"/>
      <c r="AEH179" s="550"/>
      <c r="AEI179" s="559"/>
      <c r="AEJ179" s="551"/>
      <c r="AEK179" s="549"/>
      <c r="AEL179" s="550"/>
      <c r="AEM179" s="559"/>
      <c r="AEN179" s="551"/>
      <c r="AEO179" s="549"/>
      <c r="AEP179" s="550"/>
      <c r="AEQ179" s="559"/>
      <c r="AER179" s="551"/>
      <c r="AES179" s="549"/>
      <c r="AET179" s="550"/>
      <c r="AEU179" s="559"/>
      <c r="AEV179" s="551"/>
      <c r="AEW179" s="549"/>
      <c r="AEX179" s="550"/>
      <c r="AEY179" s="559"/>
      <c r="AEZ179" s="551"/>
      <c r="AFA179" s="549"/>
      <c r="AFB179" s="550"/>
      <c r="AFC179" s="559"/>
      <c r="AFD179" s="551"/>
      <c r="AFE179" s="549"/>
      <c r="AFF179" s="550"/>
      <c r="AFG179" s="559"/>
      <c r="AFH179" s="551"/>
      <c r="AFI179" s="549"/>
      <c r="AFJ179" s="550"/>
      <c r="AFK179" s="559"/>
      <c r="AFL179" s="551"/>
      <c r="AFM179" s="549"/>
      <c r="AFN179" s="550"/>
      <c r="AFO179" s="559"/>
      <c r="AFP179" s="551"/>
      <c r="AFQ179" s="549"/>
      <c r="AFR179" s="550"/>
      <c r="AFS179" s="559"/>
      <c r="AFT179" s="551"/>
      <c r="AFU179" s="549"/>
      <c r="AFV179" s="550"/>
      <c r="AFW179" s="559"/>
      <c r="AFX179" s="551"/>
      <c r="AFY179" s="549"/>
      <c r="AFZ179" s="550"/>
      <c r="AGA179" s="559"/>
      <c r="AGB179" s="551"/>
      <c r="AGC179" s="549"/>
      <c r="AGD179" s="550"/>
      <c r="AGE179" s="559"/>
      <c r="AGF179" s="551"/>
      <c r="AGG179" s="549"/>
      <c r="AGH179" s="550"/>
      <c r="AGI179" s="559"/>
      <c r="AGJ179" s="551"/>
      <c r="AGK179" s="549"/>
      <c r="AGL179" s="550"/>
      <c r="AGM179" s="559"/>
      <c r="AGN179" s="551"/>
      <c r="AGO179" s="549"/>
      <c r="AGP179" s="550"/>
      <c r="AGQ179" s="559"/>
      <c r="AGR179" s="551"/>
      <c r="AGS179" s="549"/>
      <c r="AGT179" s="550"/>
      <c r="AGU179" s="559"/>
      <c r="AGV179" s="551"/>
      <c r="AGW179" s="549"/>
      <c r="AGX179" s="550"/>
      <c r="AGY179" s="559"/>
      <c r="AGZ179" s="551"/>
      <c r="AHA179" s="549"/>
      <c r="AHB179" s="550"/>
      <c r="AHC179" s="559"/>
      <c r="AHD179" s="551"/>
      <c r="AHE179" s="549"/>
      <c r="AHF179" s="550"/>
      <c r="AHG179" s="559"/>
      <c r="AHH179" s="551"/>
      <c r="AHI179" s="549"/>
      <c r="AHJ179" s="550"/>
      <c r="AHK179" s="559"/>
      <c r="AHL179" s="551"/>
      <c r="AHM179" s="549"/>
      <c r="AHN179" s="550"/>
      <c r="AHO179" s="559"/>
      <c r="AHP179" s="551"/>
      <c r="AHQ179" s="549"/>
      <c r="AHR179" s="550"/>
      <c r="AHS179" s="559"/>
      <c r="AHT179" s="551"/>
      <c r="AHU179" s="549"/>
      <c r="AHV179" s="550"/>
      <c r="AHW179" s="559"/>
      <c r="AHX179" s="551"/>
      <c r="AHY179" s="549"/>
      <c r="AHZ179" s="550"/>
      <c r="AIA179" s="559"/>
      <c r="AIB179" s="551"/>
      <c r="AIC179" s="549"/>
      <c r="AID179" s="550"/>
      <c r="AIE179" s="559"/>
      <c r="AIF179" s="551"/>
      <c r="AIG179" s="549"/>
      <c r="AIH179" s="550"/>
      <c r="AII179" s="559"/>
      <c r="AIJ179" s="551"/>
      <c r="AIK179" s="549"/>
      <c r="AIL179" s="550"/>
      <c r="AIM179" s="559"/>
      <c r="AIN179" s="551"/>
      <c r="AIO179" s="549"/>
      <c r="AIP179" s="550"/>
      <c r="AIQ179" s="559"/>
      <c r="AIR179" s="551"/>
      <c r="AIS179" s="549"/>
      <c r="AIT179" s="550"/>
      <c r="AIU179" s="559"/>
      <c r="AIV179" s="551"/>
      <c r="AIW179" s="549"/>
      <c r="AIX179" s="550"/>
      <c r="AIY179" s="559"/>
      <c r="AIZ179" s="551"/>
      <c r="AJA179" s="549"/>
      <c r="AJB179" s="550"/>
      <c r="AJC179" s="559"/>
      <c r="AJD179" s="551"/>
      <c r="AJE179" s="549"/>
      <c r="AJF179" s="550"/>
      <c r="AJG179" s="559"/>
      <c r="AJH179" s="551"/>
      <c r="AJI179" s="549"/>
      <c r="AJJ179" s="550"/>
      <c r="AJK179" s="559"/>
      <c r="AJL179" s="551"/>
      <c r="AJM179" s="549"/>
      <c r="AJN179" s="550"/>
      <c r="AJO179" s="559"/>
      <c r="AJP179" s="551"/>
      <c r="AJQ179" s="549"/>
      <c r="AJR179" s="550"/>
      <c r="AJS179" s="559"/>
      <c r="AJT179" s="551"/>
      <c r="AJU179" s="549"/>
      <c r="AJV179" s="550"/>
      <c r="AJW179" s="559"/>
      <c r="AJX179" s="551"/>
      <c r="AJY179" s="549"/>
      <c r="AJZ179" s="550"/>
      <c r="AKA179" s="559"/>
      <c r="AKB179" s="551"/>
      <c r="AKC179" s="549"/>
      <c r="AKD179" s="550"/>
      <c r="AKE179" s="559"/>
      <c r="AKF179" s="551"/>
      <c r="AKG179" s="549"/>
      <c r="AKH179" s="550"/>
      <c r="AKI179" s="559"/>
      <c r="AKJ179" s="551"/>
      <c r="AKK179" s="549"/>
      <c r="AKL179" s="550"/>
      <c r="AKM179" s="559"/>
      <c r="AKN179" s="551"/>
      <c r="AKO179" s="549"/>
      <c r="AKP179" s="550"/>
      <c r="AKQ179" s="559"/>
      <c r="AKR179" s="551"/>
      <c r="AKS179" s="549"/>
      <c r="AKT179" s="550"/>
      <c r="AKU179" s="559"/>
      <c r="AKV179" s="551"/>
      <c r="AKW179" s="549"/>
      <c r="AKX179" s="550"/>
      <c r="AKY179" s="559"/>
      <c r="AKZ179" s="551"/>
      <c r="ALA179" s="549"/>
      <c r="ALB179" s="550"/>
      <c r="ALC179" s="559"/>
      <c r="ALD179" s="551"/>
      <c r="ALE179" s="549"/>
      <c r="ALF179" s="550"/>
      <c r="ALG179" s="559"/>
      <c r="ALH179" s="551"/>
      <c r="ALI179" s="549"/>
      <c r="ALJ179" s="550"/>
      <c r="ALK179" s="559"/>
      <c r="ALL179" s="551"/>
      <c r="ALM179" s="549"/>
      <c r="ALN179" s="550"/>
      <c r="ALO179" s="559"/>
      <c r="ALP179" s="551"/>
      <c r="ALQ179" s="549"/>
      <c r="ALR179" s="550"/>
      <c r="ALS179" s="559"/>
      <c r="ALT179" s="551"/>
      <c r="ALU179" s="549"/>
      <c r="ALV179" s="550"/>
      <c r="ALW179" s="559"/>
      <c r="ALX179" s="551"/>
      <c r="ALY179" s="549"/>
      <c r="ALZ179" s="550"/>
      <c r="AMA179" s="559"/>
      <c r="AMB179" s="551"/>
      <c r="AMC179" s="549"/>
      <c r="AMD179" s="550"/>
      <c r="AME179" s="559"/>
      <c r="AMF179" s="551"/>
      <c r="AMG179" s="549"/>
      <c r="AMH179" s="550"/>
      <c r="AMI179" s="559"/>
      <c r="AMJ179" s="551"/>
      <c r="AMK179" s="549"/>
      <c r="AML179" s="550"/>
      <c r="AMM179" s="559"/>
      <c r="AMN179" s="551"/>
      <c r="AMO179" s="549"/>
      <c r="AMP179" s="550"/>
      <c r="AMQ179" s="559"/>
      <c r="AMR179" s="551"/>
      <c r="AMS179" s="549"/>
      <c r="AMT179" s="550"/>
      <c r="AMU179" s="559"/>
      <c r="AMV179" s="551"/>
      <c r="AMW179" s="549"/>
      <c r="AMX179" s="550"/>
      <c r="AMY179" s="559"/>
      <c r="AMZ179" s="551"/>
      <c r="ANA179" s="549"/>
      <c r="ANB179" s="550"/>
      <c r="ANC179" s="559"/>
      <c r="AND179" s="551"/>
      <c r="ANE179" s="549"/>
      <c r="ANF179" s="550"/>
      <c r="ANG179" s="559"/>
      <c r="ANH179" s="551"/>
      <c r="ANI179" s="549"/>
      <c r="ANJ179" s="550"/>
      <c r="ANK179" s="559"/>
      <c r="ANL179" s="551"/>
      <c r="ANM179" s="549"/>
      <c r="ANN179" s="550"/>
      <c r="ANO179" s="559"/>
      <c r="ANP179" s="551"/>
      <c r="ANQ179" s="549"/>
      <c r="ANR179" s="550"/>
      <c r="ANS179" s="559"/>
      <c r="ANT179" s="551"/>
      <c r="ANU179" s="549"/>
      <c r="ANV179" s="550"/>
      <c r="ANW179" s="559"/>
      <c r="ANX179" s="551"/>
      <c r="ANY179" s="549"/>
      <c r="ANZ179" s="550"/>
      <c r="AOA179" s="559"/>
      <c r="AOB179" s="551"/>
      <c r="AOC179" s="549"/>
      <c r="AOD179" s="550"/>
      <c r="AOE179" s="559"/>
      <c r="AOF179" s="551"/>
      <c r="AOG179" s="549"/>
      <c r="AOH179" s="550"/>
      <c r="AOI179" s="559"/>
      <c r="AOJ179" s="551"/>
      <c r="AOK179" s="549"/>
      <c r="AOL179" s="550"/>
      <c r="AOM179" s="559"/>
      <c r="AON179" s="551"/>
      <c r="AOO179" s="549"/>
      <c r="AOP179" s="550"/>
      <c r="AOQ179" s="559"/>
      <c r="AOR179" s="551"/>
      <c r="AOS179" s="549"/>
      <c r="AOT179" s="550"/>
      <c r="AOU179" s="559"/>
      <c r="AOV179" s="551"/>
      <c r="AOW179" s="549"/>
      <c r="AOX179" s="550"/>
      <c r="AOY179" s="559"/>
      <c r="AOZ179" s="551"/>
      <c r="APA179" s="549"/>
      <c r="APB179" s="550"/>
      <c r="APC179" s="559"/>
      <c r="APD179" s="551"/>
      <c r="APE179" s="549"/>
      <c r="APF179" s="550"/>
      <c r="APG179" s="559"/>
      <c r="APH179" s="551"/>
      <c r="API179" s="549"/>
      <c r="APJ179" s="550"/>
      <c r="APK179" s="559"/>
      <c r="APL179" s="551"/>
      <c r="APM179" s="549"/>
      <c r="APN179" s="550"/>
      <c r="APO179" s="559"/>
      <c r="APP179" s="551"/>
      <c r="APQ179" s="549"/>
      <c r="APR179" s="550"/>
      <c r="APS179" s="559"/>
      <c r="APT179" s="551"/>
      <c r="APU179" s="549"/>
      <c r="APV179" s="550"/>
      <c r="APW179" s="559"/>
      <c r="APX179" s="551"/>
      <c r="APY179" s="549"/>
      <c r="APZ179" s="550"/>
      <c r="AQA179" s="559"/>
      <c r="AQB179" s="551"/>
      <c r="AQC179" s="549"/>
      <c r="AQD179" s="550"/>
      <c r="AQE179" s="559"/>
      <c r="AQF179" s="551"/>
      <c r="AQG179" s="549"/>
      <c r="AQH179" s="550"/>
      <c r="AQI179" s="559"/>
      <c r="AQJ179" s="551"/>
      <c r="AQK179" s="549"/>
      <c r="AQL179" s="550"/>
      <c r="AQM179" s="559"/>
      <c r="AQN179" s="551"/>
      <c r="AQO179" s="549"/>
      <c r="AQP179" s="550"/>
      <c r="AQQ179" s="559"/>
      <c r="AQR179" s="551"/>
      <c r="AQS179" s="549"/>
      <c r="AQT179" s="550"/>
      <c r="AQU179" s="559"/>
      <c r="AQV179" s="551"/>
      <c r="AQW179" s="549"/>
      <c r="AQX179" s="550"/>
      <c r="AQY179" s="559"/>
      <c r="AQZ179" s="551"/>
      <c r="ARA179" s="549"/>
      <c r="ARB179" s="550"/>
      <c r="ARC179" s="559"/>
      <c r="ARD179" s="551"/>
      <c r="ARE179" s="549"/>
      <c r="ARF179" s="550"/>
      <c r="ARG179" s="559"/>
      <c r="ARH179" s="551"/>
      <c r="ARI179" s="549"/>
      <c r="ARJ179" s="550"/>
      <c r="ARK179" s="559"/>
      <c r="ARL179" s="551"/>
      <c r="ARM179" s="549"/>
      <c r="ARN179" s="550"/>
      <c r="ARO179" s="559"/>
      <c r="ARP179" s="551"/>
      <c r="ARQ179" s="549"/>
      <c r="ARR179" s="550"/>
      <c r="ARS179" s="559"/>
      <c r="ART179" s="551"/>
      <c r="ARU179" s="549"/>
      <c r="ARV179" s="550"/>
      <c r="ARW179" s="559"/>
      <c r="ARX179" s="551"/>
      <c r="ARY179" s="549"/>
      <c r="ARZ179" s="550"/>
      <c r="ASA179" s="559"/>
      <c r="ASB179" s="551"/>
      <c r="ASC179" s="549"/>
      <c r="ASD179" s="550"/>
      <c r="ASE179" s="559"/>
      <c r="ASF179" s="551"/>
      <c r="ASG179" s="549"/>
      <c r="ASH179" s="550"/>
      <c r="ASI179" s="559"/>
      <c r="ASJ179" s="551"/>
      <c r="ASK179" s="549"/>
      <c r="ASL179" s="550"/>
      <c r="ASM179" s="559"/>
      <c r="ASN179" s="551"/>
      <c r="ASO179" s="549"/>
      <c r="ASP179" s="550"/>
      <c r="ASQ179" s="559"/>
      <c r="ASR179" s="551"/>
      <c r="ASS179" s="549"/>
      <c r="AST179" s="550"/>
      <c r="ASU179" s="559"/>
      <c r="ASV179" s="551"/>
      <c r="ASW179" s="549"/>
      <c r="ASX179" s="550"/>
      <c r="ASY179" s="559"/>
      <c r="ASZ179" s="551"/>
      <c r="ATA179" s="549"/>
      <c r="ATB179" s="550"/>
      <c r="ATC179" s="559"/>
      <c r="ATD179" s="551"/>
      <c r="ATE179" s="549"/>
      <c r="ATF179" s="550"/>
      <c r="ATG179" s="559"/>
      <c r="ATH179" s="551"/>
      <c r="ATI179" s="549"/>
      <c r="ATJ179" s="550"/>
      <c r="ATK179" s="559"/>
      <c r="ATL179" s="551"/>
      <c r="ATM179" s="549"/>
      <c r="ATN179" s="550"/>
      <c r="ATO179" s="559"/>
      <c r="ATP179" s="551"/>
      <c r="ATQ179" s="549"/>
      <c r="ATR179" s="550"/>
      <c r="ATS179" s="559"/>
      <c r="ATT179" s="551"/>
      <c r="ATU179" s="549"/>
      <c r="ATV179" s="550"/>
      <c r="ATW179" s="559"/>
      <c r="ATX179" s="551"/>
      <c r="ATY179" s="549"/>
      <c r="ATZ179" s="550"/>
      <c r="AUA179" s="559"/>
      <c r="AUB179" s="551"/>
      <c r="AUC179" s="549"/>
      <c r="AUD179" s="550"/>
      <c r="AUE179" s="559"/>
      <c r="AUF179" s="551"/>
      <c r="AUG179" s="549"/>
      <c r="AUH179" s="550"/>
      <c r="AUI179" s="559"/>
      <c r="AUJ179" s="551"/>
      <c r="AUK179" s="549"/>
      <c r="AUL179" s="550"/>
      <c r="AUM179" s="559"/>
      <c r="AUN179" s="551"/>
      <c r="AUO179" s="549"/>
      <c r="AUP179" s="550"/>
      <c r="AUQ179" s="559"/>
      <c r="AUR179" s="551"/>
      <c r="AUS179" s="549"/>
      <c r="AUT179" s="550"/>
      <c r="AUU179" s="559"/>
      <c r="AUV179" s="551"/>
      <c r="AUW179" s="549"/>
      <c r="AUX179" s="550"/>
      <c r="AUY179" s="559"/>
      <c r="AUZ179" s="551"/>
      <c r="AVA179" s="549"/>
      <c r="AVB179" s="550"/>
      <c r="AVC179" s="559"/>
      <c r="AVD179" s="551"/>
      <c r="AVE179" s="549"/>
      <c r="AVF179" s="550"/>
      <c r="AVG179" s="559"/>
      <c r="AVH179" s="551"/>
      <c r="AVI179" s="549"/>
      <c r="AVJ179" s="550"/>
      <c r="AVK179" s="559"/>
      <c r="AVL179" s="551"/>
      <c r="AVM179" s="549"/>
      <c r="AVN179" s="550"/>
      <c r="AVO179" s="559"/>
      <c r="AVP179" s="551"/>
      <c r="AVQ179" s="549"/>
      <c r="AVR179" s="550"/>
      <c r="AVS179" s="559"/>
      <c r="AVT179" s="551"/>
      <c r="AVU179" s="549"/>
      <c r="AVV179" s="550"/>
      <c r="AVW179" s="559"/>
      <c r="AVX179" s="551"/>
      <c r="AVY179" s="549"/>
      <c r="AVZ179" s="550"/>
      <c r="AWA179" s="559"/>
      <c r="AWB179" s="551"/>
      <c r="AWC179" s="549"/>
      <c r="AWD179" s="550"/>
      <c r="AWE179" s="559"/>
      <c r="AWF179" s="551"/>
      <c r="AWG179" s="549"/>
      <c r="AWH179" s="550"/>
      <c r="AWI179" s="559"/>
      <c r="AWJ179" s="551"/>
      <c r="AWK179" s="549"/>
      <c r="AWL179" s="550"/>
      <c r="AWM179" s="559"/>
      <c r="AWN179" s="551"/>
      <c r="AWO179" s="549"/>
      <c r="AWP179" s="550"/>
      <c r="AWQ179" s="559"/>
      <c r="AWR179" s="551"/>
      <c r="AWS179" s="549"/>
      <c r="AWT179" s="550"/>
      <c r="AWU179" s="559"/>
      <c r="AWV179" s="551"/>
      <c r="AWW179" s="549"/>
      <c r="AWX179" s="550"/>
      <c r="AWY179" s="559"/>
      <c r="AWZ179" s="551"/>
      <c r="AXA179" s="549"/>
      <c r="AXB179" s="550"/>
      <c r="AXC179" s="559"/>
      <c r="AXD179" s="551"/>
      <c r="AXE179" s="549"/>
      <c r="AXF179" s="550"/>
      <c r="AXG179" s="559"/>
      <c r="AXH179" s="551"/>
      <c r="AXI179" s="549"/>
      <c r="AXJ179" s="550"/>
      <c r="AXK179" s="559"/>
      <c r="AXL179" s="551"/>
      <c r="AXM179" s="549"/>
      <c r="AXN179" s="550"/>
      <c r="AXO179" s="559"/>
      <c r="AXP179" s="551"/>
      <c r="AXQ179" s="549"/>
      <c r="AXR179" s="550"/>
      <c r="AXS179" s="559"/>
      <c r="AXT179" s="551"/>
      <c r="AXU179" s="549"/>
      <c r="AXV179" s="550"/>
      <c r="AXW179" s="559"/>
      <c r="AXX179" s="551"/>
      <c r="AXY179" s="549"/>
      <c r="AXZ179" s="550"/>
      <c r="AYA179" s="559"/>
      <c r="AYB179" s="551"/>
      <c r="AYC179" s="549"/>
      <c r="AYD179" s="550"/>
      <c r="AYE179" s="559"/>
      <c r="AYF179" s="551"/>
      <c r="AYG179" s="549"/>
      <c r="AYH179" s="550"/>
      <c r="AYI179" s="559"/>
      <c r="AYJ179" s="551"/>
      <c r="AYK179" s="549"/>
      <c r="AYL179" s="550"/>
      <c r="AYM179" s="559"/>
      <c r="AYN179" s="551"/>
      <c r="AYO179" s="549"/>
      <c r="AYP179" s="550"/>
      <c r="AYQ179" s="559"/>
      <c r="AYR179" s="551"/>
      <c r="AYS179" s="549"/>
      <c r="AYT179" s="550"/>
      <c r="AYU179" s="559"/>
      <c r="AYV179" s="551"/>
      <c r="AYW179" s="549"/>
      <c r="AYX179" s="550"/>
      <c r="AYY179" s="559"/>
      <c r="AYZ179" s="551"/>
      <c r="AZA179" s="549"/>
      <c r="AZB179" s="550"/>
      <c r="AZC179" s="559"/>
      <c r="AZD179" s="551"/>
      <c r="AZE179" s="549"/>
      <c r="AZF179" s="550"/>
      <c r="AZG179" s="559"/>
      <c r="AZH179" s="551"/>
      <c r="AZI179" s="549"/>
      <c r="AZJ179" s="550"/>
      <c r="AZK179" s="559"/>
      <c r="AZL179" s="551"/>
      <c r="AZM179" s="549"/>
      <c r="AZN179" s="550"/>
      <c r="AZO179" s="559"/>
      <c r="AZP179" s="551"/>
      <c r="AZQ179" s="549"/>
      <c r="AZR179" s="550"/>
      <c r="AZS179" s="559"/>
      <c r="AZT179" s="551"/>
      <c r="AZU179" s="549"/>
      <c r="AZV179" s="550"/>
      <c r="AZW179" s="559"/>
      <c r="AZX179" s="551"/>
      <c r="AZY179" s="549"/>
      <c r="AZZ179" s="550"/>
      <c r="BAA179" s="559"/>
      <c r="BAB179" s="551"/>
      <c r="BAC179" s="549"/>
      <c r="BAD179" s="550"/>
      <c r="BAE179" s="559"/>
      <c r="BAF179" s="551"/>
      <c r="BAG179" s="549"/>
      <c r="BAH179" s="550"/>
      <c r="BAI179" s="559"/>
      <c r="BAJ179" s="551"/>
      <c r="BAK179" s="549"/>
      <c r="BAL179" s="550"/>
      <c r="BAM179" s="559"/>
      <c r="BAN179" s="551"/>
      <c r="BAO179" s="549"/>
      <c r="BAP179" s="550"/>
      <c r="BAQ179" s="559"/>
      <c r="BAR179" s="551"/>
      <c r="BAS179" s="549"/>
      <c r="BAT179" s="550"/>
      <c r="BAU179" s="559"/>
      <c r="BAV179" s="551"/>
      <c r="BAW179" s="549"/>
      <c r="BAX179" s="550"/>
      <c r="BAY179" s="559"/>
      <c r="BAZ179" s="551"/>
      <c r="BBA179" s="549"/>
      <c r="BBB179" s="550"/>
      <c r="BBC179" s="559"/>
      <c r="BBD179" s="551"/>
      <c r="BBE179" s="549"/>
      <c r="BBF179" s="550"/>
      <c r="BBG179" s="559"/>
      <c r="BBH179" s="551"/>
      <c r="BBI179" s="549"/>
      <c r="BBJ179" s="550"/>
      <c r="BBK179" s="559"/>
      <c r="BBL179" s="551"/>
      <c r="BBM179" s="549"/>
      <c r="BBN179" s="550"/>
      <c r="BBO179" s="559"/>
      <c r="BBP179" s="551"/>
      <c r="BBQ179" s="549"/>
      <c r="BBR179" s="550"/>
      <c r="BBS179" s="559"/>
      <c r="BBT179" s="551"/>
      <c r="BBU179" s="549"/>
      <c r="BBV179" s="550"/>
      <c r="BBW179" s="559"/>
      <c r="BBX179" s="551"/>
      <c r="BBY179" s="549"/>
      <c r="BBZ179" s="550"/>
      <c r="BCA179" s="559"/>
      <c r="BCB179" s="551"/>
      <c r="BCC179" s="549"/>
      <c r="BCD179" s="550"/>
      <c r="BCE179" s="559"/>
      <c r="BCF179" s="551"/>
      <c r="BCG179" s="549"/>
      <c r="BCH179" s="550"/>
      <c r="BCI179" s="559"/>
      <c r="BCJ179" s="551"/>
      <c r="BCK179" s="549"/>
      <c r="BCL179" s="550"/>
      <c r="BCM179" s="559"/>
      <c r="BCN179" s="551"/>
      <c r="BCO179" s="549"/>
      <c r="BCP179" s="550"/>
      <c r="BCQ179" s="559"/>
      <c r="BCR179" s="551"/>
      <c r="BCS179" s="549"/>
      <c r="BCT179" s="550"/>
      <c r="BCU179" s="559"/>
      <c r="BCV179" s="551"/>
      <c r="BCW179" s="549"/>
      <c r="BCX179" s="550"/>
      <c r="BCY179" s="559"/>
      <c r="BCZ179" s="551"/>
      <c r="BDA179" s="549"/>
      <c r="BDB179" s="550"/>
      <c r="BDC179" s="559"/>
      <c r="BDD179" s="551"/>
      <c r="BDE179" s="549"/>
      <c r="BDF179" s="550"/>
      <c r="BDG179" s="559"/>
      <c r="BDH179" s="551"/>
      <c r="BDI179" s="549"/>
      <c r="BDJ179" s="550"/>
      <c r="BDK179" s="559"/>
      <c r="BDL179" s="551"/>
      <c r="BDM179" s="549"/>
      <c r="BDN179" s="550"/>
      <c r="BDO179" s="559"/>
      <c r="BDP179" s="551"/>
      <c r="BDQ179" s="549"/>
      <c r="BDR179" s="550"/>
      <c r="BDS179" s="559"/>
      <c r="BDT179" s="551"/>
      <c r="BDU179" s="549"/>
      <c r="BDV179" s="550"/>
      <c r="BDW179" s="559"/>
      <c r="BDX179" s="551"/>
      <c r="BDY179" s="549"/>
      <c r="BDZ179" s="550"/>
      <c r="BEA179" s="559"/>
      <c r="BEB179" s="551"/>
      <c r="BEC179" s="549"/>
      <c r="BED179" s="550"/>
      <c r="BEE179" s="559"/>
      <c r="BEF179" s="551"/>
      <c r="BEG179" s="549"/>
      <c r="BEH179" s="550"/>
      <c r="BEI179" s="559"/>
      <c r="BEJ179" s="551"/>
      <c r="BEK179" s="549"/>
      <c r="BEL179" s="550"/>
      <c r="BEM179" s="559"/>
      <c r="BEN179" s="551"/>
      <c r="BEO179" s="549"/>
      <c r="BEP179" s="550"/>
      <c r="BEQ179" s="559"/>
      <c r="BER179" s="551"/>
      <c r="BES179" s="549"/>
      <c r="BET179" s="550"/>
      <c r="BEU179" s="559"/>
      <c r="BEV179" s="551"/>
      <c r="BEW179" s="549"/>
      <c r="BEX179" s="550"/>
      <c r="BEY179" s="559"/>
      <c r="BEZ179" s="551"/>
      <c r="BFA179" s="549"/>
      <c r="BFB179" s="550"/>
      <c r="BFC179" s="559"/>
      <c r="BFD179" s="551"/>
      <c r="BFE179" s="549"/>
      <c r="BFF179" s="550"/>
      <c r="BFG179" s="559"/>
      <c r="BFH179" s="551"/>
      <c r="BFI179" s="549"/>
      <c r="BFJ179" s="550"/>
      <c r="BFK179" s="559"/>
      <c r="BFL179" s="551"/>
      <c r="BFM179" s="549"/>
      <c r="BFN179" s="550"/>
      <c r="BFO179" s="559"/>
      <c r="BFP179" s="551"/>
      <c r="BFQ179" s="549"/>
      <c r="BFR179" s="550"/>
      <c r="BFS179" s="559"/>
      <c r="BFT179" s="551"/>
      <c r="BFU179" s="549"/>
      <c r="BFV179" s="550"/>
      <c r="BFW179" s="559"/>
      <c r="BFX179" s="551"/>
      <c r="BFY179" s="549"/>
      <c r="BFZ179" s="550"/>
      <c r="BGA179" s="559"/>
      <c r="BGB179" s="551"/>
      <c r="BGC179" s="549"/>
      <c r="BGD179" s="550"/>
      <c r="BGE179" s="559"/>
      <c r="BGF179" s="551"/>
      <c r="BGG179" s="549"/>
      <c r="BGH179" s="550"/>
      <c r="BGI179" s="559"/>
      <c r="BGJ179" s="551"/>
      <c r="BGK179" s="549"/>
      <c r="BGL179" s="550"/>
      <c r="BGM179" s="559"/>
      <c r="BGN179" s="551"/>
      <c r="BGO179" s="549"/>
      <c r="BGP179" s="550"/>
      <c r="BGQ179" s="559"/>
      <c r="BGR179" s="551"/>
      <c r="BGS179" s="549"/>
      <c r="BGT179" s="550"/>
      <c r="BGU179" s="559"/>
      <c r="BGV179" s="551"/>
      <c r="BGW179" s="549"/>
      <c r="BGX179" s="550"/>
      <c r="BGY179" s="559"/>
      <c r="BGZ179" s="551"/>
      <c r="BHA179" s="549"/>
      <c r="BHB179" s="550"/>
      <c r="BHC179" s="559"/>
      <c r="BHD179" s="551"/>
      <c r="BHE179" s="549"/>
      <c r="BHF179" s="550"/>
      <c r="BHG179" s="559"/>
      <c r="BHH179" s="551"/>
      <c r="BHI179" s="549"/>
      <c r="BHJ179" s="550"/>
      <c r="BHK179" s="559"/>
      <c r="BHL179" s="551"/>
      <c r="BHM179" s="549"/>
      <c r="BHN179" s="550"/>
      <c r="BHO179" s="559"/>
      <c r="BHP179" s="551"/>
      <c r="BHQ179" s="549"/>
      <c r="BHR179" s="550"/>
      <c r="BHS179" s="559"/>
      <c r="BHT179" s="551"/>
      <c r="BHU179" s="549"/>
      <c r="BHV179" s="550"/>
      <c r="BHW179" s="559"/>
      <c r="BHX179" s="551"/>
      <c r="BHY179" s="549"/>
      <c r="BHZ179" s="550"/>
      <c r="BIA179" s="559"/>
      <c r="BIB179" s="551"/>
      <c r="BIC179" s="549"/>
      <c r="BID179" s="550"/>
      <c r="BIE179" s="559"/>
      <c r="BIF179" s="551"/>
      <c r="BIG179" s="549"/>
      <c r="BIH179" s="550"/>
      <c r="BII179" s="559"/>
      <c r="BIJ179" s="551"/>
      <c r="BIK179" s="549"/>
      <c r="BIL179" s="550"/>
      <c r="BIM179" s="559"/>
      <c r="BIN179" s="551"/>
      <c r="BIO179" s="549"/>
      <c r="BIP179" s="550"/>
      <c r="BIQ179" s="559"/>
      <c r="BIR179" s="551"/>
      <c r="BIS179" s="549"/>
      <c r="BIT179" s="550"/>
      <c r="BIU179" s="559"/>
      <c r="BIV179" s="551"/>
      <c r="BIW179" s="549"/>
      <c r="BIX179" s="550"/>
      <c r="BIY179" s="559"/>
      <c r="BIZ179" s="551"/>
      <c r="BJA179" s="549"/>
      <c r="BJB179" s="550"/>
      <c r="BJC179" s="559"/>
      <c r="BJD179" s="551"/>
      <c r="BJE179" s="549"/>
      <c r="BJF179" s="550"/>
      <c r="BJG179" s="559"/>
      <c r="BJH179" s="551"/>
      <c r="BJI179" s="549"/>
      <c r="BJJ179" s="550"/>
      <c r="BJK179" s="559"/>
      <c r="BJL179" s="551"/>
      <c r="BJM179" s="549"/>
      <c r="BJN179" s="550"/>
      <c r="BJO179" s="559"/>
      <c r="BJP179" s="551"/>
      <c r="BJQ179" s="549"/>
      <c r="BJR179" s="550"/>
      <c r="BJS179" s="559"/>
      <c r="BJT179" s="551"/>
      <c r="BJU179" s="549"/>
      <c r="BJV179" s="550"/>
      <c r="BJW179" s="559"/>
      <c r="BJX179" s="551"/>
      <c r="BJY179" s="549"/>
      <c r="BJZ179" s="550"/>
      <c r="BKA179" s="559"/>
      <c r="BKB179" s="551"/>
      <c r="BKC179" s="549"/>
      <c r="BKD179" s="550"/>
      <c r="BKE179" s="559"/>
      <c r="BKF179" s="551"/>
      <c r="BKG179" s="549"/>
      <c r="BKH179" s="550"/>
      <c r="BKI179" s="559"/>
      <c r="BKJ179" s="551"/>
      <c r="BKK179" s="549"/>
      <c r="BKL179" s="550"/>
      <c r="BKM179" s="559"/>
      <c r="BKN179" s="551"/>
      <c r="BKO179" s="549"/>
      <c r="BKP179" s="550"/>
      <c r="BKQ179" s="559"/>
      <c r="BKR179" s="551"/>
      <c r="BKS179" s="549"/>
      <c r="BKT179" s="550"/>
      <c r="BKU179" s="559"/>
      <c r="BKV179" s="551"/>
      <c r="BKW179" s="549"/>
      <c r="BKX179" s="550"/>
      <c r="BKY179" s="559"/>
      <c r="BKZ179" s="551"/>
      <c r="BLA179" s="549"/>
      <c r="BLB179" s="550"/>
      <c r="BLC179" s="559"/>
      <c r="BLD179" s="551"/>
      <c r="BLE179" s="549"/>
      <c r="BLF179" s="550"/>
      <c r="BLG179" s="559"/>
      <c r="BLH179" s="551"/>
      <c r="BLI179" s="549"/>
      <c r="BLJ179" s="550"/>
      <c r="BLK179" s="559"/>
      <c r="BLL179" s="551"/>
      <c r="BLM179" s="549"/>
      <c r="BLN179" s="550"/>
      <c r="BLO179" s="559"/>
      <c r="BLP179" s="551"/>
      <c r="BLQ179" s="549"/>
      <c r="BLR179" s="550"/>
      <c r="BLS179" s="559"/>
      <c r="BLT179" s="551"/>
      <c r="BLU179" s="549"/>
      <c r="BLV179" s="550"/>
      <c r="BLW179" s="559"/>
      <c r="BLX179" s="551"/>
      <c r="BLY179" s="549"/>
      <c r="BLZ179" s="550"/>
      <c r="BMA179" s="559"/>
      <c r="BMB179" s="551"/>
      <c r="BMC179" s="549"/>
      <c r="BMD179" s="550"/>
      <c r="BME179" s="559"/>
      <c r="BMF179" s="551"/>
      <c r="BMG179" s="549"/>
      <c r="BMH179" s="550"/>
      <c r="BMI179" s="559"/>
      <c r="BMJ179" s="551"/>
      <c r="BMK179" s="549"/>
      <c r="BML179" s="550"/>
      <c r="BMM179" s="559"/>
      <c r="BMN179" s="551"/>
      <c r="BMO179" s="549"/>
      <c r="BMP179" s="550"/>
      <c r="BMQ179" s="559"/>
      <c r="BMR179" s="551"/>
      <c r="BMS179" s="549"/>
      <c r="BMT179" s="550"/>
      <c r="BMU179" s="559"/>
      <c r="BMV179" s="551"/>
      <c r="BMW179" s="549"/>
      <c r="BMX179" s="550"/>
      <c r="BMY179" s="559"/>
      <c r="BMZ179" s="551"/>
      <c r="BNA179" s="549"/>
      <c r="BNB179" s="550"/>
      <c r="BNC179" s="559"/>
      <c r="BND179" s="551"/>
      <c r="BNE179" s="549"/>
      <c r="BNF179" s="550"/>
      <c r="BNG179" s="559"/>
      <c r="BNH179" s="551"/>
      <c r="BNI179" s="549"/>
      <c r="BNJ179" s="550"/>
      <c r="BNK179" s="559"/>
      <c r="BNL179" s="551"/>
      <c r="BNM179" s="549"/>
      <c r="BNN179" s="550"/>
      <c r="BNO179" s="559"/>
      <c r="BNP179" s="551"/>
      <c r="BNQ179" s="549"/>
      <c r="BNR179" s="550"/>
      <c r="BNS179" s="559"/>
      <c r="BNT179" s="551"/>
      <c r="BNU179" s="549"/>
      <c r="BNV179" s="550"/>
      <c r="BNW179" s="559"/>
      <c r="BNX179" s="551"/>
      <c r="BNY179" s="549"/>
      <c r="BNZ179" s="550"/>
      <c r="BOA179" s="559"/>
      <c r="BOB179" s="551"/>
      <c r="BOC179" s="549"/>
      <c r="BOD179" s="550"/>
      <c r="BOE179" s="559"/>
      <c r="BOF179" s="551"/>
      <c r="BOG179" s="549"/>
      <c r="BOH179" s="550"/>
      <c r="BOI179" s="559"/>
      <c r="BOJ179" s="551"/>
      <c r="BOK179" s="549"/>
      <c r="BOL179" s="550"/>
      <c r="BOM179" s="559"/>
      <c r="BON179" s="551"/>
      <c r="BOO179" s="549"/>
      <c r="BOP179" s="550"/>
      <c r="BOQ179" s="559"/>
      <c r="BOR179" s="551"/>
      <c r="BOS179" s="549"/>
      <c r="BOT179" s="550"/>
      <c r="BOU179" s="559"/>
      <c r="BOV179" s="551"/>
      <c r="BOW179" s="549"/>
      <c r="BOX179" s="550"/>
      <c r="BOY179" s="559"/>
      <c r="BOZ179" s="551"/>
      <c r="BPA179" s="549"/>
      <c r="BPB179" s="550"/>
      <c r="BPC179" s="559"/>
      <c r="BPD179" s="551"/>
      <c r="BPE179" s="549"/>
      <c r="BPF179" s="550"/>
      <c r="BPG179" s="559"/>
      <c r="BPH179" s="551"/>
      <c r="BPI179" s="549"/>
      <c r="BPJ179" s="550"/>
      <c r="BPK179" s="559"/>
      <c r="BPL179" s="551"/>
      <c r="BPM179" s="549"/>
      <c r="BPN179" s="550"/>
      <c r="BPO179" s="559"/>
      <c r="BPP179" s="551"/>
      <c r="BPQ179" s="549"/>
      <c r="BPR179" s="550"/>
      <c r="BPS179" s="559"/>
      <c r="BPT179" s="551"/>
      <c r="BPU179" s="549"/>
      <c r="BPV179" s="550"/>
      <c r="BPW179" s="559"/>
      <c r="BPX179" s="551"/>
      <c r="BPY179" s="549"/>
      <c r="BPZ179" s="550"/>
      <c r="BQA179" s="559"/>
      <c r="BQB179" s="551"/>
      <c r="BQC179" s="549"/>
      <c r="BQD179" s="550"/>
      <c r="BQE179" s="559"/>
      <c r="BQF179" s="551"/>
      <c r="BQG179" s="549"/>
      <c r="BQH179" s="550"/>
      <c r="BQI179" s="559"/>
      <c r="BQJ179" s="551"/>
      <c r="BQK179" s="549"/>
      <c r="BQL179" s="550"/>
      <c r="BQM179" s="559"/>
      <c r="BQN179" s="551"/>
      <c r="BQO179" s="549"/>
      <c r="BQP179" s="550"/>
      <c r="BQQ179" s="559"/>
      <c r="BQR179" s="551"/>
      <c r="BQS179" s="549"/>
      <c r="BQT179" s="550"/>
      <c r="BQU179" s="559"/>
      <c r="BQV179" s="551"/>
      <c r="BQW179" s="549"/>
      <c r="BQX179" s="550"/>
      <c r="BQY179" s="559"/>
      <c r="BQZ179" s="551"/>
      <c r="BRA179" s="549"/>
      <c r="BRB179" s="550"/>
      <c r="BRC179" s="559"/>
      <c r="BRD179" s="551"/>
      <c r="BRE179" s="549"/>
      <c r="BRF179" s="550"/>
      <c r="BRG179" s="559"/>
      <c r="BRH179" s="551"/>
      <c r="BRI179" s="549"/>
      <c r="BRJ179" s="550"/>
      <c r="BRK179" s="559"/>
      <c r="BRL179" s="551"/>
      <c r="BRM179" s="549"/>
      <c r="BRN179" s="550"/>
      <c r="BRO179" s="559"/>
      <c r="BRP179" s="551"/>
      <c r="BRQ179" s="549"/>
      <c r="BRR179" s="550"/>
      <c r="BRS179" s="559"/>
      <c r="BRT179" s="551"/>
      <c r="BRU179" s="549"/>
      <c r="BRV179" s="550"/>
      <c r="BRW179" s="559"/>
      <c r="BRX179" s="551"/>
      <c r="BRY179" s="549"/>
      <c r="BRZ179" s="550"/>
      <c r="BSA179" s="559"/>
      <c r="BSB179" s="551"/>
      <c r="BSC179" s="549"/>
      <c r="BSD179" s="550"/>
      <c r="BSE179" s="559"/>
      <c r="BSF179" s="551"/>
      <c r="BSG179" s="549"/>
      <c r="BSH179" s="550"/>
      <c r="BSI179" s="559"/>
      <c r="BSJ179" s="551"/>
      <c r="BSK179" s="549"/>
      <c r="BSL179" s="550"/>
      <c r="BSM179" s="559"/>
      <c r="BSN179" s="551"/>
      <c r="BSO179" s="549"/>
      <c r="BSP179" s="550"/>
      <c r="BSQ179" s="559"/>
      <c r="BSR179" s="551"/>
      <c r="BSS179" s="549"/>
      <c r="BST179" s="550"/>
      <c r="BSU179" s="559"/>
      <c r="BSV179" s="551"/>
      <c r="BSW179" s="549"/>
      <c r="BSX179" s="550"/>
      <c r="BSY179" s="559"/>
      <c r="BSZ179" s="551"/>
      <c r="BTA179" s="549"/>
      <c r="BTB179" s="550"/>
      <c r="BTC179" s="559"/>
      <c r="BTD179" s="551"/>
      <c r="BTE179" s="549"/>
      <c r="BTF179" s="550"/>
      <c r="BTG179" s="559"/>
      <c r="BTH179" s="551"/>
      <c r="BTI179" s="549"/>
      <c r="BTJ179" s="550"/>
      <c r="BTK179" s="559"/>
      <c r="BTL179" s="551"/>
      <c r="BTM179" s="549"/>
      <c r="BTN179" s="550"/>
      <c r="BTO179" s="559"/>
      <c r="BTP179" s="551"/>
      <c r="BTQ179" s="549"/>
      <c r="BTR179" s="550"/>
      <c r="BTS179" s="559"/>
      <c r="BTT179" s="551"/>
      <c r="BTU179" s="549"/>
      <c r="BTV179" s="550"/>
      <c r="BTW179" s="559"/>
      <c r="BTX179" s="551"/>
      <c r="BTY179" s="549"/>
      <c r="BTZ179" s="550"/>
      <c r="BUA179" s="559"/>
      <c r="BUB179" s="551"/>
      <c r="BUC179" s="549"/>
      <c r="BUD179" s="550"/>
      <c r="BUE179" s="559"/>
      <c r="BUF179" s="551"/>
      <c r="BUG179" s="549"/>
      <c r="BUH179" s="550"/>
      <c r="BUI179" s="559"/>
      <c r="BUJ179" s="551"/>
      <c r="BUK179" s="549"/>
      <c r="BUL179" s="550"/>
      <c r="BUM179" s="559"/>
      <c r="BUN179" s="551"/>
      <c r="BUO179" s="549"/>
      <c r="BUP179" s="550"/>
      <c r="BUQ179" s="559"/>
      <c r="BUR179" s="551"/>
      <c r="BUS179" s="549"/>
      <c r="BUT179" s="550"/>
      <c r="BUU179" s="559"/>
      <c r="BUV179" s="551"/>
      <c r="BUW179" s="549"/>
      <c r="BUX179" s="550"/>
      <c r="BUY179" s="559"/>
      <c r="BUZ179" s="551"/>
      <c r="BVA179" s="549"/>
      <c r="BVB179" s="550"/>
      <c r="BVC179" s="559"/>
      <c r="BVD179" s="551"/>
      <c r="BVE179" s="549"/>
      <c r="BVF179" s="550"/>
      <c r="BVG179" s="559"/>
      <c r="BVH179" s="551"/>
      <c r="BVI179" s="549"/>
      <c r="BVJ179" s="550"/>
      <c r="BVK179" s="559"/>
      <c r="BVL179" s="551"/>
      <c r="BVM179" s="549"/>
      <c r="BVN179" s="550"/>
      <c r="BVO179" s="559"/>
      <c r="BVP179" s="551"/>
      <c r="BVQ179" s="549"/>
      <c r="BVR179" s="550"/>
      <c r="BVS179" s="559"/>
      <c r="BVT179" s="551"/>
      <c r="BVU179" s="549"/>
      <c r="BVV179" s="550"/>
      <c r="BVW179" s="559"/>
      <c r="BVX179" s="551"/>
      <c r="BVY179" s="549"/>
      <c r="BVZ179" s="550"/>
      <c r="BWA179" s="559"/>
      <c r="BWB179" s="551"/>
      <c r="BWC179" s="549"/>
      <c r="BWD179" s="550"/>
      <c r="BWE179" s="559"/>
      <c r="BWF179" s="551"/>
      <c r="BWG179" s="549"/>
      <c r="BWH179" s="550"/>
      <c r="BWI179" s="559"/>
      <c r="BWJ179" s="551"/>
      <c r="BWK179" s="549"/>
      <c r="BWL179" s="550"/>
      <c r="BWM179" s="559"/>
      <c r="BWN179" s="551"/>
      <c r="BWO179" s="549"/>
      <c r="BWP179" s="550"/>
      <c r="BWQ179" s="559"/>
      <c r="BWR179" s="551"/>
      <c r="BWS179" s="549"/>
      <c r="BWT179" s="550"/>
      <c r="BWU179" s="559"/>
      <c r="BWV179" s="551"/>
      <c r="BWW179" s="549"/>
      <c r="BWX179" s="550"/>
      <c r="BWY179" s="559"/>
      <c r="BWZ179" s="551"/>
      <c r="BXA179" s="549"/>
      <c r="BXB179" s="550"/>
      <c r="BXC179" s="559"/>
      <c r="BXD179" s="551"/>
      <c r="BXE179" s="549"/>
      <c r="BXF179" s="550"/>
      <c r="BXG179" s="559"/>
      <c r="BXH179" s="551"/>
      <c r="BXI179" s="549"/>
      <c r="BXJ179" s="550"/>
      <c r="BXK179" s="559"/>
      <c r="BXL179" s="551"/>
      <c r="BXM179" s="549"/>
      <c r="BXN179" s="550"/>
      <c r="BXO179" s="559"/>
      <c r="BXP179" s="551"/>
      <c r="BXQ179" s="549"/>
      <c r="BXR179" s="550"/>
      <c r="BXS179" s="559"/>
      <c r="BXT179" s="551"/>
      <c r="BXU179" s="549"/>
      <c r="BXV179" s="550"/>
      <c r="BXW179" s="559"/>
      <c r="BXX179" s="551"/>
      <c r="BXY179" s="549"/>
      <c r="BXZ179" s="550"/>
      <c r="BYA179" s="559"/>
      <c r="BYB179" s="551"/>
      <c r="BYC179" s="549"/>
      <c r="BYD179" s="550"/>
      <c r="BYE179" s="559"/>
      <c r="BYF179" s="551"/>
      <c r="BYG179" s="549"/>
      <c r="BYH179" s="550"/>
      <c r="BYI179" s="559"/>
      <c r="BYJ179" s="551"/>
      <c r="BYK179" s="549"/>
      <c r="BYL179" s="550"/>
      <c r="BYM179" s="559"/>
      <c r="BYN179" s="551"/>
      <c r="BYO179" s="549"/>
      <c r="BYP179" s="550"/>
      <c r="BYQ179" s="559"/>
      <c r="BYR179" s="551"/>
      <c r="BYS179" s="549"/>
      <c r="BYT179" s="550"/>
      <c r="BYU179" s="559"/>
      <c r="BYV179" s="551"/>
      <c r="BYW179" s="549"/>
      <c r="BYX179" s="550"/>
      <c r="BYY179" s="559"/>
      <c r="BYZ179" s="551"/>
      <c r="BZA179" s="549"/>
      <c r="BZB179" s="550"/>
      <c r="BZC179" s="559"/>
      <c r="BZD179" s="551"/>
      <c r="BZE179" s="549"/>
      <c r="BZF179" s="550"/>
      <c r="BZG179" s="559"/>
      <c r="BZH179" s="551"/>
      <c r="BZI179" s="549"/>
      <c r="BZJ179" s="550"/>
      <c r="BZK179" s="559"/>
      <c r="BZL179" s="551"/>
      <c r="BZM179" s="549"/>
      <c r="BZN179" s="550"/>
      <c r="BZO179" s="559"/>
      <c r="BZP179" s="551"/>
      <c r="BZQ179" s="549"/>
      <c r="BZR179" s="550"/>
      <c r="BZS179" s="559"/>
      <c r="BZT179" s="551"/>
      <c r="BZU179" s="549"/>
      <c r="BZV179" s="550"/>
      <c r="BZW179" s="559"/>
      <c r="BZX179" s="551"/>
      <c r="BZY179" s="549"/>
      <c r="BZZ179" s="550"/>
      <c r="CAA179" s="559"/>
      <c r="CAB179" s="551"/>
      <c r="CAC179" s="549"/>
      <c r="CAD179" s="550"/>
      <c r="CAE179" s="559"/>
      <c r="CAF179" s="551"/>
      <c r="CAG179" s="549"/>
      <c r="CAH179" s="550"/>
      <c r="CAI179" s="559"/>
      <c r="CAJ179" s="551"/>
      <c r="CAK179" s="549"/>
      <c r="CAL179" s="550"/>
      <c r="CAM179" s="559"/>
      <c r="CAN179" s="551"/>
      <c r="CAO179" s="549"/>
      <c r="CAP179" s="550"/>
      <c r="CAQ179" s="559"/>
      <c r="CAR179" s="551"/>
      <c r="CAS179" s="549"/>
      <c r="CAT179" s="550"/>
      <c r="CAU179" s="559"/>
      <c r="CAV179" s="551"/>
      <c r="CAW179" s="549"/>
      <c r="CAX179" s="550"/>
      <c r="CAY179" s="559"/>
      <c r="CAZ179" s="551"/>
      <c r="CBA179" s="549"/>
      <c r="CBB179" s="550"/>
      <c r="CBC179" s="559"/>
      <c r="CBD179" s="551"/>
      <c r="CBE179" s="549"/>
      <c r="CBF179" s="550"/>
      <c r="CBG179" s="559"/>
      <c r="CBH179" s="551"/>
      <c r="CBI179" s="549"/>
      <c r="CBJ179" s="550"/>
      <c r="CBK179" s="559"/>
      <c r="CBL179" s="551"/>
      <c r="CBM179" s="549"/>
      <c r="CBN179" s="550"/>
      <c r="CBO179" s="559"/>
      <c r="CBP179" s="551"/>
      <c r="CBQ179" s="549"/>
      <c r="CBR179" s="550"/>
      <c r="CBS179" s="559"/>
      <c r="CBT179" s="551"/>
      <c r="CBU179" s="549"/>
      <c r="CBV179" s="550"/>
      <c r="CBW179" s="559"/>
      <c r="CBX179" s="551"/>
      <c r="CBY179" s="549"/>
      <c r="CBZ179" s="550"/>
      <c r="CCA179" s="559"/>
      <c r="CCB179" s="551"/>
      <c r="CCC179" s="549"/>
      <c r="CCD179" s="550"/>
      <c r="CCE179" s="559"/>
      <c r="CCF179" s="551"/>
      <c r="CCG179" s="549"/>
      <c r="CCH179" s="550"/>
      <c r="CCI179" s="559"/>
      <c r="CCJ179" s="551"/>
      <c r="CCK179" s="549"/>
      <c r="CCL179" s="550"/>
      <c r="CCM179" s="559"/>
      <c r="CCN179" s="551"/>
      <c r="CCO179" s="549"/>
      <c r="CCP179" s="550"/>
      <c r="CCQ179" s="559"/>
      <c r="CCR179" s="551"/>
      <c r="CCS179" s="549"/>
      <c r="CCT179" s="550"/>
      <c r="CCU179" s="559"/>
      <c r="CCV179" s="551"/>
      <c r="CCW179" s="549"/>
      <c r="CCX179" s="550"/>
      <c r="CCY179" s="559"/>
      <c r="CCZ179" s="551"/>
      <c r="CDA179" s="549"/>
      <c r="CDB179" s="550"/>
      <c r="CDC179" s="559"/>
      <c r="CDD179" s="551"/>
      <c r="CDE179" s="549"/>
      <c r="CDF179" s="550"/>
      <c r="CDG179" s="559"/>
      <c r="CDH179" s="551"/>
      <c r="CDI179" s="549"/>
      <c r="CDJ179" s="550"/>
      <c r="CDK179" s="559"/>
      <c r="CDL179" s="551"/>
      <c r="CDM179" s="549"/>
      <c r="CDN179" s="550"/>
      <c r="CDO179" s="559"/>
      <c r="CDP179" s="551"/>
      <c r="CDQ179" s="549"/>
      <c r="CDR179" s="550"/>
      <c r="CDS179" s="559"/>
      <c r="CDT179" s="551"/>
      <c r="CDU179" s="549"/>
      <c r="CDV179" s="550"/>
      <c r="CDW179" s="559"/>
      <c r="CDX179" s="551"/>
      <c r="CDY179" s="549"/>
      <c r="CDZ179" s="550"/>
      <c r="CEA179" s="559"/>
      <c r="CEB179" s="551"/>
      <c r="CEC179" s="549"/>
      <c r="CED179" s="550"/>
      <c r="CEE179" s="559"/>
      <c r="CEF179" s="551"/>
      <c r="CEG179" s="549"/>
      <c r="CEH179" s="550"/>
      <c r="CEI179" s="559"/>
      <c r="CEJ179" s="551"/>
      <c r="CEK179" s="549"/>
      <c r="CEL179" s="550"/>
      <c r="CEM179" s="559"/>
      <c r="CEN179" s="551"/>
      <c r="CEO179" s="549"/>
      <c r="CEP179" s="550"/>
      <c r="CEQ179" s="559"/>
      <c r="CER179" s="551"/>
      <c r="CES179" s="549"/>
      <c r="CET179" s="550"/>
      <c r="CEU179" s="559"/>
      <c r="CEV179" s="551"/>
      <c r="CEW179" s="549"/>
      <c r="CEX179" s="550"/>
      <c r="CEY179" s="559"/>
      <c r="CEZ179" s="551"/>
      <c r="CFA179" s="549"/>
      <c r="CFB179" s="550"/>
      <c r="CFC179" s="559"/>
      <c r="CFD179" s="551"/>
      <c r="CFE179" s="549"/>
      <c r="CFF179" s="550"/>
      <c r="CFG179" s="559"/>
      <c r="CFH179" s="551"/>
      <c r="CFI179" s="549"/>
      <c r="CFJ179" s="550"/>
      <c r="CFK179" s="559"/>
      <c r="CFL179" s="551"/>
      <c r="CFM179" s="549"/>
      <c r="CFN179" s="550"/>
      <c r="CFO179" s="559"/>
      <c r="CFP179" s="551"/>
      <c r="CFQ179" s="549"/>
      <c r="CFR179" s="550"/>
      <c r="CFS179" s="559"/>
      <c r="CFT179" s="551"/>
      <c r="CFU179" s="549"/>
      <c r="CFV179" s="550"/>
      <c r="CFW179" s="559"/>
      <c r="CFX179" s="551"/>
      <c r="CFY179" s="549"/>
      <c r="CFZ179" s="550"/>
      <c r="CGA179" s="559"/>
      <c r="CGB179" s="551"/>
      <c r="CGC179" s="549"/>
      <c r="CGD179" s="550"/>
      <c r="CGE179" s="559"/>
      <c r="CGF179" s="551"/>
      <c r="CGG179" s="549"/>
      <c r="CGH179" s="550"/>
      <c r="CGI179" s="559"/>
      <c r="CGJ179" s="551"/>
      <c r="CGK179" s="549"/>
      <c r="CGL179" s="550"/>
      <c r="CGM179" s="559"/>
      <c r="CGN179" s="551"/>
      <c r="CGO179" s="549"/>
      <c r="CGP179" s="550"/>
      <c r="CGQ179" s="559"/>
      <c r="CGR179" s="551"/>
      <c r="CGS179" s="549"/>
      <c r="CGT179" s="550"/>
      <c r="CGU179" s="559"/>
      <c r="CGV179" s="551"/>
      <c r="CGW179" s="549"/>
      <c r="CGX179" s="550"/>
      <c r="CGY179" s="559"/>
      <c r="CGZ179" s="551"/>
      <c r="CHA179" s="549"/>
      <c r="CHB179" s="550"/>
      <c r="CHC179" s="559"/>
      <c r="CHD179" s="551"/>
      <c r="CHE179" s="549"/>
      <c r="CHF179" s="550"/>
      <c r="CHG179" s="559"/>
      <c r="CHH179" s="551"/>
      <c r="CHI179" s="549"/>
      <c r="CHJ179" s="550"/>
      <c r="CHK179" s="559"/>
      <c r="CHL179" s="551"/>
      <c r="CHM179" s="549"/>
      <c r="CHN179" s="550"/>
      <c r="CHO179" s="559"/>
      <c r="CHP179" s="551"/>
      <c r="CHQ179" s="549"/>
      <c r="CHR179" s="550"/>
      <c r="CHS179" s="559"/>
      <c r="CHT179" s="551"/>
      <c r="CHU179" s="549"/>
      <c r="CHV179" s="550"/>
      <c r="CHW179" s="559"/>
      <c r="CHX179" s="551"/>
      <c r="CHY179" s="549"/>
      <c r="CHZ179" s="550"/>
      <c r="CIA179" s="559"/>
      <c r="CIB179" s="551"/>
      <c r="CIC179" s="549"/>
      <c r="CID179" s="550"/>
      <c r="CIE179" s="559"/>
      <c r="CIF179" s="551"/>
      <c r="CIG179" s="549"/>
      <c r="CIH179" s="550"/>
      <c r="CII179" s="559"/>
      <c r="CIJ179" s="551"/>
      <c r="CIK179" s="549"/>
      <c r="CIL179" s="550"/>
      <c r="CIM179" s="559"/>
      <c r="CIN179" s="551"/>
      <c r="CIO179" s="549"/>
      <c r="CIP179" s="550"/>
      <c r="CIQ179" s="559"/>
      <c r="CIR179" s="551"/>
      <c r="CIS179" s="549"/>
      <c r="CIT179" s="550"/>
      <c r="CIU179" s="559"/>
      <c r="CIV179" s="551"/>
      <c r="CIW179" s="549"/>
      <c r="CIX179" s="550"/>
      <c r="CIY179" s="559"/>
      <c r="CIZ179" s="551"/>
      <c r="CJA179" s="549"/>
      <c r="CJB179" s="550"/>
      <c r="CJC179" s="559"/>
      <c r="CJD179" s="551"/>
      <c r="CJE179" s="549"/>
      <c r="CJF179" s="550"/>
      <c r="CJG179" s="559"/>
      <c r="CJH179" s="551"/>
      <c r="CJI179" s="549"/>
      <c r="CJJ179" s="550"/>
      <c r="CJK179" s="559"/>
      <c r="CJL179" s="551"/>
      <c r="CJM179" s="549"/>
      <c r="CJN179" s="550"/>
      <c r="CJO179" s="559"/>
      <c r="CJP179" s="551"/>
      <c r="CJQ179" s="549"/>
      <c r="CJR179" s="550"/>
      <c r="CJS179" s="559"/>
      <c r="CJT179" s="551"/>
      <c r="CJU179" s="549"/>
      <c r="CJV179" s="550"/>
      <c r="CJW179" s="559"/>
      <c r="CJX179" s="551"/>
      <c r="CJY179" s="549"/>
      <c r="CJZ179" s="550"/>
      <c r="CKA179" s="559"/>
      <c r="CKB179" s="551"/>
      <c r="CKC179" s="549"/>
      <c r="CKD179" s="550"/>
      <c r="CKE179" s="559"/>
      <c r="CKF179" s="551"/>
      <c r="CKG179" s="549"/>
      <c r="CKH179" s="550"/>
      <c r="CKI179" s="559"/>
      <c r="CKJ179" s="551"/>
      <c r="CKK179" s="549"/>
      <c r="CKL179" s="550"/>
      <c r="CKM179" s="559"/>
      <c r="CKN179" s="551"/>
      <c r="CKO179" s="549"/>
      <c r="CKP179" s="550"/>
      <c r="CKQ179" s="559"/>
      <c r="CKR179" s="551"/>
      <c r="CKS179" s="549"/>
      <c r="CKT179" s="550"/>
      <c r="CKU179" s="559"/>
      <c r="CKV179" s="551"/>
      <c r="CKW179" s="549"/>
      <c r="CKX179" s="550"/>
      <c r="CKY179" s="559"/>
      <c r="CKZ179" s="551"/>
      <c r="CLA179" s="549"/>
      <c r="CLB179" s="550"/>
      <c r="CLC179" s="559"/>
      <c r="CLD179" s="551"/>
      <c r="CLE179" s="549"/>
      <c r="CLF179" s="550"/>
      <c r="CLG179" s="559"/>
      <c r="CLH179" s="551"/>
      <c r="CLI179" s="549"/>
      <c r="CLJ179" s="550"/>
      <c r="CLK179" s="559"/>
      <c r="CLL179" s="551"/>
      <c r="CLM179" s="549"/>
      <c r="CLN179" s="550"/>
      <c r="CLO179" s="559"/>
      <c r="CLP179" s="551"/>
      <c r="CLQ179" s="549"/>
      <c r="CLR179" s="550"/>
      <c r="CLS179" s="559"/>
      <c r="CLT179" s="551"/>
      <c r="CLU179" s="549"/>
      <c r="CLV179" s="550"/>
      <c r="CLW179" s="559"/>
      <c r="CLX179" s="551"/>
      <c r="CLY179" s="549"/>
      <c r="CLZ179" s="550"/>
      <c r="CMA179" s="559"/>
      <c r="CMB179" s="551"/>
      <c r="CMC179" s="549"/>
      <c r="CMD179" s="550"/>
      <c r="CME179" s="559"/>
      <c r="CMF179" s="551"/>
      <c r="CMG179" s="549"/>
      <c r="CMH179" s="550"/>
      <c r="CMI179" s="559"/>
      <c r="CMJ179" s="551"/>
      <c r="CMK179" s="549"/>
      <c r="CML179" s="550"/>
      <c r="CMM179" s="559"/>
      <c r="CMN179" s="551"/>
      <c r="CMO179" s="549"/>
      <c r="CMP179" s="550"/>
      <c r="CMQ179" s="559"/>
      <c r="CMR179" s="551"/>
      <c r="CMS179" s="549"/>
      <c r="CMT179" s="550"/>
      <c r="CMU179" s="559"/>
      <c r="CMV179" s="551"/>
      <c r="CMW179" s="549"/>
      <c r="CMX179" s="550"/>
      <c r="CMY179" s="559"/>
      <c r="CMZ179" s="551"/>
      <c r="CNA179" s="549"/>
      <c r="CNB179" s="550"/>
      <c r="CNC179" s="559"/>
      <c r="CND179" s="551"/>
      <c r="CNE179" s="549"/>
      <c r="CNF179" s="550"/>
      <c r="CNG179" s="559"/>
      <c r="CNH179" s="551"/>
      <c r="CNI179" s="549"/>
      <c r="CNJ179" s="550"/>
      <c r="CNK179" s="559"/>
      <c r="CNL179" s="551"/>
      <c r="CNM179" s="549"/>
      <c r="CNN179" s="550"/>
      <c r="CNO179" s="559"/>
      <c r="CNP179" s="551"/>
      <c r="CNQ179" s="549"/>
      <c r="CNR179" s="550"/>
      <c r="CNS179" s="559"/>
      <c r="CNT179" s="551"/>
      <c r="CNU179" s="549"/>
      <c r="CNV179" s="550"/>
      <c r="CNW179" s="559"/>
      <c r="CNX179" s="551"/>
      <c r="CNY179" s="549"/>
      <c r="CNZ179" s="550"/>
      <c r="COA179" s="559"/>
      <c r="COB179" s="551"/>
      <c r="COC179" s="549"/>
      <c r="COD179" s="550"/>
      <c r="COE179" s="559"/>
      <c r="COF179" s="551"/>
      <c r="COG179" s="549"/>
      <c r="COH179" s="550"/>
      <c r="COI179" s="559"/>
      <c r="COJ179" s="551"/>
      <c r="COK179" s="549"/>
      <c r="COL179" s="550"/>
      <c r="COM179" s="559"/>
      <c r="CON179" s="551"/>
      <c r="COO179" s="549"/>
      <c r="COP179" s="550"/>
      <c r="COQ179" s="559"/>
      <c r="COR179" s="551"/>
      <c r="COS179" s="549"/>
      <c r="COT179" s="550"/>
      <c r="COU179" s="559"/>
      <c r="COV179" s="551"/>
      <c r="COW179" s="549"/>
      <c r="COX179" s="550"/>
      <c r="COY179" s="559"/>
      <c r="COZ179" s="551"/>
      <c r="CPA179" s="549"/>
      <c r="CPB179" s="550"/>
      <c r="CPC179" s="559"/>
      <c r="CPD179" s="551"/>
      <c r="CPE179" s="549"/>
      <c r="CPF179" s="550"/>
      <c r="CPG179" s="559"/>
      <c r="CPH179" s="551"/>
      <c r="CPI179" s="549"/>
      <c r="CPJ179" s="550"/>
      <c r="CPK179" s="559"/>
      <c r="CPL179" s="551"/>
      <c r="CPM179" s="549"/>
      <c r="CPN179" s="550"/>
      <c r="CPO179" s="559"/>
      <c r="CPP179" s="551"/>
      <c r="CPQ179" s="549"/>
      <c r="CPR179" s="550"/>
      <c r="CPS179" s="559"/>
      <c r="CPT179" s="551"/>
      <c r="CPU179" s="549"/>
      <c r="CPV179" s="550"/>
      <c r="CPW179" s="559"/>
      <c r="CPX179" s="551"/>
      <c r="CPY179" s="549"/>
      <c r="CPZ179" s="550"/>
      <c r="CQA179" s="559"/>
      <c r="CQB179" s="551"/>
      <c r="CQC179" s="549"/>
      <c r="CQD179" s="550"/>
      <c r="CQE179" s="559"/>
      <c r="CQF179" s="551"/>
      <c r="CQG179" s="549"/>
      <c r="CQH179" s="550"/>
      <c r="CQI179" s="559"/>
      <c r="CQJ179" s="551"/>
      <c r="CQK179" s="549"/>
      <c r="CQL179" s="550"/>
      <c r="CQM179" s="559"/>
      <c r="CQN179" s="551"/>
      <c r="CQO179" s="549"/>
      <c r="CQP179" s="550"/>
      <c r="CQQ179" s="559"/>
      <c r="CQR179" s="551"/>
      <c r="CQS179" s="549"/>
      <c r="CQT179" s="550"/>
      <c r="CQU179" s="559"/>
      <c r="CQV179" s="551"/>
      <c r="CQW179" s="549"/>
      <c r="CQX179" s="550"/>
      <c r="CQY179" s="559"/>
      <c r="CQZ179" s="551"/>
      <c r="CRA179" s="549"/>
      <c r="CRB179" s="550"/>
      <c r="CRC179" s="559"/>
      <c r="CRD179" s="551"/>
      <c r="CRE179" s="549"/>
      <c r="CRF179" s="550"/>
      <c r="CRG179" s="559"/>
      <c r="CRH179" s="551"/>
      <c r="CRI179" s="549"/>
      <c r="CRJ179" s="550"/>
      <c r="CRK179" s="559"/>
      <c r="CRL179" s="551"/>
      <c r="CRM179" s="549"/>
      <c r="CRN179" s="550"/>
      <c r="CRO179" s="559"/>
      <c r="CRP179" s="551"/>
      <c r="CRQ179" s="549"/>
      <c r="CRR179" s="550"/>
      <c r="CRS179" s="559"/>
      <c r="CRT179" s="551"/>
      <c r="CRU179" s="549"/>
      <c r="CRV179" s="550"/>
      <c r="CRW179" s="559"/>
      <c r="CRX179" s="551"/>
      <c r="CRY179" s="549"/>
      <c r="CRZ179" s="550"/>
      <c r="CSA179" s="559"/>
      <c r="CSB179" s="551"/>
      <c r="CSC179" s="549"/>
      <c r="CSD179" s="550"/>
      <c r="CSE179" s="559"/>
      <c r="CSF179" s="551"/>
      <c r="CSG179" s="549"/>
      <c r="CSH179" s="550"/>
      <c r="CSI179" s="559"/>
      <c r="CSJ179" s="551"/>
      <c r="CSK179" s="549"/>
      <c r="CSL179" s="550"/>
      <c r="CSM179" s="559"/>
      <c r="CSN179" s="551"/>
      <c r="CSO179" s="549"/>
      <c r="CSP179" s="550"/>
      <c r="CSQ179" s="559"/>
      <c r="CSR179" s="551"/>
      <c r="CSS179" s="549"/>
      <c r="CST179" s="550"/>
      <c r="CSU179" s="559"/>
      <c r="CSV179" s="551"/>
      <c r="CSW179" s="549"/>
      <c r="CSX179" s="550"/>
      <c r="CSY179" s="559"/>
      <c r="CSZ179" s="551"/>
      <c r="CTA179" s="549"/>
      <c r="CTB179" s="550"/>
      <c r="CTC179" s="559"/>
      <c r="CTD179" s="551"/>
      <c r="CTE179" s="549"/>
      <c r="CTF179" s="550"/>
      <c r="CTG179" s="559"/>
      <c r="CTH179" s="551"/>
      <c r="CTI179" s="549"/>
      <c r="CTJ179" s="550"/>
      <c r="CTK179" s="559"/>
      <c r="CTL179" s="551"/>
      <c r="CTM179" s="549"/>
      <c r="CTN179" s="550"/>
      <c r="CTO179" s="559"/>
      <c r="CTP179" s="551"/>
      <c r="CTQ179" s="549"/>
      <c r="CTR179" s="550"/>
      <c r="CTS179" s="559"/>
      <c r="CTT179" s="551"/>
      <c r="CTU179" s="549"/>
      <c r="CTV179" s="550"/>
      <c r="CTW179" s="559"/>
      <c r="CTX179" s="551"/>
      <c r="CTY179" s="549"/>
      <c r="CTZ179" s="550"/>
      <c r="CUA179" s="559"/>
      <c r="CUB179" s="551"/>
      <c r="CUC179" s="549"/>
      <c r="CUD179" s="550"/>
      <c r="CUE179" s="559"/>
      <c r="CUF179" s="551"/>
      <c r="CUG179" s="549"/>
      <c r="CUH179" s="550"/>
      <c r="CUI179" s="559"/>
      <c r="CUJ179" s="551"/>
      <c r="CUK179" s="549"/>
      <c r="CUL179" s="550"/>
      <c r="CUM179" s="559"/>
      <c r="CUN179" s="551"/>
      <c r="CUO179" s="549"/>
      <c r="CUP179" s="550"/>
      <c r="CUQ179" s="559"/>
      <c r="CUR179" s="551"/>
      <c r="CUS179" s="549"/>
      <c r="CUT179" s="550"/>
      <c r="CUU179" s="559"/>
      <c r="CUV179" s="551"/>
      <c r="CUW179" s="549"/>
      <c r="CUX179" s="550"/>
      <c r="CUY179" s="559"/>
      <c r="CUZ179" s="551"/>
      <c r="CVA179" s="549"/>
      <c r="CVB179" s="550"/>
      <c r="CVC179" s="559"/>
      <c r="CVD179" s="551"/>
      <c r="CVE179" s="549"/>
      <c r="CVF179" s="550"/>
      <c r="CVG179" s="559"/>
      <c r="CVH179" s="551"/>
      <c r="CVI179" s="549"/>
      <c r="CVJ179" s="550"/>
      <c r="CVK179" s="559"/>
      <c r="CVL179" s="551"/>
      <c r="CVM179" s="549"/>
      <c r="CVN179" s="550"/>
      <c r="CVO179" s="559"/>
      <c r="CVP179" s="551"/>
      <c r="CVQ179" s="549"/>
      <c r="CVR179" s="550"/>
      <c r="CVS179" s="559"/>
      <c r="CVT179" s="551"/>
      <c r="CVU179" s="549"/>
      <c r="CVV179" s="550"/>
      <c r="CVW179" s="559"/>
      <c r="CVX179" s="551"/>
      <c r="CVY179" s="549"/>
      <c r="CVZ179" s="550"/>
      <c r="CWA179" s="559"/>
      <c r="CWB179" s="551"/>
      <c r="CWC179" s="549"/>
      <c r="CWD179" s="550"/>
      <c r="CWE179" s="559"/>
      <c r="CWF179" s="551"/>
      <c r="CWG179" s="549"/>
      <c r="CWH179" s="550"/>
      <c r="CWI179" s="559"/>
      <c r="CWJ179" s="551"/>
      <c r="CWK179" s="549"/>
      <c r="CWL179" s="550"/>
      <c r="CWM179" s="559"/>
      <c r="CWN179" s="551"/>
      <c r="CWO179" s="549"/>
      <c r="CWP179" s="550"/>
      <c r="CWQ179" s="559"/>
      <c r="CWR179" s="551"/>
      <c r="CWS179" s="549"/>
      <c r="CWT179" s="550"/>
      <c r="CWU179" s="559"/>
      <c r="CWV179" s="551"/>
      <c r="CWW179" s="549"/>
      <c r="CWX179" s="550"/>
      <c r="CWY179" s="559"/>
      <c r="CWZ179" s="551"/>
      <c r="CXA179" s="549"/>
      <c r="CXB179" s="550"/>
      <c r="CXC179" s="559"/>
      <c r="CXD179" s="551"/>
      <c r="CXE179" s="549"/>
      <c r="CXF179" s="550"/>
      <c r="CXG179" s="559"/>
      <c r="CXH179" s="551"/>
      <c r="CXI179" s="549"/>
      <c r="CXJ179" s="550"/>
      <c r="CXK179" s="559"/>
      <c r="CXL179" s="551"/>
      <c r="CXM179" s="549"/>
      <c r="CXN179" s="550"/>
      <c r="CXO179" s="559"/>
      <c r="CXP179" s="551"/>
      <c r="CXQ179" s="549"/>
      <c r="CXR179" s="550"/>
      <c r="CXS179" s="559"/>
      <c r="CXT179" s="551"/>
      <c r="CXU179" s="549"/>
      <c r="CXV179" s="550"/>
      <c r="CXW179" s="559"/>
      <c r="CXX179" s="551"/>
      <c r="CXY179" s="549"/>
      <c r="CXZ179" s="550"/>
      <c r="CYA179" s="559"/>
      <c r="CYB179" s="551"/>
      <c r="CYC179" s="549"/>
      <c r="CYD179" s="550"/>
      <c r="CYE179" s="559"/>
      <c r="CYF179" s="551"/>
      <c r="CYG179" s="549"/>
      <c r="CYH179" s="550"/>
      <c r="CYI179" s="559"/>
      <c r="CYJ179" s="551"/>
      <c r="CYK179" s="549"/>
      <c r="CYL179" s="550"/>
      <c r="CYM179" s="559"/>
      <c r="CYN179" s="551"/>
      <c r="CYO179" s="549"/>
      <c r="CYP179" s="550"/>
      <c r="CYQ179" s="559"/>
      <c r="CYR179" s="551"/>
      <c r="CYS179" s="549"/>
      <c r="CYT179" s="550"/>
      <c r="CYU179" s="559"/>
      <c r="CYV179" s="551"/>
      <c r="CYW179" s="549"/>
      <c r="CYX179" s="550"/>
      <c r="CYY179" s="559"/>
      <c r="CYZ179" s="551"/>
      <c r="CZA179" s="549"/>
      <c r="CZB179" s="550"/>
      <c r="CZC179" s="559"/>
      <c r="CZD179" s="551"/>
      <c r="CZE179" s="549"/>
      <c r="CZF179" s="550"/>
      <c r="CZG179" s="559"/>
      <c r="CZH179" s="551"/>
      <c r="CZI179" s="549"/>
      <c r="CZJ179" s="550"/>
      <c r="CZK179" s="559"/>
      <c r="CZL179" s="551"/>
      <c r="CZM179" s="549"/>
      <c r="CZN179" s="550"/>
      <c r="CZO179" s="559"/>
      <c r="CZP179" s="551"/>
      <c r="CZQ179" s="549"/>
      <c r="CZR179" s="550"/>
      <c r="CZS179" s="559"/>
      <c r="CZT179" s="551"/>
      <c r="CZU179" s="549"/>
      <c r="CZV179" s="550"/>
      <c r="CZW179" s="559"/>
      <c r="CZX179" s="551"/>
      <c r="CZY179" s="549"/>
      <c r="CZZ179" s="550"/>
      <c r="DAA179" s="559"/>
      <c r="DAB179" s="551"/>
      <c r="DAC179" s="549"/>
      <c r="DAD179" s="550"/>
      <c r="DAE179" s="559"/>
      <c r="DAF179" s="551"/>
      <c r="DAG179" s="549"/>
      <c r="DAH179" s="550"/>
      <c r="DAI179" s="559"/>
      <c r="DAJ179" s="551"/>
      <c r="DAK179" s="549"/>
      <c r="DAL179" s="550"/>
      <c r="DAM179" s="559"/>
      <c r="DAN179" s="551"/>
      <c r="DAO179" s="549"/>
      <c r="DAP179" s="550"/>
      <c r="DAQ179" s="559"/>
      <c r="DAR179" s="551"/>
      <c r="DAS179" s="549"/>
      <c r="DAT179" s="550"/>
      <c r="DAU179" s="559"/>
      <c r="DAV179" s="551"/>
      <c r="DAW179" s="549"/>
      <c r="DAX179" s="550"/>
      <c r="DAY179" s="559"/>
      <c r="DAZ179" s="551"/>
      <c r="DBA179" s="549"/>
      <c r="DBB179" s="550"/>
      <c r="DBC179" s="559"/>
      <c r="DBD179" s="551"/>
      <c r="DBE179" s="549"/>
      <c r="DBF179" s="550"/>
      <c r="DBG179" s="559"/>
      <c r="DBH179" s="551"/>
      <c r="DBI179" s="549"/>
      <c r="DBJ179" s="550"/>
      <c r="DBK179" s="559"/>
      <c r="DBL179" s="551"/>
      <c r="DBM179" s="549"/>
      <c r="DBN179" s="550"/>
      <c r="DBO179" s="559"/>
      <c r="DBP179" s="551"/>
      <c r="DBQ179" s="549"/>
      <c r="DBR179" s="550"/>
      <c r="DBS179" s="559"/>
      <c r="DBT179" s="551"/>
      <c r="DBU179" s="549"/>
      <c r="DBV179" s="550"/>
      <c r="DBW179" s="559"/>
      <c r="DBX179" s="551"/>
      <c r="DBY179" s="549"/>
      <c r="DBZ179" s="550"/>
      <c r="DCA179" s="559"/>
      <c r="DCB179" s="551"/>
      <c r="DCC179" s="549"/>
      <c r="DCD179" s="550"/>
      <c r="DCE179" s="559"/>
      <c r="DCF179" s="551"/>
      <c r="DCG179" s="549"/>
      <c r="DCH179" s="550"/>
      <c r="DCI179" s="559"/>
      <c r="DCJ179" s="551"/>
      <c r="DCK179" s="549"/>
      <c r="DCL179" s="550"/>
      <c r="DCM179" s="559"/>
      <c r="DCN179" s="551"/>
      <c r="DCO179" s="549"/>
      <c r="DCP179" s="550"/>
      <c r="DCQ179" s="559"/>
      <c r="DCR179" s="551"/>
      <c r="DCS179" s="549"/>
      <c r="DCT179" s="550"/>
      <c r="DCU179" s="559"/>
      <c r="DCV179" s="551"/>
      <c r="DCW179" s="549"/>
      <c r="DCX179" s="550"/>
      <c r="DCY179" s="559"/>
      <c r="DCZ179" s="551"/>
      <c r="DDA179" s="549"/>
      <c r="DDB179" s="550"/>
      <c r="DDC179" s="559"/>
      <c r="DDD179" s="551"/>
      <c r="DDE179" s="549"/>
      <c r="DDF179" s="550"/>
      <c r="DDG179" s="559"/>
      <c r="DDH179" s="551"/>
      <c r="DDI179" s="549"/>
      <c r="DDJ179" s="550"/>
      <c r="DDK179" s="559"/>
      <c r="DDL179" s="551"/>
      <c r="DDM179" s="549"/>
      <c r="DDN179" s="550"/>
      <c r="DDO179" s="559"/>
      <c r="DDP179" s="551"/>
      <c r="DDQ179" s="549"/>
      <c r="DDR179" s="550"/>
      <c r="DDS179" s="559"/>
      <c r="DDT179" s="551"/>
      <c r="DDU179" s="549"/>
      <c r="DDV179" s="550"/>
      <c r="DDW179" s="559"/>
      <c r="DDX179" s="551"/>
      <c r="DDY179" s="549"/>
      <c r="DDZ179" s="550"/>
      <c r="DEA179" s="559"/>
      <c r="DEB179" s="551"/>
      <c r="DEC179" s="549"/>
      <c r="DED179" s="550"/>
      <c r="DEE179" s="559"/>
      <c r="DEF179" s="551"/>
      <c r="DEG179" s="549"/>
      <c r="DEH179" s="550"/>
      <c r="DEI179" s="559"/>
      <c r="DEJ179" s="551"/>
      <c r="DEK179" s="549"/>
      <c r="DEL179" s="550"/>
      <c r="DEM179" s="559"/>
      <c r="DEN179" s="551"/>
      <c r="DEO179" s="549"/>
      <c r="DEP179" s="550"/>
      <c r="DEQ179" s="559"/>
      <c r="DER179" s="551"/>
      <c r="DES179" s="549"/>
      <c r="DET179" s="550"/>
      <c r="DEU179" s="559"/>
      <c r="DEV179" s="551"/>
      <c r="DEW179" s="549"/>
      <c r="DEX179" s="550"/>
      <c r="DEY179" s="559"/>
      <c r="DEZ179" s="551"/>
      <c r="DFA179" s="549"/>
      <c r="DFB179" s="550"/>
      <c r="DFC179" s="559"/>
      <c r="DFD179" s="551"/>
      <c r="DFE179" s="549"/>
      <c r="DFF179" s="550"/>
      <c r="DFG179" s="559"/>
      <c r="DFH179" s="551"/>
      <c r="DFI179" s="549"/>
      <c r="DFJ179" s="550"/>
      <c r="DFK179" s="559"/>
      <c r="DFL179" s="551"/>
      <c r="DFM179" s="549"/>
      <c r="DFN179" s="550"/>
      <c r="DFO179" s="559"/>
      <c r="DFP179" s="551"/>
      <c r="DFQ179" s="549"/>
      <c r="DFR179" s="550"/>
      <c r="DFS179" s="559"/>
      <c r="DFT179" s="551"/>
      <c r="DFU179" s="549"/>
      <c r="DFV179" s="550"/>
      <c r="DFW179" s="559"/>
      <c r="DFX179" s="551"/>
      <c r="DFY179" s="549"/>
      <c r="DFZ179" s="550"/>
      <c r="DGA179" s="559"/>
      <c r="DGB179" s="551"/>
      <c r="DGC179" s="549"/>
      <c r="DGD179" s="550"/>
      <c r="DGE179" s="559"/>
      <c r="DGF179" s="551"/>
      <c r="DGG179" s="549"/>
      <c r="DGH179" s="550"/>
      <c r="DGI179" s="559"/>
      <c r="DGJ179" s="551"/>
      <c r="DGK179" s="549"/>
      <c r="DGL179" s="550"/>
      <c r="DGM179" s="559"/>
      <c r="DGN179" s="551"/>
      <c r="DGO179" s="549"/>
      <c r="DGP179" s="550"/>
      <c r="DGQ179" s="559"/>
      <c r="DGR179" s="551"/>
      <c r="DGS179" s="549"/>
      <c r="DGT179" s="550"/>
      <c r="DGU179" s="559"/>
      <c r="DGV179" s="551"/>
      <c r="DGW179" s="549"/>
      <c r="DGX179" s="550"/>
      <c r="DGY179" s="559"/>
      <c r="DGZ179" s="551"/>
      <c r="DHA179" s="549"/>
      <c r="DHB179" s="550"/>
      <c r="DHC179" s="559"/>
      <c r="DHD179" s="551"/>
      <c r="DHE179" s="549"/>
      <c r="DHF179" s="550"/>
      <c r="DHG179" s="559"/>
      <c r="DHH179" s="551"/>
      <c r="DHI179" s="549"/>
      <c r="DHJ179" s="550"/>
      <c r="DHK179" s="559"/>
      <c r="DHL179" s="551"/>
      <c r="DHM179" s="549"/>
      <c r="DHN179" s="550"/>
      <c r="DHO179" s="559"/>
      <c r="DHP179" s="551"/>
      <c r="DHQ179" s="549"/>
      <c r="DHR179" s="550"/>
      <c r="DHS179" s="559"/>
      <c r="DHT179" s="551"/>
      <c r="DHU179" s="549"/>
      <c r="DHV179" s="550"/>
      <c r="DHW179" s="559"/>
      <c r="DHX179" s="551"/>
      <c r="DHY179" s="549"/>
      <c r="DHZ179" s="550"/>
      <c r="DIA179" s="559"/>
      <c r="DIB179" s="551"/>
      <c r="DIC179" s="549"/>
      <c r="DID179" s="550"/>
      <c r="DIE179" s="559"/>
      <c r="DIF179" s="551"/>
      <c r="DIG179" s="549"/>
      <c r="DIH179" s="550"/>
      <c r="DII179" s="559"/>
      <c r="DIJ179" s="551"/>
      <c r="DIK179" s="549"/>
      <c r="DIL179" s="550"/>
      <c r="DIM179" s="559"/>
      <c r="DIN179" s="551"/>
      <c r="DIO179" s="549"/>
      <c r="DIP179" s="550"/>
      <c r="DIQ179" s="559"/>
      <c r="DIR179" s="551"/>
      <c r="DIS179" s="549"/>
      <c r="DIT179" s="550"/>
      <c r="DIU179" s="559"/>
      <c r="DIV179" s="551"/>
      <c r="DIW179" s="549"/>
      <c r="DIX179" s="550"/>
      <c r="DIY179" s="559"/>
      <c r="DIZ179" s="551"/>
      <c r="DJA179" s="549"/>
      <c r="DJB179" s="550"/>
      <c r="DJC179" s="559"/>
      <c r="DJD179" s="551"/>
      <c r="DJE179" s="549"/>
      <c r="DJF179" s="550"/>
      <c r="DJG179" s="559"/>
      <c r="DJH179" s="551"/>
      <c r="DJI179" s="549"/>
      <c r="DJJ179" s="550"/>
      <c r="DJK179" s="559"/>
      <c r="DJL179" s="551"/>
      <c r="DJM179" s="549"/>
      <c r="DJN179" s="550"/>
      <c r="DJO179" s="559"/>
      <c r="DJP179" s="551"/>
      <c r="DJQ179" s="549"/>
      <c r="DJR179" s="550"/>
      <c r="DJS179" s="559"/>
      <c r="DJT179" s="551"/>
      <c r="DJU179" s="549"/>
      <c r="DJV179" s="550"/>
      <c r="DJW179" s="559"/>
      <c r="DJX179" s="551"/>
      <c r="DJY179" s="549"/>
      <c r="DJZ179" s="550"/>
      <c r="DKA179" s="559"/>
      <c r="DKB179" s="551"/>
      <c r="DKC179" s="549"/>
      <c r="DKD179" s="550"/>
      <c r="DKE179" s="559"/>
      <c r="DKF179" s="551"/>
      <c r="DKG179" s="549"/>
      <c r="DKH179" s="550"/>
      <c r="DKI179" s="559"/>
      <c r="DKJ179" s="551"/>
      <c r="DKK179" s="549"/>
      <c r="DKL179" s="550"/>
      <c r="DKM179" s="559"/>
      <c r="DKN179" s="551"/>
      <c r="DKO179" s="549"/>
      <c r="DKP179" s="550"/>
      <c r="DKQ179" s="559"/>
      <c r="DKR179" s="551"/>
      <c r="DKS179" s="549"/>
      <c r="DKT179" s="550"/>
      <c r="DKU179" s="559"/>
      <c r="DKV179" s="551"/>
      <c r="DKW179" s="549"/>
      <c r="DKX179" s="550"/>
      <c r="DKY179" s="559"/>
      <c r="DKZ179" s="551"/>
      <c r="DLA179" s="549"/>
      <c r="DLB179" s="550"/>
      <c r="DLC179" s="559"/>
      <c r="DLD179" s="551"/>
      <c r="DLE179" s="549"/>
      <c r="DLF179" s="550"/>
      <c r="DLG179" s="559"/>
      <c r="DLH179" s="551"/>
      <c r="DLI179" s="549"/>
      <c r="DLJ179" s="550"/>
      <c r="DLK179" s="559"/>
      <c r="DLL179" s="551"/>
      <c r="DLM179" s="549"/>
      <c r="DLN179" s="550"/>
      <c r="DLO179" s="559"/>
      <c r="DLP179" s="551"/>
      <c r="DLQ179" s="549"/>
      <c r="DLR179" s="550"/>
      <c r="DLS179" s="559"/>
      <c r="DLT179" s="551"/>
      <c r="DLU179" s="549"/>
      <c r="DLV179" s="550"/>
      <c r="DLW179" s="559"/>
      <c r="DLX179" s="551"/>
      <c r="DLY179" s="549"/>
      <c r="DLZ179" s="550"/>
      <c r="DMA179" s="559"/>
      <c r="DMB179" s="551"/>
      <c r="DMC179" s="549"/>
      <c r="DMD179" s="550"/>
      <c r="DME179" s="559"/>
      <c r="DMF179" s="551"/>
      <c r="DMG179" s="549"/>
      <c r="DMH179" s="550"/>
      <c r="DMI179" s="559"/>
      <c r="DMJ179" s="551"/>
      <c r="DMK179" s="549"/>
      <c r="DML179" s="550"/>
      <c r="DMM179" s="559"/>
      <c r="DMN179" s="551"/>
      <c r="DMO179" s="549"/>
      <c r="DMP179" s="550"/>
      <c r="DMQ179" s="559"/>
      <c r="DMR179" s="551"/>
      <c r="DMS179" s="549"/>
      <c r="DMT179" s="550"/>
      <c r="DMU179" s="559"/>
      <c r="DMV179" s="551"/>
      <c r="DMW179" s="549"/>
      <c r="DMX179" s="550"/>
      <c r="DMY179" s="559"/>
      <c r="DMZ179" s="551"/>
      <c r="DNA179" s="549"/>
      <c r="DNB179" s="550"/>
      <c r="DNC179" s="559"/>
      <c r="DND179" s="551"/>
      <c r="DNE179" s="549"/>
      <c r="DNF179" s="550"/>
      <c r="DNG179" s="559"/>
      <c r="DNH179" s="551"/>
      <c r="DNI179" s="549"/>
      <c r="DNJ179" s="550"/>
      <c r="DNK179" s="559"/>
      <c r="DNL179" s="551"/>
      <c r="DNM179" s="549"/>
      <c r="DNN179" s="550"/>
      <c r="DNO179" s="559"/>
      <c r="DNP179" s="551"/>
      <c r="DNQ179" s="549"/>
      <c r="DNR179" s="550"/>
      <c r="DNS179" s="559"/>
      <c r="DNT179" s="551"/>
      <c r="DNU179" s="549"/>
      <c r="DNV179" s="550"/>
      <c r="DNW179" s="559"/>
      <c r="DNX179" s="551"/>
      <c r="DNY179" s="549"/>
      <c r="DNZ179" s="550"/>
      <c r="DOA179" s="559"/>
      <c r="DOB179" s="551"/>
      <c r="DOC179" s="549"/>
      <c r="DOD179" s="550"/>
      <c r="DOE179" s="559"/>
      <c r="DOF179" s="551"/>
      <c r="DOG179" s="549"/>
      <c r="DOH179" s="550"/>
      <c r="DOI179" s="559"/>
      <c r="DOJ179" s="551"/>
      <c r="DOK179" s="549"/>
      <c r="DOL179" s="550"/>
      <c r="DOM179" s="559"/>
      <c r="DON179" s="551"/>
      <c r="DOO179" s="549"/>
      <c r="DOP179" s="550"/>
      <c r="DOQ179" s="559"/>
      <c r="DOR179" s="551"/>
      <c r="DOS179" s="549"/>
      <c r="DOT179" s="550"/>
      <c r="DOU179" s="559"/>
      <c r="DOV179" s="551"/>
      <c r="DOW179" s="549"/>
      <c r="DOX179" s="550"/>
      <c r="DOY179" s="559"/>
      <c r="DOZ179" s="551"/>
      <c r="DPA179" s="549"/>
      <c r="DPB179" s="550"/>
      <c r="DPC179" s="559"/>
      <c r="DPD179" s="551"/>
      <c r="DPE179" s="549"/>
      <c r="DPF179" s="550"/>
      <c r="DPG179" s="559"/>
      <c r="DPH179" s="551"/>
      <c r="DPI179" s="549"/>
      <c r="DPJ179" s="550"/>
      <c r="DPK179" s="559"/>
      <c r="DPL179" s="551"/>
      <c r="DPM179" s="549"/>
      <c r="DPN179" s="550"/>
      <c r="DPO179" s="559"/>
      <c r="DPP179" s="551"/>
      <c r="DPQ179" s="549"/>
      <c r="DPR179" s="550"/>
      <c r="DPS179" s="559"/>
      <c r="DPT179" s="551"/>
      <c r="DPU179" s="549"/>
      <c r="DPV179" s="550"/>
      <c r="DPW179" s="559"/>
      <c r="DPX179" s="551"/>
      <c r="DPY179" s="549"/>
      <c r="DPZ179" s="550"/>
      <c r="DQA179" s="559"/>
      <c r="DQB179" s="551"/>
      <c r="DQC179" s="549"/>
      <c r="DQD179" s="550"/>
      <c r="DQE179" s="559"/>
      <c r="DQF179" s="551"/>
      <c r="DQG179" s="549"/>
      <c r="DQH179" s="550"/>
      <c r="DQI179" s="559"/>
      <c r="DQJ179" s="551"/>
      <c r="DQK179" s="549"/>
      <c r="DQL179" s="550"/>
      <c r="DQM179" s="559"/>
      <c r="DQN179" s="551"/>
      <c r="DQO179" s="549"/>
      <c r="DQP179" s="550"/>
      <c r="DQQ179" s="559"/>
      <c r="DQR179" s="551"/>
      <c r="DQS179" s="549"/>
      <c r="DQT179" s="550"/>
      <c r="DQU179" s="559"/>
      <c r="DQV179" s="551"/>
      <c r="DQW179" s="549"/>
      <c r="DQX179" s="550"/>
      <c r="DQY179" s="559"/>
      <c r="DQZ179" s="551"/>
      <c r="DRA179" s="549"/>
      <c r="DRB179" s="550"/>
      <c r="DRC179" s="559"/>
      <c r="DRD179" s="551"/>
      <c r="DRE179" s="549"/>
      <c r="DRF179" s="550"/>
      <c r="DRG179" s="559"/>
      <c r="DRH179" s="551"/>
      <c r="DRI179" s="549"/>
      <c r="DRJ179" s="550"/>
      <c r="DRK179" s="559"/>
      <c r="DRL179" s="551"/>
      <c r="DRM179" s="549"/>
      <c r="DRN179" s="550"/>
      <c r="DRO179" s="559"/>
      <c r="DRP179" s="551"/>
      <c r="DRQ179" s="549"/>
      <c r="DRR179" s="550"/>
      <c r="DRS179" s="559"/>
      <c r="DRT179" s="551"/>
      <c r="DRU179" s="549"/>
      <c r="DRV179" s="550"/>
      <c r="DRW179" s="559"/>
      <c r="DRX179" s="551"/>
      <c r="DRY179" s="549"/>
      <c r="DRZ179" s="550"/>
      <c r="DSA179" s="559"/>
      <c r="DSB179" s="551"/>
      <c r="DSC179" s="549"/>
      <c r="DSD179" s="550"/>
      <c r="DSE179" s="559"/>
      <c r="DSF179" s="551"/>
      <c r="DSG179" s="549"/>
      <c r="DSH179" s="550"/>
      <c r="DSI179" s="559"/>
      <c r="DSJ179" s="551"/>
      <c r="DSK179" s="549"/>
      <c r="DSL179" s="550"/>
      <c r="DSM179" s="559"/>
      <c r="DSN179" s="551"/>
      <c r="DSO179" s="549"/>
      <c r="DSP179" s="550"/>
      <c r="DSQ179" s="559"/>
      <c r="DSR179" s="551"/>
      <c r="DSS179" s="549"/>
      <c r="DST179" s="550"/>
      <c r="DSU179" s="559"/>
      <c r="DSV179" s="551"/>
      <c r="DSW179" s="549"/>
      <c r="DSX179" s="550"/>
      <c r="DSY179" s="559"/>
      <c r="DSZ179" s="551"/>
      <c r="DTA179" s="549"/>
      <c r="DTB179" s="550"/>
      <c r="DTC179" s="559"/>
      <c r="DTD179" s="551"/>
      <c r="DTE179" s="549"/>
      <c r="DTF179" s="550"/>
      <c r="DTG179" s="559"/>
      <c r="DTH179" s="551"/>
      <c r="DTI179" s="549"/>
      <c r="DTJ179" s="550"/>
      <c r="DTK179" s="559"/>
      <c r="DTL179" s="551"/>
      <c r="DTM179" s="549"/>
      <c r="DTN179" s="550"/>
      <c r="DTO179" s="559"/>
      <c r="DTP179" s="551"/>
      <c r="DTQ179" s="549"/>
      <c r="DTR179" s="550"/>
      <c r="DTS179" s="559"/>
      <c r="DTT179" s="551"/>
      <c r="DTU179" s="549"/>
      <c r="DTV179" s="550"/>
      <c r="DTW179" s="559"/>
      <c r="DTX179" s="551"/>
      <c r="DTY179" s="549"/>
      <c r="DTZ179" s="550"/>
      <c r="DUA179" s="559"/>
      <c r="DUB179" s="551"/>
      <c r="DUC179" s="549"/>
      <c r="DUD179" s="550"/>
      <c r="DUE179" s="559"/>
      <c r="DUF179" s="551"/>
      <c r="DUG179" s="549"/>
      <c r="DUH179" s="550"/>
      <c r="DUI179" s="559"/>
      <c r="DUJ179" s="551"/>
      <c r="DUK179" s="549"/>
      <c r="DUL179" s="550"/>
      <c r="DUM179" s="559"/>
      <c r="DUN179" s="551"/>
      <c r="DUO179" s="549"/>
      <c r="DUP179" s="550"/>
      <c r="DUQ179" s="559"/>
      <c r="DUR179" s="551"/>
      <c r="DUS179" s="549"/>
      <c r="DUT179" s="550"/>
      <c r="DUU179" s="559"/>
      <c r="DUV179" s="551"/>
      <c r="DUW179" s="549"/>
      <c r="DUX179" s="550"/>
      <c r="DUY179" s="559"/>
      <c r="DUZ179" s="551"/>
      <c r="DVA179" s="549"/>
      <c r="DVB179" s="550"/>
      <c r="DVC179" s="559"/>
      <c r="DVD179" s="551"/>
      <c r="DVE179" s="549"/>
      <c r="DVF179" s="550"/>
      <c r="DVG179" s="559"/>
      <c r="DVH179" s="551"/>
      <c r="DVI179" s="549"/>
      <c r="DVJ179" s="550"/>
      <c r="DVK179" s="559"/>
      <c r="DVL179" s="551"/>
      <c r="DVM179" s="549"/>
      <c r="DVN179" s="550"/>
      <c r="DVO179" s="559"/>
      <c r="DVP179" s="551"/>
      <c r="DVQ179" s="549"/>
      <c r="DVR179" s="550"/>
      <c r="DVS179" s="559"/>
      <c r="DVT179" s="551"/>
      <c r="DVU179" s="549"/>
      <c r="DVV179" s="550"/>
      <c r="DVW179" s="559"/>
      <c r="DVX179" s="551"/>
      <c r="DVY179" s="549"/>
      <c r="DVZ179" s="550"/>
      <c r="DWA179" s="559"/>
      <c r="DWB179" s="551"/>
      <c r="DWC179" s="549"/>
      <c r="DWD179" s="550"/>
      <c r="DWE179" s="559"/>
      <c r="DWF179" s="551"/>
      <c r="DWG179" s="549"/>
      <c r="DWH179" s="550"/>
      <c r="DWI179" s="559"/>
      <c r="DWJ179" s="551"/>
      <c r="DWK179" s="549"/>
      <c r="DWL179" s="550"/>
      <c r="DWM179" s="559"/>
      <c r="DWN179" s="551"/>
      <c r="DWO179" s="549"/>
      <c r="DWP179" s="550"/>
      <c r="DWQ179" s="559"/>
      <c r="DWR179" s="551"/>
      <c r="DWS179" s="549"/>
      <c r="DWT179" s="550"/>
      <c r="DWU179" s="559"/>
      <c r="DWV179" s="551"/>
      <c r="DWW179" s="549"/>
      <c r="DWX179" s="550"/>
      <c r="DWY179" s="559"/>
      <c r="DWZ179" s="551"/>
      <c r="DXA179" s="549"/>
      <c r="DXB179" s="550"/>
      <c r="DXC179" s="559"/>
      <c r="DXD179" s="551"/>
      <c r="DXE179" s="549"/>
      <c r="DXF179" s="550"/>
      <c r="DXG179" s="559"/>
      <c r="DXH179" s="551"/>
      <c r="DXI179" s="549"/>
      <c r="DXJ179" s="550"/>
      <c r="DXK179" s="559"/>
      <c r="DXL179" s="551"/>
      <c r="DXM179" s="549"/>
      <c r="DXN179" s="550"/>
      <c r="DXO179" s="559"/>
      <c r="DXP179" s="551"/>
      <c r="DXQ179" s="549"/>
      <c r="DXR179" s="550"/>
      <c r="DXS179" s="559"/>
      <c r="DXT179" s="551"/>
      <c r="DXU179" s="549"/>
      <c r="DXV179" s="550"/>
      <c r="DXW179" s="559"/>
      <c r="DXX179" s="551"/>
      <c r="DXY179" s="549"/>
      <c r="DXZ179" s="550"/>
      <c r="DYA179" s="559"/>
      <c r="DYB179" s="551"/>
      <c r="DYC179" s="549"/>
      <c r="DYD179" s="550"/>
      <c r="DYE179" s="559"/>
      <c r="DYF179" s="551"/>
      <c r="DYG179" s="549"/>
      <c r="DYH179" s="550"/>
      <c r="DYI179" s="559"/>
      <c r="DYJ179" s="551"/>
      <c r="DYK179" s="549"/>
      <c r="DYL179" s="550"/>
      <c r="DYM179" s="559"/>
      <c r="DYN179" s="551"/>
      <c r="DYO179" s="549"/>
      <c r="DYP179" s="550"/>
      <c r="DYQ179" s="559"/>
      <c r="DYR179" s="551"/>
      <c r="DYS179" s="549"/>
      <c r="DYT179" s="550"/>
      <c r="DYU179" s="559"/>
      <c r="DYV179" s="551"/>
      <c r="DYW179" s="549"/>
      <c r="DYX179" s="550"/>
      <c r="DYY179" s="559"/>
      <c r="DYZ179" s="551"/>
      <c r="DZA179" s="549"/>
      <c r="DZB179" s="550"/>
      <c r="DZC179" s="559"/>
      <c r="DZD179" s="551"/>
      <c r="DZE179" s="549"/>
      <c r="DZF179" s="550"/>
      <c r="DZG179" s="559"/>
      <c r="DZH179" s="551"/>
      <c r="DZI179" s="549"/>
      <c r="DZJ179" s="550"/>
      <c r="DZK179" s="559"/>
      <c r="DZL179" s="551"/>
      <c r="DZM179" s="549"/>
      <c r="DZN179" s="550"/>
      <c r="DZO179" s="559"/>
      <c r="DZP179" s="551"/>
      <c r="DZQ179" s="549"/>
      <c r="DZR179" s="550"/>
      <c r="DZS179" s="559"/>
      <c r="DZT179" s="551"/>
      <c r="DZU179" s="549"/>
      <c r="DZV179" s="550"/>
      <c r="DZW179" s="559"/>
      <c r="DZX179" s="551"/>
      <c r="DZY179" s="549"/>
      <c r="DZZ179" s="550"/>
      <c r="EAA179" s="559"/>
      <c r="EAB179" s="551"/>
      <c r="EAC179" s="549"/>
      <c r="EAD179" s="550"/>
      <c r="EAE179" s="559"/>
      <c r="EAF179" s="551"/>
      <c r="EAG179" s="549"/>
      <c r="EAH179" s="550"/>
      <c r="EAI179" s="559"/>
      <c r="EAJ179" s="551"/>
      <c r="EAK179" s="549"/>
      <c r="EAL179" s="550"/>
      <c r="EAM179" s="559"/>
      <c r="EAN179" s="551"/>
      <c r="EAO179" s="549"/>
      <c r="EAP179" s="550"/>
      <c r="EAQ179" s="559"/>
      <c r="EAR179" s="551"/>
      <c r="EAS179" s="549"/>
      <c r="EAT179" s="550"/>
      <c r="EAU179" s="559"/>
      <c r="EAV179" s="551"/>
      <c r="EAW179" s="549"/>
      <c r="EAX179" s="550"/>
      <c r="EAY179" s="559"/>
      <c r="EAZ179" s="551"/>
      <c r="EBA179" s="549"/>
      <c r="EBB179" s="550"/>
      <c r="EBC179" s="559"/>
      <c r="EBD179" s="551"/>
      <c r="EBE179" s="549"/>
      <c r="EBF179" s="550"/>
      <c r="EBG179" s="559"/>
      <c r="EBH179" s="551"/>
      <c r="EBI179" s="549"/>
      <c r="EBJ179" s="550"/>
      <c r="EBK179" s="559"/>
      <c r="EBL179" s="551"/>
      <c r="EBM179" s="549"/>
      <c r="EBN179" s="550"/>
      <c r="EBO179" s="559"/>
      <c r="EBP179" s="551"/>
      <c r="EBQ179" s="549"/>
      <c r="EBR179" s="550"/>
      <c r="EBS179" s="559"/>
      <c r="EBT179" s="551"/>
      <c r="EBU179" s="549"/>
      <c r="EBV179" s="550"/>
      <c r="EBW179" s="559"/>
      <c r="EBX179" s="551"/>
      <c r="EBY179" s="549"/>
      <c r="EBZ179" s="550"/>
      <c r="ECA179" s="559"/>
      <c r="ECB179" s="551"/>
      <c r="ECC179" s="549"/>
      <c r="ECD179" s="550"/>
      <c r="ECE179" s="559"/>
      <c r="ECF179" s="551"/>
      <c r="ECG179" s="549"/>
      <c r="ECH179" s="550"/>
      <c r="ECI179" s="559"/>
      <c r="ECJ179" s="551"/>
      <c r="ECK179" s="549"/>
      <c r="ECL179" s="550"/>
      <c r="ECM179" s="559"/>
      <c r="ECN179" s="551"/>
      <c r="ECO179" s="549"/>
      <c r="ECP179" s="550"/>
      <c r="ECQ179" s="559"/>
      <c r="ECR179" s="551"/>
      <c r="ECS179" s="549"/>
      <c r="ECT179" s="550"/>
      <c r="ECU179" s="559"/>
      <c r="ECV179" s="551"/>
      <c r="ECW179" s="549"/>
      <c r="ECX179" s="550"/>
      <c r="ECY179" s="559"/>
      <c r="ECZ179" s="551"/>
      <c r="EDA179" s="549"/>
      <c r="EDB179" s="550"/>
      <c r="EDC179" s="559"/>
      <c r="EDD179" s="551"/>
      <c r="EDE179" s="549"/>
      <c r="EDF179" s="550"/>
      <c r="EDG179" s="559"/>
      <c r="EDH179" s="551"/>
      <c r="EDI179" s="549"/>
      <c r="EDJ179" s="550"/>
      <c r="EDK179" s="559"/>
      <c r="EDL179" s="551"/>
      <c r="EDM179" s="549"/>
      <c r="EDN179" s="550"/>
      <c r="EDO179" s="559"/>
      <c r="EDP179" s="551"/>
      <c r="EDQ179" s="549"/>
      <c r="EDR179" s="550"/>
      <c r="EDS179" s="559"/>
      <c r="EDT179" s="551"/>
      <c r="EDU179" s="549"/>
      <c r="EDV179" s="550"/>
      <c r="EDW179" s="559"/>
      <c r="EDX179" s="551"/>
      <c r="EDY179" s="549"/>
      <c r="EDZ179" s="550"/>
      <c r="EEA179" s="559"/>
      <c r="EEB179" s="551"/>
      <c r="EEC179" s="549"/>
      <c r="EED179" s="550"/>
      <c r="EEE179" s="559"/>
      <c r="EEF179" s="551"/>
      <c r="EEG179" s="549"/>
      <c r="EEH179" s="550"/>
      <c r="EEI179" s="559"/>
      <c r="EEJ179" s="551"/>
      <c r="EEK179" s="549"/>
      <c r="EEL179" s="550"/>
      <c r="EEM179" s="559"/>
      <c r="EEN179" s="551"/>
      <c r="EEO179" s="549"/>
      <c r="EEP179" s="550"/>
      <c r="EEQ179" s="559"/>
      <c r="EER179" s="551"/>
      <c r="EES179" s="549"/>
      <c r="EET179" s="550"/>
      <c r="EEU179" s="559"/>
      <c r="EEV179" s="551"/>
      <c r="EEW179" s="549"/>
      <c r="EEX179" s="550"/>
      <c r="EEY179" s="559"/>
      <c r="EEZ179" s="551"/>
      <c r="EFA179" s="549"/>
      <c r="EFB179" s="550"/>
      <c r="EFC179" s="559"/>
      <c r="EFD179" s="551"/>
      <c r="EFE179" s="549"/>
      <c r="EFF179" s="550"/>
      <c r="EFG179" s="559"/>
      <c r="EFH179" s="551"/>
      <c r="EFI179" s="549"/>
      <c r="EFJ179" s="550"/>
      <c r="EFK179" s="559"/>
      <c r="EFL179" s="551"/>
      <c r="EFM179" s="549"/>
      <c r="EFN179" s="550"/>
      <c r="EFO179" s="559"/>
      <c r="EFP179" s="551"/>
      <c r="EFQ179" s="549"/>
      <c r="EFR179" s="550"/>
      <c r="EFS179" s="559"/>
      <c r="EFT179" s="551"/>
      <c r="EFU179" s="549"/>
      <c r="EFV179" s="550"/>
      <c r="EFW179" s="559"/>
      <c r="EFX179" s="551"/>
      <c r="EFY179" s="549"/>
      <c r="EFZ179" s="550"/>
      <c r="EGA179" s="559"/>
      <c r="EGB179" s="551"/>
      <c r="EGC179" s="549"/>
      <c r="EGD179" s="550"/>
      <c r="EGE179" s="559"/>
      <c r="EGF179" s="551"/>
      <c r="EGG179" s="549"/>
      <c r="EGH179" s="550"/>
      <c r="EGI179" s="559"/>
      <c r="EGJ179" s="551"/>
      <c r="EGK179" s="549"/>
      <c r="EGL179" s="550"/>
      <c r="EGM179" s="559"/>
      <c r="EGN179" s="551"/>
      <c r="EGO179" s="549"/>
      <c r="EGP179" s="550"/>
      <c r="EGQ179" s="559"/>
      <c r="EGR179" s="551"/>
      <c r="EGS179" s="549"/>
      <c r="EGT179" s="550"/>
      <c r="EGU179" s="559"/>
      <c r="EGV179" s="551"/>
      <c r="EGW179" s="549"/>
      <c r="EGX179" s="550"/>
      <c r="EGY179" s="559"/>
      <c r="EGZ179" s="551"/>
      <c r="EHA179" s="549"/>
      <c r="EHB179" s="550"/>
      <c r="EHC179" s="559"/>
      <c r="EHD179" s="551"/>
      <c r="EHE179" s="549"/>
      <c r="EHF179" s="550"/>
      <c r="EHG179" s="559"/>
      <c r="EHH179" s="551"/>
      <c r="EHI179" s="549"/>
      <c r="EHJ179" s="550"/>
      <c r="EHK179" s="559"/>
      <c r="EHL179" s="551"/>
      <c r="EHM179" s="549"/>
      <c r="EHN179" s="550"/>
      <c r="EHO179" s="559"/>
      <c r="EHP179" s="551"/>
      <c r="EHQ179" s="549"/>
      <c r="EHR179" s="550"/>
      <c r="EHS179" s="559"/>
      <c r="EHT179" s="551"/>
      <c r="EHU179" s="549"/>
      <c r="EHV179" s="550"/>
      <c r="EHW179" s="559"/>
      <c r="EHX179" s="551"/>
      <c r="EHY179" s="549"/>
      <c r="EHZ179" s="550"/>
      <c r="EIA179" s="559"/>
      <c r="EIB179" s="551"/>
      <c r="EIC179" s="549"/>
      <c r="EID179" s="550"/>
      <c r="EIE179" s="559"/>
      <c r="EIF179" s="551"/>
      <c r="EIG179" s="549"/>
      <c r="EIH179" s="550"/>
      <c r="EII179" s="559"/>
      <c r="EIJ179" s="551"/>
      <c r="EIK179" s="549"/>
      <c r="EIL179" s="550"/>
      <c r="EIM179" s="559"/>
      <c r="EIN179" s="551"/>
      <c r="EIO179" s="549"/>
      <c r="EIP179" s="550"/>
      <c r="EIQ179" s="559"/>
      <c r="EIR179" s="551"/>
      <c r="EIS179" s="549"/>
      <c r="EIT179" s="550"/>
      <c r="EIU179" s="559"/>
      <c r="EIV179" s="551"/>
      <c r="EIW179" s="549"/>
      <c r="EIX179" s="550"/>
      <c r="EIY179" s="559"/>
      <c r="EIZ179" s="551"/>
      <c r="EJA179" s="549"/>
      <c r="EJB179" s="550"/>
      <c r="EJC179" s="559"/>
      <c r="EJD179" s="551"/>
      <c r="EJE179" s="549"/>
      <c r="EJF179" s="550"/>
      <c r="EJG179" s="559"/>
      <c r="EJH179" s="551"/>
      <c r="EJI179" s="549"/>
      <c r="EJJ179" s="550"/>
      <c r="EJK179" s="559"/>
      <c r="EJL179" s="551"/>
      <c r="EJM179" s="549"/>
      <c r="EJN179" s="550"/>
      <c r="EJO179" s="559"/>
      <c r="EJP179" s="551"/>
      <c r="EJQ179" s="549"/>
      <c r="EJR179" s="550"/>
      <c r="EJS179" s="559"/>
      <c r="EJT179" s="551"/>
      <c r="EJU179" s="549"/>
      <c r="EJV179" s="550"/>
      <c r="EJW179" s="559"/>
      <c r="EJX179" s="551"/>
      <c r="EJY179" s="549"/>
      <c r="EJZ179" s="550"/>
      <c r="EKA179" s="559"/>
      <c r="EKB179" s="551"/>
      <c r="EKC179" s="549"/>
      <c r="EKD179" s="550"/>
      <c r="EKE179" s="559"/>
      <c r="EKF179" s="551"/>
      <c r="EKG179" s="549"/>
      <c r="EKH179" s="550"/>
      <c r="EKI179" s="559"/>
      <c r="EKJ179" s="551"/>
      <c r="EKK179" s="549"/>
      <c r="EKL179" s="550"/>
      <c r="EKM179" s="559"/>
      <c r="EKN179" s="551"/>
      <c r="EKO179" s="549"/>
      <c r="EKP179" s="550"/>
      <c r="EKQ179" s="559"/>
      <c r="EKR179" s="551"/>
      <c r="EKS179" s="549"/>
      <c r="EKT179" s="550"/>
      <c r="EKU179" s="559"/>
      <c r="EKV179" s="551"/>
      <c r="EKW179" s="549"/>
      <c r="EKX179" s="550"/>
      <c r="EKY179" s="559"/>
      <c r="EKZ179" s="551"/>
      <c r="ELA179" s="549"/>
      <c r="ELB179" s="550"/>
      <c r="ELC179" s="559"/>
      <c r="ELD179" s="551"/>
      <c r="ELE179" s="549"/>
      <c r="ELF179" s="550"/>
      <c r="ELG179" s="559"/>
      <c r="ELH179" s="551"/>
      <c r="ELI179" s="549"/>
      <c r="ELJ179" s="550"/>
      <c r="ELK179" s="559"/>
      <c r="ELL179" s="551"/>
      <c r="ELM179" s="549"/>
      <c r="ELN179" s="550"/>
      <c r="ELO179" s="559"/>
      <c r="ELP179" s="551"/>
      <c r="ELQ179" s="549"/>
      <c r="ELR179" s="550"/>
      <c r="ELS179" s="559"/>
      <c r="ELT179" s="551"/>
      <c r="ELU179" s="549"/>
      <c r="ELV179" s="550"/>
      <c r="ELW179" s="559"/>
      <c r="ELX179" s="551"/>
      <c r="ELY179" s="549"/>
      <c r="ELZ179" s="550"/>
      <c r="EMA179" s="559"/>
      <c r="EMB179" s="551"/>
      <c r="EMC179" s="549"/>
      <c r="EMD179" s="550"/>
      <c r="EME179" s="559"/>
      <c r="EMF179" s="551"/>
      <c r="EMG179" s="549"/>
      <c r="EMH179" s="550"/>
      <c r="EMI179" s="559"/>
      <c r="EMJ179" s="551"/>
      <c r="EMK179" s="549"/>
      <c r="EML179" s="550"/>
      <c r="EMM179" s="559"/>
      <c r="EMN179" s="551"/>
      <c r="EMO179" s="549"/>
      <c r="EMP179" s="550"/>
      <c r="EMQ179" s="559"/>
      <c r="EMR179" s="551"/>
      <c r="EMS179" s="549"/>
      <c r="EMT179" s="550"/>
      <c r="EMU179" s="559"/>
      <c r="EMV179" s="551"/>
      <c r="EMW179" s="549"/>
      <c r="EMX179" s="550"/>
      <c r="EMY179" s="559"/>
      <c r="EMZ179" s="551"/>
      <c r="ENA179" s="549"/>
      <c r="ENB179" s="550"/>
      <c r="ENC179" s="559"/>
      <c r="END179" s="551"/>
      <c r="ENE179" s="549"/>
      <c r="ENF179" s="550"/>
      <c r="ENG179" s="559"/>
      <c r="ENH179" s="551"/>
      <c r="ENI179" s="549"/>
      <c r="ENJ179" s="550"/>
      <c r="ENK179" s="559"/>
      <c r="ENL179" s="551"/>
      <c r="ENM179" s="549"/>
      <c r="ENN179" s="550"/>
      <c r="ENO179" s="559"/>
      <c r="ENP179" s="551"/>
      <c r="ENQ179" s="549"/>
      <c r="ENR179" s="550"/>
      <c r="ENS179" s="559"/>
      <c r="ENT179" s="551"/>
      <c r="ENU179" s="549"/>
      <c r="ENV179" s="550"/>
      <c r="ENW179" s="559"/>
      <c r="ENX179" s="551"/>
      <c r="ENY179" s="549"/>
      <c r="ENZ179" s="550"/>
      <c r="EOA179" s="559"/>
      <c r="EOB179" s="551"/>
      <c r="EOC179" s="549"/>
      <c r="EOD179" s="550"/>
      <c r="EOE179" s="559"/>
      <c r="EOF179" s="551"/>
      <c r="EOG179" s="549"/>
      <c r="EOH179" s="550"/>
      <c r="EOI179" s="559"/>
      <c r="EOJ179" s="551"/>
      <c r="EOK179" s="549"/>
      <c r="EOL179" s="550"/>
      <c r="EOM179" s="559"/>
      <c r="EON179" s="551"/>
      <c r="EOO179" s="549"/>
      <c r="EOP179" s="550"/>
      <c r="EOQ179" s="559"/>
      <c r="EOR179" s="551"/>
      <c r="EOS179" s="549"/>
      <c r="EOT179" s="550"/>
      <c r="EOU179" s="559"/>
      <c r="EOV179" s="551"/>
      <c r="EOW179" s="549"/>
      <c r="EOX179" s="550"/>
      <c r="EOY179" s="559"/>
      <c r="EOZ179" s="551"/>
      <c r="EPA179" s="549"/>
      <c r="EPB179" s="550"/>
      <c r="EPC179" s="559"/>
      <c r="EPD179" s="551"/>
      <c r="EPE179" s="549"/>
      <c r="EPF179" s="550"/>
      <c r="EPG179" s="559"/>
      <c r="EPH179" s="551"/>
      <c r="EPI179" s="549"/>
      <c r="EPJ179" s="550"/>
      <c r="EPK179" s="559"/>
      <c r="EPL179" s="551"/>
      <c r="EPM179" s="549"/>
      <c r="EPN179" s="550"/>
      <c r="EPO179" s="559"/>
      <c r="EPP179" s="551"/>
      <c r="EPQ179" s="549"/>
      <c r="EPR179" s="550"/>
      <c r="EPS179" s="559"/>
      <c r="EPT179" s="551"/>
      <c r="EPU179" s="549"/>
      <c r="EPV179" s="550"/>
      <c r="EPW179" s="559"/>
      <c r="EPX179" s="551"/>
      <c r="EPY179" s="549"/>
      <c r="EPZ179" s="550"/>
      <c r="EQA179" s="559"/>
      <c r="EQB179" s="551"/>
      <c r="EQC179" s="549"/>
      <c r="EQD179" s="550"/>
      <c r="EQE179" s="559"/>
      <c r="EQF179" s="551"/>
      <c r="EQG179" s="549"/>
      <c r="EQH179" s="550"/>
      <c r="EQI179" s="559"/>
      <c r="EQJ179" s="551"/>
      <c r="EQK179" s="549"/>
      <c r="EQL179" s="550"/>
      <c r="EQM179" s="559"/>
      <c r="EQN179" s="551"/>
      <c r="EQO179" s="549"/>
      <c r="EQP179" s="550"/>
      <c r="EQQ179" s="559"/>
      <c r="EQR179" s="551"/>
      <c r="EQS179" s="549"/>
      <c r="EQT179" s="550"/>
      <c r="EQU179" s="559"/>
      <c r="EQV179" s="551"/>
      <c r="EQW179" s="549"/>
      <c r="EQX179" s="550"/>
      <c r="EQY179" s="559"/>
      <c r="EQZ179" s="551"/>
      <c r="ERA179" s="549"/>
      <c r="ERB179" s="550"/>
      <c r="ERC179" s="559"/>
      <c r="ERD179" s="551"/>
      <c r="ERE179" s="549"/>
      <c r="ERF179" s="550"/>
      <c r="ERG179" s="559"/>
      <c r="ERH179" s="551"/>
      <c r="ERI179" s="549"/>
      <c r="ERJ179" s="550"/>
      <c r="ERK179" s="559"/>
      <c r="ERL179" s="551"/>
      <c r="ERM179" s="549"/>
      <c r="ERN179" s="550"/>
      <c r="ERO179" s="559"/>
      <c r="ERP179" s="551"/>
      <c r="ERQ179" s="549"/>
      <c r="ERR179" s="550"/>
      <c r="ERS179" s="559"/>
      <c r="ERT179" s="551"/>
      <c r="ERU179" s="549"/>
      <c r="ERV179" s="550"/>
      <c r="ERW179" s="559"/>
      <c r="ERX179" s="551"/>
      <c r="ERY179" s="549"/>
      <c r="ERZ179" s="550"/>
      <c r="ESA179" s="559"/>
      <c r="ESB179" s="551"/>
      <c r="ESC179" s="549"/>
      <c r="ESD179" s="550"/>
      <c r="ESE179" s="559"/>
      <c r="ESF179" s="551"/>
      <c r="ESG179" s="549"/>
      <c r="ESH179" s="550"/>
      <c r="ESI179" s="559"/>
      <c r="ESJ179" s="551"/>
      <c r="ESK179" s="549"/>
      <c r="ESL179" s="550"/>
      <c r="ESM179" s="559"/>
      <c r="ESN179" s="551"/>
      <c r="ESO179" s="549"/>
      <c r="ESP179" s="550"/>
      <c r="ESQ179" s="559"/>
      <c r="ESR179" s="551"/>
      <c r="ESS179" s="549"/>
      <c r="EST179" s="550"/>
      <c r="ESU179" s="559"/>
      <c r="ESV179" s="551"/>
      <c r="ESW179" s="549"/>
      <c r="ESX179" s="550"/>
      <c r="ESY179" s="559"/>
      <c r="ESZ179" s="551"/>
      <c r="ETA179" s="549"/>
      <c r="ETB179" s="550"/>
      <c r="ETC179" s="559"/>
      <c r="ETD179" s="551"/>
      <c r="ETE179" s="549"/>
      <c r="ETF179" s="550"/>
      <c r="ETG179" s="559"/>
      <c r="ETH179" s="551"/>
      <c r="ETI179" s="549"/>
      <c r="ETJ179" s="550"/>
      <c r="ETK179" s="559"/>
      <c r="ETL179" s="551"/>
      <c r="ETM179" s="549"/>
      <c r="ETN179" s="550"/>
      <c r="ETO179" s="559"/>
      <c r="ETP179" s="551"/>
      <c r="ETQ179" s="549"/>
      <c r="ETR179" s="550"/>
      <c r="ETS179" s="559"/>
      <c r="ETT179" s="551"/>
      <c r="ETU179" s="549"/>
      <c r="ETV179" s="550"/>
      <c r="ETW179" s="559"/>
      <c r="ETX179" s="551"/>
      <c r="ETY179" s="549"/>
      <c r="ETZ179" s="550"/>
      <c r="EUA179" s="559"/>
      <c r="EUB179" s="551"/>
      <c r="EUC179" s="549"/>
      <c r="EUD179" s="550"/>
      <c r="EUE179" s="559"/>
      <c r="EUF179" s="551"/>
      <c r="EUG179" s="549"/>
      <c r="EUH179" s="550"/>
      <c r="EUI179" s="559"/>
      <c r="EUJ179" s="551"/>
      <c r="EUK179" s="549"/>
      <c r="EUL179" s="550"/>
      <c r="EUM179" s="559"/>
      <c r="EUN179" s="551"/>
      <c r="EUO179" s="549"/>
      <c r="EUP179" s="550"/>
      <c r="EUQ179" s="559"/>
      <c r="EUR179" s="551"/>
      <c r="EUS179" s="549"/>
      <c r="EUT179" s="550"/>
      <c r="EUU179" s="559"/>
      <c r="EUV179" s="551"/>
      <c r="EUW179" s="549"/>
      <c r="EUX179" s="550"/>
      <c r="EUY179" s="559"/>
      <c r="EUZ179" s="551"/>
      <c r="EVA179" s="549"/>
      <c r="EVB179" s="550"/>
      <c r="EVC179" s="559"/>
      <c r="EVD179" s="551"/>
      <c r="EVE179" s="549"/>
      <c r="EVF179" s="550"/>
      <c r="EVG179" s="559"/>
      <c r="EVH179" s="551"/>
      <c r="EVI179" s="549"/>
      <c r="EVJ179" s="550"/>
      <c r="EVK179" s="559"/>
      <c r="EVL179" s="551"/>
      <c r="EVM179" s="549"/>
      <c r="EVN179" s="550"/>
      <c r="EVO179" s="559"/>
      <c r="EVP179" s="551"/>
      <c r="EVQ179" s="549"/>
      <c r="EVR179" s="550"/>
      <c r="EVS179" s="559"/>
      <c r="EVT179" s="551"/>
      <c r="EVU179" s="549"/>
      <c r="EVV179" s="550"/>
      <c r="EVW179" s="559"/>
      <c r="EVX179" s="551"/>
      <c r="EVY179" s="549"/>
      <c r="EVZ179" s="550"/>
      <c r="EWA179" s="559"/>
      <c r="EWB179" s="551"/>
      <c r="EWC179" s="549"/>
      <c r="EWD179" s="550"/>
      <c r="EWE179" s="559"/>
      <c r="EWF179" s="551"/>
      <c r="EWG179" s="549"/>
      <c r="EWH179" s="550"/>
      <c r="EWI179" s="559"/>
      <c r="EWJ179" s="551"/>
      <c r="EWK179" s="549"/>
      <c r="EWL179" s="550"/>
      <c r="EWM179" s="559"/>
      <c r="EWN179" s="551"/>
      <c r="EWO179" s="549"/>
      <c r="EWP179" s="550"/>
      <c r="EWQ179" s="559"/>
      <c r="EWR179" s="551"/>
      <c r="EWS179" s="549"/>
      <c r="EWT179" s="550"/>
      <c r="EWU179" s="559"/>
      <c r="EWV179" s="551"/>
      <c r="EWW179" s="549"/>
      <c r="EWX179" s="550"/>
      <c r="EWY179" s="559"/>
      <c r="EWZ179" s="551"/>
      <c r="EXA179" s="549"/>
      <c r="EXB179" s="550"/>
      <c r="EXC179" s="559"/>
      <c r="EXD179" s="551"/>
      <c r="EXE179" s="549"/>
      <c r="EXF179" s="550"/>
      <c r="EXG179" s="559"/>
      <c r="EXH179" s="551"/>
      <c r="EXI179" s="549"/>
      <c r="EXJ179" s="550"/>
      <c r="EXK179" s="559"/>
      <c r="EXL179" s="551"/>
      <c r="EXM179" s="549"/>
      <c r="EXN179" s="550"/>
      <c r="EXO179" s="559"/>
      <c r="EXP179" s="551"/>
      <c r="EXQ179" s="549"/>
      <c r="EXR179" s="550"/>
      <c r="EXS179" s="559"/>
      <c r="EXT179" s="551"/>
      <c r="EXU179" s="549"/>
      <c r="EXV179" s="550"/>
      <c r="EXW179" s="559"/>
      <c r="EXX179" s="551"/>
      <c r="EXY179" s="549"/>
      <c r="EXZ179" s="550"/>
      <c r="EYA179" s="559"/>
      <c r="EYB179" s="551"/>
      <c r="EYC179" s="549"/>
      <c r="EYD179" s="550"/>
      <c r="EYE179" s="559"/>
      <c r="EYF179" s="551"/>
      <c r="EYG179" s="549"/>
      <c r="EYH179" s="550"/>
      <c r="EYI179" s="559"/>
      <c r="EYJ179" s="551"/>
      <c r="EYK179" s="549"/>
      <c r="EYL179" s="550"/>
      <c r="EYM179" s="559"/>
      <c r="EYN179" s="551"/>
      <c r="EYO179" s="549"/>
      <c r="EYP179" s="550"/>
      <c r="EYQ179" s="559"/>
      <c r="EYR179" s="551"/>
      <c r="EYS179" s="549"/>
      <c r="EYT179" s="550"/>
      <c r="EYU179" s="559"/>
      <c r="EYV179" s="551"/>
      <c r="EYW179" s="549"/>
      <c r="EYX179" s="550"/>
      <c r="EYY179" s="559"/>
      <c r="EYZ179" s="551"/>
      <c r="EZA179" s="549"/>
      <c r="EZB179" s="550"/>
      <c r="EZC179" s="559"/>
      <c r="EZD179" s="551"/>
      <c r="EZE179" s="549"/>
      <c r="EZF179" s="550"/>
      <c r="EZG179" s="559"/>
      <c r="EZH179" s="551"/>
      <c r="EZI179" s="549"/>
      <c r="EZJ179" s="550"/>
      <c r="EZK179" s="559"/>
      <c r="EZL179" s="551"/>
      <c r="EZM179" s="549"/>
      <c r="EZN179" s="550"/>
      <c r="EZO179" s="559"/>
      <c r="EZP179" s="551"/>
      <c r="EZQ179" s="549"/>
      <c r="EZR179" s="550"/>
      <c r="EZS179" s="559"/>
      <c r="EZT179" s="551"/>
      <c r="EZU179" s="549"/>
      <c r="EZV179" s="550"/>
      <c r="EZW179" s="559"/>
      <c r="EZX179" s="551"/>
      <c r="EZY179" s="549"/>
      <c r="EZZ179" s="550"/>
      <c r="FAA179" s="559"/>
      <c r="FAB179" s="551"/>
      <c r="FAC179" s="549"/>
      <c r="FAD179" s="550"/>
      <c r="FAE179" s="559"/>
      <c r="FAF179" s="551"/>
      <c r="FAG179" s="549"/>
      <c r="FAH179" s="550"/>
      <c r="FAI179" s="559"/>
      <c r="FAJ179" s="551"/>
      <c r="FAK179" s="549"/>
      <c r="FAL179" s="550"/>
      <c r="FAM179" s="559"/>
      <c r="FAN179" s="551"/>
      <c r="FAO179" s="549"/>
      <c r="FAP179" s="550"/>
      <c r="FAQ179" s="559"/>
      <c r="FAR179" s="551"/>
      <c r="FAS179" s="549"/>
      <c r="FAT179" s="550"/>
      <c r="FAU179" s="559"/>
      <c r="FAV179" s="551"/>
      <c r="FAW179" s="549"/>
      <c r="FAX179" s="550"/>
      <c r="FAY179" s="559"/>
      <c r="FAZ179" s="551"/>
      <c r="FBA179" s="549"/>
      <c r="FBB179" s="550"/>
      <c r="FBC179" s="559"/>
      <c r="FBD179" s="551"/>
      <c r="FBE179" s="549"/>
      <c r="FBF179" s="550"/>
      <c r="FBG179" s="559"/>
      <c r="FBH179" s="551"/>
      <c r="FBI179" s="549"/>
      <c r="FBJ179" s="550"/>
      <c r="FBK179" s="559"/>
      <c r="FBL179" s="551"/>
      <c r="FBM179" s="549"/>
      <c r="FBN179" s="550"/>
      <c r="FBO179" s="559"/>
      <c r="FBP179" s="551"/>
      <c r="FBQ179" s="549"/>
      <c r="FBR179" s="550"/>
      <c r="FBS179" s="559"/>
      <c r="FBT179" s="551"/>
      <c r="FBU179" s="549"/>
      <c r="FBV179" s="550"/>
      <c r="FBW179" s="559"/>
      <c r="FBX179" s="551"/>
      <c r="FBY179" s="549"/>
      <c r="FBZ179" s="550"/>
      <c r="FCA179" s="559"/>
      <c r="FCB179" s="551"/>
      <c r="FCC179" s="549"/>
      <c r="FCD179" s="550"/>
      <c r="FCE179" s="559"/>
      <c r="FCF179" s="551"/>
      <c r="FCG179" s="549"/>
      <c r="FCH179" s="550"/>
      <c r="FCI179" s="559"/>
      <c r="FCJ179" s="551"/>
      <c r="FCK179" s="549"/>
      <c r="FCL179" s="550"/>
      <c r="FCM179" s="559"/>
      <c r="FCN179" s="551"/>
      <c r="FCO179" s="549"/>
      <c r="FCP179" s="550"/>
      <c r="FCQ179" s="559"/>
      <c r="FCR179" s="551"/>
      <c r="FCS179" s="549"/>
      <c r="FCT179" s="550"/>
      <c r="FCU179" s="559"/>
      <c r="FCV179" s="551"/>
      <c r="FCW179" s="549"/>
      <c r="FCX179" s="550"/>
      <c r="FCY179" s="559"/>
      <c r="FCZ179" s="551"/>
      <c r="FDA179" s="549"/>
      <c r="FDB179" s="550"/>
      <c r="FDC179" s="559"/>
      <c r="FDD179" s="551"/>
      <c r="FDE179" s="549"/>
      <c r="FDF179" s="550"/>
      <c r="FDG179" s="559"/>
      <c r="FDH179" s="551"/>
      <c r="FDI179" s="549"/>
      <c r="FDJ179" s="550"/>
      <c r="FDK179" s="559"/>
      <c r="FDL179" s="551"/>
      <c r="FDM179" s="549"/>
      <c r="FDN179" s="550"/>
      <c r="FDO179" s="559"/>
      <c r="FDP179" s="551"/>
      <c r="FDQ179" s="549"/>
      <c r="FDR179" s="550"/>
      <c r="FDS179" s="559"/>
      <c r="FDT179" s="551"/>
      <c r="FDU179" s="549"/>
      <c r="FDV179" s="550"/>
      <c r="FDW179" s="559"/>
      <c r="FDX179" s="551"/>
      <c r="FDY179" s="549"/>
      <c r="FDZ179" s="550"/>
      <c r="FEA179" s="559"/>
      <c r="FEB179" s="551"/>
      <c r="FEC179" s="549"/>
      <c r="FED179" s="550"/>
      <c r="FEE179" s="559"/>
      <c r="FEF179" s="551"/>
      <c r="FEG179" s="549"/>
      <c r="FEH179" s="550"/>
      <c r="FEI179" s="559"/>
      <c r="FEJ179" s="551"/>
      <c r="FEK179" s="549"/>
      <c r="FEL179" s="550"/>
      <c r="FEM179" s="559"/>
      <c r="FEN179" s="551"/>
      <c r="FEO179" s="549"/>
      <c r="FEP179" s="550"/>
      <c r="FEQ179" s="559"/>
      <c r="FER179" s="551"/>
      <c r="FES179" s="549"/>
      <c r="FET179" s="550"/>
      <c r="FEU179" s="559"/>
      <c r="FEV179" s="551"/>
      <c r="FEW179" s="549"/>
      <c r="FEX179" s="550"/>
      <c r="FEY179" s="559"/>
      <c r="FEZ179" s="551"/>
      <c r="FFA179" s="549"/>
      <c r="FFB179" s="550"/>
      <c r="FFC179" s="559"/>
      <c r="FFD179" s="551"/>
      <c r="FFE179" s="549"/>
      <c r="FFF179" s="550"/>
      <c r="FFG179" s="559"/>
      <c r="FFH179" s="551"/>
      <c r="FFI179" s="549"/>
      <c r="FFJ179" s="550"/>
      <c r="FFK179" s="559"/>
      <c r="FFL179" s="551"/>
      <c r="FFM179" s="549"/>
      <c r="FFN179" s="550"/>
      <c r="FFO179" s="559"/>
      <c r="FFP179" s="551"/>
      <c r="FFQ179" s="549"/>
      <c r="FFR179" s="550"/>
      <c r="FFS179" s="559"/>
      <c r="FFT179" s="551"/>
      <c r="FFU179" s="549"/>
      <c r="FFV179" s="550"/>
      <c r="FFW179" s="559"/>
      <c r="FFX179" s="551"/>
      <c r="FFY179" s="549"/>
      <c r="FFZ179" s="550"/>
      <c r="FGA179" s="559"/>
      <c r="FGB179" s="551"/>
      <c r="FGC179" s="549"/>
      <c r="FGD179" s="550"/>
      <c r="FGE179" s="559"/>
      <c r="FGF179" s="551"/>
      <c r="FGG179" s="549"/>
      <c r="FGH179" s="550"/>
      <c r="FGI179" s="559"/>
      <c r="FGJ179" s="551"/>
      <c r="FGK179" s="549"/>
      <c r="FGL179" s="550"/>
      <c r="FGM179" s="559"/>
      <c r="FGN179" s="551"/>
      <c r="FGO179" s="549"/>
      <c r="FGP179" s="550"/>
      <c r="FGQ179" s="559"/>
      <c r="FGR179" s="551"/>
      <c r="FGS179" s="549"/>
      <c r="FGT179" s="550"/>
      <c r="FGU179" s="559"/>
      <c r="FGV179" s="551"/>
      <c r="FGW179" s="549"/>
      <c r="FGX179" s="550"/>
      <c r="FGY179" s="559"/>
      <c r="FGZ179" s="551"/>
      <c r="FHA179" s="549"/>
      <c r="FHB179" s="550"/>
      <c r="FHC179" s="559"/>
      <c r="FHD179" s="551"/>
      <c r="FHE179" s="549"/>
      <c r="FHF179" s="550"/>
      <c r="FHG179" s="559"/>
      <c r="FHH179" s="551"/>
      <c r="FHI179" s="549"/>
      <c r="FHJ179" s="550"/>
      <c r="FHK179" s="559"/>
      <c r="FHL179" s="551"/>
      <c r="FHM179" s="549"/>
      <c r="FHN179" s="550"/>
      <c r="FHO179" s="559"/>
      <c r="FHP179" s="551"/>
      <c r="FHQ179" s="549"/>
      <c r="FHR179" s="550"/>
      <c r="FHS179" s="559"/>
      <c r="FHT179" s="551"/>
      <c r="FHU179" s="549"/>
      <c r="FHV179" s="550"/>
      <c r="FHW179" s="559"/>
      <c r="FHX179" s="551"/>
      <c r="FHY179" s="549"/>
      <c r="FHZ179" s="550"/>
      <c r="FIA179" s="559"/>
      <c r="FIB179" s="551"/>
      <c r="FIC179" s="549"/>
      <c r="FID179" s="550"/>
      <c r="FIE179" s="559"/>
      <c r="FIF179" s="551"/>
      <c r="FIG179" s="549"/>
      <c r="FIH179" s="550"/>
      <c r="FII179" s="559"/>
      <c r="FIJ179" s="551"/>
      <c r="FIK179" s="549"/>
      <c r="FIL179" s="550"/>
      <c r="FIM179" s="559"/>
      <c r="FIN179" s="551"/>
      <c r="FIO179" s="549"/>
      <c r="FIP179" s="550"/>
      <c r="FIQ179" s="559"/>
      <c r="FIR179" s="551"/>
      <c r="FIS179" s="549"/>
      <c r="FIT179" s="550"/>
      <c r="FIU179" s="559"/>
      <c r="FIV179" s="551"/>
      <c r="FIW179" s="549"/>
      <c r="FIX179" s="550"/>
      <c r="FIY179" s="559"/>
      <c r="FIZ179" s="551"/>
      <c r="FJA179" s="549"/>
      <c r="FJB179" s="550"/>
      <c r="FJC179" s="559"/>
      <c r="FJD179" s="551"/>
      <c r="FJE179" s="549"/>
      <c r="FJF179" s="550"/>
      <c r="FJG179" s="559"/>
      <c r="FJH179" s="551"/>
      <c r="FJI179" s="549"/>
      <c r="FJJ179" s="550"/>
      <c r="FJK179" s="559"/>
      <c r="FJL179" s="551"/>
      <c r="FJM179" s="549"/>
      <c r="FJN179" s="550"/>
      <c r="FJO179" s="559"/>
      <c r="FJP179" s="551"/>
      <c r="FJQ179" s="549"/>
      <c r="FJR179" s="550"/>
      <c r="FJS179" s="559"/>
      <c r="FJT179" s="551"/>
      <c r="FJU179" s="549"/>
      <c r="FJV179" s="550"/>
      <c r="FJW179" s="559"/>
      <c r="FJX179" s="551"/>
      <c r="FJY179" s="549"/>
      <c r="FJZ179" s="550"/>
      <c r="FKA179" s="559"/>
      <c r="FKB179" s="551"/>
      <c r="FKC179" s="549"/>
      <c r="FKD179" s="550"/>
      <c r="FKE179" s="559"/>
      <c r="FKF179" s="551"/>
      <c r="FKG179" s="549"/>
      <c r="FKH179" s="550"/>
      <c r="FKI179" s="559"/>
      <c r="FKJ179" s="551"/>
      <c r="FKK179" s="549"/>
      <c r="FKL179" s="550"/>
      <c r="FKM179" s="559"/>
      <c r="FKN179" s="551"/>
      <c r="FKO179" s="549"/>
      <c r="FKP179" s="550"/>
      <c r="FKQ179" s="559"/>
      <c r="FKR179" s="551"/>
      <c r="FKS179" s="549"/>
      <c r="FKT179" s="550"/>
      <c r="FKU179" s="559"/>
      <c r="FKV179" s="551"/>
      <c r="FKW179" s="549"/>
      <c r="FKX179" s="550"/>
      <c r="FKY179" s="559"/>
      <c r="FKZ179" s="551"/>
      <c r="FLA179" s="549"/>
      <c r="FLB179" s="550"/>
      <c r="FLC179" s="559"/>
      <c r="FLD179" s="551"/>
      <c r="FLE179" s="549"/>
      <c r="FLF179" s="550"/>
      <c r="FLG179" s="559"/>
      <c r="FLH179" s="551"/>
      <c r="FLI179" s="549"/>
      <c r="FLJ179" s="550"/>
      <c r="FLK179" s="559"/>
      <c r="FLL179" s="551"/>
      <c r="FLM179" s="549"/>
      <c r="FLN179" s="550"/>
      <c r="FLO179" s="559"/>
      <c r="FLP179" s="551"/>
      <c r="FLQ179" s="549"/>
      <c r="FLR179" s="550"/>
      <c r="FLS179" s="559"/>
      <c r="FLT179" s="551"/>
      <c r="FLU179" s="549"/>
      <c r="FLV179" s="550"/>
      <c r="FLW179" s="559"/>
      <c r="FLX179" s="551"/>
      <c r="FLY179" s="549"/>
      <c r="FLZ179" s="550"/>
      <c r="FMA179" s="559"/>
      <c r="FMB179" s="551"/>
      <c r="FMC179" s="549"/>
      <c r="FMD179" s="550"/>
      <c r="FME179" s="559"/>
      <c r="FMF179" s="551"/>
      <c r="FMG179" s="549"/>
      <c r="FMH179" s="550"/>
      <c r="FMI179" s="559"/>
      <c r="FMJ179" s="551"/>
      <c r="FMK179" s="549"/>
      <c r="FML179" s="550"/>
      <c r="FMM179" s="559"/>
      <c r="FMN179" s="551"/>
      <c r="FMO179" s="549"/>
      <c r="FMP179" s="550"/>
      <c r="FMQ179" s="559"/>
      <c r="FMR179" s="551"/>
      <c r="FMS179" s="549"/>
      <c r="FMT179" s="550"/>
      <c r="FMU179" s="559"/>
      <c r="FMV179" s="551"/>
      <c r="FMW179" s="549"/>
      <c r="FMX179" s="550"/>
      <c r="FMY179" s="559"/>
      <c r="FMZ179" s="551"/>
      <c r="FNA179" s="549"/>
      <c r="FNB179" s="550"/>
      <c r="FNC179" s="559"/>
      <c r="FND179" s="551"/>
      <c r="FNE179" s="549"/>
      <c r="FNF179" s="550"/>
      <c r="FNG179" s="559"/>
      <c r="FNH179" s="551"/>
      <c r="FNI179" s="549"/>
      <c r="FNJ179" s="550"/>
      <c r="FNK179" s="559"/>
      <c r="FNL179" s="551"/>
      <c r="FNM179" s="549"/>
      <c r="FNN179" s="550"/>
      <c r="FNO179" s="559"/>
      <c r="FNP179" s="551"/>
      <c r="FNQ179" s="549"/>
      <c r="FNR179" s="550"/>
      <c r="FNS179" s="559"/>
      <c r="FNT179" s="551"/>
      <c r="FNU179" s="549"/>
      <c r="FNV179" s="550"/>
      <c r="FNW179" s="559"/>
      <c r="FNX179" s="551"/>
      <c r="FNY179" s="549"/>
      <c r="FNZ179" s="550"/>
      <c r="FOA179" s="559"/>
      <c r="FOB179" s="551"/>
      <c r="FOC179" s="549"/>
      <c r="FOD179" s="550"/>
      <c r="FOE179" s="559"/>
      <c r="FOF179" s="551"/>
      <c r="FOG179" s="549"/>
      <c r="FOH179" s="550"/>
      <c r="FOI179" s="559"/>
      <c r="FOJ179" s="551"/>
      <c r="FOK179" s="549"/>
      <c r="FOL179" s="550"/>
      <c r="FOM179" s="559"/>
      <c r="FON179" s="551"/>
      <c r="FOO179" s="549"/>
      <c r="FOP179" s="550"/>
      <c r="FOQ179" s="559"/>
      <c r="FOR179" s="551"/>
      <c r="FOS179" s="549"/>
      <c r="FOT179" s="550"/>
      <c r="FOU179" s="559"/>
      <c r="FOV179" s="551"/>
      <c r="FOW179" s="549"/>
      <c r="FOX179" s="550"/>
      <c r="FOY179" s="559"/>
      <c r="FOZ179" s="551"/>
      <c r="FPA179" s="549"/>
      <c r="FPB179" s="550"/>
      <c r="FPC179" s="559"/>
      <c r="FPD179" s="551"/>
      <c r="FPE179" s="549"/>
      <c r="FPF179" s="550"/>
      <c r="FPG179" s="559"/>
      <c r="FPH179" s="551"/>
      <c r="FPI179" s="549"/>
      <c r="FPJ179" s="550"/>
      <c r="FPK179" s="559"/>
      <c r="FPL179" s="551"/>
      <c r="FPM179" s="549"/>
      <c r="FPN179" s="550"/>
      <c r="FPO179" s="559"/>
      <c r="FPP179" s="551"/>
      <c r="FPQ179" s="549"/>
      <c r="FPR179" s="550"/>
      <c r="FPS179" s="559"/>
      <c r="FPT179" s="551"/>
      <c r="FPU179" s="549"/>
      <c r="FPV179" s="550"/>
      <c r="FPW179" s="559"/>
      <c r="FPX179" s="551"/>
      <c r="FPY179" s="549"/>
      <c r="FPZ179" s="550"/>
      <c r="FQA179" s="559"/>
      <c r="FQB179" s="551"/>
      <c r="FQC179" s="549"/>
      <c r="FQD179" s="550"/>
      <c r="FQE179" s="559"/>
      <c r="FQF179" s="551"/>
      <c r="FQG179" s="549"/>
      <c r="FQH179" s="550"/>
      <c r="FQI179" s="559"/>
      <c r="FQJ179" s="551"/>
      <c r="FQK179" s="549"/>
      <c r="FQL179" s="550"/>
      <c r="FQM179" s="559"/>
      <c r="FQN179" s="551"/>
      <c r="FQO179" s="549"/>
      <c r="FQP179" s="550"/>
      <c r="FQQ179" s="559"/>
      <c r="FQR179" s="551"/>
      <c r="FQS179" s="549"/>
      <c r="FQT179" s="550"/>
      <c r="FQU179" s="559"/>
      <c r="FQV179" s="551"/>
      <c r="FQW179" s="549"/>
      <c r="FQX179" s="550"/>
      <c r="FQY179" s="559"/>
      <c r="FQZ179" s="551"/>
      <c r="FRA179" s="549"/>
      <c r="FRB179" s="550"/>
      <c r="FRC179" s="559"/>
      <c r="FRD179" s="551"/>
      <c r="FRE179" s="549"/>
      <c r="FRF179" s="550"/>
      <c r="FRG179" s="559"/>
      <c r="FRH179" s="551"/>
      <c r="FRI179" s="549"/>
      <c r="FRJ179" s="550"/>
      <c r="FRK179" s="559"/>
      <c r="FRL179" s="551"/>
      <c r="FRM179" s="549"/>
      <c r="FRN179" s="550"/>
      <c r="FRO179" s="559"/>
      <c r="FRP179" s="551"/>
      <c r="FRQ179" s="549"/>
      <c r="FRR179" s="550"/>
      <c r="FRS179" s="559"/>
      <c r="FRT179" s="551"/>
      <c r="FRU179" s="549"/>
      <c r="FRV179" s="550"/>
      <c r="FRW179" s="559"/>
      <c r="FRX179" s="551"/>
      <c r="FRY179" s="549"/>
      <c r="FRZ179" s="550"/>
      <c r="FSA179" s="559"/>
      <c r="FSB179" s="551"/>
      <c r="FSC179" s="549"/>
      <c r="FSD179" s="550"/>
      <c r="FSE179" s="559"/>
      <c r="FSF179" s="551"/>
      <c r="FSG179" s="549"/>
      <c r="FSH179" s="550"/>
      <c r="FSI179" s="559"/>
      <c r="FSJ179" s="551"/>
      <c r="FSK179" s="549"/>
      <c r="FSL179" s="550"/>
      <c r="FSM179" s="559"/>
      <c r="FSN179" s="551"/>
      <c r="FSO179" s="549"/>
      <c r="FSP179" s="550"/>
      <c r="FSQ179" s="559"/>
      <c r="FSR179" s="551"/>
      <c r="FSS179" s="549"/>
      <c r="FST179" s="550"/>
      <c r="FSU179" s="559"/>
      <c r="FSV179" s="551"/>
      <c r="FSW179" s="549"/>
      <c r="FSX179" s="550"/>
      <c r="FSY179" s="559"/>
      <c r="FSZ179" s="551"/>
      <c r="FTA179" s="549"/>
      <c r="FTB179" s="550"/>
      <c r="FTC179" s="559"/>
      <c r="FTD179" s="551"/>
      <c r="FTE179" s="549"/>
      <c r="FTF179" s="550"/>
      <c r="FTG179" s="559"/>
      <c r="FTH179" s="551"/>
      <c r="FTI179" s="549"/>
      <c r="FTJ179" s="550"/>
      <c r="FTK179" s="559"/>
      <c r="FTL179" s="551"/>
      <c r="FTM179" s="549"/>
      <c r="FTN179" s="550"/>
      <c r="FTO179" s="559"/>
      <c r="FTP179" s="551"/>
      <c r="FTQ179" s="549"/>
      <c r="FTR179" s="550"/>
      <c r="FTS179" s="559"/>
      <c r="FTT179" s="551"/>
      <c r="FTU179" s="549"/>
      <c r="FTV179" s="550"/>
      <c r="FTW179" s="559"/>
      <c r="FTX179" s="551"/>
      <c r="FTY179" s="549"/>
      <c r="FTZ179" s="550"/>
      <c r="FUA179" s="559"/>
      <c r="FUB179" s="551"/>
      <c r="FUC179" s="549"/>
      <c r="FUD179" s="550"/>
      <c r="FUE179" s="559"/>
      <c r="FUF179" s="551"/>
      <c r="FUG179" s="549"/>
      <c r="FUH179" s="550"/>
      <c r="FUI179" s="559"/>
      <c r="FUJ179" s="551"/>
      <c r="FUK179" s="549"/>
      <c r="FUL179" s="550"/>
      <c r="FUM179" s="559"/>
      <c r="FUN179" s="551"/>
      <c r="FUO179" s="549"/>
      <c r="FUP179" s="550"/>
      <c r="FUQ179" s="559"/>
      <c r="FUR179" s="551"/>
      <c r="FUS179" s="549"/>
      <c r="FUT179" s="550"/>
      <c r="FUU179" s="559"/>
      <c r="FUV179" s="551"/>
      <c r="FUW179" s="549"/>
      <c r="FUX179" s="550"/>
      <c r="FUY179" s="559"/>
      <c r="FUZ179" s="551"/>
      <c r="FVA179" s="549"/>
      <c r="FVB179" s="550"/>
      <c r="FVC179" s="559"/>
      <c r="FVD179" s="551"/>
      <c r="FVE179" s="549"/>
      <c r="FVF179" s="550"/>
      <c r="FVG179" s="559"/>
      <c r="FVH179" s="551"/>
      <c r="FVI179" s="549"/>
      <c r="FVJ179" s="550"/>
      <c r="FVK179" s="559"/>
      <c r="FVL179" s="551"/>
      <c r="FVM179" s="549"/>
      <c r="FVN179" s="550"/>
      <c r="FVO179" s="559"/>
      <c r="FVP179" s="551"/>
      <c r="FVQ179" s="549"/>
      <c r="FVR179" s="550"/>
      <c r="FVS179" s="559"/>
      <c r="FVT179" s="551"/>
      <c r="FVU179" s="549"/>
      <c r="FVV179" s="550"/>
      <c r="FVW179" s="559"/>
      <c r="FVX179" s="551"/>
      <c r="FVY179" s="549"/>
      <c r="FVZ179" s="550"/>
      <c r="FWA179" s="559"/>
      <c r="FWB179" s="551"/>
      <c r="FWC179" s="549"/>
      <c r="FWD179" s="550"/>
      <c r="FWE179" s="559"/>
      <c r="FWF179" s="551"/>
      <c r="FWG179" s="549"/>
      <c r="FWH179" s="550"/>
      <c r="FWI179" s="559"/>
      <c r="FWJ179" s="551"/>
      <c r="FWK179" s="549"/>
      <c r="FWL179" s="550"/>
      <c r="FWM179" s="559"/>
      <c r="FWN179" s="551"/>
      <c r="FWO179" s="549"/>
      <c r="FWP179" s="550"/>
      <c r="FWQ179" s="559"/>
      <c r="FWR179" s="551"/>
      <c r="FWS179" s="549"/>
      <c r="FWT179" s="550"/>
      <c r="FWU179" s="559"/>
      <c r="FWV179" s="551"/>
      <c r="FWW179" s="549"/>
      <c r="FWX179" s="550"/>
      <c r="FWY179" s="559"/>
      <c r="FWZ179" s="551"/>
      <c r="FXA179" s="549"/>
      <c r="FXB179" s="550"/>
      <c r="FXC179" s="559"/>
      <c r="FXD179" s="551"/>
      <c r="FXE179" s="549"/>
      <c r="FXF179" s="550"/>
      <c r="FXG179" s="559"/>
      <c r="FXH179" s="551"/>
      <c r="FXI179" s="549"/>
      <c r="FXJ179" s="550"/>
      <c r="FXK179" s="559"/>
      <c r="FXL179" s="551"/>
      <c r="FXM179" s="549"/>
      <c r="FXN179" s="550"/>
      <c r="FXO179" s="559"/>
      <c r="FXP179" s="551"/>
      <c r="FXQ179" s="549"/>
      <c r="FXR179" s="550"/>
      <c r="FXS179" s="559"/>
      <c r="FXT179" s="551"/>
      <c r="FXU179" s="549"/>
      <c r="FXV179" s="550"/>
      <c r="FXW179" s="559"/>
      <c r="FXX179" s="551"/>
      <c r="FXY179" s="549"/>
      <c r="FXZ179" s="550"/>
      <c r="FYA179" s="559"/>
      <c r="FYB179" s="551"/>
      <c r="FYC179" s="549"/>
      <c r="FYD179" s="550"/>
      <c r="FYE179" s="559"/>
      <c r="FYF179" s="551"/>
      <c r="FYG179" s="549"/>
      <c r="FYH179" s="550"/>
      <c r="FYI179" s="559"/>
      <c r="FYJ179" s="551"/>
      <c r="FYK179" s="549"/>
      <c r="FYL179" s="550"/>
      <c r="FYM179" s="559"/>
      <c r="FYN179" s="551"/>
      <c r="FYO179" s="549"/>
      <c r="FYP179" s="550"/>
      <c r="FYQ179" s="559"/>
      <c r="FYR179" s="551"/>
      <c r="FYS179" s="549"/>
      <c r="FYT179" s="550"/>
      <c r="FYU179" s="559"/>
      <c r="FYV179" s="551"/>
      <c r="FYW179" s="549"/>
      <c r="FYX179" s="550"/>
      <c r="FYY179" s="559"/>
      <c r="FYZ179" s="551"/>
      <c r="FZA179" s="549"/>
      <c r="FZB179" s="550"/>
      <c r="FZC179" s="559"/>
      <c r="FZD179" s="551"/>
      <c r="FZE179" s="549"/>
      <c r="FZF179" s="550"/>
      <c r="FZG179" s="559"/>
      <c r="FZH179" s="551"/>
      <c r="FZI179" s="549"/>
      <c r="FZJ179" s="550"/>
      <c r="FZK179" s="559"/>
      <c r="FZL179" s="551"/>
      <c r="FZM179" s="549"/>
      <c r="FZN179" s="550"/>
      <c r="FZO179" s="559"/>
      <c r="FZP179" s="551"/>
      <c r="FZQ179" s="549"/>
      <c r="FZR179" s="550"/>
      <c r="FZS179" s="559"/>
      <c r="FZT179" s="551"/>
      <c r="FZU179" s="549"/>
      <c r="FZV179" s="550"/>
      <c r="FZW179" s="559"/>
      <c r="FZX179" s="551"/>
      <c r="FZY179" s="549"/>
      <c r="FZZ179" s="550"/>
      <c r="GAA179" s="559"/>
      <c r="GAB179" s="551"/>
      <c r="GAC179" s="549"/>
      <c r="GAD179" s="550"/>
      <c r="GAE179" s="559"/>
      <c r="GAF179" s="551"/>
      <c r="GAG179" s="549"/>
      <c r="GAH179" s="550"/>
      <c r="GAI179" s="559"/>
      <c r="GAJ179" s="551"/>
      <c r="GAK179" s="549"/>
      <c r="GAL179" s="550"/>
      <c r="GAM179" s="559"/>
      <c r="GAN179" s="551"/>
      <c r="GAO179" s="549"/>
      <c r="GAP179" s="550"/>
      <c r="GAQ179" s="559"/>
      <c r="GAR179" s="551"/>
      <c r="GAS179" s="549"/>
      <c r="GAT179" s="550"/>
      <c r="GAU179" s="559"/>
      <c r="GAV179" s="551"/>
      <c r="GAW179" s="549"/>
      <c r="GAX179" s="550"/>
      <c r="GAY179" s="559"/>
      <c r="GAZ179" s="551"/>
      <c r="GBA179" s="549"/>
      <c r="GBB179" s="550"/>
      <c r="GBC179" s="559"/>
      <c r="GBD179" s="551"/>
      <c r="GBE179" s="549"/>
      <c r="GBF179" s="550"/>
      <c r="GBG179" s="559"/>
      <c r="GBH179" s="551"/>
      <c r="GBI179" s="549"/>
      <c r="GBJ179" s="550"/>
      <c r="GBK179" s="559"/>
      <c r="GBL179" s="551"/>
      <c r="GBM179" s="549"/>
      <c r="GBN179" s="550"/>
      <c r="GBO179" s="559"/>
      <c r="GBP179" s="551"/>
      <c r="GBQ179" s="549"/>
      <c r="GBR179" s="550"/>
      <c r="GBS179" s="559"/>
      <c r="GBT179" s="551"/>
      <c r="GBU179" s="549"/>
      <c r="GBV179" s="550"/>
      <c r="GBW179" s="559"/>
      <c r="GBX179" s="551"/>
      <c r="GBY179" s="549"/>
      <c r="GBZ179" s="550"/>
      <c r="GCA179" s="559"/>
      <c r="GCB179" s="551"/>
      <c r="GCC179" s="549"/>
      <c r="GCD179" s="550"/>
      <c r="GCE179" s="559"/>
      <c r="GCF179" s="551"/>
      <c r="GCG179" s="549"/>
      <c r="GCH179" s="550"/>
      <c r="GCI179" s="559"/>
      <c r="GCJ179" s="551"/>
      <c r="GCK179" s="549"/>
      <c r="GCL179" s="550"/>
      <c r="GCM179" s="559"/>
      <c r="GCN179" s="551"/>
      <c r="GCO179" s="549"/>
      <c r="GCP179" s="550"/>
      <c r="GCQ179" s="559"/>
      <c r="GCR179" s="551"/>
      <c r="GCS179" s="549"/>
      <c r="GCT179" s="550"/>
      <c r="GCU179" s="559"/>
      <c r="GCV179" s="551"/>
      <c r="GCW179" s="549"/>
      <c r="GCX179" s="550"/>
      <c r="GCY179" s="559"/>
      <c r="GCZ179" s="551"/>
      <c r="GDA179" s="549"/>
      <c r="GDB179" s="550"/>
      <c r="GDC179" s="559"/>
      <c r="GDD179" s="551"/>
      <c r="GDE179" s="549"/>
      <c r="GDF179" s="550"/>
      <c r="GDG179" s="559"/>
      <c r="GDH179" s="551"/>
      <c r="GDI179" s="549"/>
      <c r="GDJ179" s="550"/>
      <c r="GDK179" s="559"/>
      <c r="GDL179" s="551"/>
      <c r="GDM179" s="549"/>
      <c r="GDN179" s="550"/>
      <c r="GDO179" s="559"/>
      <c r="GDP179" s="551"/>
      <c r="GDQ179" s="549"/>
      <c r="GDR179" s="550"/>
      <c r="GDS179" s="559"/>
      <c r="GDT179" s="551"/>
      <c r="GDU179" s="549"/>
      <c r="GDV179" s="550"/>
      <c r="GDW179" s="559"/>
      <c r="GDX179" s="551"/>
      <c r="GDY179" s="549"/>
      <c r="GDZ179" s="550"/>
      <c r="GEA179" s="559"/>
      <c r="GEB179" s="551"/>
      <c r="GEC179" s="549"/>
      <c r="GED179" s="550"/>
      <c r="GEE179" s="559"/>
      <c r="GEF179" s="551"/>
      <c r="GEG179" s="549"/>
      <c r="GEH179" s="550"/>
      <c r="GEI179" s="559"/>
      <c r="GEJ179" s="551"/>
      <c r="GEK179" s="549"/>
      <c r="GEL179" s="550"/>
      <c r="GEM179" s="559"/>
      <c r="GEN179" s="551"/>
      <c r="GEO179" s="549"/>
      <c r="GEP179" s="550"/>
      <c r="GEQ179" s="559"/>
      <c r="GER179" s="551"/>
      <c r="GES179" s="549"/>
      <c r="GET179" s="550"/>
      <c r="GEU179" s="559"/>
      <c r="GEV179" s="551"/>
      <c r="GEW179" s="549"/>
      <c r="GEX179" s="550"/>
      <c r="GEY179" s="559"/>
      <c r="GEZ179" s="551"/>
      <c r="GFA179" s="549"/>
      <c r="GFB179" s="550"/>
      <c r="GFC179" s="559"/>
      <c r="GFD179" s="551"/>
      <c r="GFE179" s="549"/>
      <c r="GFF179" s="550"/>
      <c r="GFG179" s="559"/>
      <c r="GFH179" s="551"/>
      <c r="GFI179" s="549"/>
      <c r="GFJ179" s="550"/>
      <c r="GFK179" s="559"/>
      <c r="GFL179" s="551"/>
      <c r="GFM179" s="549"/>
      <c r="GFN179" s="550"/>
      <c r="GFO179" s="559"/>
      <c r="GFP179" s="551"/>
      <c r="GFQ179" s="549"/>
      <c r="GFR179" s="550"/>
      <c r="GFS179" s="559"/>
      <c r="GFT179" s="551"/>
      <c r="GFU179" s="549"/>
      <c r="GFV179" s="550"/>
      <c r="GFW179" s="559"/>
      <c r="GFX179" s="551"/>
      <c r="GFY179" s="549"/>
      <c r="GFZ179" s="550"/>
      <c r="GGA179" s="559"/>
      <c r="GGB179" s="551"/>
      <c r="GGC179" s="549"/>
      <c r="GGD179" s="550"/>
      <c r="GGE179" s="559"/>
      <c r="GGF179" s="551"/>
      <c r="GGG179" s="549"/>
      <c r="GGH179" s="550"/>
      <c r="GGI179" s="559"/>
      <c r="GGJ179" s="551"/>
      <c r="GGK179" s="549"/>
      <c r="GGL179" s="550"/>
      <c r="GGM179" s="559"/>
      <c r="GGN179" s="551"/>
      <c r="GGO179" s="549"/>
      <c r="GGP179" s="550"/>
      <c r="GGQ179" s="559"/>
      <c r="GGR179" s="551"/>
      <c r="GGS179" s="549"/>
      <c r="GGT179" s="550"/>
      <c r="GGU179" s="559"/>
      <c r="GGV179" s="551"/>
      <c r="GGW179" s="549"/>
      <c r="GGX179" s="550"/>
      <c r="GGY179" s="559"/>
      <c r="GGZ179" s="551"/>
      <c r="GHA179" s="549"/>
      <c r="GHB179" s="550"/>
      <c r="GHC179" s="559"/>
      <c r="GHD179" s="551"/>
      <c r="GHE179" s="549"/>
      <c r="GHF179" s="550"/>
      <c r="GHG179" s="559"/>
      <c r="GHH179" s="551"/>
      <c r="GHI179" s="549"/>
      <c r="GHJ179" s="550"/>
      <c r="GHK179" s="559"/>
      <c r="GHL179" s="551"/>
      <c r="GHM179" s="549"/>
      <c r="GHN179" s="550"/>
      <c r="GHO179" s="559"/>
      <c r="GHP179" s="551"/>
      <c r="GHQ179" s="549"/>
      <c r="GHR179" s="550"/>
      <c r="GHS179" s="559"/>
      <c r="GHT179" s="551"/>
      <c r="GHU179" s="549"/>
      <c r="GHV179" s="550"/>
      <c r="GHW179" s="559"/>
      <c r="GHX179" s="551"/>
      <c r="GHY179" s="549"/>
      <c r="GHZ179" s="550"/>
      <c r="GIA179" s="559"/>
      <c r="GIB179" s="551"/>
      <c r="GIC179" s="549"/>
      <c r="GID179" s="550"/>
      <c r="GIE179" s="559"/>
      <c r="GIF179" s="551"/>
      <c r="GIG179" s="549"/>
      <c r="GIH179" s="550"/>
      <c r="GII179" s="559"/>
      <c r="GIJ179" s="551"/>
      <c r="GIK179" s="549"/>
      <c r="GIL179" s="550"/>
      <c r="GIM179" s="559"/>
      <c r="GIN179" s="551"/>
      <c r="GIO179" s="549"/>
      <c r="GIP179" s="550"/>
      <c r="GIQ179" s="559"/>
      <c r="GIR179" s="551"/>
      <c r="GIS179" s="549"/>
      <c r="GIT179" s="550"/>
      <c r="GIU179" s="559"/>
      <c r="GIV179" s="551"/>
      <c r="GIW179" s="549"/>
      <c r="GIX179" s="550"/>
      <c r="GIY179" s="559"/>
      <c r="GIZ179" s="551"/>
      <c r="GJA179" s="549"/>
      <c r="GJB179" s="550"/>
      <c r="GJC179" s="559"/>
      <c r="GJD179" s="551"/>
      <c r="GJE179" s="549"/>
      <c r="GJF179" s="550"/>
      <c r="GJG179" s="559"/>
      <c r="GJH179" s="551"/>
      <c r="GJI179" s="549"/>
      <c r="GJJ179" s="550"/>
      <c r="GJK179" s="559"/>
      <c r="GJL179" s="551"/>
      <c r="GJM179" s="549"/>
      <c r="GJN179" s="550"/>
      <c r="GJO179" s="559"/>
      <c r="GJP179" s="551"/>
      <c r="GJQ179" s="549"/>
      <c r="GJR179" s="550"/>
      <c r="GJS179" s="559"/>
      <c r="GJT179" s="551"/>
      <c r="GJU179" s="549"/>
      <c r="GJV179" s="550"/>
      <c r="GJW179" s="559"/>
      <c r="GJX179" s="551"/>
      <c r="GJY179" s="549"/>
      <c r="GJZ179" s="550"/>
      <c r="GKA179" s="559"/>
      <c r="GKB179" s="551"/>
      <c r="GKC179" s="549"/>
      <c r="GKD179" s="550"/>
      <c r="GKE179" s="559"/>
      <c r="GKF179" s="551"/>
      <c r="GKG179" s="549"/>
      <c r="GKH179" s="550"/>
      <c r="GKI179" s="559"/>
      <c r="GKJ179" s="551"/>
      <c r="GKK179" s="549"/>
      <c r="GKL179" s="550"/>
      <c r="GKM179" s="559"/>
      <c r="GKN179" s="551"/>
      <c r="GKO179" s="549"/>
      <c r="GKP179" s="550"/>
      <c r="GKQ179" s="559"/>
      <c r="GKR179" s="551"/>
      <c r="GKS179" s="549"/>
      <c r="GKT179" s="550"/>
      <c r="GKU179" s="559"/>
      <c r="GKV179" s="551"/>
      <c r="GKW179" s="549"/>
      <c r="GKX179" s="550"/>
      <c r="GKY179" s="559"/>
      <c r="GKZ179" s="551"/>
      <c r="GLA179" s="549"/>
      <c r="GLB179" s="550"/>
      <c r="GLC179" s="559"/>
      <c r="GLD179" s="551"/>
      <c r="GLE179" s="549"/>
      <c r="GLF179" s="550"/>
      <c r="GLG179" s="559"/>
      <c r="GLH179" s="551"/>
      <c r="GLI179" s="549"/>
      <c r="GLJ179" s="550"/>
      <c r="GLK179" s="559"/>
      <c r="GLL179" s="551"/>
      <c r="GLM179" s="549"/>
      <c r="GLN179" s="550"/>
      <c r="GLO179" s="559"/>
      <c r="GLP179" s="551"/>
      <c r="GLQ179" s="549"/>
      <c r="GLR179" s="550"/>
      <c r="GLS179" s="559"/>
      <c r="GLT179" s="551"/>
      <c r="GLU179" s="549"/>
      <c r="GLV179" s="550"/>
      <c r="GLW179" s="559"/>
      <c r="GLX179" s="551"/>
      <c r="GLY179" s="549"/>
      <c r="GLZ179" s="550"/>
      <c r="GMA179" s="559"/>
      <c r="GMB179" s="551"/>
      <c r="GMC179" s="549"/>
      <c r="GMD179" s="550"/>
      <c r="GME179" s="559"/>
      <c r="GMF179" s="551"/>
      <c r="GMG179" s="549"/>
      <c r="GMH179" s="550"/>
      <c r="GMI179" s="559"/>
      <c r="GMJ179" s="551"/>
      <c r="GMK179" s="549"/>
      <c r="GML179" s="550"/>
      <c r="GMM179" s="559"/>
      <c r="GMN179" s="551"/>
      <c r="GMO179" s="549"/>
      <c r="GMP179" s="550"/>
      <c r="GMQ179" s="559"/>
      <c r="GMR179" s="551"/>
      <c r="GMS179" s="549"/>
      <c r="GMT179" s="550"/>
      <c r="GMU179" s="559"/>
      <c r="GMV179" s="551"/>
      <c r="GMW179" s="549"/>
      <c r="GMX179" s="550"/>
      <c r="GMY179" s="559"/>
      <c r="GMZ179" s="551"/>
      <c r="GNA179" s="549"/>
      <c r="GNB179" s="550"/>
      <c r="GNC179" s="559"/>
      <c r="GND179" s="551"/>
      <c r="GNE179" s="549"/>
      <c r="GNF179" s="550"/>
      <c r="GNG179" s="559"/>
      <c r="GNH179" s="551"/>
      <c r="GNI179" s="549"/>
      <c r="GNJ179" s="550"/>
      <c r="GNK179" s="559"/>
      <c r="GNL179" s="551"/>
      <c r="GNM179" s="549"/>
      <c r="GNN179" s="550"/>
      <c r="GNO179" s="559"/>
      <c r="GNP179" s="551"/>
      <c r="GNQ179" s="549"/>
      <c r="GNR179" s="550"/>
      <c r="GNS179" s="559"/>
      <c r="GNT179" s="551"/>
      <c r="GNU179" s="549"/>
      <c r="GNV179" s="550"/>
      <c r="GNW179" s="559"/>
      <c r="GNX179" s="551"/>
      <c r="GNY179" s="549"/>
      <c r="GNZ179" s="550"/>
      <c r="GOA179" s="559"/>
      <c r="GOB179" s="551"/>
      <c r="GOC179" s="549"/>
      <c r="GOD179" s="550"/>
      <c r="GOE179" s="559"/>
      <c r="GOF179" s="551"/>
      <c r="GOG179" s="549"/>
      <c r="GOH179" s="550"/>
      <c r="GOI179" s="559"/>
      <c r="GOJ179" s="551"/>
      <c r="GOK179" s="549"/>
      <c r="GOL179" s="550"/>
      <c r="GOM179" s="559"/>
      <c r="GON179" s="551"/>
      <c r="GOO179" s="549"/>
      <c r="GOP179" s="550"/>
      <c r="GOQ179" s="559"/>
      <c r="GOR179" s="551"/>
      <c r="GOS179" s="549"/>
      <c r="GOT179" s="550"/>
      <c r="GOU179" s="559"/>
      <c r="GOV179" s="551"/>
      <c r="GOW179" s="549"/>
      <c r="GOX179" s="550"/>
      <c r="GOY179" s="559"/>
      <c r="GOZ179" s="551"/>
      <c r="GPA179" s="549"/>
      <c r="GPB179" s="550"/>
      <c r="GPC179" s="559"/>
      <c r="GPD179" s="551"/>
      <c r="GPE179" s="549"/>
      <c r="GPF179" s="550"/>
      <c r="GPG179" s="559"/>
      <c r="GPH179" s="551"/>
      <c r="GPI179" s="549"/>
      <c r="GPJ179" s="550"/>
      <c r="GPK179" s="559"/>
      <c r="GPL179" s="551"/>
      <c r="GPM179" s="549"/>
      <c r="GPN179" s="550"/>
      <c r="GPO179" s="559"/>
      <c r="GPP179" s="551"/>
      <c r="GPQ179" s="549"/>
      <c r="GPR179" s="550"/>
      <c r="GPS179" s="559"/>
      <c r="GPT179" s="551"/>
      <c r="GPU179" s="549"/>
      <c r="GPV179" s="550"/>
      <c r="GPW179" s="559"/>
      <c r="GPX179" s="551"/>
      <c r="GPY179" s="549"/>
      <c r="GPZ179" s="550"/>
      <c r="GQA179" s="559"/>
      <c r="GQB179" s="551"/>
      <c r="GQC179" s="549"/>
      <c r="GQD179" s="550"/>
      <c r="GQE179" s="559"/>
      <c r="GQF179" s="551"/>
      <c r="GQG179" s="549"/>
      <c r="GQH179" s="550"/>
      <c r="GQI179" s="559"/>
      <c r="GQJ179" s="551"/>
      <c r="GQK179" s="549"/>
      <c r="GQL179" s="550"/>
      <c r="GQM179" s="559"/>
      <c r="GQN179" s="551"/>
      <c r="GQO179" s="549"/>
      <c r="GQP179" s="550"/>
      <c r="GQQ179" s="559"/>
      <c r="GQR179" s="551"/>
      <c r="GQS179" s="549"/>
      <c r="GQT179" s="550"/>
      <c r="GQU179" s="559"/>
      <c r="GQV179" s="551"/>
      <c r="GQW179" s="549"/>
      <c r="GQX179" s="550"/>
      <c r="GQY179" s="559"/>
      <c r="GQZ179" s="551"/>
      <c r="GRA179" s="549"/>
      <c r="GRB179" s="550"/>
      <c r="GRC179" s="559"/>
      <c r="GRD179" s="551"/>
      <c r="GRE179" s="549"/>
      <c r="GRF179" s="550"/>
      <c r="GRG179" s="559"/>
      <c r="GRH179" s="551"/>
      <c r="GRI179" s="549"/>
      <c r="GRJ179" s="550"/>
      <c r="GRK179" s="559"/>
      <c r="GRL179" s="551"/>
      <c r="GRM179" s="549"/>
      <c r="GRN179" s="550"/>
      <c r="GRO179" s="559"/>
      <c r="GRP179" s="551"/>
      <c r="GRQ179" s="549"/>
      <c r="GRR179" s="550"/>
      <c r="GRS179" s="559"/>
      <c r="GRT179" s="551"/>
      <c r="GRU179" s="549"/>
      <c r="GRV179" s="550"/>
      <c r="GRW179" s="559"/>
      <c r="GRX179" s="551"/>
      <c r="GRY179" s="549"/>
      <c r="GRZ179" s="550"/>
      <c r="GSA179" s="559"/>
      <c r="GSB179" s="551"/>
      <c r="GSC179" s="549"/>
      <c r="GSD179" s="550"/>
      <c r="GSE179" s="559"/>
      <c r="GSF179" s="551"/>
      <c r="GSG179" s="549"/>
      <c r="GSH179" s="550"/>
      <c r="GSI179" s="559"/>
      <c r="GSJ179" s="551"/>
      <c r="GSK179" s="549"/>
      <c r="GSL179" s="550"/>
      <c r="GSM179" s="559"/>
      <c r="GSN179" s="551"/>
      <c r="GSO179" s="549"/>
      <c r="GSP179" s="550"/>
      <c r="GSQ179" s="559"/>
      <c r="GSR179" s="551"/>
      <c r="GSS179" s="549"/>
      <c r="GST179" s="550"/>
      <c r="GSU179" s="559"/>
      <c r="GSV179" s="551"/>
      <c r="GSW179" s="549"/>
      <c r="GSX179" s="550"/>
      <c r="GSY179" s="559"/>
      <c r="GSZ179" s="551"/>
      <c r="GTA179" s="549"/>
      <c r="GTB179" s="550"/>
      <c r="GTC179" s="559"/>
      <c r="GTD179" s="551"/>
      <c r="GTE179" s="549"/>
      <c r="GTF179" s="550"/>
      <c r="GTG179" s="559"/>
      <c r="GTH179" s="551"/>
      <c r="GTI179" s="549"/>
      <c r="GTJ179" s="550"/>
      <c r="GTK179" s="559"/>
      <c r="GTL179" s="551"/>
      <c r="GTM179" s="549"/>
      <c r="GTN179" s="550"/>
      <c r="GTO179" s="559"/>
      <c r="GTP179" s="551"/>
      <c r="GTQ179" s="549"/>
      <c r="GTR179" s="550"/>
      <c r="GTS179" s="559"/>
      <c r="GTT179" s="551"/>
      <c r="GTU179" s="549"/>
      <c r="GTV179" s="550"/>
      <c r="GTW179" s="559"/>
      <c r="GTX179" s="551"/>
      <c r="GTY179" s="549"/>
      <c r="GTZ179" s="550"/>
      <c r="GUA179" s="559"/>
      <c r="GUB179" s="551"/>
      <c r="GUC179" s="549"/>
      <c r="GUD179" s="550"/>
      <c r="GUE179" s="559"/>
      <c r="GUF179" s="551"/>
      <c r="GUG179" s="549"/>
      <c r="GUH179" s="550"/>
      <c r="GUI179" s="559"/>
      <c r="GUJ179" s="551"/>
      <c r="GUK179" s="549"/>
      <c r="GUL179" s="550"/>
      <c r="GUM179" s="559"/>
      <c r="GUN179" s="551"/>
      <c r="GUO179" s="549"/>
      <c r="GUP179" s="550"/>
      <c r="GUQ179" s="559"/>
      <c r="GUR179" s="551"/>
      <c r="GUS179" s="549"/>
      <c r="GUT179" s="550"/>
      <c r="GUU179" s="559"/>
      <c r="GUV179" s="551"/>
      <c r="GUW179" s="549"/>
      <c r="GUX179" s="550"/>
      <c r="GUY179" s="559"/>
      <c r="GUZ179" s="551"/>
      <c r="GVA179" s="549"/>
      <c r="GVB179" s="550"/>
      <c r="GVC179" s="559"/>
      <c r="GVD179" s="551"/>
      <c r="GVE179" s="549"/>
      <c r="GVF179" s="550"/>
      <c r="GVG179" s="559"/>
      <c r="GVH179" s="551"/>
      <c r="GVI179" s="549"/>
      <c r="GVJ179" s="550"/>
      <c r="GVK179" s="559"/>
      <c r="GVL179" s="551"/>
      <c r="GVM179" s="549"/>
      <c r="GVN179" s="550"/>
      <c r="GVO179" s="559"/>
      <c r="GVP179" s="551"/>
      <c r="GVQ179" s="549"/>
      <c r="GVR179" s="550"/>
      <c r="GVS179" s="559"/>
      <c r="GVT179" s="551"/>
      <c r="GVU179" s="549"/>
      <c r="GVV179" s="550"/>
      <c r="GVW179" s="559"/>
      <c r="GVX179" s="551"/>
      <c r="GVY179" s="549"/>
      <c r="GVZ179" s="550"/>
      <c r="GWA179" s="559"/>
      <c r="GWB179" s="551"/>
      <c r="GWC179" s="549"/>
      <c r="GWD179" s="550"/>
      <c r="GWE179" s="559"/>
      <c r="GWF179" s="551"/>
      <c r="GWG179" s="549"/>
      <c r="GWH179" s="550"/>
      <c r="GWI179" s="559"/>
      <c r="GWJ179" s="551"/>
      <c r="GWK179" s="549"/>
      <c r="GWL179" s="550"/>
      <c r="GWM179" s="559"/>
      <c r="GWN179" s="551"/>
      <c r="GWO179" s="549"/>
      <c r="GWP179" s="550"/>
      <c r="GWQ179" s="559"/>
      <c r="GWR179" s="551"/>
      <c r="GWS179" s="549"/>
      <c r="GWT179" s="550"/>
      <c r="GWU179" s="559"/>
      <c r="GWV179" s="551"/>
      <c r="GWW179" s="549"/>
      <c r="GWX179" s="550"/>
      <c r="GWY179" s="559"/>
      <c r="GWZ179" s="551"/>
      <c r="GXA179" s="549"/>
      <c r="GXB179" s="550"/>
      <c r="GXC179" s="559"/>
      <c r="GXD179" s="551"/>
      <c r="GXE179" s="549"/>
      <c r="GXF179" s="550"/>
      <c r="GXG179" s="559"/>
      <c r="GXH179" s="551"/>
      <c r="GXI179" s="549"/>
      <c r="GXJ179" s="550"/>
      <c r="GXK179" s="559"/>
      <c r="GXL179" s="551"/>
      <c r="GXM179" s="549"/>
      <c r="GXN179" s="550"/>
      <c r="GXO179" s="559"/>
      <c r="GXP179" s="551"/>
      <c r="GXQ179" s="549"/>
      <c r="GXR179" s="550"/>
      <c r="GXS179" s="559"/>
      <c r="GXT179" s="551"/>
      <c r="GXU179" s="549"/>
      <c r="GXV179" s="550"/>
      <c r="GXW179" s="559"/>
      <c r="GXX179" s="551"/>
      <c r="GXY179" s="549"/>
      <c r="GXZ179" s="550"/>
      <c r="GYA179" s="559"/>
      <c r="GYB179" s="551"/>
      <c r="GYC179" s="549"/>
      <c r="GYD179" s="550"/>
      <c r="GYE179" s="559"/>
      <c r="GYF179" s="551"/>
      <c r="GYG179" s="549"/>
      <c r="GYH179" s="550"/>
      <c r="GYI179" s="559"/>
      <c r="GYJ179" s="551"/>
      <c r="GYK179" s="549"/>
      <c r="GYL179" s="550"/>
      <c r="GYM179" s="559"/>
      <c r="GYN179" s="551"/>
      <c r="GYO179" s="549"/>
      <c r="GYP179" s="550"/>
      <c r="GYQ179" s="559"/>
      <c r="GYR179" s="551"/>
      <c r="GYS179" s="549"/>
      <c r="GYT179" s="550"/>
      <c r="GYU179" s="559"/>
      <c r="GYV179" s="551"/>
      <c r="GYW179" s="549"/>
      <c r="GYX179" s="550"/>
      <c r="GYY179" s="559"/>
      <c r="GYZ179" s="551"/>
      <c r="GZA179" s="549"/>
      <c r="GZB179" s="550"/>
      <c r="GZC179" s="559"/>
      <c r="GZD179" s="551"/>
      <c r="GZE179" s="549"/>
      <c r="GZF179" s="550"/>
      <c r="GZG179" s="559"/>
      <c r="GZH179" s="551"/>
      <c r="GZI179" s="549"/>
      <c r="GZJ179" s="550"/>
      <c r="GZK179" s="559"/>
      <c r="GZL179" s="551"/>
      <c r="GZM179" s="549"/>
      <c r="GZN179" s="550"/>
      <c r="GZO179" s="559"/>
      <c r="GZP179" s="551"/>
      <c r="GZQ179" s="549"/>
      <c r="GZR179" s="550"/>
      <c r="GZS179" s="559"/>
      <c r="GZT179" s="551"/>
      <c r="GZU179" s="549"/>
      <c r="GZV179" s="550"/>
      <c r="GZW179" s="559"/>
      <c r="GZX179" s="551"/>
      <c r="GZY179" s="549"/>
      <c r="GZZ179" s="550"/>
      <c r="HAA179" s="559"/>
      <c r="HAB179" s="551"/>
      <c r="HAC179" s="549"/>
      <c r="HAD179" s="550"/>
      <c r="HAE179" s="559"/>
      <c r="HAF179" s="551"/>
      <c r="HAG179" s="549"/>
      <c r="HAH179" s="550"/>
      <c r="HAI179" s="559"/>
      <c r="HAJ179" s="551"/>
      <c r="HAK179" s="549"/>
      <c r="HAL179" s="550"/>
      <c r="HAM179" s="559"/>
      <c r="HAN179" s="551"/>
      <c r="HAO179" s="549"/>
      <c r="HAP179" s="550"/>
      <c r="HAQ179" s="559"/>
      <c r="HAR179" s="551"/>
      <c r="HAS179" s="549"/>
      <c r="HAT179" s="550"/>
      <c r="HAU179" s="559"/>
      <c r="HAV179" s="551"/>
      <c r="HAW179" s="549"/>
      <c r="HAX179" s="550"/>
      <c r="HAY179" s="559"/>
      <c r="HAZ179" s="551"/>
      <c r="HBA179" s="549"/>
      <c r="HBB179" s="550"/>
      <c r="HBC179" s="559"/>
      <c r="HBD179" s="551"/>
      <c r="HBE179" s="549"/>
      <c r="HBF179" s="550"/>
      <c r="HBG179" s="559"/>
      <c r="HBH179" s="551"/>
      <c r="HBI179" s="549"/>
      <c r="HBJ179" s="550"/>
      <c r="HBK179" s="559"/>
      <c r="HBL179" s="551"/>
      <c r="HBM179" s="549"/>
      <c r="HBN179" s="550"/>
      <c r="HBO179" s="559"/>
      <c r="HBP179" s="551"/>
      <c r="HBQ179" s="549"/>
      <c r="HBR179" s="550"/>
      <c r="HBS179" s="559"/>
      <c r="HBT179" s="551"/>
      <c r="HBU179" s="549"/>
      <c r="HBV179" s="550"/>
      <c r="HBW179" s="559"/>
      <c r="HBX179" s="551"/>
      <c r="HBY179" s="549"/>
      <c r="HBZ179" s="550"/>
      <c r="HCA179" s="559"/>
      <c r="HCB179" s="551"/>
      <c r="HCC179" s="549"/>
      <c r="HCD179" s="550"/>
      <c r="HCE179" s="559"/>
      <c r="HCF179" s="551"/>
      <c r="HCG179" s="549"/>
      <c r="HCH179" s="550"/>
      <c r="HCI179" s="559"/>
      <c r="HCJ179" s="551"/>
      <c r="HCK179" s="549"/>
      <c r="HCL179" s="550"/>
      <c r="HCM179" s="559"/>
      <c r="HCN179" s="551"/>
      <c r="HCO179" s="549"/>
      <c r="HCP179" s="550"/>
      <c r="HCQ179" s="559"/>
      <c r="HCR179" s="551"/>
      <c r="HCS179" s="549"/>
      <c r="HCT179" s="550"/>
      <c r="HCU179" s="559"/>
      <c r="HCV179" s="551"/>
      <c r="HCW179" s="549"/>
      <c r="HCX179" s="550"/>
      <c r="HCY179" s="559"/>
      <c r="HCZ179" s="551"/>
      <c r="HDA179" s="549"/>
      <c r="HDB179" s="550"/>
      <c r="HDC179" s="559"/>
      <c r="HDD179" s="551"/>
      <c r="HDE179" s="549"/>
      <c r="HDF179" s="550"/>
      <c r="HDG179" s="559"/>
      <c r="HDH179" s="551"/>
      <c r="HDI179" s="549"/>
      <c r="HDJ179" s="550"/>
      <c r="HDK179" s="559"/>
      <c r="HDL179" s="551"/>
      <c r="HDM179" s="549"/>
      <c r="HDN179" s="550"/>
      <c r="HDO179" s="559"/>
      <c r="HDP179" s="551"/>
      <c r="HDQ179" s="549"/>
      <c r="HDR179" s="550"/>
      <c r="HDS179" s="559"/>
      <c r="HDT179" s="551"/>
      <c r="HDU179" s="549"/>
      <c r="HDV179" s="550"/>
      <c r="HDW179" s="559"/>
      <c r="HDX179" s="551"/>
      <c r="HDY179" s="549"/>
      <c r="HDZ179" s="550"/>
      <c r="HEA179" s="559"/>
      <c r="HEB179" s="551"/>
      <c r="HEC179" s="549"/>
      <c r="HED179" s="550"/>
      <c r="HEE179" s="559"/>
      <c r="HEF179" s="551"/>
      <c r="HEG179" s="549"/>
      <c r="HEH179" s="550"/>
      <c r="HEI179" s="559"/>
      <c r="HEJ179" s="551"/>
      <c r="HEK179" s="549"/>
      <c r="HEL179" s="550"/>
      <c r="HEM179" s="559"/>
      <c r="HEN179" s="551"/>
      <c r="HEO179" s="549"/>
      <c r="HEP179" s="550"/>
      <c r="HEQ179" s="559"/>
      <c r="HER179" s="551"/>
      <c r="HES179" s="549"/>
      <c r="HET179" s="550"/>
      <c r="HEU179" s="559"/>
      <c r="HEV179" s="551"/>
      <c r="HEW179" s="549"/>
      <c r="HEX179" s="550"/>
      <c r="HEY179" s="559"/>
      <c r="HEZ179" s="551"/>
      <c r="HFA179" s="549"/>
      <c r="HFB179" s="550"/>
      <c r="HFC179" s="559"/>
      <c r="HFD179" s="551"/>
      <c r="HFE179" s="549"/>
      <c r="HFF179" s="550"/>
      <c r="HFG179" s="559"/>
      <c r="HFH179" s="551"/>
      <c r="HFI179" s="549"/>
      <c r="HFJ179" s="550"/>
      <c r="HFK179" s="559"/>
      <c r="HFL179" s="551"/>
      <c r="HFM179" s="549"/>
      <c r="HFN179" s="550"/>
      <c r="HFO179" s="559"/>
      <c r="HFP179" s="551"/>
      <c r="HFQ179" s="549"/>
      <c r="HFR179" s="550"/>
      <c r="HFS179" s="559"/>
      <c r="HFT179" s="551"/>
      <c r="HFU179" s="549"/>
      <c r="HFV179" s="550"/>
      <c r="HFW179" s="559"/>
      <c r="HFX179" s="551"/>
      <c r="HFY179" s="549"/>
      <c r="HFZ179" s="550"/>
      <c r="HGA179" s="559"/>
      <c r="HGB179" s="551"/>
      <c r="HGC179" s="549"/>
      <c r="HGD179" s="550"/>
      <c r="HGE179" s="559"/>
      <c r="HGF179" s="551"/>
      <c r="HGG179" s="549"/>
      <c r="HGH179" s="550"/>
      <c r="HGI179" s="559"/>
      <c r="HGJ179" s="551"/>
      <c r="HGK179" s="549"/>
      <c r="HGL179" s="550"/>
      <c r="HGM179" s="559"/>
      <c r="HGN179" s="551"/>
      <c r="HGO179" s="549"/>
      <c r="HGP179" s="550"/>
      <c r="HGQ179" s="559"/>
      <c r="HGR179" s="551"/>
      <c r="HGS179" s="549"/>
      <c r="HGT179" s="550"/>
      <c r="HGU179" s="559"/>
      <c r="HGV179" s="551"/>
      <c r="HGW179" s="549"/>
      <c r="HGX179" s="550"/>
      <c r="HGY179" s="559"/>
      <c r="HGZ179" s="551"/>
      <c r="HHA179" s="549"/>
      <c r="HHB179" s="550"/>
      <c r="HHC179" s="559"/>
      <c r="HHD179" s="551"/>
      <c r="HHE179" s="549"/>
      <c r="HHF179" s="550"/>
      <c r="HHG179" s="559"/>
      <c r="HHH179" s="551"/>
      <c r="HHI179" s="549"/>
      <c r="HHJ179" s="550"/>
      <c r="HHK179" s="559"/>
      <c r="HHL179" s="551"/>
      <c r="HHM179" s="549"/>
      <c r="HHN179" s="550"/>
      <c r="HHO179" s="559"/>
      <c r="HHP179" s="551"/>
      <c r="HHQ179" s="549"/>
      <c r="HHR179" s="550"/>
      <c r="HHS179" s="559"/>
      <c r="HHT179" s="551"/>
      <c r="HHU179" s="549"/>
      <c r="HHV179" s="550"/>
      <c r="HHW179" s="559"/>
      <c r="HHX179" s="551"/>
      <c r="HHY179" s="549"/>
      <c r="HHZ179" s="550"/>
      <c r="HIA179" s="559"/>
      <c r="HIB179" s="551"/>
      <c r="HIC179" s="549"/>
      <c r="HID179" s="550"/>
      <c r="HIE179" s="559"/>
      <c r="HIF179" s="551"/>
      <c r="HIG179" s="549"/>
      <c r="HIH179" s="550"/>
      <c r="HII179" s="559"/>
      <c r="HIJ179" s="551"/>
      <c r="HIK179" s="549"/>
      <c r="HIL179" s="550"/>
      <c r="HIM179" s="559"/>
      <c r="HIN179" s="551"/>
      <c r="HIO179" s="549"/>
      <c r="HIP179" s="550"/>
      <c r="HIQ179" s="559"/>
      <c r="HIR179" s="551"/>
      <c r="HIS179" s="549"/>
      <c r="HIT179" s="550"/>
      <c r="HIU179" s="559"/>
      <c r="HIV179" s="551"/>
      <c r="HIW179" s="549"/>
      <c r="HIX179" s="550"/>
      <c r="HIY179" s="559"/>
      <c r="HIZ179" s="551"/>
      <c r="HJA179" s="549"/>
      <c r="HJB179" s="550"/>
      <c r="HJC179" s="559"/>
      <c r="HJD179" s="551"/>
      <c r="HJE179" s="549"/>
      <c r="HJF179" s="550"/>
      <c r="HJG179" s="559"/>
      <c r="HJH179" s="551"/>
      <c r="HJI179" s="549"/>
      <c r="HJJ179" s="550"/>
      <c r="HJK179" s="559"/>
      <c r="HJL179" s="551"/>
      <c r="HJM179" s="549"/>
      <c r="HJN179" s="550"/>
      <c r="HJO179" s="559"/>
      <c r="HJP179" s="551"/>
      <c r="HJQ179" s="549"/>
      <c r="HJR179" s="550"/>
      <c r="HJS179" s="559"/>
      <c r="HJT179" s="551"/>
      <c r="HJU179" s="549"/>
      <c r="HJV179" s="550"/>
      <c r="HJW179" s="559"/>
      <c r="HJX179" s="551"/>
      <c r="HJY179" s="549"/>
      <c r="HJZ179" s="550"/>
      <c r="HKA179" s="559"/>
      <c r="HKB179" s="551"/>
      <c r="HKC179" s="549"/>
      <c r="HKD179" s="550"/>
      <c r="HKE179" s="559"/>
      <c r="HKF179" s="551"/>
      <c r="HKG179" s="549"/>
      <c r="HKH179" s="550"/>
      <c r="HKI179" s="559"/>
      <c r="HKJ179" s="551"/>
      <c r="HKK179" s="549"/>
      <c r="HKL179" s="550"/>
      <c r="HKM179" s="559"/>
      <c r="HKN179" s="551"/>
      <c r="HKO179" s="549"/>
      <c r="HKP179" s="550"/>
      <c r="HKQ179" s="559"/>
      <c r="HKR179" s="551"/>
      <c r="HKS179" s="549"/>
      <c r="HKT179" s="550"/>
      <c r="HKU179" s="559"/>
      <c r="HKV179" s="551"/>
      <c r="HKW179" s="549"/>
      <c r="HKX179" s="550"/>
      <c r="HKY179" s="559"/>
      <c r="HKZ179" s="551"/>
      <c r="HLA179" s="549"/>
      <c r="HLB179" s="550"/>
      <c r="HLC179" s="559"/>
      <c r="HLD179" s="551"/>
      <c r="HLE179" s="549"/>
      <c r="HLF179" s="550"/>
      <c r="HLG179" s="559"/>
      <c r="HLH179" s="551"/>
      <c r="HLI179" s="549"/>
      <c r="HLJ179" s="550"/>
      <c r="HLK179" s="559"/>
      <c r="HLL179" s="551"/>
      <c r="HLM179" s="549"/>
      <c r="HLN179" s="550"/>
      <c r="HLO179" s="559"/>
      <c r="HLP179" s="551"/>
      <c r="HLQ179" s="549"/>
      <c r="HLR179" s="550"/>
      <c r="HLS179" s="559"/>
      <c r="HLT179" s="551"/>
      <c r="HLU179" s="549"/>
      <c r="HLV179" s="550"/>
      <c r="HLW179" s="559"/>
      <c r="HLX179" s="551"/>
      <c r="HLY179" s="549"/>
      <c r="HLZ179" s="550"/>
      <c r="HMA179" s="559"/>
      <c r="HMB179" s="551"/>
      <c r="HMC179" s="549"/>
      <c r="HMD179" s="550"/>
      <c r="HME179" s="559"/>
      <c r="HMF179" s="551"/>
      <c r="HMG179" s="549"/>
      <c r="HMH179" s="550"/>
      <c r="HMI179" s="559"/>
      <c r="HMJ179" s="551"/>
      <c r="HMK179" s="549"/>
      <c r="HML179" s="550"/>
      <c r="HMM179" s="559"/>
      <c r="HMN179" s="551"/>
      <c r="HMO179" s="549"/>
      <c r="HMP179" s="550"/>
      <c r="HMQ179" s="559"/>
      <c r="HMR179" s="551"/>
      <c r="HMS179" s="549"/>
      <c r="HMT179" s="550"/>
      <c r="HMU179" s="559"/>
      <c r="HMV179" s="551"/>
      <c r="HMW179" s="549"/>
      <c r="HMX179" s="550"/>
      <c r="HMY179" s="559"/>
      <c r="HMZ179" s="551"/>
      <c r="HNA179" s="549"/>
      <c r="HNB179" s="550"/>
      <c r="HNC179" s="559"/>
      <c r="HND179" s="551"/>
      <c r="HNE179" s="549"/>
      <c r="HNF179" s="550"/>
      <c r="HNG179" s="559"/>
      <c r="HNH179" s="551"/>
      <c r="HNI179" s="549"/>
      <c r="HNJ179" s="550"/>
      <c r="HNK179" s="559"/>
      <c r="HNL179" s="551"/>
      <c r="HNM179" s="549"/>
      <c r="HNN179" s="550"/>
      <c r="HNO179" s="559"/>
      <c r="HNP179" s="551"/>
      <c r="HNQ179" s="549"/>
      <c r="HNR179" s="550"/>
      <c r="HNS179" s="559"/>
      <c r="HNT179" s="551"/>
      <c r="HNU179" s="549"/>
      <c r="HNV179" s="550"/>
      <c r="HNW179" s="559"/>
      <c r="HNX179" s="551"/>
      <c r="HNY179" s="549"/>
      <c r="HNZ179" s="550"/>
      <c r="HOA179" s="559"/>
      <c r="HOB179" s="551"/>
      <c r="HOC179" s="549"/>
      <c r="HOD179" s="550"/>
      <c r="HOE179" s="559"/>
      <c r="HOF179" s="551"/>
      <c r="HOG179" s="549"/>
      <c r="HOH179" s="550"/>
      <c r="HOI179" s="559"/>
      <c r="HOJ179" s="551"/>
      <c r="HOK179" s="549"/>
      <c r="HOL179" s="550"/>
      <c r="HOM179" s="559"/>
      <c r="HON179" s="551"/>
      <c r="HOO179" s="549"/>
      <c r="HOP179" s="550"/>
      <c r="HOQ179" s="559"/>
      <c r="HOR179" s="551"/>
      <c r="HOS179" s="549"/>
      <c r="HOT179" s="550"/>
      <c r="HOU179" s="559"/>
      <c r="HOV179" s="551"/>
      <c r="HOW179" s="549"/>
      <c r="HOX179" s="550"/>
      <c r="HOY179" s="559"/>
      <c r="HOZ179" s="551"/>
      <c r="HPA179" s="549"/>
      <c r="HPB179" s="550"/>
      <c r="HPC179" s="559"/>
      <c r="HPD179" s="551"/>
      <c r="HPE179" s="549"/>
      <c r="HPF179" s="550"/>
      <c r="HPG179" s="559"/>
      <c r="HPH179" s="551"/>
      <c r="HPI179" s="549"/>
      <c r="HPJ179" s="550"/>
      <c r="HPK179" s="559"/>
      <c r="HPL179" s="551"/>
      <c r="HPM179" s="549"/>
      <c r="HPN179" s="550"/>
      <c r="HPO179" s="559"/>
      <c r="HPP179" s="551"/>
      <c r="HPQ179" s="549"/>
      <c r="HPR179" s="550"/>
      <c r="HPS179" s="559"/>
      <c r="HPT179" s="551"/>
      <c r="HPU179" s="549"/>
      <c r="HPV179" s="550"/>
      <c r="HPW179" s="559"/>
      <c r="HPX179" s="551"/>
      <c r="HPY179" s="549"/>
      <c r="HPZ179" s="550"/>
      <c r="HQA179" s="559"/>
      <c r="HQB179" s="551"/>
      <c r="HQC179" s="549"/>
      <c r="HQD179" s="550"/>
      <c r="HQE179" s="559"/>
      <c r="HQF179" s="551"/>
      <c r="HQG179" s="549"/>
      <c r="HQH179" s="550"/>
      <c r="HQI179" s="559"/>
      <c r="HQJ179" s="551"/>
      <c r="HQK179" s="549"/>
      <c r="HQL179" s="550"/>
      <c r="HQM179" s="559"/>
      <c r="HQN179" s="551"/>
      <c r="HQO179" s="549"/>
      <c r="HQP179" s="550"/>
      <c r="HQQ179" s="559"/>
      <c r="HQR179" s="551"/>
      <c r="HQS179" s="549"/>
      <c r="HQT179" s="550"/>
      <c r="HQU179" s="559"/>
      <c r="HQV179" s="551"/>
      <c r="HQW179" s="549"/>
      <c r="HQX179" s="550"/>
      <c r="HQY179" s="559"/>
      <c r="HQZ179" s="551"/>
      <c r="HRA179" s="549"/>
      <c r="HRB179" s="550"/>
      <c r="HRC179" s="559"/>
      <c r="HRD179" s="551"/>
      <c r="HRE179" s="549"/>
      <c r="HRF179" s="550"/>
      <c r="HRG179" s="559"/>
      <c r="HRH179" s="551"/>
      <c r="HRI179" s="549"/>
      <c r="HRJ179" s="550"/>
      <c r="HRK179" s="559"/>
      <c r="HRL179" s="551"/>
      <c r="HRM179" s="549"/>
      <c r="HRN179" s="550"/>
      <c r="HRO179" s="559"/>
      <c r="HRP179" s="551"/>
      <c r="HRQ179" s="549"/>
      <c r="HRR179" s="550"/>
      <c r="HRS179" s="559"/>
      <c r="HRT179" s="551"/>
      <c r="HRU179" s="549"/>
      <c r="HRV179" s="550"/>
      <c r="HRW179" s="559"/>
      <c r="HRX179" s="551"/>
      <c r="HRY179" s="549"/>
      <c r="HRZ179" s="550"/>
      <c r="HSA179" s="559"/>
      <c r="HSB179" s="551"/>
      <c r="HSC179" s="549"/>
      <c r="HSD179" s="550"/>
      <c r="HSE179" s="559"/>
      <c r="HSF179" s="551"/>
      <c r="HSG179" s="549"/>
      <c r="HSH179" s="550"/>
      <c r="HSI179" s="559"/>
      <c r="HSJ179" s="551"/>
      <c r="HSK179" s="549"/>
      <c r="HSL179" s="550"/>
      <c r="HSM179" s="559"/>
      <c r="HSN179" s="551"/>
      <c r="HSO179" s="549"/>
      <c r="HSP179" s="550"/>
      <c r="HSQ179" s="559"/>
      <c r="HSR179" s="551"/>
      <c r="HSS179" s="549"/>
      <c r="HST179" s="550"/>
      <c r="HSU179" s="559"/>
      <c r="HSV179" s="551"/>
      <c r="HSW179" s="549"/>
      <c r="HSX179" s="550"/>
      <c r="HSY179" s="559"/>
      <c r="HSZ179" s="551"/>
      <c r="HTA179" s="549"/>
      <c r="HTB179" s="550"/>
      <c r="HTC179" s="559"/>
      <c r="HTD179" s="551"/>
      <c r="HTE179" s="549"/>
      <c r="HTF179" s="550"/>
      <c r="HTG179" s="559"/>
      <c r="HTH179" s="551"/>
      <c r="HTI179" s="549"/>
      <c r="HTJ179" s="550"/>
      <c r="HTK179" s="559"/>
      <c r="HTL179" s="551"/>
      <c r="HTM179" s="549"/>
      <c r="HTN179" s="550"/>
      <c r="HTO179" s="559"/>
      <c r="HTP179" s="551"/>
      <c r="HTQ179" s="549"/>
      <c r="HTR179" s="550"/>
      <c r="HTS179" s="559"/>
      <c r="HTT179" s="551"/>
      <c r="HTU179" s="549"/>
      <c r="HTV179" s="550"/>
      <c r="HTW179" s="559"/>
      <c r="HTX179" s="551"/>
      <c r="HTY179" s="549"/>
      <c r="HTZ179" s="550"/>
      <c r="HUA179" s="559"/>
      <c r="HUB179" s="551"/>
      <c r="HUC179" s="549"/>
      <c r="HUD179" s="550"/>
      <c r="HUE179" s="559"/>
      <c r="HUF179" s="551"/>
      <c r="HUG179" s="549"/>
      <c r="HUH179" s="550"/>
      <c r="HUI179" s="559"/>
      <c r="HUJ179" s="551"/>
      <c r="HUK179" s="549"/>
      <c r="HUL179" s="550"/>
      <c r="HUM179" s="559"/>
      <c r="HUN179" s="551"/>
      <c r="HUO179" s="549"/>
      <c r="HUP179" s="550"/>
      <c r="HUQ179" s="559"/>
      <c r="HUR179" s="551"/>
      <c r="HUS179" s="549"/>
      <c r="HUT179" s="550"/>
      <c r="HUU179" s="559"/>
      <c r="HUV179" s="551"/>
      <c r="HUW179" s="549"/>
      <c r="HUX179" s="550"/>
      <c r="HUY179" s="559"/>
      <c r="HUZ179" s="551"/>
      <c r="HVA179" s="549"/>
      <c r="HVB179" s="550"/>
      <c r="HVC179" s="559"/>
      <c r="HVD179" s="551"/>
      <c r="HVE179" s="549"/>
      <c r="HVF179" s="550"/>
      <c r="HVG179" s="559"/>
      <c r="HVH179" s="551"/>
      <c r="HVI179" s="549"/>
      <c r="HVJ179" s="550"/>
      <c r="HVK179" s="559"/>
      <c r="HVL179" s="551"/>
      <c r="HVM179" s="549"/>
      <c r="HVN179" s="550"/>
      <c r="HVO179" s="559"/>
      <c r="HVP179" s="551"/>
      <c r="HVQ179" s="549"/>
      <c r="HVR179" s="550"/>
      <c r="HVS179" s="559"/>
      <c r="HVT179" s="551"/>
      <c r="HVU179" s="549"/>
      <c r="HVV179" s="550"/>
      <c r="HVW179" s="559"/>
      <c r="HVX179" s="551"/>
      <c r="HVY179" s="549"/>
      <c r="HVZ179" s="550"/>
      <c r="HWA179" s="559"/>
      <c r="HWB179" s="551"/>
      <c r="HWC179" s="549"/>
      <c r="HWD179" s="550"/>
      <c r="HWE179" s="559"/>
      <c r="HWF179" s="551"/>
      <c r="HWG179" s="549"/>
      <c r="HWH179" s="550"/>
      <c r="HWI179" s="559"/>
      <c r="HWJ179" s="551"/>
      <c r="HWK179" s="549"/>
      <c r="HWL179" s="550"/>
      <c r="HWM179" s="559"/>
      <c r="HWN179" s="551"/>
      <c r="HWO179" s="549"/>
      <c r="HWP179" s="550"/>
      <c r="HWQ179" s="559"/>
      <c r="HWR179" s="551"/>
      <c r="HWS179" s="549"/>
      <c r="HWT179" s="550"/>
      <c r="HWU179" s="559"/>
      <c r="HWV179" s="551"/>
      <c r="HWW179" s="549"/>
      <c r="HWX179" s="550"/>
      <c r="HWY179" s="559"/>
      <c r="HWZ179" s="551"/>
      <c r="HXA179" s="549"/>
      <c r="HXB179" s="550"/>
      <c r="HXC179" s="559"/>
      <c r="HXD179" s="551"/>
      <c r="HXE179" s="549"/>
      <c r="HXF179" s="550"/>
      <c r="HXG179" s="559"/>
      <c r="HXH179" s="551"/>
      <c r="HXI179" s="549"/>
      <c r="HXJ179" s="550"/>
      <c r="HXK179" s="559"/>
      <c r="HXL179" s="551"/>
      <c r="HXM179" s="549"/>
      <c r="HXN179" s="550"/>
      <c r="HXO179" s="559"/>
      <c r="HXP179" s="551"/>
      <c r="HXQ179" s="549"/>
      <c r="HXR179" s="550"/>
      <c r="HXS179" s="559"/>
      <c r="HXT179" s="551"/>
      <c r="HXU179" s="549"/>
      <c r="HXV179" s="550"/>
      <c r="HXW179" s="559"/>
      <c r="HXX179" s="551"/>
      <c r="HXY179" s="549"/>
      <c r="HXZ179" s="550"/>
      <c r="HYA179" s="559"/>
      <c r="HYB179" s="551"/>
      <c r="HYC179" s="549"/>
      <c r="HYD179" s="550"/>
      <c r="HYE179" s="559"/>
      <c r="HYF179" s="551"/>
      <c r="HYG179" s="549"/>
      <c r="HYH179" s="550"/>
      <c r="HYI179" s="559"/>
      <c r="HYJ179" s="551"/>
      <c r="HYK179" s="549"/>
      <c r="HYL179" s="550"/>
      <c r="HYM179" s="559"/>
      <c r="HYN179" s="551"/>
      <c r="HYO179" s="549"/>
      <c r="HYP179" s="550"/>
      <c r="HYQ179" s="559"/>
      <c r="HYR179" s="551"/>
      <c r="HYS179" s="549"/>
      <c r="HYT179" s="550"/>
      <c r="HYU179" s="559"/>
      <c r="HYV179" s="551"/>
      <c r="HYW179" s="549"/>
      <c r="HYX179" s="550"/>
      <c r="HYY179" s="559"/>
      <c r="HYZ179" s="551"/>
      <c r="HZA179" s="549"/>
      <c r="HZB179" s="550"/>
      <c r="HZC179" s="559"/>
      <c r="HZD179" s="551"/>
      <c r="HZE179" s="549"/>
      <c r="HZF179" s="550"/>
      <c r="HZG179" s="559"/>
      <c r="HZH179" s="551"/>
      <c r="HZI179" s="549"/>
      <c r="HZJ179" s="550"/>
      <c r="HZK179" s="559"/>
      <c r="HZL179" s="551"/>
      <c r="HZM179" s="549"/>
      <c r="HZN179" s="550"/>
      <c r="HZO179" s="559"/>
      <c r="HZP179" s="551"/>
      <c r="HZQ179" s="549"/>
      <c r="HZR179" s="550"/>
      <c r="HZS179" s="559"/>
      <c r="HZT179" s="551"/>
      <c r="HZU179" s="549"/>
      <c r="HZV179" s="550"/>
      <c r="HZW179" s="559"/>
      <c r="HZX179" s="551"/>
      <c r="HZY179" s="549"/>
      <c r="HZZ179" s="550"/>
      <c r="IAA179" s="559"/>
      <c r="IAB179" s="551"/>
      <c r="IAC179" s="549"/>
      <c r="IAD179" s="550"/>
      <c r="IAE179" s="559"/>
      <c r="IAF179" s="551"/>
      <c r="IAG179" s="549"/>
      <c r="IAH179" s="550"/>
      <c r="IAI179" s="559"/>
      <c r="IAJ179" s="551"/>
      <c r="IAK179" s="549"/>
      <c r="IAL179" s="550"/>
      <c r="IAM179" s="559"/>
      <c r="IAN179" s="551"/>
      <c r="IAO179" s="549"/>
      <c r="IAP179" s="550"/>
      <c r="IAQ179" s="559"/>
      <c r="IAR179" s="551"/>
      <c r="IAS179" s="549"/>
      <c r="IAT179" s="550"/>
      <c r="IAU179" s="559"/>
      <c r="IAV179" s="551"/>
      <c r="IAW179" s="549"/>
      <c r="IAX179" s="550"/>
      <c r="IAY179" s="559"/>
      <c r="IAZ179" s="551"/>
      <c r="IBA179" s="549"/>
      <c r="IBB179" s="550"/>
      <c r="IBC179" s="559"/>
      <c r="IBD179" s="551"/>
      <c r="IBE179" s="549"/>
      <c r="IBF179" s="550"/>
      <c r="IBG179" s="559"/>
      <c r="IBH179" s="551"/>
      <c r="IBI179" s="549"/>
      <c r="IBJ179" s="550"/>
      <c r="IBK179" s="559"/>
      <c r="IBL179" s="551"/>
      <c r="IBM179" s="549"/>
      <c r="IBN179" s="550"/>
      <c r="IBO179" s="559"/>
      <c r="IBP179" s="551"/>
      <c r="IBQ179" s="549"/>
      <c r="IBR179" s="550"/>
      <c r="IBS179" s="559"/>
      <c r="IBT179" s="551"/>
      <c r="IBU179" s="549"/>
      <c r="IBV179" s="550"/>
      <c r="IBW179" s="559"/>
      <c r="IBX179" s="551"/>
      <c r="IBY179" s="549"/>
      <c r="IBZ179" s="550"/>
      <c r="ICA179" s="559"/>
      <c r="ICB179" s="551"/>
      <c r="ICC179" s="549"/>
      <c r="ICD179" s="550"/>
      <c r="ICE179" s="559"/>
      <c r="ICF179" s="551"/>
      <c r="ICG179" s="549"/>
      <c r="ICH179" s="550"/>
      <c r="ICI179" s="559"/>
      <c r="ICJ179" s="551"/>
      <c r="ICK179" s="549"/>
      <c r="ICL179" s="550"/>
      <c r="ICM179" s="559"/>
      <c r="ICN179" s="551"/>
      <c r="ICO179" s="549"/>
      <c r="ICP179" s="550"/>
      <c r="ICQ179" s="559"/>
      <c r="ICR179" s="551"/>
      <c r="ICS179" s="549"/>
      <c r="ICT179" s="550"/>
      <c r="ICU179" s="559"/>
      <c r="ICV179" s="551"/>
      <c r="ICW179" s="549"/>
      <c r="ICX179" s="550"/>
      <c r="ICY179" s="559"/>
      <c r="ICZ179" s="551"/>
      <c r="IDA179" s="549"/>
      <c r="IDB179" s="550"/>
      <c r="IDC179" s="559"/>
      <c r="IDD179" s="551"/>
      <c r="IDE179" s="549"/>
      <c r="IDF179" s="550"/>
      <c r="IDG179" s="559"/>
      <c r="IDH179" s="551"/>
      <c r="IDI179" s="549"/>
      <c r="IDJ179" s="550"/>
      <c r="IDK179" s="559"/>
      <c r="IDL179" s="551"/>
      <c r="IDM179" s="549"/>
      <c r="IDN179" s="550"/>
      <c r="IDO179" s="559"/>
      <c r="IDP179" s="551"/>
      <c r="IDQ179" s="549"/>
      <c r="IDR179" s="550"/>
      <c r="IDS179" s="559"/>
      <c r="IDT179" s="551"/>
      <c r="IDU179" s="549"/>
      <c r="IDV179" s="550"/>
      <c r="IDW179" s="559"/>
      <c r="IDX179" s="551"/>
      <c r="IDY179" s="549"/>
      <c r="IDZ179" s="550"/>
      <c r="IEA179" s="559"/>
      <c r="IEB179" s="551"/>
      <c r="IEC179" s="549"/>
      <c r="IED179" s="550"/>
      <c r="IEE179" s="559"/>
      <c r="IEF179" s="551"/>
      <c r="IEG179" s="549"/>
      <c r="IEH179" s="550"/>
      <c r="IEI179" s="559"/>
      <c r="IEJ179" s="551"/>
      <c r="IEK179" s="549"/>
      <c r="IEL179" s="550"/>
      <c r="IEM179" s="559"/>
      <c r="IEN179" s="551"/>
      <c r="IEO179" s="549"/>
      <c r="IEP179" s="550"/>
      <c r="IEQ179" s="559"/>
      <c r="IER179" s="551"/>
      <c r="IES179" s="549"/>
      <c r="IET179" s="550"/>
      <c r="IEU179" s="559"/>
      <c r="IEV179" s="551"/>
      <c r="IEW179" s="549"/>
      <c r="IEX179" s="550"/>
      <c r="IEY179" s="559"/>
      <c r="IEZ179" s="551"/>
      <c r="IFA179" s="549"/>
      <c r="IFB179" s="550"/>
      <c r="IFC179" s="559"/>
      <c r="IFD179" s="551"/>
      <c r="IFE179" s="549"/>
      <c r="IFF179" s="550"/>
      <c r="IFG179" s="559"/>
      <c r="IFH179" s="551"/>
      <c r="IFI179" s="549"/>
      <c r="IFJ179" s="550"/>
      <c r="IFK179" s="559"/>
      <c r="IFL179" s="551"/>
      <c r="IFM179" s="549"/>
      <c r="IFN179" s="550"/>
      <c r="IFO179" s="559"/>
      <c r="IFP179" s="551"/>
      <c r="IFQ179" s="549"/>
      <c r="IFR179" s="550"/>
      <c r="IFS179" s="559"/>
      <c r="IFT179" s="551"/>
      <c r="IFU179" s="549"/>
      <c r="IFV179" s="550"/>
      <c r="IFW179" s="559"/>
      <c r="IFX179" s="551"/>
      <c r="IFY179" s="549"/>
      <c r="IFZ179" s="550"/>
      <c r="IGA179" s="559"/>
      <c r="IGB179" s="551"/>
      <c r="IGC179" s="549"/>
      <c r="IGD179" s="550"/>
      <c r="IGE179" s="559"/>
      <c r="IGF179" s="551"/>
      <c r="IGG179" s="549"/>
      <c r="IGH179" s="550"/>
      <c r="IGI179" s="559"/>
      <c r="IGJ179" s="551"/>
      <c r="IGK179" s="549"/>
      <c r="IGL179" s="550"/>
      <c r="IGM179" s="559"/>
      <c r="IGN179" s="551"/>
      <c r="IGO179" s="549"/>
      <c r="IGP179" s="550"/>
      <c r="IGQ179" s="559"/>
      <c r="IGR179" s="551"/>
      <c r="IGS179" s="549"/>
      <c r="IGT179" s="550"/>
      <c r="IGU179" s="559"/>
      <c r="IGV179" s="551"/>
      <c r="IGW179" s="549"/>
      <c r="IGX179" s="550"/>
      <c r="IGY179" s="559"/>
      <c r="IGZ179" s="551"/>
      <c r="IHA179" s="549"/>
      <c r="IHB179" s="550"/>
      <c r="IHC179" s="559"/>
      <c r="IHD179" s="551"/>
      <c r="IHE179" s="549"/>
      <c r="IHF179" s="550"/>
      <c r="IHG179" s="559"/>
      <c r="IHH179" s="551"/>
      <c r="IHI179" s="549"/>
      <c r="IHJ179" s="550"/>
      <c r="IHK179" s="559"/>
      <c r="IHL179" s="551"/>
      <c r="IHM179" s="549"/>
      <c r="IHN179" s="550"/>
      <c r="IHO179" s="559"/>
      <c r="IHP179" s="551"/>
      <c r="IHQ179" s="549"/>
      <c r="IHR179" s="550"/>
      <c r="IHS179" s="559"/>
      <c r="IHT179" s="551"/>
      <c r="IHU179" s="549"/>
      <c r="IHV179" s="550"/>
      <c r="IHW179" s="559"/>
      <c r="IHX179" s="551"/>
      <c r="IHY179" s="549"/>
      <c r="IHZ179" s="550"/>
      <c r="IIA179" s="559"/>
      <c r="IIB179" s="551"/>
      <c r="IIC179" s="549"/>
      <c r="IID179" s="550"/>
      <c r="IIE179" s="559"/>
      <c r="IIF179" s="551"/>
      <c r="IIG179" s="549"/>
      <c r="IIH179" s="550"/>
      <c r="III179" s="559"/>
      <c r="IIJ179" s="551"/>
      <c r="IIK179" s="549"/>
      <c r="IIL179" s="550"/>
      <c r="IIM179" s="559"/>
      <c r="IIN179" s="551"/>
      <c r="IIO179" s="549"/>
      <c r="IIP179" s="550"/>
      <c r="IIQ179" s="559"/>
      <c r="IIR179" s="551"/>
      <c r="IIS179" s="549"/>
      <c r="IIT179" s="550"/>
      <c r="IIU179" s="559"/>
      <c r="IIV179" s="551"/>
      <c r="IIW179" s="549"/>
      <c r="IIX179" s="550"/>
      <c r="IIY179" s="559"/>
      <c r="IIZ179" s="551"/>
      <c r="IJA179" s="549"/>
      <c r="IJB179" s="550"/>
      <c r="IJC179" s="559"/>
      <c r="IJD179" s="551"/>
      <c r="IJE179" s="549"/>
      <c r="IJF179" s="550"/>
      <c r="IJG179" s="559"/>
      <c r="IJH179" s="551"/>
      <c r="IJI179" s="549"/>
      <c r="IJJ179" s="550"/>
      <c r="IJK179" s="559"/>
      <c r="IJL179" s="551"/>
      <c r="IJM179" s="549"/>
      <c r="IJN179" s="550"/>
      <c r="IJO179" s="559"/>
      <c r="IJP179" s="551"/>
      <c r="IJQ179" s="549"/>
      <c r="IJR179" s="550"/>
      <c r="IJS179" s="559"/>
      <c r="IJT179" s="551"/>
      <c r="IJU179" s="549"/>
      <c r="IJV179" s="550"/>
      <c r="IJW179" s="559"/>
      <c r="IJX179" s="551"/>
      <c r="IJY179" s="549"/>
      <c r="IJZ179" s="550"/>
      <c r="IKA179" s="559"/>
      <c r="IKB179" s="551"/>
      <c r="IKC179" s="549"/>
      <c r="IKD179" s="550"/>
      <c r="IKE179" s="559"/>
      <c r="IKF179" s="551"/>
      <c r="IKG179" s="549"/>
      <c r="IKH179" s="550"/>
      <c r="IKI179" s="559"/>
      <c r="IKJ179" s="551"/>
      <c r="IKK179" s="549"/>
      <c r="IKL179" s="550"/>
      <c r="IKM179" s="559"/>
      <c r="IKN179" s="551"/>
      <c r="IKO179" s="549"/>
      <c r="IKP179" s="550"/>
      <c r="IKQ179" s="559"/>
      <c r="IKR179" s="551"/>
      <c r="IKS179" s="549"/>
      <c r="IKT179" s="550"/>
      <c r="IKU179" s="559"/>
      <c r="IKV179" s="551"/>
      <c r="IKW179" s="549"/>
      <c r="IKX179" s="550"/>
      <c r="IKY179" s="559"/>
      <c r="IKZ179" s="551"/>
      <c r="ILA179" s="549"/>
      <c r="ILB179" s="550"/>
      <c r="ILC179" s="559"/>
      <c r="ILD179" s="551"/>
      <c r="ILE179" s="549"/>
      <c r="ILF179" s="550"/>
      <c r="ILG179" s="559"/>
      <c r="ILH179" s="551"/>
      <c r="ILI179" s="549"/>
      <c r="ILJ179" s="550"/>
      <c r="ILK179" s="559"/>
      <c r="ILL179" s="551"/>
      <c r="ILM179" s="549"/>
      <c r="ILN179" s="550"/>
      <c r="ILO179" s="559"/>
      <c r="ILP179" s="551"/>
      <c r="ILQ179" s="549"/>
      <c r="ILR179" s="550"/>
      <c r="ILS179" s="559"/>
      <c r="ILT179" s="551"/>
      <c r="ILU179" s="549"/>
      <c r="ILV179" s="550"/>
      <c r="ILW179" s="559"/>
      <c r="ILX179" s="551"/>
      <c r="ILY179" s="549"/>
      <c r="ILZ179" s="550"/>
      <c r="IMA179" s="559"/>
      <c r="IMB179" s="551"/>
      <c r="IMC179" s="549"/>
      <c r="IMD179" s="550"/>
      <c r="IME179" s="559"/>
      <c r="IMF179" s="551"/>
      <c r="IMG179" s="549"/>
      <c r="IMH179" s="550"/>
      <c r="IMI179" s="559"/>
      <c r="IMJ179" s="551"/>
      <c r="IMK179" s="549"/>
      <c r="IML179" s="550"/>
      <c r="IMM179" s="559"/>
      <c r="IMN179" s="551"/>
      <c r="IMO179" s="549"/>
      <c r="IMP179" s="550"/>
      <c r="IMQ179" s="559"/>
      <c r="IMR179" s="551"/>
      <c r="IMS179" s="549"/>
      <c r="IMT179" s="550"/>
      <c r="IMU179" s="559"/>
      <c r="IMV179" s="551"/>
      <c r="IMW179" s="549"/>
      <c r="IMX179" s="550"/>
      <c r="IMY179" s="559"/>
      <c r="IMZ179" s="551"/>
      <c r="INA179" s="549"/>
      <c r="INB179" s="550"/>
      <c r="INC179" s="559"/>
      <c r="IND179" s="551"/>
      <c r="INE179" s="549"/>
      <c r="INF179" s="550"/>
      <c r="ING179" s="559"/>
      <c r="INH179" s="551"/>
      <c r="INI179" s="549"/>
      <c r="INJ179" s="550"/>
      <c r="INK179" s="559"/>
      <c r="INL179" s="551"/>
      <c r="INM179" s="549"/>
      <c r="INN179" s="550"/>
      <c r="INO179" s="559"/>
      <c r="INP179" s="551"/>
      <c r="INQ179" s="549"/>
      <c r="INR179" s="550"/>
      <c r="INS179" s="559"/>
      <c r="INT179" s="551"/>
      <c r="INU179" s="549"/>
      <c r="INV179" s="550"/>
      <c r="INW179" s="559"/>
      <c r="INX179" s="551"/>
      <c r="INY179" s="549"/>
      <c r="INZ179" s="550"/>
      <c r="IOA179" s="559"/>
      <c r="IOB179" s="551"/>
      <c r="IOC179" s="549"/>
      <c r="IOD179" s="550"/>
      <c r="IOE179" s="559"/>
      <c r="IOF179" s="551"/>
      <c r="IOG179" s="549"/>
      <c r="IOH179" s="550"/>
      <c r="IOI179" s="559"/>
      <c r="IOJ179" s="551"/>
      <c r="IOK179" s="549"/>
      <c r="IOL179" s="550"/>
      <c r="IOM179" s="559"/>
      <c r="ION179" s="551"/>
      <c r="IOO179" s="549"/>
      <c r="IOP179" s="550"/>
      <c r="IOQ179" s="559"/>
      <c r="IOR179" s="551"/>
      <c r="IOS179" s="549"/>
      <c r="IOT179" s="550"/>
      <c r="IOU179" s="559"/>
      <c r="IOV179" s="551"/>
      <c r="IOW179" s="549"/>
      <c r="IOX179" s="550"/>
      <c r="IOY179" s="559"/>
      <c r="IOZ179" s="551"/>
      <c r="IPA179" s="549"/>
      <c r="IPB179" s="550"/>
      <c r="IPC179" s="559"/>
      <c r="IPD179" s="551"/>
      <c r="IPE179" s="549"/>
      <c r="IPF179" s="550"/>
      <c r="IPG179" s="559"/>
      <c r="IPH179" s="551"/>
      <c r="IPI179" s="549"/>
      <c r="IPJ179" s="550"/>
      <c r="IPK179" s="559"/>
      <c r="IPL179" s="551"/>
      <c r="IPM179" s="549"/>
      <c r="IPN179" s="550"/>
      <c r="IPO179" s="559"/>
      <c r="IPP179" s="551"/>
      <c r="IPQ179" s="549"/>
      <c r="IPR179" s="550"/>
      <c r="IPS179" s="559"/>
      <c r="IPT179" s="551"/>
      <c r="IPU179" s="549"/>
      <c r="IPV179" s="550"/>
      <c r="IPW179" s="559"/>
      <c r="IPX179" s="551"/>
      <c r="IPY179" s="549"/>
      <c r="IPZ179" s="550"/>
      <c r="IQA179" s="559"/>
      <c r="IQB179" s="551"/>
      <c r="IQC179" s="549"/>
      <c r="IQD179" s="550"/>
      <c r="IQE179" s="559"/>
      <c r="IQF179" s="551"/>
      <c r="IQG179" s="549"/>
      <c r="IQH179" s="550"/>
      <c r="IQI179" s="559"/>
      <c r="IQJ179" s="551"/>
      <c r="IQK179" s="549"/>
      <c r="IQL179" s="550"/>
      <c r="IQM179" s="559"/>
      <c r="IQN179" s="551"/>
      <c r="IQO179" s="549"/>
      <c r="IQP179" s="550"/>
      <c r="IQQ179" s="559"/>
      <c r="IQR179" s="551"/>
      <c r="IQS179" s="549"/>
      <c r="IQT179" s="550"/>
      <c r="IQU179" s="559"/>
      <c r="IQV179" s="551"/>
      <c r="IQW179" s="549"/>
      <c r="IQX179" s="550"/>
      <c r="IQY179" s="559"/>
      <c r="IQZ179" s="551"/>
      <c r="IRA179" s="549"/>
      <c r="IRB179" s="550"/>
      <c r="IRC179" s="559"/>
      <c r="IRD179" s="551"/>
      <c r="IRE179" s="549"/>
      <c r="IRF179" s="550"/>
      <c r="IRG179" s="559"/>
      <c r="IRH179" s="551"/>
      <c r="IRI179" s="549"/>
      <c r="IRJ179" s="550"/>
      <c r="IRK179" s="559"/>
      <c r="IRL179" s="551"/>
      <c r="IRM179" s="549"/>
      <c r="IRN179" s="550"/>
      <c r="IRO179" s="559"/>
      <c r="IRP179" s="551"/>
      <c r="IRQ179" s="549"/>
      <c r="IRR179" s="550"/>
      <c r="IRS179" s="559"/>
      <c r="IRT179" s="551"/>
      <c r="IRU179" s="549"/>
      <c r="IRV179" s="550"/>
      <c r="IRW179" s="559"/>
      <c r="IRX179" s="551"/>
      <c r="IRY179" s="549"/>
      <c r="IRZ179" s="550"/>
      <c r="ISA179" s="559"/>
      <c r="ISB179" s="551"/>
      <c r="ISC179" s="549"/>
      <c r="ISD179" s="550"/>
      <c r="ISE179" s="559"/>
      <c r="ISF179" s="551"/>
      <c r="ISG179" s="549"/>
      <c r="ISH179" s="550"/>
      <c r="ISI179" s="559"/>
      <c r="ISJ179" s="551"/>
      <c r="ISK179" s="549"/>
      <c r="ISL179" s="550"/>
      <c r="ISM179" s="559"/>
      <c r="ISN179" s="551"/>
      <c r="ISO179" s="549"/>
      <c r="ISP179" s="550"/>
      <c r="ISQ179" s="559"/>
      <c r="ISR179" s="551"/>
      <c r="ISS179" s="549"/>
      <c r="IST179" s="550"/>
      <c r="ISU179" s="559"/>
      <c r="ISV179" s="551"/>
      <c r="ISW179" s="549"/>
      <c r="ISX179" s="550"/>
      <c r="ISY179" s="559"/>
      <c r="ISZ179" s="551"/>
      <c r="ITA179" s="549"/>
      <c r="ITB179" s="550"/>
      <c r="ITC179" s="559"/>
      <c r="ITD179" s="551"/>
      <c r="ITE179" s="549"/>
      <c r="ITF179" s="550"/>
      <c r="ITG179" s="559"/>
      <c r="ITH179" s="551"/>
      <c r="ITI179" s="549"/>
      <c r="ITJ179" s="550"/>
      <c r="ITK179" s="559"/>
      <c r="ITL179" s="551"/>
      <c r="ITM179" s="549"/>
      <c r="ITN179" s="550"/>
      <c r="ITO179" s="559"/>
      <c r="ITP179" s="551"/>
      <c r="ITQ179" s="549"/>
      <c r="ITR179" s="550"/>
      <c r="ITS179" s="559"/>
      <c r="ITT179" s="551"/>
      <c r="ITU179" s="549"/>
      <c r="ITV179" s="550"/>
      <c r="ITW179" s="559"/>
      <c r="ITX179" s="551"/>
      <c r="ITY179" s="549"/>
      <c r="ITZ179" s="550"/>
      <c r="IUA179" s="559"/>
      <c r="IUB179" s="551"/>
      <c r="IUC179" s="549"/>
      <c r="IUD179" s="550"/>
      <c r="IUE179" s="559"/>
      <c r="IUF179" s="551"/>
      <c r="IUG179" s="549"/>
      <c r="IUH179" s="550"/>
      <c r="IUI179" s="559"/>
      <c r="IUJ179" s="551"/>
      <c r="IUK179" s="549"/>
      <c r="IUL179" s="550"/>
      <c r="IUM179" s="559"/>
      <c r="IUN179" s="551"/>
      <c r="IUO179" s="549"/>
      <c r="IUP179" s="550"/>
      <c r="IUQ179" s="559"/>
      <c r="IUR179" s="551"/>
      <c r="IUS179" s="549"/>
      <c r="IUT179" s="550"/>
      <c r="IUU179" s="559"/>
      <c r="IUV179" s="551"/>
      <c r="IUW179" s="549"/>
      <c r="IUX179" s="550"/>
      <c r="IUY179" s="559"/>
      <c r="IUZ179" s="551"/>
      <c r="IVA179" s="549"/>
      <c r="IVB179" s="550"/>
      <c r="IVC179" s="559"/>
      <c r="IVD179" s="551"/>
      <c r="IVE179" s="549"/>
      <c r="IVF179" s="550"/>
      <c r="IVG179" s="559"/>
      <c r="IVH179" s="551"/>
      <c r="IVI179" s="549"/>
      <c r="IVJ179" s="550"/>
      <c r="IVK179" s="559"/>
      <c r="IVL179" s="551"/>
      <c r="IVM179" s="549"/>
      <c r="IVN179" s="550"/>
      <c r="IVO179" s="559"/>
      <c r="IVP179" s="551"/>
      <c r="IVQ179" s="549"/>
      <c r="IVR179" s="550"/>
      <c r="IVS179" s="559"/>
      <c r="IVT179" s="551"/>
      <c r="IVU179" s="549"/>
      <c r="IVV179" s="550"/>
      <c r="IVW179" s="559"/>
      <c r="IVX179" s="551"/>
      <c r="IVY179" s="549"/>
      <c r="IVZ179" s="550"/>
      <c r="IWA179" s="559"/>
      <c r="IWB179" s="551"/>
      <c r="IWC179" s="549"/>
      <c r="IWD179" s="550"/>
      <c r="IWE179" s="559"/>
      <c r="IWF179" s="551"/>
      <c r="IWG179" s="549"/>
      <c r="IWH179" s="550"/>
      <c r="IWI179" s="559"/>
      <c r="IWJ179" s="551"/>
      <c r="IWK179" s="549"/>
      <c r="IWL179" s="550"/>
      <c r="IWM179" s="559"/>
      <c r="IWN179" s="551"/>
      <c r="IWO179" s="549"/>
      <c r="IWP179" s="550"/>
      <c r="IWQ179" s="559"/>
      <c r="IWR179" s="551"/>
      <c r="IWS179" s="549"/>
      <c r="IWT179" s="550"/>
      <c r="IWU179" s="559"/>
      <c r="IWV179" s="551"/>
      <c r="IWW179" s="549"/>
      <c r="IWX179" s="550"/>
      <c r="IWY179" s="559"/>
      <c r="IWZ179" s="551"/>
      <c r="IXA179" s="549"/>
      <c r="IXB179" s="550"/>
      <c r="IXC179" s="559"/>
      <c r="IXD179" s="551"/>
      <c r="IXE179" s="549"/>
      <c r="IXF179" s="550"/>
      <c r="IXG179" s="559"/>
      <c r="IXH179" s="551"/>
      <c r="IXI179" s="549"/>
      <c r="IXJ179" s="550"/>
      <c r="IXK179" s="559"/>
      <c r="IXL179" s="551"/>
      <c r="IXM179" s="549"/>
      <c r="IXN179" s="550"/>
      <c r="IXO179" s="559"/>
      <c r="IXP179" s="551"/>
      <c r="IXQ179" s="549"/>
      <c r="IXR179" s="550"/>
      <c r="IXS179" s="559"/>
      <c r="IXT179" s="551"/>
      <c r="IXU179" s="549"/>
      <c r="IXV179" s="550"/>
      <c r="IXW179" s="559"/>
      <c r="IXX179" s="551"/>
      <c r="IXY179" s="549"/>
      <c r="IXZ179" s="550"/>
      <c r="IYA179" s="559"/>
      <c r="IYB179" s="551"/>
      <c r="IYC179" s="549"/>
      <c r="IYD179" s="550"/>
      <c r="IYE179" s="559"/>
      <c r="IYF179" s="551"/>
      <c r="IYG179" s="549"/>
      <c r="IYH179" s="550"/>
      <c r="IYI179" s="559"/>
      <c r="IYJ179" s="551"/>
      <c r="IYK179" s="549"/>
      <c r="IYL179" s="550"/>
      <c r="IYM179" s="559"/>
      <c r="IYN179" s="551"/>
      <c r="IYO179" s="549"/>
      <c r="IYP179" s="550"/>
      <c r="IYQ179" s="559"/>
      <c r="IYR179" s="551"/>
      <c r="IYS179" s="549"/>
      <c r="IYT179" s="550"/>
      <c r="IYU179" s="559"/>
      <c r="IYV179" s="551"/>
      <c r="IYW179" s="549"/>
      <c r="IYX179" s="550"/>
      <c r="IYY179" s="559"/>
      <c r="IYZ179" s="551"/>
      <c r="IZA179" s="549"/>
      <c r="IZB179" s="550"/>
      <c r="IZC179" s="559"/>
      <c r="IZD179" s="551"/>
      <c r="IZE179" s="549"/>
      <c r="IZF179" s="550"/>
      <c r="IZG179" s="559"/>
      <c r="IZH179" s="551"/>
      <c r="IZI179" s="549"/>
      <c r="IZJ179" s="550"/>
      <c r="IZK179" s="559"/>
      <c r="IZL179" s="551"/>
      <c r="IZM179" s="549"/>
      <c r="IZN179" s="550"/>
      <c r="IZO179" s="559"/>
      <c r="IZP179" s="551"/>
      <c r="IZQ179" s="549"/>
      <c r="IZR179" s="550"/>
      <c r="IZS179" s="559"/>
      <c r="IZT179" s="551"/>
      <c r="IZU179" s="549"/>
      <c r="IZV179" s="550"/>
      <c r="IZW179" s="559"/>
      <c r="IZX179" s="551"/>
      <c r="IZY179" s="549"/>
      <c r="IZZ179" s="550"/>
      <c r="JAA179" s="559"/>
      <c r="JAB179" s="551"/>
      <c r="JAC179" s="549"/>
      <c r="JAD179" s="550"/>
      <c r="JAE179" s="559"/>
      <c r="JAF179" s="551"/>
      <c r="JAG179" s="549"/>
      <c r="JAH179" s="550"/>
      <c r="JAI179" s="559"/>
      <c r="JAJ179" s="551"/>
      <c r="JAK179" s="549"/>
      <c r="JAL179" s="550"/>
      <c r="JAM179" s="559"/>
      <c r="JAN179" s="551"/>
      <c r="JAO179" s="549"/>
      <c r="JAP179" s="550"/>
      <c r="JAQ179" s="559"/>
      <c r="JAR179" s="551"/>
      <c r="JAS179" s="549"/>
      <c r="JAT179" s="550"/>
      <c r="JAU179" s="559"/>
      <c r="JAV179" s="551"/>
      <c r="JAW179" s="549"/>
      <c r="JAX179" s="550"/>
      <c r="JAY179" s="559"/>
      <c r="JAZ179" s="551"/>
      <c r="JBA179" s="549"/>
      <c r="JBB179" s="550"/>
      <c r="JBC179" s="559"/>
      <c r="JBD179" s="551"/>
      <c r="JBE179" s="549"/>
      <c r="JBF179" s="550"/>
      <c r="JBG179" s="559"/>
      <c r="JBH179" s="551"/>
      <c r="JBI179" s="549"/>
      <c r="JBJ179" s="550"/>
      <c r="JBK179" s="559"/>
      <c r="JBL179" s="551"/>
      <c r="JBM179" s="549"/>
      <c r="JBN179" s="550"/>
      <c r="JBO179" s="559"/>
      <c r="JBP179" s="551"/>
      <c r="JBQ179" s="549"/>
      <c r="JBR179" s="550"/>
      <c r="JBS179" s="559"/>
      <c r="JBT179" s="551"/>
      <c r="JBU179" s="549"/>
      <c r="JBV179" s="550"/>
      <c r="JBW179" s="559"/>
      <c r="JBX179" s="551"/>
      <c r="JBY179" s="549"/>
      <c r="JBZ179" s="550"/>
      <c r="JCA179" s="559"/>
      <c r="JCB179" s="551"/>
      <c r="JCC179" s="549"/>
      <c r="JCD179" s="550"/>
      <c r="JCE179" s="559"/>
      <c r="JCF179" s="551"/>
      <c r="JCG179" s="549"/>
      <c r="JCH179" s="550"/>
      <c r="JCI179" s="559"/>
      <c r="JCJ179" s="551"/>
      <c r="JCK179" s="549"/>
      <c r="JCL179" s="550"/>
      <c r="JCM179" s="559"/>
      <c r="JCN179" s="551"/>
      <c r="JCO179" s="549"/>
      <c r="JCP179" s="550"/>
      <c r="JCQ179" s="559"/>
      <c r="JCR179" s="551"/>
      <c r="JCS179" s="549"/>
      <c r="JCT179" s="550"/>
      <c r="JCU179" s="559"/>
      <c r="JCV179" s="551"/>
      <c r="JCW179" s="549"/>
      <c r="JCX179" s="550"/>
      <c r="JCY179" s="559"/>
      <c r="JCZ179" s="551"/>
      <c r="JDA179" s="549"/>
      <c r="JDB179" s="550"/>
      <c r="JDC179" s="559"/>
      <c r="JDD179" s="551"/>
      <c r="JDE179" s="549"/>
      <c r="JDF179" s="550"/>
      <c r="JDG179" s="559"/>
      <c r="JDH179" s="551"/>
      <c r="JDI179" s="549"/>
      <c r="JDJ179" s="550"/>
      <c r="JDK179" s="559"/>
      <c r="JDL179" s="551"/>
      <c r="JDM179" s="549"/>
      <c r="JDN179" s="550"/>
      <c r="JDO179" s="559"/>
      <c r="JDP179" s="551"/>
      <c r="JDQ179" s="549"/>
      <c r="JDR179" s="550"/>
      <c r="JDS179" s="559"/>
      <c r="JDT179" s="551"/>
      <c r="JDU179" s="549"/>
      <c r="JDV179" s="550"/>
      <c r="JDW179" s="559"/>
      <c r="JDX179" s="551"/>
      <c r="JDY179" s="549"/>
      <c r="JDZ179" s="550"/>
      <c r="JEA179" s="559"/>
      <c r="JEB179" s="551"/>
      <c r="JEC179" s="549"/>
      <c r="JED179" s="550"/>
      <c r="JEE179" s="559"/>
      <c r="JEF179" s="551"/>
      <c r="JEG179" s="549"/>
      <c r="JEH179" s="550"/>
      <c r="JEI179" s="559"/>
      <c r="JEJ179" s="551"/>
      <c r="JEK179" s="549"/>
      <c r="JEL179" s="550"/>
      <c r="JEM179" s="559"/>
      <c r="JEN179" s="551"/>
      <c r="JEO179" s="549"/>
      <c r="JEP179" s="550"/>
      <c r="JEQ179" s="559"/>
      <c r="JER179" s="551"/>
      <c r="JES179" s="549"/>
      <c r="JET179" s="550"/>
      <c r="JEU179" s="559"/>
      <c r="JEV179" s="551"/>
      <c r="JEW179" s="549"/>
      <c r="JEX179" s="550"/>
      <c r="JEY179" s="559"/>
      <c r="JEZ179" s="551"/>
      <c r="JFA179" s="549"/>
      <c r="JFB179" s="550"/>
      <c r="JFC179" s="559"/>
      <c r="JFD179" s="551"/>
      <c r="JFE179" s="549"/>
      <c r="JFF179" s="550"/>
      <c r="JFG179" s="559"/>
      <c r="JFH179" s="551"/>
      <c r="JFI179" s="549"/>
      <c r="JFJ179" s="550"/>
      <c r="JFK179" s="559"/>
      <c r="JFL179" s="551"/>
      <c r="JFM179" s="549"/>
      <c r="JFN179" s="550"/>
      <c r="JFO179" s="559"/>
      <c r="JFP179" s="551"/>
      <c r="JFQ179" s="549"/>
      <c r="JFR179" s="550"/>
      <c r="JFS179" s="559"/>
      <c r="JFT179" s="551"/>
      <c r="JFU179" s="549"/>
      <c r="JFV179" s="550"/>
      <c r="JFW179" s="559"/>
      <c r="JFX179" s="551"/>
      <c r="JFY179" s="549"/>
      <c r="JFZ179" s="550"/>
      <c r="JGA179" s="559"/>
      <c r="JGB179" s="551"/>
      <c r="JGC179" s="549"/>
      <c r="JGD179" s="550"/>
      <c r="JGE179" s="559"/>
      <c r="JGF179" s="551"/>
      <c r="JGG179" s="549"/>
      <c r="JGH179" s="550"/>
      <c r="JGI179" s="559"/>
      <c r="JGJ179" s="551"/>
      <c r="JGK179" s="549"/>
      <c r="JGL179" s="550"/>
      <c r="JGM179" s="559"/>
      <c r="JGN179" s="551"/>
      <c r="JGO179" s="549"/>
      <c r="JGP179" s="550"/>
      <c r="JGQ179" s="559"/>
      <c r="JGR179" s="551"/>
      <c r="JGS179" s="549"/>
      <c r="JGT179" s="550"/>
      <c r="JGU179" s="559"/>
      <c r="JGV179" s="551"/>
      <c r="JGW179" s="549"/>
      <c r="JGX179" s="550"/>
      <c r="JGY179" s="559"/>
      <c r="JGZ179" s="551"/>
      <c r="JHA179" s="549"/>
      <c r="JHB179" s="550"/>
      <c r="JHC179" s="559"/>
      <c r="JHD179" s="551"/>
      <c r="JHE179" s="549"/>
      <c r="JHF179" s="550"/>
      <c r="JHG179" s="559"/>
      <c r="JHH179" s="551"/>
      <c r="JHI179" s="549"/>
      <c r="JHJ179" s="550"/>
      <c r="JHK179" s="559"/>
      <c r="JHL179" s="551"/>
      <c r="JHM179" s="549"/>
      <c r="JHN179" s="550"/>
      <c r="JHO179" s="559"/>
      <c r="JHP179" s="551"/>
      <c r="JHQ179" s="549"/>
      <c r="JHR179" s="550"/>
      <c r="JHS179" s="559"/>
      <c r="JHT179" s="551"/>
      <c r="JHU179" s="549"/>
      <c r="JHV179" s="550"/>
      <c r="JHW179" s="559"/>
      <c r="JHX179" s="551"/>
      <c r="JHY179" s="549"/>
      <c r="JHZ179" s="550"/>
      <c r="JIA179" s="559"/>
      <c r="JIB179" s="551"/>
      <c r="JIC179" s="549"/>
      <c r="JID179" s="550"/>
      <c r="JIE179" s="559"/>
      <c r="JIF179" s="551"/>
      <c r="JIG179" s="549"/>
      <c r="JIH179" s="550"/>
      <c r="JII179" s="559"/>
      <c r="JIJ179" s="551"/>
      <c r="JIK179" s="549"/>
      <c r="JIL179" s="550"/>
      <c r="JIM179" s="559"/>
      <c r="JIN179" s="551"/>
      <c r="JIO179" s="549"/>
      <c r="JIP179" s="550"/>
      <c r="JIQ179" s="559"/>
      <c r="JIR179" s="551"/>
      <c r="JIS179" s="549"/>
      <c r="JIT179" s="550"/>
      <c r="JIU179" s="559"/>
      <c r="JIV179" s="551"/>
      <c r="JIW179" s="549"/>
      <c r="JIX179" s="550"/>
      <c r="JIY179" s="559"/>
      <c r="JIZ179" s="551"/>
      <c r="JJA179" s="549"/>
      <c r="JJB179" s="550"/>
      <c r="JJC179" s="559"/>
      <c r="JJD179" s="551"/>
      <c r="JJE179" s="549"/>
      <c r="JJF179" s="550"/>
      <c r="JJG179" s="559"/>
      <c r="JJH179" s="551"/>
      <c r="JJI179" s="549"/>
      <c r="JJJ179" s="550"/>
      <c r="JJK179" s="559"/>
      <c r="JJL179" s="551"/>
      <c r="JJM179" s="549"/>
      <c r="JJN179" s="550"/>
      <c r="JJO179" s="559"/>
      <c r="JJP179" s="551"/>
      <c r="JJQ179" s="549"/>
      <c r="JJR179" s="550"/>
      <c r="JJS179" s="559"/>
      <c r="JJT179" s="551"/>
      <c r="JJU179" s="549"/>
      <c r="JJV179" s="550"/>
      <c r="JJW179" s="559"/>
      <c r="JJX179" s="551"/>
      <c r="JJY179" s="549"/>
      <c r="JJZ179" s="550"/>
      <c r="JKA179" s="559"/>
      <c r="JKB179" s="551"/>
      <c r="JKC179" s="549"/>
      <c r="JKD179" s="550"/>
      <c r="JKE179" s="559"/>
      <c r="JKF179" s="551"/>
      <c r="JKG179" s="549"/>
      <c r="JKH179" s="550"/>
      <c r="JKI179" s="559"/>
      <c r="JKJ179" s="551"/>
      <c r="JKK179" s="549"/>
      <c r="JKL179" s="550"/>
      <c r="JKM179" s="559"/>
      <c r="JKN179" s="551"/>
      <c r="JKO179" s="549"/>
      <c r="JKP179" s="550"/>
      <c r="JKQ179" s="559"/>
      <c r="JKR179" s="551"/>
      <c r="JKS179" s="549"/>
      <c r="JKT179" s="550"/>
      <c r="JKU179" s="559"/>
      <c r="JKV179" s="551"/>
      <c r="JKW179" s="549"/>
      <c r="JKX179" s="550"/>
      <c r="JKY179" s="559"/>
      <c r="JKZ179" s="551"/>
      <c r="JLA179" s="549"/>
      <c r="JLB179" s="550"/>
      <c r="JLC179" s="559"/>
      <c r="JLD179" s="551"/>
      <c r="JLE179" s="549"/>
      <c r="JLF179" s="550"/>
      <c r="JLG179" s="559"/>
      <c r="JLH179" s="551"/>
      <c r="JLI179" s="549"/>
      <c r="JLJ179" s="550"/>
      <c r="JLK179" s="559"/>
      <c r="JLL179" s="551"/>
      <c r="JLM179" s="549"/>
      <c r="JLN179" s="550"/>
      <c r="JLO179" s="559"/>
      <c r="JLP179" s="551"/>
      <c r="JLQ179" s="549"/>
      <c r="JLR179" s="550"/>
      <c r="JLS179" s="559"/>
      <c r="JLT179" s="551"/>
      <c r="JLU179" s="549"/>
      <c r="JLV179" s="550"/>
      <c r="JLW179" s="559"/>
      <c r="JLX179" s="551"/>
      <c r="JLY179" s="549"/>
      <c r="JLZ179" s="550"/>
      <c r="JMA179" s="559"/>
      <c r="JMB179" s="551"/>
      <c r="JMC179" s="549"/>
      <c r="JMD179" s="550"/>
      <c r="JME179" s="559"/>
      <c r="JMF179" s="551"/>
      <c r="JMG179" s="549"/>
      <c r="JMH179" s="550"/>
      <c r="JMI179" s="559"/>
      <c r="JMJ179" s="551"/>
      <c r="JMK179" s="549"/>
      <c r="JML179" s="550"/>
      <c r="JMM179" s="559"/>
      <c r="JMN179" s="551"/>
      <c r="JMO179" s="549"/>
      <c r="JMP179" s="550"/>
      <c r="JMQ179" s="559"/>
      <c r="JMR179" s="551"/>
      <c r="JMS179" s="549"/>
      <c r="JMT179" s="550"/>
      <c r="JMU179" s="559"/>
      <c r="JMV179" s="551"/>
      <c r="JMW179" s="549"/>
      <c r="JMX179" s="550"/>
      <c r="JMY179" s="559"/>
      <c r="JMZ179" s="551"/>
      <c r="JNA179" s="549"/>
      <c r="JNB179" s="550"/>
      <c r="JNC179" s="559"/>
      <c r="JND179" s="551"/>
      <c r="JNE179" s="549"/>
      <c r="JNF179" s="550"/>
      <c r="JNG179" s="559"/>
      <c r="JNH179" s="551"/>
      <c r="JNI179" s="549"/>
      <c r="JNJ179" s="550"/>
      <c r="JNK179" s="559"/>
      <c r="JNL179" s="551"/>
      <c r="JNM179" s="549"/>
      <c r="JNN179" s="550"/>
      <c r="JNO179" s="559"/>
      <c r="JNP179" s="551"/>
      <c r="JNQ179" s="549"/>
      <c r="JNR179" s="550"/>
      <c r="JNS179" s="559"/>
      <c r="JNT179" s="551"/>
      <c r="JNU179" s="549"/>
      <c r="JNV179" s="550"/>
      <c r="JNW179" s="559"/>
      <c r="JNX179" s="551"/>
      <c r="JNY179" s="549"/>
      <c r="JNZ179" s="550"/>
      <c r="JOA179" s="559"/>
      <c r="JOB179" s="551"/>
      <c r="JOC179" s="549"/>
      <c r="JOD179" s="550"/>
      <c r="JOE179" s="559"/>
      <c r="JOF179" s="551"/>
      <c r="JOG179" s="549"/>
      <c r="JOH179" s="550"/>
      <c r="JOI179" s="559"/>
      <c r="JOJ179" s="551"/>
      <c r="JOK179" s="549"/>
      <c r="JOL179" s="550"/>
      <c r="JOM179" s="559"/>
      <c r="JON179" s="551"/>
      <c r="JOO179" s="549"/>
      <c r="JOP179" s="550"/>
      <c r="JOQ179" s="559"/>
      <c r="JOR179" s="551"/>
      <c r="JOS179" s="549"/>
      <c r="JOT179" s="550"/>
      <c r="JOU179" s="559"/>
      <c r="JOV179" s="551"/>
      <c r="JOW179" s="549"/>
      <c r="JOX179" s="550"/>
      <c r="JOY179" s="559"/>
      <c r="JOZ179" s="551"/>
      <c r="JPA179" s="549"/>
      <c r="JPB179" s="550"/>
      <c r="JPC179" s="559"/>
      <c r="JPD179" s="551"/>
      <c r="JPE179" s="549"/>
      <c r="JPF179" s="550"/>
      <c r="JPG179" s="559"/>
      <c r="JPH179" s="551"/>
      <c r="JPI179" s="549"/>
      <c r="JPJ179" s="550"/>
      <c r="JPK179" s="559"/>
      <c r="JPL179" s="551"/>
      <c r="JPM179" s="549"/>
      <c r="JPN179" s="550"/>
      <c r="JPO179" s="559"/>
      <c r="JPP179" s="551"/>
      <c r="JPQ179" s="549"/>
      <c r="JPR179" s="550"/>
      <c r="JPS179" s="559"/>
      <c r="JPT179" s="551"/>
      <c r="JPU179" s="549"/>
      <c r="JPV179" s="550"/>
      <c r="JPW179" s="559"/>
      <c r="JPX179" s="551"/>
      <c r="JPY179" s="549"/>
      <c r="JPZ179" s="550"/>
      <c r="JQA179" s="559"/>
      <c r="JQB179" s="551"/>
      <c r="JQC179" s="549"/>
      <c r="JQD179" s="550"/>
      <c r="JQE179" s="559"/>
      <c r="JQF179" s="551"/>
      <c r="JQG179" s="549"/>
      <c r="JQH179" s="550"/>
      <c r="JQI179" s="559"/>
      <c r="JQJ179" s="551"/>
      <c r="JQK179" s="549"/>
      <c r="JQL179" s="550"/>
      <c r="JQM179" s="559"/>
      <c r="JQN179" s="551"/>
      <c r="JQO179" s="549"/>
      <c r="JQP179" s="550"/>
      <c r="JQQ179" s="559"/>
      <c r="JQR179" s="551"/>
      <c r="JQS179" s="549"/>
      <c r="JQT179" s="550"/>
      <c r="JQU179" s="559"/>
      <c r="JQV179" s="551"/>
      <c r="JQW179" s="549"/>
      <c r="JQX179" s="550"/>
      <c r="JQY179" s="559"/>
      <c r="JQZ179" s="551"/>
      <c r="JRA179" s="549"/>
      <c r="JRB179" s="550"/>
      <c r="JRC179" s="559"/>
      <c r="JRD179" s="551"/>
      <c r="JRE179" s="549"/>
      <c r="JRF179" s="550"/>
      <c r="JRG179" s="559"/>
      <c r="JRH179" s="551"/>
      <c r="JRI179" s="549"/>
      <c r="JRJ179" s="550"/>
      <c r="JRK179" s="559"/>
      <c r="JRL179" s="551"/>
      <c r="JRM179" s="549"/>
      <c r="JRN179" s="550"/>
      <c r="JRO179" s="559"/>
      <c r="JRP179" s="551"/>
      <c r="JRQ179" s="549"/>
      <c r="JRR179" s="550"/>
      <c r="JRS179" s="559"/>
      <c r="JRT179" s="551"/>
      <c r="JRU179" s="549"/>
      <c r="JRV179" s="550"/>
      <c r="JRW179" s="559"/>
      <c r="JRX179" s="551"/>
      <c r="JRY179" s="549"/>
      <c r="JRZ179" s="550"/>
      <c r="JSA179" s="559"/>
      <c r="JSB179" s="551"/>
      <c r="JSC179" s="549"/>
      <c r="JSD179" s="550"/>
      <c r="JSE179" s="559"/>
      <c r="JSF179" s="551"/>
      <c r="JSG179" s="549"/>
      <c r="JSH179" s="550"/>
      <c r="JSI179" s="559"/>
      <c r="JSJ179" s="551"/>
      <c r="JSK179" s="549"/>
      <c r="JSL179" s="550"/>
      <c r="JSM179" s="559"/>
      <c r="JSN179" s="551"/>
      <c r="JSO179" s="549"/>
      <c r="JSP179" s="550"/>
      <c r="JSQ179" s="559"/>
      <c r="JSR179" s="551"/>
      <c r="JSS179" s="549"/>
      <c r="JST179" s="550"/>
      <c r="JSU179" s="559"/>
      <c r="JSV179" s="551"/>
      <c r="JSW179" s="549"/>
      <c r="JSX179" s="550"/>
      <c r="JSY179" s="559"/>
      <c r="JSZ179" s="551"/>
      <c r="JTA179" s="549"/>
      <c r="JTB179" s="550"/>
      <c r="JTC179" s="559"/>
      <c r="JTD179" s="551"/>
      <c r="JTE179" s="549"/>
      <c r="JTF179" s="550"/>
      <c r="JTG179" s="559"/>
      <c r="JTH179" s="551"/>
      <c r="JTI179" s="549"/>
      <c r="JTJ179" s="550"/>
      <c r="JTK179" s="559"/>
      <c r="JTL179" s="551"/>
      <c r="JTM179" s="549"/>
      <c r="JTN179" s="550"/>
      <c r="JTO179" s="559"/>
      <c r="JTP179" s="551"/>
      <c r="JTQ179" s="549"/>
      <c r="JTR179" s="550"/>
      <c r="JTS179" s="559"/>
      <c r="JTT179" s="551"/>
      <c r="JTU179" s="549"/>
      <c r="JTV179" s="550"/>
      <c r="JTW179" s="559"/>
      <c r="JTX179" s="551"/>
      <c r="JTY179" s="549"/>
      <c r="JTZ179" s="550"/>
      <c r="JUA179" s="559"/>
      <c r="JUB179" s="551"/>
      <c r="JUC179" s="549"/>
      <c r="JUD179" s="550"/>
      <c r="JUE179" s="559"/>
      <c r="JUF179" s="551"/>
      <c r="JUG179" s="549"/>
      <c r="JUH179" s="550"/>
      <c r="JUI179" s="559"/>
      <c r="JUJ179" s="551"/>
      <c r="JUK179" s="549"/>
      <c r="JUL179" s="550"/>
      <c r="JUM179" s="559"/>
      <c r="JUN179" s="551"/>
      <c r="JUO179" s="549"/>
      <c r="JUP179" s="550"/>
      <c r="JUQ179" s="559"/>
      <c r="JUR179" s="551"/>
      <c r="JUS179" s="549"/>
      <c r="JUT179" s="550"/>
      <c r="JUU179" s="559"/>
      <c r="JUV179" s="551"/>
      <c r="JUW179" s="549"/>
      <c r="JUX179" s="550"/>
      <c r="JUY179" s="559"/>
      <c r="JUZ179" s="551"/>
      <c r="JVA179" s="549"/>
      <c r="JVB179" s="550"/>
      <c r="JVC179" s="559"/>
      <c r="JVD179" s="551"/>
      <c r="JVE179" s="549"/>
      <c r="JVF179" s="550"/>
      <c r="JVG179" s="559"/>
      <c r="JVH179" s="551"/>
      <c r="JVI179" s="549"/>
      <c r="JVJ179" s="550"/>
      <c r="JVK179" s="559"/>
      <c r="JVL179" s="551"/>
      <c r="JVM179" s="549"/>
      <c r="JVN179" s="550"/>
      <c r="JVO179" s="559"/>
      <c r="JVP179" s="551"/>
      <c r="JVQ179" s="549"/>
      <c r="JVR179" s="550"/>
      <c r="JVS179" s="559"/>
      <c r="JVT179" s="551"/>
      <c r="JVU179" s="549"/>
      <c r="JVV179" s="550"/>
      <c r="JVW179" s="559"/>
      <c r="JVX179" s="551"/>
      <c r="JVY179" s="549"/>
      <c r="JVZ179" s="550"/>
      <c r="JWA179" s="559"/>
      <c r="JWB179" s="551"/>
      <c r="JWC179" s="549"/>
      <c r="JWD179" s="550"/>
      <c r="JWE179" s="559"/>
      <c r="JWF179" s="551"/>
      <c r="JWG179" s="549"/>
      <c r="JWH179" s="550"/>
      <c r="JWI179" s="559"/>
      <c r="JWJ179" s="551"/>
      <c r="JWK179" s="549"/>
      <c r="JWL179" s="550"/>
      <c r="JWM179" s="559"/>
      <c r="JWN179" s="551"/>
      <c r="JWO179" s="549"/>
      <c r="JWP179" s="550"/>
      <c r="JWQ179" s="559"/>
      <c r="JWR179" s="551"/>
      <c r="JWS179" s="549"/>
      <c r="JWT179" s="550"/>
      <c r="JWU179" s="559"/>
      <c r="JWV179" s="551"/>
      <c r="JWW179" s="549"/>
      <c r="JWX179" s="550"/>
      <c r="JWY179" s="559"/>
      <c r="JWZ179" s="551"/>
      <c r="JXA179" s="549"/>
      <c r="JXB179" s="550"/>
      <c r="JXC179" s="559"/>
      <c r="JXD179" s="551"/>
      <c r="JXE179" s="549"/>
      <c r="JXF179" s="550"/>
      <c r="JXG179" s="559"/>
      <c r="JXH179" s="551"/>
      <c r="JXI179" s="549"/>
      <c r="JXJ179" s="550"/>
      <c r="JXK179" s="559"/>
      <c r="JXL179" s="551"/>
      <c r="JXM179" s="549"/>
      <c r="JXN179" s="550"/>
      <c r="JXO179" s="559"/>
      <c r="JXP179" s="551"/>
      <c r="JXQ179" s="549"/>
      <c r="JXR179" s="550"/>
      <c r="JXS179" s="559"/>
      <c r="JXT179" s="551"/>
      <c r="JXU179" s="549"/>
      <c r="JXV179" s="550"/>
      <c r="JXW179" s="559"/>
      <c r="JXX179" s="551"/>
      <c r="JXY179" s="549"/>
      <c r="JXZ179" s="550"/>
      <c r="JYA179" s="559"/>
      <c r="JYB179" s="551"/>
      <c r="JYC179" s="549"/>
      <c r="JYD179" s="550"/>
      <c r="JYE179" s="559"/>
      <c r="JYF179" s="551"/>
      <c r="JYG179" s="549"/>
      <c r="JYH179" s="550"/>
      <c r="JYI179" s="559"/>
      <c r="JYJ179" s="551"/>
      <c r="JYK179" s="549"/>
      <c r="JYL179" s="550"/>
      <c r="JYM179" s="559"/>
      <c r="JYN179" s="551"/>
      <c r="JYO179" s="549"/>
      <c r="JYP179" s="550"/>
      <c r="JYQ179" s="559"/>
      <c r="JYR179" s="551"/>
      <c r="JYS179" s="549"/>
      <c r="JYT179" s="550"/>
      <c r="JYU179" s="559"/>
      <c r="JYV179" s="551"/>
      <c r="JYW179" s="549"/>
      <c r="JYX179" s="550"/>
      <c r="JYY179" s="559"/>
      <c r="JYZ179" s="551"/>
      <c r="JZA179" s="549"/>
      <c r="JZB179" s="550"/>
      <c r="JZC179" s="559"/>
      <c r="JZD179" s="551"/>
      <c r="JZE179" s="549"/>
      <c r="JZF179" s="550"/>
      <c r="JZG179" s="559"/>
      <c r="JZH179" s="551"/>
      <c r="JZI179" s="549"/>
      <c r="JZJ179" s="550"/>
      <c r="JZK179" s="559"/>
      <c r="JZL179" s="551"/>
      <c r="JZM179" s="549"/>
      <c r="JZN179" s="550"/>
      <c r="JZO179" s="559"/>
      <c r="JZP179" s="551"/>
      <c r="JZQ179" s="549"/>
      <c r="JZR179" s="550"/>
      <c r="JZS179" s="559"/>
      <c r="JZT179" s="551"/>
      <c r="JZU179" s="549"/>
      <c r="JZV179" s="550"/>
      <c r="JZW179" s="559"/>
      <c r="JZX179" s="551"/>
      <c r="JZY179" s="549"/>
      <c r="JZZ179" s="550"/>
      <c r="KAA179" s="559"/>
      <c r="KAB179" s="551"/>
      <c r="KAC179" s="549"/>
      <c r="KAD179" s="550"/>
      <c r="KAE179" s="559"/>
      <c r="KAF179" s="551"/>
      <c r="KAG179" s="549"/>
      <c r="KAH179" s="550"/>
      <c r="KAI179" s="559"/>
      <c r="KAJ179" s="551"/>
      <c r="KAK179" s="549"/>
      <c r="KAL179" s="550"/>
      <c r="KAM179" s="559"/>
      <c r="KAN179" s="551"/>
      <c r="KAO179" s="549"/>
      <c r="KAP179" s="550"/>
      <c r="KAQ179" s="559"/>
      <c r="KAR179" s="551"/>
      <c r="KAS179" s="549"/>
      <c r="KAT179" s="550"/>
      <c r="KAU179" s="559"/>
      <c r="KAV179" s="551"/>
      <c r="KAW179" s="549"/>
      <c r="KAX179" s="550"/>
      <c r="KAY179" s="559"/>
      <c r="KAZ179" s="551"/>
      <c r="KBA179" s="549"/>
      <c r="KBB179" s="550"/>
      <c r="KBC179" s="559"/>
      <c r="KBD179" s="551"/>
      <c r="KBE179" s="549"/>
      <c r="KBF179" s="550"/>
      <c r="KBG179" s="559"/>
      <c r="KBH179" s="551"/>
      <c r="KBI179" s="549"/>
      <c r="KBJ179" s="550"/>
      <c r="KBK179" s="559"/>
      <c r="KBL179" s="551"/>
      <c r="KBM179" s="549"/>
      <c r="KBN179" s="550"/>
      <c r="KBO179" s="559"/>
      <c r="KBP179" s="551"/>
      <c r="KBQ179" s="549"/>
      <c r="KBR179" s="550"/>
      <c r="KBS179" s="559"/>
      <c r="KBT179" s="551"/>
      <c r="KBU179" s="549"/>
      <c r="KBV179" s="550"/>
      <c r="KBW179" s="559"/>
      <c r="KBX179" s="551"/>
      <c r="KBY179" s="549"/>
      <c r="KBZ179" s="550"/>
      <c r="KCA179" s="559"/>
      <c r="KCB179" s="551"/>
      <c r="KCC179" s="549"/>
      <c r="KCD179" s="550"/>
      <c r="KCE179" s="559"/>
      <c r="KCF179" s="551"/>
      <c r="KCG179" s="549"/>
      <c r="KCH179" s="550"/>
      <c r="KCI179" s="559"/>
      <c r="KCJ179" s="551"/>
      <c r="KCK179" s="549"/>
      <c r="KCL179" s="550"/>
      <c r="KCM179" s="559"/>
      <c r="KCN179" s="551"/>
      <c r="KCO179" s="549"/>
      <c r="KCP179" s="550"/>
      <c r="KCQ179" s="559"/>
      <c r="KCR179" s="551"/>
      <c r="KCS179" s="549"/>
      <c r="KCT179" s="550"/>
      <c r="KCU179" s="559"/>
      <c r="KCV179" s="551"/>
      <c r="KCW179" s="549"/>
      <c r="KCX179" s="550"/>
      <c r="KCY179" s="559"/>
      <c r="KCZ179" s="551"/>
      <c r="KDA179" s="549"/>
      <c r="KDB179" s="550"/>
      <c r="KDC179" s="559"/>
      <c r="KDD179" s="551"/>
      <c r="KDE179" s="549"/>
      <c r="KDF179" s="550"/>
      <c r="KDG179" s="559"/>
      <c r="KDH179" s="551"/>
      <c r="KDI179" s="549"/>
      <c r="KDJ179" s="550"/>
      <c r="KDK179" s="559"/>
      <c r="KDL179" s="551"/>
      <c r="KDM179" s="549"/>
      <c r="KDN179" s="550"/>
      <c r="KDO179" s="559"/>
      <c r="KDP179" s="551"/>
      <c r="KDQ179" s="549"/>
      <c r="KDR179" s="550"/>
      <c r="KDS179" s="559"/>
      <c r="KDT179" s="551"/>
      <c r="KDU179" s="549"/>
      <c r="KDV179" s="550"/>
      <c r="KDW179" s="559"/>
      <c r="KDX179" s="551"/>
      <c r="KDY179" s="549"/>
      <c r="KDZ179" s="550"/>
      <c r="KEA179" s="559"/>
      <c r="KEB179" s="551"/>
      <c r="KEC179" s="549"/>
      <c r="KED179" s="550"/>
      <c r="KEE179" s="559"/>
      <c r="KEF179" s="551"/>
      <c r="KEG179" s="549"/>
      <c r="KEH179" s="550"/>
      <c r="KEI179" s="559"/>
      <c r="KEJ179" s="551"/>
      <c r="KEK179" s="549"/>
      <c r="KEL179" s="550"/>
      <c r="KEM179" s="559"/>
      <c r="KEN179" s="551"/>
      <c r="KEO179" s="549"/>
      <c r="KEP179" s="550"/>
      <c r="KEQ179" s="559"/>
      <c r="KER179" s="551"/>
      <c r="KES179" s="549"/>
      <c r="KET179" s="550"/>
      <c r="KEU179" s="559"/>
      <c r="KEV179" s="551"/>
      <c r="KEW179" s="549"/>
      <c r="KEX179" s="550"/>
      <c r="KEY179" s="559"/>
      <c r="KEZ179" s="551"/>
      <c r="KFA179" s="549"/>
      <c r="KFB179" s="550"/>
      <c r="KFC179" s="559"/>
      <c r="KFD179" s="551"/>
      <c r="KFE179" s="549"/>
      <c r="KFF179" s="550"/>
      <c r="KFG179" s="559"/>
      <c r="KFH179" s="551"/>
      <c r="KFI179" s="549"/>
      <c r="KFJ179" s="550"/>
      <c r="KFK179" s="559"/>
      <c r="KFL179" s="551"/>
      <c r="KFM179" s="549"/>
      <c r="KFN179" s="550"/>
      <c r="KFO179" s="559"/>
      <c r="KFP179" s="551"/>
      <c r="KFQ179" s="549"/>
      <c r="KFR179" s="550"/>
      <c r="KFS179" s="559"/>
      <c r="KFT179" s="551"/>
      <c r="KFU179" s="549"/>
      <c r="KFV179" s="550"/>
      <c r="KFW179" s="559"/>
      <c r="KFX179" s="551"/>
      <c r="KFY179" s="549"/>
      <c r="KFZ179" s="550"/>
      <c r="KGA179" s="559"/>
      <c r="KGB179" s="551"/>
      <c r="KGC179" s="549"/>
      <c r="KGD179" s="550"/>
      <c r="KGE179" s="559"/>
      <c r="KGF179" s="551"/>
      <c r="KGG179" s="549"/>
      <c r="KGH179" s="550"/>
      <c r="KGI179" s="559"/>
      <c r="KGJ179" s="551"/>
      <c r="KGK179" s="549"/>
      <c r="KGL179" s="550"/>
      <c r="KGM179" s="559"/>
      <c r="KGN179" s="551"/>
      <c r="KGO179" s="549"/>
      <c r="KGP179" s="550"/>
      <c r="KGQ179" s="559"/>
      <c r="KGR179" s="551"/>
      <c r="KGS179" s="549"/>
      <c r="KGT179" s="550"/>
      <c r="KGU179" s="559"/>
      <c r="KGV179" s="551"/>
      <c r="KGW179" s="549"/>
      <c r="KGX179" s="550"/>
      <c r="KGY179" s="559"/>
      <c r="KGZ179" s="551"/>
      <c r="KHA179" s="549"/>
      <c r="KHB179" s="550"/>
      <c r="KHC179" s="559"/>
      <c r="KHD179" s="551"/>
      <c r="KHE179" s="549"/>
      <c r="KHF179" s="550"/>
      <c r="KHG179" s="559"/>
      <c r="KHH179" s="551"/>
      <c r="KHI179" s="549"/>
      <c r="KHJ179" s="550"/>
      <c r="KHK179" s="559"/>
      <c r="KHL179" s="551"/>
      <c r="KHM179" s="549"/>
      <c r="KHN179" s="550"/>
      <c r="KHO179" s="559"/>
      <c r="KHP179" s="551"/>
      <c r="KHQ179" s="549"/>
      <c r="KHR179" s="550"/>
      <c r="KHS179" s="559"/>
      <c r="KHT179" s="551"/>
      <c r="KHU179" s="549"/>
      <c r="KHV179" s="550"/>
      <c r="KHW179" s="559"/>
      <c r="KHX179" s="551"/>
      <c r="KHY179" s="549"/>
      <c r="KHZ179" s="550"/>
      <c r="KIA179" s="559"/>
      <c r="KIB179" s="551"/>
      <c r="KIC179" s="549"/>
      <c r="KID179" s="550"/>
      <c r="KIE179" s="559"/>
      <c r="KIF179" s="551"/>
      <c r="KIG179" s="549"/>
      <c r="KIH179" s="550"/>
      <c r="KII179" s="559"/>
      <c r="KIJ179" s="551"/>
      <c r="KIK179" s="549"/>
      <c r="KIL179" s="550"/>
      <c r="KIM179" s="559"/>
      <c r="KIN179" s="551"/>
      <c r="KIO179" s="549"/>
      <c r="KIP179" s="550"/>
      <c r="KIQ179" s="559"/>
      <c r="KIR179" s="551"/>
      <c r="KIS179" s="549"/>
      <c r="KIT179" s="550"/>
      <c r="KIU179" s="559"/>
      <c r="KIV179" s="551"/>
      <c r="KIW179" s="549"/>
      <c r="KIX179" s="550"/>
      <c r="KIY179" s="559"/>
      <c r="KIZ179" s="551"/>
      <c r="KJA179" s="549"/>
      <c r="KJB179" s="550"/>
      <c r="KJC179" s="559"/>
      <c r="KJD179" s="551"/>
      <c r="KJE179" s="549"/>
      <c r="KJF179" s="550"/>
      <c r="KJG179" s="559"/>
      <c r="KJH179" s="551"/>
      <c r="KJI179" s="549"/>
      <c r="KJJ179" s="550"/>
      <c r="KJK179" s="559"/>
      <c r="KJL179" s="551"/>
      <c r="KJM179" s="549"/>
      <c r="KJN179" s="550"/>
      <c r="KJO179" s="559"/>
      <c r="KJP179" s="551"/>
      <c r="KJQ179" s="549"/>
      <c r="KJR179" s="550"/>
      <c r="KJS179" s="559"/>
      <c r="KJT179" s="551"/>
      <c r="KJU179" s="549"/>
      <c r="KJV179" s="550"/>
      <c r="KJW179" s="559"/>
      <c r="KJX179" s="551"/>
      <c r="KJY179" s="549"/>
      <c r="KJZ179" s="550"/>
      <c r="KKA179" s="559"/>
      <c r="KKB179" s="551"/>
      <c r="KKC179" s="549"/>
      <c r="KKD179" s="550"/>
      <c r="KKE179" s="559"/>
      <c r="KKF179" s="551"/>
      <c r="KKG179" s="549"/>
      <c r="KKH179" s="550"/>
      <c r="KKI179" s="559"/>
      <c r="KKJ179" s="551"/>
      <c r="KKK179" s="549"/>
      <c r="KKL179" s="550"/>
      <c r="KKM179" s="559"/>
      <c r="KKN179" s="551"/>
      <c r="KKO179" s="549"/>
      <c r="KKP179" s="550"/>
      <c r="KKQ179" s="559"/>
      <c r="KKR179" s="551"/>
      <c r="KKS179" s="549"/>
      <c r="KKT179" s="550"/>
      <c r="KKU179" s="559"/>
      <c r="KKV179" s="551"/>
      <c r="KKW179" s="549"/>
      <c r="KKX179" s="550"/>
      <c r="KKY179" s="559"/>
      <c r="KKZ179" s="551"/>
      <c r="KLA179" s="549"/>
      <c r="KLB179" s="550"/>
      <c r="KLC179" s="559"/>
      <c r="KLD179" s="551"/>
      <c r="KLE179" s="549"/>
      <c r="KLF179" s="550"/>
      <c r="KLG179" s="559"/>
      <c r="KLH179" s="551"/>
      <c r="KLI179" s="549"/>
      <c r="KLJ179" s="550"/>
      <c r="KLK179" s="559"/>
      <c r="KLL179" s="551"/>
      <c r="KLM179" s="549"/>
      <c r="KLN179" s="550"/>
      <c r="KLO179" s="559"/>
      <c r="KLP179" s="551"/>
      <c r="KLQ179" s="549"/>
      <c r="KLR179" s="550"/>
      <c r="KLS179" s="559"/>
      <c r="KLT179" s="551"/>
      <c r="KLU179" s="549"/>
      <c r="KLV179" s="550"/>
      <c r="KLW179" s="559"/>
      <c r="KLX179" s="551"/>
      <c r="KLY179" s="549"/>
      <c r="KLZ179" s="550"/>
      <c r="KMA179" s="559"/>
      <c r="KMB179" s="551"/>
      <c r="KMC179" s="549"/>
      <c r="KMD179" s="550"/>
      <c r="KME179" s="559"/>
      <c r="KMF179" s="551"/>
      <c r="KMG179" s="549"/>
      <c r="KMH179" s="550"/>
      <c r="KMI179" s="559"/>
      <c r="KMJ179" s="551"/>
      <c r="KMK179" s="549"/>
      <c r="KML179" s="550"/>
      <c r="KMM179" s="559"/>
      <c r="KMN179" s="551"/>
      <c r="KMO179" s="549"/>
      <c r="KMP179" s="550"/>
      <c r="KMQ179" s="559"/>
      <c r="KMR179" s="551"/>
      <c r="KMS179" s="549"/>
      <c r="KMT179" s="550"/>
      <c r="KMU179" s="559"/>
      <c r="KMV179" s="551"/>
      <c r="KMW179" s="549"/>
      <c r="KMX179" s="550"/>
      <c r="KMY179" s="559"/>
      <c r="KMZ179" s="551"/>
      <c r="KNA179" s="549"/>
      <c r="KNB179" s="550"/>
      <c r="KNC179" s="559"/>
      <c r="KND179" s="551"/>
      <c r="KNE179" s="549"/>
      <c r="KNF179" s="550"/>
      <c r="KNG179" s="559"/>
      <c r="KNH179" s="551"/>
      <c r="KNI179" s="549"/>
      <c r="KNJ179" s="550"/>
      <c r="KNK179" s="559"/>
      <c r="KNL179" s="551"/>
      <c r="KNM179" s="549"/>
      <c r="KNN179" s="550"/>
      <c r="KNO179" s="559"/>
      <c r="KNP179" s="551"/>
      <c r="KNQ179" s="549"/>
      <c r="KNR179" s="550"/>
      <c r="KNS179" s="559"/>
      <c r="KNT179" s="551"/>
      <c r="KNU179" s="549"/>
      <c r="KNV179" s="550"/>
      <c r="KNW179" s="559"/>
      <c r="KNX179" s="551"/>
      <c r="KNY179" s="549"/>
      <c r="KNZ179" s="550"/>
      <c r="KOA179" s="559"/>
      <c r="KOB179" s="551"/>
      <c r="KOC179" s="549"/>
      <c r="KOD179" s="550"/>
      <c r="KOE179" s="559"/>
      <c r="KOF179" s="551"/>
      <c r="KOG179" s="549"/>
      <c r="KOH179" s="550"/>
      <c r="KOI179" s="559"/>
      <c r="KOJ179" s="551"/>
      <c r="KOK179" s="549"/>
      <c r="KOL179" s="550"/>
      <c r="KOM179" s="559"/>
      <c r="KON179" s="551"/>
      <c r="KOO179" s="549"/>
      <c r="KOP179" s="550"/>
      <c r="KOQ179" s="559"/>
      <c r="KOR179" s="551"/>
      <c r="KOS179" s="549"/>
      <c r="KOT179" s="550"/>
      <c r="KOU179" s="559"/>
      <c r="KOV179" s="551"/>
      <c r="KOW179" s="549"/>
      <c r="KOX179" s="550"/>
      <c r="KOY179" s="559"/>
      <c r="KOZ179" s="551"/>
      <c r="KPA179" s="549"/>
      <c r="KPB179" s="550"/>
      <c r="KPC179" s="559"/>
      <c r="KPD179" s="551"/>
      <c r="KPE179" s="549"/>
      <c r="KPF179" s="550"/>
      <c r="KPG179" s="559"/>
      <c r="KPH179" s="551"/>
      <c r="KPI179" s="549"/>
      <c r="KPJ179" s="550"/>
      <c r="KPK179" s="559"/>
      <c r="KPL179" s="551"/>
      <c r="KPM179" s="549"/>
      <c r="KPN179" s="550"/>
      <c r="KPO179" s="559"/>
      <c r="KPP179" s="551"/>
      <c r="KPQ179" s="549"/>
      <c r="KPR179" s="550"/>
      <c r="KPS179" s="559"/>
      <c r="KPT179" s="551"/>
      <c r="KPU179" s="549"/>
      <c r="KPV179" s="550"/>
      <c r="KPW179" s="559"/>
      <c r="KPX179" s="551"/>
      <c r="KPY179" s="549"/>
      <c r="KPZ179" s="550"/>
      <c r="KQA179" s="559"/>
      <c r="KQB179" s="551"/>
      <c r="KQC179" s="549"/>
      <c r="KQD179" s="550"/>
      <c r="KQE179" s="559"/>
      <c r="KQF179" s="551"/>
      <c r="KQG179" s="549"/>
      <c r="KQH179" s="550"/>
      <c r="KQI179" s="559"/>
      <c r="KQJ179" s="551"/>
      <c r="KQK179" s="549"/>
      <c r="KQL179" s="550"/>
      <c r="KQM179" s="559"/>
      <c r="KQN179" s="551"/>
      <c r="KQO179" s="549"/>
      <c r="KQP179" s="550"/>
      <c r="KQQ179" s="559"/>
      <c r="KQR179" s="551"/>
      <c r="KQS179" s="549"/>
      <c r="KQT179" s="550"/>
      <c r="KQU179" s="559"/>
      <c r="KQV179" s="551"/>
      <c r="KQW179" s="549"/>
      <c r="KQX179" s="550"/>
      <c r="KQY179" s="559"/>
      <c r="KQZ179" s="551"/>
      <c r="KRA179" s="549"/>
      <c r="KRB179" s="550"/>
      <c r="KRC179" s="559"/>
      <c r="KRD179" s="551"/>
      <c r="KRE179" s="549"/>
      <c r="KRF179" s="550"/>
      <c r="KRG179" s="559"/>
      <c r="KRH179" s="551"/>
      <c r="KRI179" s="549"/>
      <c r="KRJ179" s="550"/>
      <c r="KRK179" s="559"/>
      <c r="KRL179" s="551"/>
      <c r="KRM179" s="549"/>
      <c r="KRN179" s="550"/>
      <c r="KRO179" s="559"/>
      <c r="KRP179" s="551"/>
      <c r="KRQ179" s="549"/>
      <c r="KRR179" s="550"/>
      <c r="KRS179" s="559"/>
      <c r="KRT179" s="551"/>
      <c r="KRU179" s="549"/>
      <c r="KRV179" s="550"/>
      <c r="KRW179" s="559"/>
      <c r="KRX179" s="551"/>
      <c r="KRY179" s="549"/>
      <c r="KRZ179" s="550"/>
      <c r="KSA179" s="559"/>
      <c r="KSB179" s="551"/>
      <c r="KSC179" s="549"/>
      <c r="KSD179" s="550"/>
      <c r="KSE179" s="559"/>
      <c r="KSF179" s="551"/>
      <c r="KSG179" s="549"/>
      <c r="KSH179" s="550"/>
      <c r="KSI179" s="559"/>
      <c r="KSJ179" s="551"/>
      <c r="KSK179" s="549"/>
      <c r="KSL179" s="550"/>
      <c r="KSM179" s="559"/>
      <c r="KSN179" s="551"/>
      <c r="KSO179" s="549"/>
      <c r="KSP179" s="550"/>
      <c r="KSQ179" s="559"/>
      <c r="KSR179" s="551"/>
      <c r="KSS179" s="549"/>
      <c r="KST179" s="550"/>
      <c r="KSU179" s="559"/>
      <c r="KSV179" s="551"/>
      <c r="KSW179" s="549"/>
      <c r="KSX179" s="550"/>
      <c r="KSY179" s="559"/>
      <c r="KSZ179" s="551"/>
      <c r="KTA179" s="549"/>
      <c r="KTB179" s="550"/>
      <c r="KTC179" s="559"/>
      <c r="KTD179" s="551"/>
      <c r="KTE179" s="549"/>
      <c r="KTF179" s="550"/>
      <c r="KTG179" s="559"/>
      <c r="KTH179" s="551"/>
      <c r="KTI179" s="549"/>
      <c r="KTJ179" s="550"/>
      <c r="KTK179" s="559"/>
      <c r="KTL179" s="551"/>
      <c r="KTM179" s="549"/>
      <c r="KTN179" s="550"/>
      <c r="KTO179" s="559"/>
      <c r="KTP179" s="551"/>
      <c r="KTQ179" s="549"/>
      <c r="KTR179" s="550"/>
      <c r="KTS179" s="559"/>
      <c r="KTT179" s="551"/>
      <c r="KTU179" s="549"/>
      <c r="KTV179" s="550"/>
      <c r="KTW179" s="559"/>
      <c r="KTX179" s="551"/>
      <c r="KTY179" s="549"/>
      <c r="KTZ179" s="550"/>
      <c r="KUA179" s="559"/>
      <c r="KUB179" s="551"/>
      <c r="KUC179" s="549"/>
      <c r="KUD179" s="550"/>
      <c r="KUE179" s="559"/>
      <c r="KUF179" s="551"/>
      <c r="KUG179" s="549"/>
      <c r="KUH179" s="550"/>
      <c r="KUI179" s="559"/>
      <c r="KUJ179" s="551"/>
      <c r="KUK179" s="549"/>
      <c r="KUL179" s="550"/>
      <c r="KUM179" s="559"/>
      <c r="KUN179" s="551"/>
      <c r="KUO179" s="549"/>
      <c r="KUP179" s="550"/>
      <c r="KUQ179" s="559"/>
      <c r="KUR179" s="551"/>
      <c r="KUS179" s="549"/>
      <c r="KUT179" s="550"/>
      <c r="KUU179" s="559"/>
      <c r="KUV179" s="551"/>
      <c r="KUW179" s="549"/>
      <c r="KUX179" s="550"/>
      <c r="KUY179" s="559"/>
      <c r="KUZ179" s="551"/>
      <c r="KVA179" s="549"/>
      <c r="KVB179" s="550"/>
      <c r="KVC179" s="559"/>
      <c r="KVD179" s="551"/>
      <c r="KVE179" s="549"/>
      <c r="KVF179" s="550"/>
      <c r="KVG179" s="559"/>
      <c r="KVH179" s="551"/>
      <c r="KVI179" s="549"/>
      <c r="KVJ179" s="550"/>
      <c r="KVK179" s="559"/>
      <c r="KVL179" s="551"/>
      <c r="KVM179" s="549"/>
      <c r="KVN179" s="550"/>
      <c r="KVO179" s="559"/>
      <c r="KVP179" s="551"/>
      <c r="KVQ179" s="549"/>
      <c r="KVR179" s="550"/>
      <c r="KVS179" s="559"/>
      <c r="KVT179" s="551"/>
      <c r="KVU179" s="549"/>
      <c r="KVV179" s="550"/>
      <c r="KVW179" s="559"/>
      <c r="KVX179" s="551"/>
      <c r="KVY179" s="549"/>
      <c r="KVZ179" s="550"/>
      <c r="KWA179" s="559"/>
      <c r="KWB179" s="551"/>
      <c r="KWC179" s="549"/>
      <c r="KWD179" s="550"/>
      <c r="KWE179" s="559"/>
      <c r="KWF179" s="551"/>
      <c r="KWG179" s="549"/>
      <c r="KWH179" s="550"/>
      <c r="KWI179" s="559"/>
      <c r="KWJ179" s="551"/>
      <c r="KWK179" s="549"/>
      <c r="KWL179" s="550"/>
      <c r="KWM179" s="559"/>
      <c r="KWN179" s="551"/>
      <c r="KWO179" s="549"/>
      <c r="KWP179" s="550"/>
      <c r="KWQ179" s="559"/>
      <c r="KWR179" s="551"/>
      <c r="KWS179" s="549"/>
      <c r="KWT179" s="550"/>
      <c r="KWU179" s="559"/>
      <c r="KWV179" s="551"/>
      <c r="KWW179" s="549"/>
      <c r="KWX179" s="550"/>
      <c r="KWY179" s="559"/>
      <c r="KWZ179" s="551"/>
      <c r="KXA179" s="549"/>
      <c r="KXB179" s="550"/>
      <c r="KXC179" s="559"/>
      <c r="KXD179" s="551"/>
      <c r="KXE179" s="549"/>
      <c r="KXF179" s="550"/>
      <c r="KXG179" s="559"/>
      <c r="KXH179" s="551"/>
      <c r="KXI179" s="549"/>
      <c r="KXJ179" s="550"/>
      <c r="KXK179" s="559"/>
      <c r="KXL179" s="551"/>
      <c r="KXM179" s="549"/>
      <c r="KXN179" s="550"/>
      <c r="KXO179" s="559"/>
      <c r="KXP179" s="551"/>
      <c r="KXQ179" s="549"/>
      <c r="KXR179" s="550"/>
      <c r="KXS179" s="559"/>
      <c r="KXT179" s="551"/>
      <c r="KXU179" s="549"/>
      <c r="KXV179" s="550"/>
      <c r="KXW179" s="559"/>
      <c r="KXX179" s="551"/>
      <c r="KXY179" s="549"/>
      <c r="KXZ179" s="550"/>
      <c r="KYA179" s="559"/>
      <c r="KYB179" s="551"/>
      <c r="KYC179" s="549"/>
      <c r="KYD179" s="550"/>
      <c r="KYE179" s="559"/>
      <c r="KYF179" s="551"/>
      <c r="KYG179" s="549"/>
      <c r="KYH179" s="550"/>
      <c r="KYI179" s="559"/>
      <c r="KYJ179" s="551"/>
      <c r="KYK179" s="549"/>
      <c r="KYL179" s="550"/>
      <c r="KYM179" s="559"/>
      <c r="KYN179" s="551"/>
      <c r="KYO179" s="549"/>
      <c r="KYP179" s="550"/>
      <c r="KYQ179" s="559"/>
      <c r="KYR179" s="551"/>
      <c r="KYS179" s="549"/>
      <c r="KYT179" s="550"/>
      <c r="KYU179" s="559"/>
      <c r="KYV179" s="551"/>
      <c r="KYW179" s="549"/>
      <c r="KYX179" s="550"/>
      <c r="KYY179" s="559"/>
      <c r="KYZ179" s="551"/>
      <c r="KZA179" s="549"/>
      <c r="KZB179" s="550"/>
      <c r="KZC179" s="559"/>
      <c r="KZD179" s="551"/>
      <c r="KZE179" s="549"/>
      <c r="KZF179" s="550"/>
      <c r="KZG179" s="559"/>
      <c r="KZH179" s="551"/>
      <c r="KZI179" s="549"/>
      <c r="KZJ179" s="550"/>
      <c r="KZK179" s="559"/>
      <c r="KZL179" s="551"/>
      <c r="KZM179" s="549"/>
      <c r="KZN179" s="550"/>
      <c r="KZO179" s="559"/>
      <c r="KZP179" s="551"/>
      <c r="KZQ179" s="549"/>
      <c r="KZR179" s="550"/>
      <c r="KZS179" s="559"/>
      <c r="KZT179" s="551"/>
      <c r="KZU179" s="549"/>
      <c r="KZV179" s="550"/>
      <c r="KZW179" s="559"/>
      <c r="KZX179" s="551"/>
      <c r="KZY179" s="549"/>
      <c r="KZZ179" s="550"/>
      <c r="LAA179" s="559"/>
      <c r="LAB179" s="551"/>
      <c r="LAC179" s="549"/>
      <c r="LAD179" s="550"/>
      <c r="LAE179" s="559"/>
      <c r="LAF179" s="551"/>
      <c r="LAG179" s="549"/>
      <c r="LAH179" s="550"/>
      <c r="LAI179" s="559"/>
      <c r="LAJ179" s="551"/>
      <c r="LAK179" s="549"/>
      <c r="LAL179" s="550"/>
      <c r="LAM179" s="559"/>
      <c r="LAN179" s="551"/>
      <c r="LAO179" s="549"/>
      <c r="LAP179" s="550"/>
      <c r="LAQ179" s="559"/>
      <c r="LAR179" s="551"/>
      <c r="LAS179" s="549"/>
      <c r="LAT179" s="550"/>
      <c r="LAU179" s="559"/>
      <c r="LAV179" s="551"/>
      <c r="LAW179" s="549"/>
      <c r="LAX179" s="550"/>
      <c r="LAY179" s="559"/>
      <c r="LAZ179" s="551"/>
      <c r="LBA179" s="549"/>
      <c r="LBB179" s="550"/>
      <c r="LBC179" s="559"/>
      <c r="LBD179" s="551"/>
      <c r="LBE179" s="549"/>
      <c r="LBF179" s="550"/>
      <c r="LBG179" s="559"/>
      <c r="LBH179" s="551"/>
      <c r="LBI179" s="549"/>
      <c r="LBJ179" s="550"/>
      <c r="LBK179" s="559"/>
      <c r="LBL179" s="551"/>
      <c r="LBM179" s="549"/>
      <c r="LBN179" s="550"/>
      <c r="LBO179" s="559"/>
      <c r="LBP179" s="551"/>
      <c r="LBQ179" s="549"/>
      <c r="LBR179" s="550"/>
      <c r="LBS179" s="559"/>
      <c r="LBT179" s="551"/>
      <c r="LBU179" s="549"/>
      <c r="LBV179" s="550"/>
      <c r="LBW179" s="559"/>
      <c r="LBX179" s="551"/>
      <c r="LBY179" s="549"/>
      <c r="LBZ179" s="550"/>
      <c r="LCA179" s="559"/>
      <c r="LCB179" s="551"/>
      <c r="LCC179" s="549"/>
      <c r="LCD179" s="550"/>
      <c r="LCE179" s="559"/>
      <c r="LCF179" s="551"/>
      <c r="LCG179" s="549"/>
      <c r="LCH179" s="550"/>
      <c r="LCI179" s="559"/>
      <c r="LCJ179" s="551"/>
      <c r="LCK179" s="549"/>
      <c r="LCL179" s="550"/>
      <c r="LCM179" s="559"/>
      <c r="LCN179" s="551"/>
      <c r="LCO179" s="549"/>
      <c r="LCP179" s="550"/>
      <c r="LCQ179" s="559"/>
      <c r="LCR179" s="551"/>
      <c r="LCS179" s="549"/>
      <c r="LCT179" s="550"/>
      <c r="LCU179" s="559"/>
      <c r="LCV179" s="551"/>
      <c r="LCW179" s="549"/>
      <c r="LCX179" s="550"/>
      <c r="LCY179" s="559"/>
      <c r="LCZ179" s="551"/>
      <c r="LDA179" s="549"/>
      <c r="LDB179" s="550"/>
      <c r="LDC179" s="559"/>
      <c r="LDD179" s="551"/>
      <c r="LDE179" s="549"/>
      <c r="LDF179" s="550"/>
      <c r="LDG179" s="559"/>
      <c r="LDH179" s="551"/>
      <c r="LDI179" s="549"/>
      <c r="LDJ179" s="550"/>
      <c r="LDK179" s="559"/>
      <c r="LDL179" s="551"/>
      <c r="LDM179" s="549"/>
      <c r="LDN179" s="550"/>
      <c r="LDO179" s="559"/>
      <c r="LDP179" s="551"/>
      <c r="LDQ179" s="549"/>
      <c r="LDR179" s="550"/>
      <c r="LDS179" s="559"/>
      <c r="LDT179" s="551"/>
      <c r="LDU179" s="549"/>
      <c r="LDV179" s="550"/>
      <c r="LDW179" s="559"/>
      <c r="LDX179" s="551"/>
      <c r="LDY179" s="549"/>
      <c r="LDZ179" s="550"/>
      <c r="LEA179" s="559"/>
      <c r="LEB179" s="551"/>
      <c r="LEC179" s="549"/>
      <c r="LED179" s="550"/>
      <c r="LEE179" s="559"/>
      <c r="LEF179" s="551"/>
      <c r="LEG179" s="549"/>
      <c r="LEH179" s="550"/>
      <c r="LEI179" s="559"/>
      <c r="LEJ179" s="551"/>
      <c r="LEK179" s="549"/>
      <c r="LEL179" s="550"/>
      <c r="LEM179" s="559"/>
      <c r="LEN179" s="551"/>
      <c r="LEO179" s="549"/>
      <c r="LEP179" s="550"/>
      <c r="LEQ179" s="559"/>
      <c r="LER179" s="551"/>
      <c r="LES179" s="549"/>
      <c r="LET179" s="550"/>
      <c r="LEU179" s="559"/>
      <c r="LEV179" s="551"/>
      <c r="LEW179" s="549"/>
      <c r="LEX179" s="550"/>
      <c r="LEY179" s="559"/>
      <c r="LEZ179" s="551"/>
      <c r="LFA179" s="549"/>
      <c r="LFB179" s="550"/>
      <c r="LFC179" s="559"/>
      <c r="LFD179" s="551"/>
      <c r="LFE179" s="549"/>
      <c r="LFF179" s="550"/>
      <c r="LFG179" s="559"/>
      <c r="LFH179" s="551"/>
      <c r="LFI179" s="549"/>
      <c r="LFJ179" s="550"/>
      <c r="LFK179" s="559"/>
      <c r="LFL179" s="551"/>
      <c r="LFM179" s="549"/>
      <c r="LFN179" s="550"/>
      <c r="LFO179" s="559"/>
      <c r="LFP179" s="551"/>
      <c r="LFQ179" s="549"/>
      <c r="LFR179" s="550"/>
      <c r="LFS179" s="559"/>
      <c r="LFT179" s="551"/>
      <c r="LFU179" s="549"/>
      <c r="LFV179" s="550"/>
      <c r="LFW179" s="559"/>
      <c r="LFX179" s="551"/>
      <c r="LFY179" s="549"/>
      <c r="LFZ179" s="550"/>
      <c r="LGA179" s="559"/>
      <c r="LGB179" s="551"/>
      <c r="LGC179" s="549"/>
      <c r="LGD179" s="550"/>
      <c r="LGE179" s="559"/>
      <c r="LGF179" s="551"/>
      <c r="LGG179" s="549"/>
      <c r="LGH179" s="550"/>
      <c r="LGI179" s="559"/>
      <c r="LGJ179" s="551"/>
      <c r="LGK179" s="549"/>
      <c r="LGL179" s="550"/>
      <c r="LGM179" s="559"/>
      <c r="LGN179" s="551"/>
      <c r="LGO179" s="549"/>
      <c r="LGP179" s="550"/>
      <c r="LGQ179" s="559"/>
      <c r="LGR179" s="551"/>
      <c r="LGS179" s="549"/>
      <c r="LGT179" s="550"/>
      <c r="LGU179" s="559"/>
      <c r="LGV179" s="551"/>
      <c r="LGW179" s="549"/>
      <c r="LGX179" s="550"/>
      <c r="LGY179" s="559"/>
      <c r="LGZ179" s="551"/>
      <c r="LHA179" s="549"/>
      <c r="LHB179" s="550"/>
      <c r="LHC179" s="559"/>
      <c r="LHD179" s="551"/>
      <c r="LHE179" s="549"/>
      <c r="LHF179" s="550"/>
      <c r="LHG179" s="559"/>
      <c r="LHH179" s="551"/>
      <c r="LHI179" s="549"/>
      <c r="LHJ179" s="550"/>
      <c r="LHK179" s="559"/>
      <c r="LHL179" s="551"/>
      <c r="LHM179" s="549"/>
      <c r="LHN179" s="550"/>
      <c r="LHO179" s="559"/>
      <c r="LHP179" s="551"/>
      <c r="LHQ179" s="549"/>
      <c r="LHR179" s="550"/>
      <c r="LHS179" s="559"/>
      <c r="LHT179" s="551"/>
      <c r="LHU179" s="549"/>
      <c r="LHV179" s="550"/>
      <c r="LHW179" s="559"/>
      <c r="LHX179" s="551"/>
      <c r="LHY179" s="549"/>
      <c r="LHZ179" s="550"/>
      <c r="LIA179" s="559"/>
      <c r="LIB179" s="551"/>
      <c r="LIC179" s="549"/>
      <c r="LID179" s="550"/>
      <c r="LIE179" s="559"/>
      <c r="LIF179" s="551"/>
      <c r="LIG179" s="549"/>
      <c r="LIH179" s="550"/>
      <c r="LII179" s="559"/>
      <c r="LIJ179" s="551"/>
      <c r="LIK179" s="549"/>
      <c r="LIL179" s="550"/>
      <c r="LIM179" s="559"/>
      <c r="LIN179" s="551"/>
      <c r="LIO179" s="549"/>
      <c r="LIP179" s="550"/>
      <c r="LIQ179" s="559"/>
      <c r="LIR179" s="551"/>
      <c r="LIS179" s="549"/>
      <c r="LIT179" s="550"/>
      <c r="LIU179" s="559"/>
      <c r="LIV179" s="551"/>
      <c r="LIW179" s="549"/>
      <c r="LIX179" s="550"/>
      <c r="LIY179" s="559"/>
      <c r="LIZ179" s="551"/>
      <c r="LJA179" s="549"/>
      <c r="LJB179" s="550"/>
      <c r="LJC179" s="559"/>
      <c r="LJD179" s="551"/>
      <c r="LJE179" s="549"/>
      <c r="LJF179" s="550"/>
      <c r="LJG179" s="559"/>
      <c r="LJH179" s="551"/>
      <c r="LJI179" s="549"/>
      <c r="LJJ179" s="550"/>
      <c r="LJK179" s="559"/>
      <c r="LJL179" s="551"/>
      <c r="LJM179" s="549"/>
      <c r="LJN179" s="550"/>
      <c r="LJO179" s="559"/>
      <c r="LJP179" s="551"/>
      <c r="LJQ179" s="549"/>
      <c r="LJR179" s="550"/>
      <c r="LJS179" s="559"/>
      <c r="LJT179" s="551"/>
      <c r="LJU179" s="549"/>
      <c r="LJV179" s="550"/>
      <c r="LJW179" s="559"/>
      <c r="LJX179" s="551"/>
      <c r="LJY179" s="549"/>
      <c r="LJZ179" s="550"/>
      <c r="LKA179" s="559"/>
      <c r="LKB179" s="551"/>
      <c r="LKC179" s="549"/>
      <c r="LKD179" s="550"/>
      <c r="LKE179" s="559"/>
      <c r="LKF179" s="551"/>
      <c r="LKG179" s="549"/>
      <c r="LKH179" s="550"/>
      <c r="LKI179" s="559"/>
      <c r="LKJ179" s="551"/>
      <c r="LKK179" s="549"/>
      <c r="LKL179" s="550"/>
      <c r="LKM179" s="559"/>
      <c r="LKN179" s="551"/>
      <c r="LKO179" s="549"/>
      <c r="LKP179" s="550"/>
      <c r="LKQ179" s="559"/>
      <c r="LKR179" s="551"/>
      <c r="LKS179" s="549"/>
      <c r="LKT179" s="550"/>
      <c r="LKU179" s="559"/>
      <c r="LKV179" s="551"/>
      <c r="LKW179" s="549"/>
      <c r="LKX179" s="550"/>
      <c r="LKY179" s="559"/>
      <c r="LKZ179" s="551"/>
      <c r="LLA179" s="549"/>
      <c r="LLB179" s="550"/>
      <c r="LLC179" s="559"/>
      <c r="LLD179" s="551"/>
      <c r="LLE179" s="549"/>
      <c r="LLF179" s="550"/>
      <c r="LLG179" s="559"/>
      <c r="LLH179" s="551"/>
      <c r="LLI179" s="549"/>
      <c r="LLJ179" s="550"/>
      <c r="LLK179" s="559"/>
      <c r="LLL179" s="551"/>
      <c r="LLM179" s="549"/>
      <c r="LLN179" s="550"/>
      <c r="LLO179" s="559"/>
      <c r="LLP179" s="551"/>
      <c r="LLQ179" s="549"/>
      <c r="LLR179" s="550"/>
      <c r="LLS179" s="559"/>
      <c r="LLT179" s="551"/>
      <c r="LLU179" s="549"/>
      <c r="LLV179" s="550"/>
      <c r="LLW179" s="559"/>
      <c r="LLX179" s="551"/>
      <c r="LLY179" s="549"/>
      <c r="LLZ179" s="550"/>
      <c r="LMA179" s="559"/>
      <c r="LMB179" s="551"/>
      <c r="LMC179" s="549"/>
      <c r="LMD179" s="550"/>
      <c r="LME179" s="559"/>
      <c r="LMF179" s="551"/>
      <c r="LMG179" s="549"/>
      <c r="LMH179" s="550"/>
      <c r="LMI179" s="559"/>
      <c r="LMJ179" s="551"/>
      <c r="LMK179" s="549"/>
      <c r="LML179" s="550"/>
      <c r="LMM179" s="559"/>
      <c r="LMN179" s="551"/>
      <c r="LMO179" s="549"/>
      <c r="LMP179" s="550"/>
      <c r="LMQ179" s="559"/>
      <c r="LMR179" s="551"/>
      <c r="LMS179" s="549"/>
      <c r="LMT179" s="550"/>
      <c r="LMU179" s="559"/>
      <c r="LMV179" s="551"/>
      <c r="LMW179" s="549"/>
      <c r="LMX179" s="550"/>
      <c r="LMY179" s="559"/>
      <c r="LMZ179" s="551"/>
      <c r="LNA179" s="549"/>
      <c r="LNB179" s="550"/>
      <c r="LNC179" s="559"/>
      <c r="LND179" s="551"/>
      <c r="LNE179" s="549"/>
      <c r="LNF179" s="550"/>
      <c r="LNG179" s="559"/>
      <c r="LNH179" s="551"/>
      <c r="LNI179" s="549"/>
      <c r="LNJ179" s="550"/>
      <c r="LNK179" s="559"/>
      <c r="LNL179" s="551"/>
      <c r="LNM179" s="549"/>
      <c r="LNN179" s="550"/>
      <c r="LNO179" s="559"/>
      <c r="LNP179" s="551"/>
      <c r="LNQ179" s="549"/>
      <c r="LNR179" s="550"/>
      <c r="LNS179" s="559"/>
      <c r="LNT179" s="551"/>
      <c r="LNU179" s="549"/>
      <c r="LNV179" s="550"/>
      <c r="LNW179" s="559"/>
      <c r="LNX179" s="551"/>
      <c r="LNY179" s="549"/>
      <c r="LNZ179" s="550"/>
      <c r="LOA179" s="559"/>
      <c r="LOB179" s="551"/>
      <c r="LOC179" s="549"/>
      <c r="LOD179" s="550"/>
      <c r="LOE179" s="559"/>
      <c r="LOF179" s="551"/>
      <c r="LOG179" s="549"/>
      <c r="LOH179" s="550"/>
      <c r="LOI179" s="559"/>
      <c r="LOJ179" s="551"/>
      <c r="LOK179" s="549"/>
      <c r="LOL179" s="550"/>
      <c r="LOM179" s="559"/>
      <c r="LON179" s="551"/>
      <c r="LOO179" s="549"/>
      <c r="LOP179" s="550"/>
      <c r="LOQ179" s="559"/>
      <c r="LOR179" s="551"/>
      <c r="LOS179" s="549"/>
      <c r="LOT179" s="550"/>
      <c r="LOU179" s="559"/>
      <c r="LOV179" s="551"/>
      <c r="LOW179" s="549"/>
      <c r="LOX179" s="550"/>
      <c r="LOY179" s="559"/>
      <c r="LOZ179" s="551"/>
      <c r="LPA179" s="549"/>
      <c r="LPB179" s="550"/>
      <c r="LPC179" s="559"/>
      <c r="LPD179" s="551"/>
      <c r="LPE179" s="549"/>
      <c r="LPF179" s="550"/>
      <c r="LPG179" s="559"/>
      <c r="LPH179" s="551"/>
      <c r="LPI179" s="549"/>
      <c r="LPJ179" s="550"/>
      <c r="LPK179" s="559"/>
      <c r="LPL179" s="551"/>
      <c r="LPM179" s="549"/>
      <c r="LPN179" s="550"/>
      <c r="LPO179" s="559"/>
      <c r="LPP179" s="551"/>
      <c r="LPQ179" s="549"/>
      <c r="LPR179" s="550"/>
      <c r="LPS179" s="559"/>
      <c r="LPT179" s="551"/>
      <c r="LPU179" s="549"/>
      <c r="LPV179" s="550"/>
      <c r="LPW179" s="559"/>
      <c r="LPX179" s="551"/>
      <c r="LPY179" s="549"/>
      <c r="LPZ179" s="550"/>
      <c r="LQA179" s="559"/>
      <c r="LQB179" s="551"/>
      <c r="LQC179" s="549"/>
      <c r="LQD179" s="550"/>
      <c r="LQE179" s="559"/>
      <c r="LQF179" s="551"/>
      <c r="LQG179" s="549"/>
      <c r="LQH179" s="550"/>
      <c r="LQI179" s="559"/>
      <c r="LQJ179" s="551"/>
      <c r="LQK179" s="549"/>
      <c r="LQL179" s="550"/>
      <c r="LQM179" s="559"/>
      <c r="LQN179" s="551"/>
      <c r="LQO179" s="549"/>
      <c r="LQP179" s="550"/>
      <c r="LQQ179" s="559"/>
      <c r="LQR179" s="551"/>
      <c r="LQS179" s="549"/>
      <c r="LQT179" s="550"/>
      <c r="LQU179" s="559"/>
      <c r="LQV179" s="551"/>
      <c r="LQW179" s="549"/>
      <c r="LQX179" s="550"/>
      <c r="LQY179" s="559"/>
      <c r="LQZ179" s="551"/>
      <c r="LRA179" s="549"/>
      <c r="LRB179" s="550"/>
      <c r="LRC179" s="559"/>
      <c r="LRD179" s="551"/>
      <c r="LRE179" s="549"/>
      <c r="LRF179" s="550"/>
      <c r="LRG179" s="559"/>
      <c r="LRH179" s="551"/>
      <c r="LRI179" s="549"/>
      <c r="LRJ179" s="550"/>
      <c r="LRK179" s="559"/>
      <c r="LRL179" s="551"/>
      <c r="LRM179" s="549"/>
      <c r="LRN179" s="550"/>
      <c r="LRO179" s="559"/>
      <c r="LRP179" s="551"/>
      <c r="LRQ179" s="549"/>
      <c r="LRR179" s="550"/>
      <c r="LRS179" s="559"/>
      <c r="LRT179" s="551"/>
      <c r="LRU179" s="549"/>
      <c r="LRV179" s="550"/>
      <c r="LRW179" s="559"/>
      <c r="LRX179" s="551"/>
      <c r="LRY179" s="549"/>
      <c r="LRZ179" s="550"/>
      <c r="LSA179" s="559"/>
      <c r="LSB179" s="551"/>
      <c r="LSC179" s="549"/>
      <c r="LSD179" s="550"/>
      <c r="LSE179" s="559"/>
      <c r="LSF179" s="551"/>
      <c r="LSG179" s="549"/>
      <c r="LSH179" s="550"/>
      <c r="LSI179" s="559"/>
      <c r="LSJ179" s="551"/>
      <c r="LSK179" s="549"/>
      <c r="LSL179" s="550"/>
      <c r="LSM179" s="559"/>
      <c r="LSN179" s="551"/>
      <c r="LSO179" s="549"/>
      <c r="LSP179" s="550"/>
      <c r="LSQ179" s="559"/>
      <c r="LSR179" s="551"/>
      <c r="LSS179" s="549"/>
      <c r="LST179" s="550"/>
      <c r="LSU179" s="559"/>
      <c r="LSV179" s="551"/>
      <c r="LSW179" s="549"/>
      <c r="LSX179" s="550"/>
      <c r="LSY179" s="559"/>
      <c r="LSZ179" s="551"/>
      <c r="LTA179" s="549"/>
      <c r="LTB179" s="550"/>
      <c r="LTC179" s="559"/>
      <c r="LTD179" s="551"/>
      <c r="LTE179" s="549"/>
      <c r="LTF179" s="550"/>
      <c r="LTG179" s="559"/>
      <c r="LTH179" s="551"/>
      <c r="LTI179" s="549"/>
      <c r="LTJ179" s="550"/>
      <c r="LTK179" s="559"/>
      <c r="LTL179" s="551"/>
      <c r="LTM179" s="549"/>
      <c r="LTN179" s="550"/>
      <c r="LTO179" s="559"/>
      <c r="LTP179" s="551"/>
      <c r="LTQ179" s="549"/>
      <c r="LTR179" s="550"/>
      <c r="LTS179" s="559"/>
      <c r="LTT179" s="551"/>
      <c r="LTU179" s="549"/>
      <c r="LTV179" s="550"/>
      <c r="LTW179" s="559"/>
      <c r="LTX179" s="551"/>
      <c r="LTY179" s="549"/>
      <c r="LTZ179" s="550"/>
      <c r="LUA179" s="559"/>
      <c r="LUB179" s="551"/>
      <c r="LUC179" s="549"/>
      <c r="LUD179" s="550"/>
      <c r="LUE179" s="559"/>
      <c r="LUF179" s="551"/>
      <c r="LUG179" s="549"/>
      <c r="LUH179" s="550"/>
      <c r="LUI179" s="559"/>
      <c r="LUJ179" s="551"/>
      <c r="LUK179" s="549"/>
      <c r="LUL179" s="550"/>
      <c r="LUM179" s="559"/>
      <c r="LUN179" s="551"/>
      <c r="LUO179" s="549"/>
      <c r="LUP179" s="550"/>
      <c r="LUQ179" s="559"/>
      <c r="LUR179" s="551"/>
      <c r="LUS179" s="549"/>
      <c r="LUT179" s="550"/>
      <c r="LUU179" s="559"/>
      <c r="LUV179" s="551"/>
      <c r="LUW179" s="549"/>
      <c r="LUX179" s="550"/>
      <c r="LUY179" s="559"/>
      <c r="LUZ179" s="551"/>
      <c r="LVA179" s="549"/>
      <c r="LVB179" s="550"/>
      <c r="LVC179" s="559"/>
      <c r="LVD179" s="551"/>
      <c r="LVE179" s="549"/>
      <c r="LVF179" s="550"/>
      <c r="LVG179" s="559"/>
      <c r="LVH179" s="551"/>
      <c r="LVI179" s="549"/>
      <c r="LVJ179" s="550"/>
      <c r="LVK179" s="559"/>
      <c r="LVL179" s="551"/>
      <c r="LVM179" s="549"/>
      <c r="LVN179" s="550"/>
      <c r="LVO179" s="559"/>
      <c r="LVP179" s="551"/>
      <c r="LVQ179" s="549"/>
      <c r="LVR179" s="550"/>
      <c r="LVS179" s="559"/>
      <c r="LVT179" s="551"/>
      <c r="LVU179" s="549"/>
      <c r="LVV179" s="550"/>
      <c r="LVW179" s="559"/>
      <c r="LVX179" s="551"/>
      <c r="LVY179" s="549"/>
      <c r="LVZ179" s="550"/>
      <c r="LWA179" s="559"/>
      <c r="LWB179" s="551"/>
      <c r="LWC179" s="549"/>
      <c r="LWD179" s="550"/>
      <c r="LWE179" s="559"/>
      <c r="LWF179" s="551"/>
      <c r="LWG179" s="549"/>
      <c r="LWH179" s="550"/>
      <c r="LWI179" s="559"/>
      <c r="LWJ179" s="551"/>
      <c r="LWK179" s="549"/>
      <c r="LWL179" s="550"/>
      <c r="LWM179" s="559"/>
      <c r="LWN179" s="551"/>
      <c r="LWO179" s="549"/>
      <c r="LWP179" s="550"/>
      <c r="LWQ179" s="559"/>
      <c r="LWR179" s="551"/>
      <c r="LWS179" s="549"/>
      <c r="LWT179" s="550"/>
      <c r="LWU179" s="559"/>
      <c r="LWV179" s="551"/>
      <c r="LWW179" s="549"/>
      <c r="LWX179" s="550"/>
      <c r="LWY179" s="559"/>
      <c r="LWZ179" s="551"/>
      <c r="LXA179" s="549"/>
      <c r="LXB179" s="550"/>
      <c r="LXC179" s="559"/>
      <c r="LXD179" s="551"/>
      <c r="LXE179" s="549"/>
      <c r="LXF179" s="550"/>
      <c r="LXG179" s="559"/>
      <c r="LXH179" s="551"/>
      <c r="LXI179" s="549"/>
      <c r="LXJ179" s="550"/>
      <c r="LXK179" s="559"/>
      <c r="LXL179" s="551"/>
      <c r="LXM179" s="549"/>
      <c r="LXN179" s="550"/>
      <c r="LXO179" s="559"/>
      <c r="LXP179" s="551"/>
      <c r="LXQ179" s="549"/>
      <c r="LXR179" s="550"/>
      <c r="LXS179" s="559"/>
      <c r="LXT179" s="551"/>
      <c r="LXU179" s="549"/>
      <c r="LXV179" s="550"/>
      <c r="LXW179" s="559"/>
      <c r="LXX179" s="551"/>
      <c r="LXY179" s="549"/>
      <c r="LXZ179" s="550"/>
      <c r="LYA179" s="559"/>
      <c r="LYB179" s="551"/>
      <c r="LYC179" s="549"/>
      <c r="LYD179" s="550"/>
      <c r="LYE179" s="559"/>
      <c r="LYF179" s="551"/>
      <c r="LYG179" s="549"/>
      <c r="LYH179" s="550"/>
      <c r="LYI179" s="559"/>
      <c r="LYJ179" s="551"/>
      <c r="LYK179" s="549"/>
      <c r="LYL179" s="550"/>
      <c r="LYM179" s="559"/>
      <c r="LYN179" s="551"/>
      <c r="LYO179" s="549"/>
      <c r="LYP179" s="550"/>
      <c r="LYQ179" s="559"/>
      <c r="LYR179" s="551"/>
      <c r="LYS179" s="549"/>
      <c r="LYT179" s="550"/>
      <c r="LYU179" s="559"/>
      <c r="LYV179" s="551"/>
      <c r="LYW179" s="549"/>
      <c r="LYX179" s="550"/>
      <c r="LYY179" s="559"/>
      <c r="LYZ179" s="551"/>
      <c r="LZA179" s="549"/>
      <c r="LZB179" s="550"/>
      <c r="LZC179" s="559"/>
      <c r="LZD179" s="551"/>
      <c r="LZE179" s="549"/>
      <c r="LZF179" s="550"/>
      <c r="LZG179" s="559"/>
      <c r="LZH179" s="551"/>
      <c r="LZI179" s="549"/>
      <c r="LZJ179" s="550"/>
      <c r="LZK179" s="559"/>
      <c r="LZL179" s="551"/>
      <c r="LZM179" s="549"/>
      <c r="LZN179" s="550"/>
      <c r="LZO179" s="559"/>
      <c r="LZP179" s="551"/>
      <c r="LZQ179" s="549"/>
      <c r="LZR179" s="550"/>
      <c r="LZS179" s="559"/>
      <c r="LZT179" s="551"/>
      <c r="LZU179" s="549"/>
      <c r="LZV179" s="550"/>
      <c r="LZW179" s="559"/>
      <c r="LZX179" s="551"/>
      <c r="LZY179" s="549"/>
      <c r="LZZ179" s="550"/>
      <c r="MAA179" s="559"/>
      <c r="MAB179" s="551"/>
      <c r="MAC179" s="549"/>
      <c r="MAD179" s="550"/>
      <c r="MAE179" s="559"/>
      <c r="MAF179" s="551"/>
      <c r="MAG179" s="549"/>
      <c r="MAH179" s="550"/>
      <c r="MAI179" s="559"/>
      <c r="MAJ179" s="551"/>
      <c r="MAK179" s="549"/>
      <c r="MAL179" s="550"/>
      <c r="MAM179" s="559"/>
      <c r="MAN179" s="551"/>
      <c r="MAO179" s="549"/>
      <c r="MAP179" s="550"/>
      <c r="MAQ179" s="559"/>
      <c r="MAR179" s="551"/>
      <c r="MAS179" s="549"/>
      <c r="MAT179" s="550"/>
      <c r="MAU179" s="559"/>
      <c r="MAV179" s="551"/>
      <c r="MAW179" s="549"/>
      <c r="MAX179" s="550"/>
      <c r="MAY179" s="559"/>
      <c r="MAZ179" s="551"/>
      <c r="MBA179" s="549"/>
      <c r="MBB179" s="550"/>
      <c r="MBC179" s="559"/>
      <c r="MBD179" s="551"/>
      <c r="MBE179" s="549"/>
      <c r="MBF179" s="550"/>
      <c r="MBG179" s="559"/>
      <c r="MBH179" s="551"/>
      <c r="MBI179" s="549"/>
      <c r="MBJ179" s="550"/>
      <c r="MBK179" s="559"/>
      <c r="MBL179" s="551"/>
      <c r="MBM179" s="549"/>
      <c r="MBN179" s="550"/>
      <c r="MBO179" s="559"/>
      <c r="MBP179" s="551"/>
      <c r="MBQ179" s="549"/>
      <c r="MBR179" s="550"/>
      <c r="MBS179" s="559"/>
      <c r="MBT179" s="551"/>
      <c r="MBU179" s="549"/>
      <c r="MBV179" s="550"/>
      <c r="MBW179" s="559"/>
      <c r="MBX179" s="551"/>
      <c r="MBY179" s="549"/>
      <c r="MBZ179" s="550"/>
      <c r="MCA179" s="559"/>
      <c r="MCB179" s="551"/>
      <c r="MCC179" s="549"/>
      <c r="MCD179" s="550"/>
      <c r="MCE179" s="559"/>
      <c r="MCF179" s="551"/>
      <c r="MCG179" s="549"/>
      <c r="MCH179" s="550"/>
      <c r="MCI179" s="559"/>
      <c r="MCJ179" s="551"/>
      <c r="MCK179" s="549"/>
      <c r="MCL179" s="550"/>
      <c r="MCM179" s="559"/>
      <c r="MCN179" s="551"/>
      <c r="MCO179" s="549"/>
      <c r="MCP179" s="550"/>
      <c r="MCQ179" s="559"/>
      <c r="MCR179" s="551"/>
      <c r="MCS179" s="549"/>
      <c r="MCT179" s="550"/>
      <c r="MCU179" s="559"/>
      <c r="MCV179" s="551"/>
      <c r="MCW179" s="549"/>
      <c r="MCX179" s="550"/>
      <c r="MCY179" s="559"/>
      <c r="MCZ179" s="551"/>
      <c r="MDA179" s="549"/>
      <c r="MDB179" s="550"/>
      <c r="MDC179" s="559"/>
      <c r="MDD179" s="551"/>
      <c r="MDE179" s="549"/>
      <c r="MDF179" s="550"/>
      <c r="MDG179" s="559"/>
      <c r="MDH179" s="551"/>
      <c r="MDI179" s="549"/>
      <c r="MDJ179" s="550"/>
      <c r="MDK179" s="559"/>
      <c r="MDL179" s="551"/>
      <c r="MDM179" s="549"/>
      <c r="MDN179" s="550"/>
      <c r="MDO179" s="559"/>
      <c r="MDP179" s="551"/>
      <c r="MDQ179" s="549"/>
      <c r="MDR179" s="550"/>
      <c r="MDS179" s="559"/>
      <c r="MDT179" s="551"/>
      <c r="MDU179" s="549"/>
      <c r="MDV179" s="550"/>
      <c r="MDW179" s="559"/>
      <c r="MDX179" s="551"/>
      <c r="MDY179" s="549"/>
      <c r="MDZ179" s="550"/>
      <c r="MEA179" s="559"/>
      <c r="MEB179" s="551"/>
      <c r="MEC179" s="549"/>
      <c r="MED179" s="550"/>
      <c r="MEE179" s="559"/>
      <c r="MEF179" s="551"/>
      <c r="MEG179" s="549"/>
      <c r="MEH179" s="550"/>
      <c r="MEI179" s="559"/>
      <c r="MEJ179" s="551"/>
      <c r="MEK179" s="549"/>
      <c r="MEL179" s="550"/>
      <c r="MEM179" s="559"/>
      <c r="MEN179" s="551"/>
      <c r="MEO179" s="549"/>
      <c r="MEP179" s="550"/>
      <c r="MEQ179" s="559"/>
      <c r="MER179" s="551"/>
      <c r="MES179" s="549"/>
      <c r="MET179" s="550"/>
      <c r="MEU179" s="559"/>
      <c r="MEV179" s="551"/>
      <c r="MEW179" s="549"/>
      <c r="MEX179" s="550"/>
      <c r="MEY179" s="559"/>
      <c r="MEZ179" s="551"/>
      <c r="MFA179" s="549"/>
      <c r="MFB179" s="550"/>
      <c r="MFC179" s="559"/>
      <c r="MFD179" s="551"/>
      <c r="MFE179" s="549"/>
      <c r="MFF179" s="550"/>
      <c r="MFG179" s="559"/>
      <c r="MFH179" s="551"/>
      <c r="MFI179" s="549"/>
      <c r="MFJ179" s="550"/>
      <c r="MFK179" s="559"/>
      <c r="MFL179" s="551"/>
      <c r="MFM179" s="549"/>
      <c r="MFN179" s="550"/>
      <c r="MFO179" s="559"/>
      <c r="MFP179" s="551"/>
      <c r="MFQ179" s="549"/>
      <c r="MFR179" s="550"/>
      <c r="MFS179" s="559"/>
      <c r="MFT179" s="551"/>
      <c r="MFU179" s="549"/>
      <c r="MFV179" s="550"/>
      <c r="MFW179" s="559"/>
      <c r="MFX179" s="551"/>
      <c r="MFY179" s="549"/>
      <c r="MFZ179" s="550"/>
      <c r="MGA179" s="559"/>
      <c r="MGB179" s="551"/>
      <c r="MGC179" s="549"/>
      <c r="MGD179" s="550"/>
      <c r="MGE179" s="559"/>
      <c r="MGF179" s="551"/>
      <c r="MGG179" s="549"/>
      <c r="MGH179" s="550"/>
      <c r="MGI179" s="559"/>
      <c r="MGJ179" s="551"/>
      <c r="MGK179" s="549"/>
      <c r="MGL179" s="550"/>
      <c r="MGM179" s="559"/>
      <c r="MGN179" s="551"/>
      <c r="MGO179" s="549"/>
      <c r="MGP179" s="550"/>
      <c r="MGQ179" s="559"/>
      <c r="MGR179" s="551"/>
      <c r="MGS179" s="549"/>
      <c r="MGT179" s="550"/>
      <c r="MGU179" s="559"/>
      <c r="MGV179" s="551"/>
      <c r="MGW179" s="549"/>
      <c r="MGX179" s="550"/>
      <c r="MGY179" s="559"/>
      <c r="MGZ179" s="551"/>
      <c r="MHA179" s="549"/>
      <c r="MHB179" s="550"/>
      <c r="MHC179" s="559"/>
      <c r="MHD179" s="551"/>
      <c r="MHE179" s="549"/>
      <c r="MHF179" s="550"/>
      <c r="MHG179" s="559"/>
      <c r="MHH179" s="551"/>
      <c r="MHI179" s="549"/>
      <c r="MHJ179" s="550"/>
      <c r="MHK179" s="559"/>
      <c r="MHL179" s="551"/>
      <c r="MHM179" s="549"/>
      <c r="MHN179" s="550"/>
      <c r="MHO179" s="559"/>
      <c r="MHP179" s="551"/>
      <c r="MHQ179" s="549"/>
      <c r="MHR179" s="550"/>
      <c r="MHS179" s="559"/>
      <c r="MHT179" s="551"/>
      <c r="MHU179" s="549"/>
      <c r="MHV179" s="550"/>
      <c r="MHW179" s="559"/>
      <c r="MHX179" s="551"/>
      <c r="MHY179" s="549"/>
      <c r="MHZ179" s="550"/>
      <c r="MIA179" s="559"/>
      <c r="MIB179" s="551"/>
      <c r="MIC179" s="549"/>
      <c r="MID179" s="550"/>
      <c r="MIE179" s="559"/>
      <c r="MIF179" s="551"/>
      <c r="MIG179" s="549"/>
      <c r="MIH179" s="550"/>
      <c r="MII179" s="559"/>
      <c r="MIJ179" s="551"/>
      <c r="MIK179" s="549"/>
      <c r="MIL179" s="550"/>
      <c r="MIM179" s="559"/>
      <c r="MIN179" s="551"/>
      <c r="MIO179" s="549"/>
      <c r="MIP179" s="550"/>
      <c r="MIQ179" s="559"/>
      <c r="MIR179" s="551"/>
      <c r="MIS179" s="549"/>
      <c r="MIT179" s="550"/>
      <c r="MIU179" s="559"/>
      <c r="MIV179" s="551"/>
      <c r="MIW179" s="549"/>
      <c r="MIX179" s="550"/>
      <c r="MIY179" s="559"/>
      <c r="MIZ179" s="551"/>
      <c r="MJA179" s="549"/>
      <c r="MJB179" s="550"/>
      <c r="MJC179" s="559"/>
      <c r="MJD179" s="551"/>
      <c r="MJE179" s="549"/>
      <c r="MJF179" s="550"/>
      <c r="MJG179" s="559"/>
      <c r="MJH179" s="551"/>
      <c r="MJI179" s="549"/>
      <c r="MJJ179" s="550"/>
      <c r="MJK179" s="559"/>
      <c r="MJL179" s="551"/>
      <c r="MJM179" s="549"/>
      <c r="MJN179" s="550"/>
      <c r="MJO179" s="559"/>
      <c r="MJP179" s="551"/>
      <c r="MJQ179" s="549"/>
      <c r="MJR179" s="550"/>
      <c r="MJS179" s="559"/>
      <c r="MJT179" s="551"/>
      <c r="MJU179" s="549"/>
      <c r="MJV179" s="550"/>
      <c r="MJW179" s="559"/>
      <c r="MJX179" s="551"/>
      <c r="MJY179" s="549"/>
      <c r="MJZ179" s="550"/>
      <c r="MKA179" s="559"/>
      <c r="MKB179" s="551"/>
      <c r="MKC179" s="549"/>
      <c r="MKD179" s="550"/>
      <c r="MKE179" s="559"/>
      <c r="MKF179" s="551"/>
      <c r="MKG179" s="549"/>
      <c r="MKH179" s="550"/>
      <c r="MKI179" s="559"/>
      <c r="MKJ179" s="551"/>
      <c r="MKK179" s="549"/>
      <c r="MKL179" s="550"/>
      <c r="MKM179" s="559"/>
      <c r="MKN179" s="551"/>
      <c r="MKO179" s="549"/>
      <c r="MKP179" s="550"/>
      <c r="MKQ179" s="559"/>
      <c r="MKR179" s="551"/>
      <c r="MKS179" s="549"/>
      <c r="MKT179" s="550"/>
      <c r="MKU179" s="559"/>
      <c r="MKV179" s="551"/>
      <c r="MKW179" s="549"/>
      <c r="MKX179" s="550"/>
      <c r="MKY179" s="559"/>
      <c r="MKZ179" s="551"/>
      <c r="MLA179" s="549"/>
      <c r="MLB179" s="550"/>
      <c r="MLC179" s="559"/>
      <c r="MLD179" s="551"/>
      <c r="MLE179" s="549"/>
      <c r="MLF179" s="550"/>
      <c r="MLG179" s="559"/>
      <c r="MLH179" s="551"/>
      <c r="MLI179" s="549"/>
      <c r="MLJ179" s="550"/>
      <c r="MLK179" s="559"/>
      <c r="MLL179" s="551"/>
      <c r="MLM179" s="549"/>
      <c r="MLN179" s="550"/>
      <c r="MLO179" s="559"/>
      <c r="MLP179" s="551"/>
      <c r="MLQ179" s="549"/>
      <c r="MLR179" s="550"/>
      <c r="MLS179" s="559"/>
      <c r="MLT179" s="551"/>
      <c r="MLU179" s="549"/>
      <c r="MLV179" s="550"/>
      <c r="MLW179" s="559"/>
      <c r="MLX179" s="551"/>
      <c r="MLY179" s="549"/>
      <c r="MLZ179" s="550"/>
      <c r="MMA179" s="559"/>
      <c r="MMB179" s="551"/>
      <c r="MMC179" s="549"/>
      <c r="MMD179" s="550"/>
      <c r="MME179" s="559"/>
      <c r="MMF179" s="551"/>
      <c r="MMG179" s="549"/>
      <c r="MMH179" s="550"/>
      <c r="MMI179" s="559"/>
      <c r="MMJ179" s="551"/>
      <c r="MMK179" s="549"/>
      <c r="MML179" s="550"/>
      <c r="MMM179" s="559"/>
      <c r="MMN179" s="551"/>
      <c r="MMO179" s="549"/>
      <c r="MMP179" s="550"/>
      <c r="MMQ179" s="559"/>
      <c r="MMR179" s="551"/>
      <c r="MMS179" s="549"/>
      <c r="MMT179" s="550"/>
      <c r="MMU179" s="559"/>
      <c r="MMV179" s="551"/>
      <c r="MMW179" s="549"/>
      <c r="MMX179" s="550"/>
      <c r="MMY179" s="559"/>
      <c r="MMZ179" s="551"/>
      <c r="MNA179" s="549"/>
      <c r="MNB179" s="550"/>
      <c r="MNC179" s="559"/>
      <c r="MND179" s="551"/>
      <c r="MNE179" s="549"/>
      <c r="MNF179" s="550"/>
      <c r="MNG179" s="559"/>
      <c r="MNH179" s="551"/>
      <c r="MNI179" s="549"/>
      <c r="MNJ179" s="550"/>
      <c r="MNK179" s="559"/>
      <c r="MNL179" s="551"/>
      <c r="MNM179" s="549"/>
      <c r="MNN179" s="550"/>
      <c r="MNO179" s="559"/>
      <c r="MNP179" s="551"/>
      <c r="MNQ179" s="549"/>
      <c r="MNR179" s="550"/>
      <c r="MNS179" s="559"/>
      <c r="MNT179" s="551"/>
      <c r="MNU179" s="549"/>
      <c r="MNV179" s="550"/>
      <c r="MNW179" s="559"/>
      <c r="MNX179" s="551"/>
      <c r="MNY179" s="549"/>
      <c r="MNZ179" s="550"/>
      <c r="MOA179" s="559"/>
      <c r="MOB179" s="551"/>
      <c r="MOC179" s="549"/>
      <c r="MOD179" s="550"/>
      <c r="MOE179" s="559"/>
      <c r="MOF179" s="551"/>
      <c r="MOG179" s="549"/>
      <c r="MOH179" s="550"/>
      <c r="MOI179" s="559"/>
      <c r="MOJ179" s="551"/>
      <c r="MOK179" s="549"/>
      <c r="MOL179" s="550"/>
      <c r="MOM179" s="559"/>
      <c r="MON179" s="551"/>
      <c r="MOO179" s="549"/>
      <c r="MOP179" s="550"/>
      <c r="MOQ179" s="559"/>
      <c r="MOR179" s="551"/>
      <c r="MOS179" s="549"/>
      <c r="MOT179" s="550"/>
      <c r="MOU179" s="559"/>
      <c r="MOV179" s="551"/>
      <c r="MOW179" s="549"/>
      <c r="MOX179" s="550"/>
      <c r="MOY179" s="559"/>
      <c r="MOZ179" s="551"/>
      <c r="MPA179" s="549"/>
      <c r="MPB179" s="550"/>
      <c r="MPC179" s="559"/>
      <c r="MPD179" s="551"/>
      <c r="MPE179" s="549"/>
      <c r="MPF179" s="550"/>
      <c r="MPG179" s="559"/>
      <c r="MPH179" s="551"/>
      <c r="MPI179" s="549"/>
      <c r="MPJ179" s="550"/>
      <c r="MPK179" s="559"/>
      <c r="MPL179" s="551"/>
      <c r="MPM179" s="549"/>
      <c r="MPN179" s="550"/>
      <c r="MPO179" s="559"/>
      <c r="MPP179" s="551"/>
      <c r="MPQ179" s="549"/>
      <c r="MPR179" s="550"/>
      <c r="MPS179" s="559"/>
      <c r="MPT179" s="551"/>
      <c r="MPU179" s="549"/>
      <c r="MPV179" s="550"/>
      <c r="MPW179" s="559"/>
      <c r="MPX179" s="551"/>
      <c r="MPY179" s="549"/>
      <c r="MPZ179" s="550"/>
      <c r="MQA179" s="559"/>
      <c r="MQB179" s="551"/>
      <c r="MQC179" s="549"/>
      <c r="MQD179" s="550"/>
      <c r="MQE179" s="559"/>
      <c r="MQF179" s="551"/>
      <c r="MQG179" s="549"/>
      <c r="MQH179" s="550"/>
      <c r="MQI179" s="559"/>
      <c r="MQJ179" s="551"/>
      <c r="MQK179" s="549"/>
      <c r="MQL179" s="550"/>
      <c r="MQM179" s="559"/>
      <c r="MQN179" s="551"/>
      <c r="MQO179" s="549"/>
      <c r="MQP179" s="550"/>
      <c r="MQQ179" s="559"/>
      <c r="MQR179" s="551"/>
      <c r="MQS179" s="549"/>
      <c r="MQT179" s="550"/>
      <c r="MQU179" s="559"/>
      <c r="MQV179" s="551"/>
      <c r="MQW179" s="549"/>
      <c r="MQX179" s="550"/>
      <c r="MQY179" s="559"/>
      <c r="MQZ179" s="551"/>
      <c r="MRA179" s="549"/>
      <c r="MRB179" s="550"/>
      <c r="MRC179" s="559"/>
      <c r="MRD179" s="551"/>
      <c r="MRE179" s="549"/>
      <c r="MRF179" s="550"/>
      <c r="MRG179" s="559"/>
      <c r="MRH179" s="551"/>
      <c r="MRI179" s="549"/>
      <c r="MRJ179" s="550"/>
      <c r="MRK179" s="559"/>
      <c r="MRL179" s="551"/>
      <c r="MRM179" s="549"/>
      <c r="MRN179" s="550"/>
      <c r="MRO179" s="559"/>
      <c r="MRP179" s="551"/>
      <c r="MRQ179" s="549"/>
      <c r="MRR179" s="550"/>
      <c r="MRS179" s="559"/>
      <c r="MRT179" s="551"/>
      <c r="MRU179" s="549"/>
      <c r="MRV179" s="550"/>
      <c r="MRW179" s="559"/>
      <c r="MRX179" s="551"/>
      <c r="MRY179" s="549"/>
      <c r="MRZ179" s="550"/>
      <c r="MSA179" s="559"/>
      <c r="MSB179" s="551"/>
      <c r="MSC179" s="549"/>
      <c r="MSD179" s="550"/>
      <c r="MSE179" s="559"/>
      <c r="MSF179" s="551"/>
      <c r="MSG179" s="549"/>
      <c r="MSH179" s="550"/>
      <c r="MSI179" s="559"/>
      <c r="MSJ179" s="551"/>
      <c r="MSK179" s="549"/>
      <c r="MSL179" s="550"/>
      <c r="MSM179" s="559"/>
      <c r="MSN179" s="551"/>
      <c r="MSO179" s="549"/>
      <c r="MSP179" s="550"/>
      <c r="MSQ179" s="559"/>
      <c r="MSR179" s="551"/>
      <c r="MSS179" s="549"/>
      <c r="MST179" s="550"/>
      <c r="MSU179" s="559"/>
      <c r="MSV179" s="551"/>
      <c r="MSW179" s="549"/>
      <c r="MSX179" s="550"/>
      <c r="MSY179" s="559"/>
      <c r="MSZ179" s="551"/>
      <c r="MTA179" s="549"/>
      <c r="MTB179" s="550"/>
      <c r="MTC179" s="559"/>
      <c r="MTD179" s="551"/>
      <c r="MTE179" s="549"/>
      <c r="MTF179" s="550"/>
      <c r="MTG179" s="559"/>
      <c r="MTH179" s="551"/>
      <c r="MTI179" s="549"/>
      <c r="MTJ179" s="550"/>
      <c r="MTK179" s="559"/>
      <c r="MTL179" s="551"/>
      <c r="MTM179" s="549"/>
      <c r="MTN179" s="550"/>
      <c r="MTO179" s="559"/>
      <c r="MTP179" s="551"/>
      <c r="MTQ179" s="549"/>
      <c r="MTR179" s="550"/>
      <c r="MTS179" s="559"/>
      <c r="MTT179" s="551"/>
      <c r="MTU179" s="549"/>
      <c r="MTV179" s="550"/>
      <c r="MTW179" s="559"/>
      <c r="MTX179" s="551"/>
      <c r="MTY179" s="549"/>
      <c r="MTZ179" s="550"/>
      <c r="MUA179" s="559"/>
      <c r="MUB179" s="551"/>
      <c r="MUC179" s="549"/>
      <c r="MUD179" s="550"/>
      <c r="MUE179" s="559"/>
      <c r="MUF179" s="551"/>
      <c r="MUG179" s="549"/>
      <c r="MUH179" s="550"/>
      <c r="MUI179" s="559"/>
      <c r="MUJ179" s="551"/>
      <c r="MUK179" s="549"/>
      <c r="MUL179" s="550"/>
      <c r="MUM179" s="559"/>
      <c r="MUN179" s="551"/>
      <c r="MUO179" s="549"/>
      <c r="MUP179" s="550"/>
      <c r="MUQ179" s="559"/>
      <c r="MUR179" s="551"/>
      <c r="MUS179" s="549"/>
      <c r="MUT179" s="550"/>
      <c r="MUU179" s="559"/>
      <c r="MUV179" s="551"/>
      <c r="MUW179" s="549"/>
      <c r="MUX179" s="550"/>
      <c r="MUY179" s="559"/>
      <c r="MUZ179" s="551"/>
      <c r="MVA179" s="549"/>
      <c r="MVB179" s="550"/>
      <c r="MVC179" s="559"/>
      <c r="MVD179" s="551"/>
      <c r="MVE179" s="549"/>
      <c r="MVF179" s="550"/>
      <c r="MVG179" s="559"/>
      <c r="MVH179" s="551"/>
      <c r="MVI179" s="549"/>
      <c r="MVJ179" s="550"/>
      <c r="MVK179" s="559"/>
      <c r="MVL179" s="551"/>
      <c r="MVM179" s="549"/>
      <c r="MVN179" s="550"/>
      <c r="MVO179" s="559"/>
      <c r="MVP179" s="551"/>
      <c r="MVQ179" s="549"/>
      <c r="MVR179" s="550"/>
      <c r="MVS179" s="559"/>
      <c r="MVT179" s="551"/>
      <c r="MVU179" s="549"/>
      <c r="MVV179" s="550"/>
      <c r="MVW179" s="559"/>
      <c r="MVX179" s="551"/>
      <c r="MVY179" s="549"/>
      <c r="MVZ179" s="550"/>
      <c r="MWA179" s="559"/>
      <c r="MWB179" s="551"/>
      <c r="MWC179" s="549"/>
      <c r="MWD179" s="550"/>
      <c r="MWE179" s="559"/>
      <c r="MWF179" s="551"/>
      <c r="MWG179" s="549"/>
      <c r="MWH179" s="550"/>
      <c r="MWI179" s="559"/>
      <c r="MWJ179" s="551"/>
      <c r="MWK179" s="549"/>
      <c r="MWL179" s="550"/>
      <c r="MWM179" s="559"/>
      <c r="MWN179" s="551"/>
      <c r="MWO179" s="549"/>
      <c r="MWP179" s="550"/>
      <c r="MWQ179" s="559"/>
      <c r="MWR179" s="551"/>
      <c r="MWS179" s="549"/>
      <c r="MWT179" s="550"/>
      <c r="MWU179" s="559"/>
      <c r="MWV179" s="551"/>
      <c r="MWW179" s="549"/>
      <c r="MWX179" s="550"/>
      <c r="MWY179" s="559"/>
      <c r="MWZ179" s="551"/>
      <c r="MXA179" s="549"/>
      <c r="MXB179" s="550"/>
      <c r="MXC179" s="559"/>
      <c r="MXD179" s="551"/>
      <c r="MXE179" s="549"/>
      <c r="MXF179" s="550"/>
      <c r="MXG179" s="559"/>
      <c r="MXH179" s="551"/>
      <c r="MXI179" s="549"/>
      <c r="MXJ179" s="550"/>
      <c r="MXK179" s="559"/>
      <c r="MXL179" s="551"/>
      <c r="MXM179" s="549"/>
      <c r="MXN179" s="550"/>
      <c r="MXO179" s="559"/>
      <c r="MXP179" s="551"/>
      <c r="MXQ179" s="549"/>
      <c r="MXR179" s="550"/>
      <c r="MXS179" s="559"/>
      <c r="MXT179" s="551"/>
      <c r="MXU179" s="549"/>
      <c r="MXV179" s="550"/>
      <c r="MXW179" s="559"/>
      <c r="MXX179" s="551"/>
      <c r="MXY179" s="549"/>
      <c r="MXZ179" s="550"/>
      <c r="MYA179" s="559"/>
      <c r="MYB179" s="551"/>
      <c r="MYC179" s="549"/>
      <c r="MYD179" s="550"/>
      <c r="MYE179" s="559"/>
      <c r="MYF179" s="551"/>
      <c r="MYG179" s="549"/>
      <c r="MYH179" s="550"/>
      <c r="MYI179" s="559"/>
      <c r="MYJ179" s="551"/>
      <c r="MYK179" s="549"/>
      <c r="MYL179" s="550"/>
      <c r="MYM179" s="559"/>
      <c r="MYN179" s="551"/>
      <c r="MYO179" s="549"/>
      <c r="MYP179" s="550"/>
      <c r="MYQ179" s="559"/>
      <c r="MYR179" s="551"/>
      <c r="MYS179" s="549"/>
      <c r="MYT179" s="550"/>
      <c r="MYU179" s="559"/>
      <c r="MYV179" s="551"/>
      <c r="MYW179" s="549"/>
      <c r="MYX179" s="550"/>
      <c r="MYY179" s="559"/>
      <c r="MYZ179" s="551"/>
      <c r="MZA179" s="549"/>
      <c r="MZB179" s="550"/>
      <c r="MZC179" s="559"/>
      <c r="MZD179" s="551"/>
      <c r="MZE179" s="549"/>
      <c r="MZF179" s="550"/>
      <c r="MZG179" s="559"/>
      <c r="MZH179" s="551"/>
      <c r="MZI179" s="549"/>
      <c r="MZJ179" s="550"/>
      <c r="MZK179" s="559"/>
      <c r="MZL179" s="551"/>
      <c r="MZM179" s="549"/>
      <c r="MZN179" s="550"/>
      <c r="MZO179" s="559"/>
      <c r="MZP179" s="551"/>
      <c r="MZQ179" s="549"/>
      <c r="MZR179" s="550"/>
      <c r="MZS179" s="559"/>
      <c r="MZT179" s="551"/>
      <c r="MZU179" s="549"/>
      <c r="MZV179" s="550"/>
      <c r="MZW179" s="559"/>
      <c r="MZX179" s="551"/>
      <c r="MZY179" s="549"/>
      <c r="MZZ179" s="550"/>
      <c r="NAA179" s="559"/>
      <c r="NAB179" s="551"/>
      <c r="NAC179" s="549"/>
      <c r="NAD179" s="550"/>
      <c r="NAE179" s="559"/>
      <c r="NAF179" s="551"/>
      <c r="NAG179" s="549"/>
      <c r="NAH179" s="550"/>
      <c r="NAI179" s="559"/>
      <c r="NAJ179" s="551"/>
      <c r="NAK179" s="549"/>
      <c r="NAL179" s="550"/>
      <c r="NAM179" s="559"/>
      <c r="NAN179" s="551"/>
      <c r="NAO179" s="549"/>
      <c r="NAP179" s="550"/>
      <c r="NAQ179" s="559"/>
      <c r="NAR179" s="551"/>
      <c r="NAS179" s="549"/>
      <c r="NAT179" s="550"/>
      <c r="NAU179" s="559"/>
      <c r="NAV179" s="551"/>
      <c r="NAW179" s="549"/>
      <c r="NAX179" s="550"/>
      <c r="NAY179" s="559"/>
      <c r="NAZ179" s="551"/>
      <c r="NBA179" s="549"/>
      <c r="NBB179" s="550"/>
      <c r="NBC179" s="559"/>
      <c r="NBD179" s="551"/>
      <c r="NBE179" s="549"/>
      <c r="NBF179" s="550"/>
      <c r="NBG179" s="559"/>
      <c r="NBH179" s="551"/>
      <c r="NBI179" s="549"/>
      <c r="NBJ179" s="550"/>
      <c r="NBK179" s="559"/>
      <c r="NBL179" s="551"/>
      <c r="NBM179" s="549"/>
      <c r="NBN179" s="550"/>
      <c r="NBO179" s="559"/>
      <c r="NBP179" s="551"/>
      <c r="NBQ179" s="549"/>
      <c r="NBR179" s="550"/>
      <c r="NBS179" s="559"/>
      <c r="NBT179" s="551"/>
      <c r="NBU179" s="549"/>
      <c r="NBV179" s="550"/>
      <c r="NBW179" s="559"/>
      <c r="NBX179" s="551"/>
      <c r="NBY179" s="549"/>
      <c r="NBZ179" s="550"/>
      <c r="NCA179" s="559"/>
      <c r="NCB179" s="551"/>
      <c r="NCC179" s="549"/>
      <c r="NCD179" s="550"/>
      <c r="NCE179" s="559"/>
      <c r="NCF179" s="551"/>
      <c r="NCG179" s="549"/>
      <c r="NCH179" s="550"/>
      <c r="NCI179" s="559"/>
      <c r="NCJ179" s="551"/>
      <c r="NCK179" s="549"/>
      <c r="NCL179" s="550"/>
      <c r="NCM179" s="559"/>
      <c r="NCN179" s="551"/>
      <c r="NCO179" s="549"/>
      <c r="NCP179" s="550"/>
      <c r="NCQ179" s="559"/>
      <c r="NCR179" s="551"/>
      <c r="NCS179" s="549"/>
      <c r="NCT179" s="550"/>
      <c r="NCU179" s="559"/>
      <c r="NCV179" s="551"/>
      <c r="NCW179" s="549"/>
      <c r="NCX179" s="550"/>
      <c r="NCY179" s="559"/>
      <c r="NCZ179" s="551"/>
      <c r="NDA179" s="549"/>
      <c r="NDB179" s="550"/>
      <c r="NDC179" s="559"/>
      <c r="NDD179" s="551"/>
      <c r="NDE179" s="549"/>
      <c r="NDF179" s="550"/>
      <c r="NDG179" s="559"/>
      <c r="NDH179" s="551"/>
      <c r="NDI179" s="549"/>
      <c r="NDJ179" s="550"/>
      <c r="NDK179" s="559"/>
      <c r="NDL179" s="551"/>
      <c r="NDM179" s="549"/>
      <c r="NDN179" s="550"/>
      <c r="NDO179" s="559"/>
      <c r="NDP179" s="551"/>
      <c r="NDQ179" s="549"/>
      <c r="NDR179" s="550"/>
      <c r="NDS179" s="559"/>
      <c r="NDT179" s="551"/>
      <c r="NDU179" s="549"/>
      <c r="NDV179" s="550"/>
      <c r="NDW179" s="559"/>
      <c r="NDX179" s="551"/>
      <c r="NDY179" s="549"/>
      <c r="NDZ179" s="550"/>
      <c r="NEA179" s="559"/>
      <c r="NEB179" s="551"/>
      <c r="NEC179" s="549"/>
      <c r="NED179" s="550"/>
      <c r="NEE179" s="559"/>
      <c r="NEF179" s="551"/>
      <c r="NEG179" s="549"/>
      <c r="NEH179" s="550"/>
      <c r="NEI179" s="559"/>
      <c r="NEJ179" s="551"/>
      <c r="NEK179" s="549"/>
      <c r="NEL179" s="550"/>
      <c r="NEM179" s="559"/>
      <c r="NEN179" s="551"/>
      <c r="NEO179" s="549"/>
      <c r="NEP179" s="550"/>
      <c r="NEQ179" s="559"/>
      <c r="NER179" s="551"/>
      <c r="NES179" s="549"/>
      <c r="NET179" s="550"/>
      <c r="NEU179" s="559"/>
      <c r="NEV179" s="551"/>
      <c r="NEW179" s="549"/>
      <c r="NEX179" s="550"/>
      <c r="NEY179" s="559"/>
      <c r="NEZ179" s="551"/>
      <c r="NFA179" s="549"/>
      <c r="NFB179" s="550"/>
      <c r="NFC179" s="559"/>
      <c r="NFD179" s="551"/>
      <c r="NFE179" s="549"/>
      <c r="NFF179" s="550"/>
      <c r="NFG179" s="559"/>
      <c r="NFH179" s="551"/>
      <c r="NFI179" s="549"/>
      <c r="NFJ179" s="550"/>
      <c r="NFK179" s="559"/>
      <c r="NFL179" s="551"/>
      <c r="NFM179" s="549"/>
      <c r="NFN179" s="550"/>
      <c r="NFO179" s="559"/>
      <c r="NFP179" s="551"/>
      <c r="NFQ179" s="549"/>
      <c r="NFR179" s="550"/>
      <c r="NFS179" s="559"/>
      <c r="NFT179" s="551"/>
      <c r="NFU179" s="549"/>
      <c r="NFV179" s="550"/>
      <c r="NFW179" s="559"/>
      <c r="NFX179" s="551"/>
      <c r="NFY179" s="549"/>
      <c r="NFZ179" s="550"/>
      <c r="NGA179" s="559"/>
      <c r="NGB179" s="551"/>
      <c r="NGC179" s="549"/>
      <c r="NGD179" s="550"/>
      <c r="NGE179" s="559"/>
      <c r="NGF179" s="551"/>
      <c r="NGG179" s="549"/>
      <c r="NGH179" s="550"/>
      <c r="NGI179" s="559"/>
      <c r="NGJ179" s="551"/>
      <c r="NGK179" s="549"/>
      <c r="NGL179" s="550"/>
      <c r="NGM179" s="559"/>
      <c r="NGN179" s="551"/>
      <c r="NGO179" s="549"/>
      <c r="NGP179" s="550"/>
      <c r="NGQ179" s="559"/>
      <c r="NGR179" s="551"/>
      <c r="NGS179" s="549"/>
      <c r="NGT179" s="550"/>
      <c r="NGU179" s="559"/>
      <c r="NGV179" s="551"/>
      <c r="NGW179" s="549"/>
      <c r="NGX179" s="550"/>
      <c r="NGY179" s="559"/>
      <c r="NGZ179" s="551"/>
      <c r="NHA179" s="549"/>
      <c r="NHB179" s="550"/>
      <c r="NHC179" s="559"/>
      <c r="NHD179" s="551"/>
      <c r="NHE179" s="549"/>
      <c r="NHF179" s="550"/>
      <c r="NHG179" s="559"/>
      <c r="NHH179" s="551"/>
      <c r="NHI179" s="549"/>
      <c r="NHJ179" s="550"/>
      <c r="NHK179" s="559"/>
      <c r="NHL179" s="551"/>
      <c r="NHM179" s="549"/>
      <c r="NHN179" s="550"/>
      <c r="NHO179" s="559"/>
      <c r="NHP179" s="551"/>
      <c r="NHQ179" s="549"/>
      <c r="NHR179" s="550"/>
      <c r="NHS179" s="559"/>
      <c r="NHT179" s="551"/>
      <c r="NHU179" s="549"/>
      <c r="NHV179" s="550"/>
      <c r="NHW179" s="559"/>
      <c r="NHX179" s="551"/>
      <c r="NHY179" s="549"/>
      <c r="NHZ179" s="550"/>
      <c r="NIA179" s="559"/>
      <c r="NIB179" s="551"/>
      <c r="NIC179" s="549"/>
      <c r="NID179" s="550"/>
      <c r="NIE179" s="559"/>
      <c r="NIF179" s="551"/>
      <c r="NIG179" s="549"/>
      <c r="NIH179" s="550"/>
      <c r="NII179" s="559"/>
      <c r="NIJ179" s="551"/>
      <c r="NIK179" s="549"/>
      <c r="NIL179" s="550"/>
      <c r="NIM179" s="559"/>
      <c r="NIN179" s="551"/>
      <c r="NIO179" s="549"/>
      <c r="NIP179" s="550"/>
      <c r="NIQ179" s="559"/>
      <c r="NIR179" s="551"/>
      <c r="NIS179" s="549"/>
      <c r="NIT179" s="550"/>
      <c r="NIU179" s="559"/>
      <c r="NIV179" s="551"/>
      <c r="NIW179" s="549"/>
      <c r="NIX179" s="550"/>
      <c r="NIY179" s="559"/>
      <c r="NIZ179" s="551"/>
      <c r="NJA179" s="549"/>
      <c r="NJB179" s="550"/>
      <c r="NJC179" s="559"/>
      <c r="NJD179" s="551"/>
      <c r="NJE179" s="549"/>
      <c r="NJF179" s="550"/>
      <c r="NJG179" s="559"/>
      <c r="NJH179" s="551"/>
      <c r="NJI179" s="549"/>
      <c r="NJJ179" s="550"/>
      <c r="NJK179" s="559"/>
      <c r="NJL179" s="551"/>
      <c r="NJM179" s="549"/>
      <c r="NJN179" s="550"/>
      <c r="NJO179" s="559"/>
      <c r="NJP179" s="551"/>
      <c r="NJQ179" s="549"/>
      <c r="NJR179" s="550"/>
      <c r="NJS179" s="559"/>
      <c r="NJT179" s="551"/>
      <c r="NJU179" s="549"/>
      <c r="NJV179" s="550"/>
      <c r="NJW179" s="559"/>
      <c r="NJX179" s="551"/>
      <c r="NJY179" s="549"/>
      <c r="NJZ179" s="550"/>
      <c r="NKA179" s="559"/>
      <c r="NKB179" s="551"/>
      <c r="NKC179" s="549"/>
      <c r="NKD179" s="550"/>
      <c r="NKE179" s="559"/>
      <c r="NKF179" s="551"/>
      <c r="NKG179" s="549"/>
      <c r="NKH179" s="550"/>
      <c r="NKI179" s="559"/>
      <c r="NKJ179" s="551"/>
      <c r="NKK179" s="549"/>
      <c r="NKL179" s="550"/>
      <c r="NKM179" s="559"/>
      <c r="NKN179" s="551"/>
      <c r="NKO179" s="549"/>
      <c r="NKP179" s="550"/>
      <c r="NKQ179" s="559"/>
      <c r="NKR179" s="551"/>
      <c r="NKS179" s="549"/>
      <c r="NKT179" s="550"/>
      <c r="NKU179" s="559"/>
      <c r="NKV179" s="551"/>
      <c r="NKW179" s="549"/>
      <c r="NKX179" s="550"/>
      <c r="NKY179" s="559"/>
      <c r="NKZ179" s="551"/>
      <c r="NLA179" s="549"/>
      <c r="NLB179" s="550"/>
      <c r="NLC179" s="559"/>
      <c r="NLD179" s="551"/>
      <c r="NLE179" s="549"/>
      <c r="NLF179" s="550"/>
      <c r="NLG179" s="559"/>
      <c r="NLH179" s="551"/>
      <c r="NLI179" s="549"/>
      <c r="NLJ179" s="550"/>
      <c r="NLK179" s="559"/>
      <c r="NLL179" s="551"/>
      <c r="NLM179" s="549"/>
      <c r="NLN179" s="550"/>
      <c r="NLO179" s="559"/>
      <c r="NLP179" s="551"/>
      <c r="NLQ179" s="549"/>
      <c r="NLR179" s="550"/>
      <c r="NLS179" s="559"/>
      <c r="NLT179" s="551"/>
      <c r="NLU179" s="549"/>
      <c r="NLV179" s="550"/>
      <c r="NLW179" s="559"/>
      <c r="NLX179" s="551"/>
      <c r="NLY179" s="549"/>
      <c r="NLZ179" s="550"/>
      <c r="NMA179" s="559"/>
      <c r="NMB179" s="551"/>
      <c r="NMC179" s="549"/>
      <c r="NMD179" s="550"/>
      <c r="NME179" s="559"/>
      <c r="NMF179" s="551"/>
      <c r="NMG179" s="549"/>
      <c r="NMH179" s="550"/>
      <c r="NMI179" s="559"/>
      <c r="NMJ179" s="551"/>
      <c r="NMK179" s="549"/>
      <c r="NML179" s="550"/>
      <c r="NMM179" s="559"/>
      <c r="NMN179" s="551"/>
      <c r="NMO179" s="549"/>
      <c r="NMP179" s="550"/>
      <c r="NMQ179" s="559"/>
      <c r="NMR179" s="551"/>
      <c r="NMS179" s="549"/>
      <c r="NMT179" s="550"/>
      <c r="NMU179" s="559"/>
      <c r="NMV179" s="551"/>
      <c r="NMW179" s="549"/>
      <c r="NMX179" s="550"/>
      <c r="NMY179" s="559"/>
      <c r="NMZ179" s="551"/>
      <c r="NNA179" s="549"/>
      <c r="NNB179" s="550"/>
      <c r="NNC179" s="559"/>
      <c r="NND179" s="551"/>
      <c r="NNE179" s="549"/>
      <c r="NNF179" s="550"/>
      <c r="NNG179" s="559"/>
      <c r="NNH179" s="551"/>
      <c r="NNI179" s="549"/>
      <c r="NNJ179" s="550"/>
      <c r="NNK179" s="559"/>
      <c r="NNL179" s="551"/>
      <c r="NNM179" s="549"/>
      <c r="NNN179" s="550"/>
      <c r="NNO179" s="559"/>
      <c r="NNP179" s="551"/>
      <c r="NNQ179" s="549"/>
      <c r="NNR179" s="550"/>
      <c r="NNS179" s="559"/>
      <c r="NNT179" s="551"/>
      <c r="NNU179" s="549"/>
      <c r="NNV179" s="550"/>
      <c r="NNW179" s="559"/>
      <c r="NNX179" s="551"/>
      <c r="NNY179" s="549"/>
      <c r="NNZ179" s="550"/>
      <c r="NOA179" s="559"/>
      <c r="NOB179" s="551"/>
      <c r="NOC179" s="549"/>
      <c r="NOD179" s="550"/>
      <c r="NOE179" s="559"/>
      <c r="NOF179" s="551"/>
      <c r="NOG179" s="549"/>
      <c r="NOH179" s="550"/>
      <c r="NOI179" s="559"/>
      <c r="NOJ179" s="551"/>
      <c r="NOK179" s="549"/>
      <c r="NOL179" s="550"/>
      <c r="NOM179" s="559"/>
      <c r="NON179" s="551"/>
      <c r="NOO179" s="549"/>
      <c r="NOP179" s="550"/>
      <c r="NOQ179" s="559"/>
      <c r="NOR179" s="551"/>
      <c r="NOS179" s="549"/>
      <c r="NOT179" s="550"/>
      <c r="NOU179" s="559"/>
      <c r="NOV179" s="551"/>
      <c r="NOW179" s="549"/>
      <c r="NOX179" s="550"/>
      <c r="NOY179" s="559"/>
      <c r="NOZ179" s="551"/>
      <c r="NPA179" s="549"/>
      <c r="NPB179" s="550"/>
      <c r="NPC179" s="559"/>
      <c r="NPD179" s="551"/>
      <c r="NPE179" s="549"/>
      <c r="NPF179" s="550"/>
      <c r="NPG179" s="559"/>
      <c r="NPH179" s="551"/>
      <c r="NPI179" s="549"/>
      <c r="NPJ179" s="550"/>
      <c r="NPK179" s="559"/>
      <c r="NPL179" s="551"/>
      <c r="NPM179" s="549"/>
      <c r="NPN179" s="550"/>
      <c r="NPO179" s="559"/>
      <c r="NPP179" s="551"/>
      <c r="NPQ179" s="549"/>
      <c r="NPR179" s="550"/>
      <c r="NPS179" s="559"/>
      <c r="NPT179" s="551"/>
      <c r="NPU179" s="549"/>
      <c r="NPV179" s="550"/>
      <c r="NPW179" s="559"/>
      <c r="NPX179" s="551"/>
      <c r="NPY179" s="549"/>
      <c r="NPZ179" s="550"/>
      <c r="NQA179" s="559"/>
      <c r="NQB179" s="551"/>
      <c r="NQC179" s="549"/>
      <c r="NQD179" s="550"/>
      <c r="NQE179" s="559"/>
      <c r="NQF179" s="551"/>
      <c r="NQG179" s="549"/>
      <c r="NQH179" s="550"/>
      <c r="NQI179" s="559"/>
      <c r="NQJ179" s="551"/>
      <c r="NQK179" s="549"/>
      <c r="NQL179" s="550"/>
      <c r="NQM179" s="559"/>
      <c r="NQN179" s="551"/>
      <c r="NQO179" s="549"/>
      <c r="NQP179" s="550"/>
      <c r="NQQ179" s="559"/>
      <c r="NQR179" s="551"/>
      <c r="NQS179" s="549"/>
      <c r="NQT179" s="550"/>
      <c r="NQU179" s="559"/>
      <c r="NQV179" s="551"/>
      <c r="NQW179" s="549"/>
      <c r="NQX179" s="550"/>
      <c r="NQY179" s="559"/>
      <c r="NQZ179" s="551"/>
      <c r="NRA179" s="549"/>
      <c r="NRB179" s="550"/>
      <c r="NRC179" s="559"/>
      <c r="NRD179" s="551"/>
      <c r="NRE179" s="549"/>
      <c r="NRF179" s="550"/>
      <c r="NRG179" s="559"/>
      <c r="NRH179" s="551"/>
      <c r="NRI179" s="549"/>
      <c r="NRJ179" s="550"/>
      <c r="NRK179" s="559"/>
      <c r="NRL179" s="551"/>
      <c r="NRM179" s="549"/>
      <c r="NRN179" s="550"/>
      <c r="NRO179" s="559"/>
      <c r="NRP179" s="551"/>
      <c r="NRQ179" s="549"/>
      <c r="NRR179" s="550"/>
      <c r="NRS179" s="559"/>
      <c r="NRT179" s="551"/>
      <c r="NRU179" s="549"/>
      <c r="NRV179" s="550"/>
      <c r="NRW179" s="559"/>
      <c r="NRX179" s="551"/>
      <c r="NRY179" s="549"/>
      <c r="NRZ179" s="550"/>
      <c r="NSA179" s="559"/>
      <c r="NSB179" s="551"/>
      <c r="NSC179" s="549"/>
      <c r="NSD179" s="550"/>
      <c r="NSE179" s="559"/>
      <c r="NSF179" s="551"/>
      <c r="NSG179" s="549"/>
      <c r="NSH179" s="550"/>
      <c r="NSI179" s="559"/>
      <c r="NSJ179" s="551"/>
      <c r="NSK179" s="549"/>
      <c r="NSL179" s="550"/>
      <c r="NSM179" s="559"/>
      <c r="NSN179" s="551"/>
      <c r="NSO179" s="549"/>
      <c r="NSP179" s="550"/>
      <c r="NSQ179" s="559"/>
      <c r="NSR179" s="551"/>
      <c r="NSS179" s="549"/>
      <c r="NST179" s="550"/>
      <c r="NSU179" s="559"/>
      <c r="NSV179" s="551"/>
      <c r="NSW179" s="549"/>
      <c r="NSX179" s="550"/>
      <c r="NSY179" s="559"/>
      <c r="NSZ179" s="551"/>
      <c r="NTA179" s="549"/>
      <c r="NTB179" s="550"/>
      <c r="NTC179" s="559"/>
      <c r="NTD179" s="551"/>
      <c r="NTE179" s="549"/>
      <c r="NTF179" s="550"/>
      <c r="NTG179" s="559"/>
      <c r="NTH179" s="551"/>
      <c r="NTI179" s="549"/>
      <c r="NTJ179" s="550"/>
      <c r="NTK179" s="559"/>
      <c r="NTL179" s="551"/>
      <c r="NTM179" s="549"/>
      <c r="NTN179" s="550"/>
      <c r="NTO179" s="559"/>
      <c r="NTP179" s="551"/>
      <c r="NTQ179" s="549"/>
      <c r="NTR179" s="550"/>
      <c r="NTS179" s="559"/>
      <c r="NTT179" s="551"/>
      <c r="NTU179" s="549"/>
      <c r="NTV179" s="550"/>
      <c r="NTW179" s="559"/>
      <c r="NTX179" s="551"/>
      <c r="NTY179" s="549"/>
      <c r="NTZ179" s="550"/>
      <c r="NUA179" s="559"/>
      <c r="NUB179" s="551"/>
      <c r="NUC179" s="549"/>
      <c r="NUD179" s="550"/>
      <c r="NUE179" s="559"/>
      <c r="NUF179" s="551"/>
      <c r="NUG179" s="549"/>
      <c r="NUH179" s="550"/>
      <c r="NUI179" s="559"/>
      <c r="NUJ179" s="551"/>
      <c r="NUK179" s="549"/>
      <c r="NUL179" s="550"/>
      <c r="NUM179" s="559"/>
      <c r="NUN179" s="551"/>
      <c r="NUO179" s="549"/>
      <c r="NUP179" s="550"/>
      <c r="NUQ179" s="559"/>
      <c r="NUR179" s="551"/>
      <c r="NUS179" s="549"/>
      <c r="NUT179" s="550"/>
      <c r="NUU179" s="559"/>
      <c r="NUV179" s="551"/>
      <c r="NUW179" s="549"/>
      <c r="NUX179" s="550"/>
      <c r="NUY179" s="559"/>
      <c r="NUZ179" s="551"/>
      <c r="NVA179" s="549"/>
      <c r="NVB179" s="550"/>
      <c r="NVC179" s="559"/>
      <c r="NVD179" s="551"/>
      <c r="NVE179" s="549"/>
      <c r="NVF179" s="550"/>
      <c r="NVG179" s="559"/>
      <c r="NVH179" s="551"/>
      <c r="NVI179" s="549"/>
      <c r="NVJ179" s="550"/>
      <c r="NVK179" s="559"/>
      <c r="NVL179" s="551"/>
      <c r="NVM179" s="549"/>
      <c r="NVN179" s="550"/>
      <c r="NVO179" s="559"/>
      <c r="NVP179" s="551"/>
      <c r="NVQ179" s="549"/>
      <c r="NVR179" s="550"/>
      <c r="NVS179" s="559"/>
      <c r="NVT179" s="551"/>
      <c r="NVU179" s="549"/>
      <c r="NVV179" s="550"/>
      <c r="NVW179" s="559"/>
      <c r="NVX179" s="551"/>
      <c r="NVY179" s="549"/>
      <c r="NVZ179" s="550"/>
      <c r="NWA179" s="559"/>
      <c r="NWB179" s="551"/>
      <c r="NWC179" s="549"/>
      <c r="NWD179" s="550"/>
      <c r="NWE179" s="559"/>
      <c r="NWF179" s="551"/>
      <c r="NWG179" s="549"/>
      <c r="NWH179" s="550"/>
      <c r="NWI179" s="559"/>
      <c r="NWJ179" s="551"/>
      <c r="NWK179" s="549"/>
      <c r="NWL179" s="550"/>
      <c r="NWM179" s="559"/>
      <c r="NWN179" s="551"/>
      <c r="NWO179" s="549"/>
      <c r="NWP179" s="550"/>
      <c r="NWQ179" s="559"/>
      <c r="NWR179" s="551"/>
      <c r="NWS179" s="549"/>
      <c r="NWT179" s="550"/>
      <c r="NWU179" s="559"/>
      <c r="NWV179" s="551"/>
      <c r="NWW179" s="549"/>
      <c r="NWX179" s="550"/>
      <c r="NWY179" s="559"/>
      <c r="NWZ179" s="551"/>
      <c r="NXA179" s="549"/>
      <c r="NXB179" s="550"/>
      <c r="NXC179" s="559"/>
      <c r="NXD179" s="551"/>
      <c r="NXE179" s="549"/>
      <c r="NXF179" s="550"/>
      <c r="NXG179" s="559"/>
      <c r="NXH179" s="551"/>
      <c r="NXI179" s="549"/>
      <c r="NXJ179" s="550"/>
      <c r="NXK179" s="559"/>
      <c r="NXL179" s="551"/>
      <c r="NXM179" s="549"/>
      <c r="NXN179" s="550"/>
      <c r="NXO179" s="559"/>
      <c r="NXP179" s="551"/>
      <c r="NXQ179" s="549"/>
      <c r="NXR179" s="550"/>
      <c r="NXS179" s="559"/>
      <c r="NXT179" s="551"/>
      <c r="NXU179" s="549"/>
      <c r="NXV179" s="550"/>
      <c r="NXW179" s="559"/>
      <c r="NXX179" s="551"/>
      <c r="NXY179" s="549"/>
      <c r="NXZ179" s="550"/>
      <c r="NYA179" s="559"/>
      <c r="NYB179" s="551"/>
      <c r="NYC179" s="549"/>
      <c r="NYD179" s="550"/>
      <c r="NYE179" s="559"/>
      <c r="NYF179" s="551"/>
      <c r="NYG179" s="549"/>
      <c r="NYH179" s="550"/>
      <c r="NYI179" s="559"/>
      <c r="NYJ179" s="551"/>
      <c r="NYK179" s="549"/>
      <c r="NYL179" s="550"/>
      <c r="NYM179" s="559"/>
      <c r="NYN179" s="551"/>
      <c r="NYO179" s="549"/>
      <c r="NYP179" s="550"/>
      <c r="NYQ179" s="559"/>
      <c r="NYR179" s="551"/>
      <c r="NYS179" s="549"/>
      <c r="NYT179" s="550"/>
      <c r="NYU179" s="559"/>
      <c r="NYV179" s="551"/>
      <c r="NYW179" s="549"/>
      <c r="NYX179" s="550"/>
      <c r="NYY179" s="559"/>
      <c r="NYZ179" s="551"/>
      <c r="NZA179" s="549"/>
      <c r="NZB179" s="550"/>
      <c r="NZC179" s="559"/>
      <c r="NZD179" s="551"/>
      <c r="NZE179" s="549"/>
      <c r="NZF179" s="550"/>
      <c r="NZG179" s="559"/>
      <c r="NZH179" s="551"/>
      <c r="NZI179" s="549"/>
      <c r="NZJ179" s="550"/>
      <c r="NZK179" s="559"/>
      <c r="NZL179" s="551"/>
      <c r="NZM179" s="549"/>
      <c r="NZN179" s="550"/>
      <c r="NZO179" s="559"/>
      <c r="NZP179" s="551"/>
      <c r="NZQ179" s="549"/>
      <c r="NZR179" s="550"/>
      <c r="NZS179" s="559"/>
      <c r="NZT179" s="551"/>
      <c r="NZU179" s="549"/>
      <c r="NZV179" s="550"/>
      <c r="NZW179" s="559"/>
      <c r="NZX179" s="551"/>
      <c r="NZY179" s="549"/>
      <c r="NZZ179" s="550"/>
      <c r="OAA179" s="559"/>
      <c r="OAB179" s="551"/>
      <c r="OAC179" s="549"/>
      <c r="OAD179" s="550"/>
      <c r="OAE179" s="559"/>
      <c r="OAF179" s="551"/>
      <c r="OAG179" s="549"/>
      <c r="OAH179" s="550"/>
      <c r="OAI179" s="559"/>
      <c r="OAJ179" s="551"/>
      <c r="OAK179" s="549"/>
      <c r="OAL179" s="550"/>
      <c r="OAM179" s="559"/>
      <c r="OAN179" s="551"/>
      <c r="OAO179" s="549"/>
      <c r="OAP179" s="550"/>
      <c r="OAQ179" s="559"/>
      <c r="OAR179" s="551"/>
      <c r="OAS179" s="549"/>
      <c r="OAT179" s="550"/>
      <c r="OAU179" s="559"/>
      <c r="OAV179" s="551"/>
      <c r="OAW179" s="549"/>
      <c r="OAX179" s="550"/>
      <c r="OAY179" s="559"/>
      <c r="OAZ179" s="551"/>
      <c r="OBA179" s="549"/>
      <c r="OBB179" s="550"/>
      <c r="OBC179" s="559"/>
      <c r="OBD179" s="551"/>
      <c r="OBE179" s="549"/>
      <c r="OBF179" s="550"/>
      <c r="OBG179" s="559"/>
      <c r="OBH179" s="551"/>
      <c r="OBI179" s="549"/>
      <c r="OBJ179" s="550"/>
      <c r="OBK179" s="559"/>
      <c r="OBL179" s="551"/>
      <c r="OBM179" s="549"/>
      <c r="OBN179" s="550"/>
      <c r="OBO179" s="559"/>
      <c r="OBP179" s="551"/>
      <c r="OBQ179" s="549"/>
      <c r="OBR179" s="550"/>
      <c r="OBS179" s="559"/>
      <c r="OBT179" s="551"/>
      <c r="OBU179" s="549"/>
      <c r="OBV179" s="550"/>
      <c r="OBW179" s="559"/>
      <c r="OBX179" s="551"/>
      <c r="OBY179" s="549"/>
      <c r="OBZ179" s="550"/>
      <c r="OCA179" s="559"/>
      <c r="OCB179" s="551"/>
      <c r="OCC179" s="549"/>
      <c r="OCD179" s="550"/>
      <c r="OCE179" s="559"/>
      <c r="OCF179" s="551"/>
      <c r="OCG179" s="549"/>
      <c r="OCH179" s="550"/>
      <c r="OCI179" s="559"/>
      <c r="OCJ179" s="551"/>
      <c r="OCK179" s="549"/>
      <c r="OCL179" s="550"/>
      <c r="OCM179" s="559"/>
      <c r="OCN179" s="551"/>
      <c r="OCO179" s="549"/>
      <c r="OCP179" s="550"/>
      <c r="OCQ179" s="559"/>
      <c r="OCR179" s="551"/>
      <c r="OCS179" s="549"/>
      <c r="OCT179" s="550"/>
      <c r="OCU179" s="559"/>
      <c r="OCV179" s="551"/>
      <c r="OCW179" s="549"/>
      <c r="OCX179" s="550"/>
      <c r="OCY179" s="559"/>
      <c r="OCZ179" s="551"/>
      <c r="ODA179" s="549"/>
      <c r="ODB179" s="550"/>
      <c r="ODC179" s="559"/>
      <c r="ODD179" s="551"/>
      <c r="ODE179" s="549"/>
      <c r="ODF179" s="550"/>
      <c r="ODG179" s="559"/>
      <c r="ODH179" s="551"/>
      <c r="ODI179" s="549"/>
      <c r="ODJ179" s="550"/>
      <c r="ODK179" s="559"/>
      <c r="ODL179" s="551"/>
      <c r="ODM179" s="549"/>
      <c r="ODN179" s="550"/>
      <c r="ODO179" s="559"/>
      <c r="ODP179" s="551"/>
      <c r="ODQ179" s="549"/>
      <c r="ODR179" s="550"/>
      <c r="ODS179" s="559"/>
      <c r="ODT179" s="551"/>
      <c r="ODU179" s="549"/>
      <c r="ODV179" s="550"/>
      <c r="ODW179" s="559"/>
      <c r="ODX179" s="551"/>
      <c r="ODY179" s="549"/>
      <c r="ODZ179" s="550"/>
      <c r="OEA179" s="559"/>
      <c r="OEB179" s="551"/>
      <c r="OEC179" s="549"/>
      <c r="OED179" s="550"/>
      <c r="OEE179" s="559"/>
      <c r="OEF179" s="551"/>
      <c r="OEG179" s="549"/>
      <c r="OEH179" s="550"/>
      <c r="OEI179" s="559"/>
      <c r="OEJ179" s="551"/>
      <c r="OEK179" s="549"/>
      <c r="OEL179" s="550"/>
      <c r="OEM179" s="559"/>
      <c r="OEN179" s="551"/>
      <c r="OEO179" s="549"/>
      <c r="OEP179" s="550"/>
      <c r="OEQ179" s="559"/>
      <c r="OER179" s="551"/>
      <c r="OES179" s="549"/>
      <c r="OET179" s="550"/>
      <c r="OEU179" s="559"/>
      <c r="OEV179" s="551"/>
      <c r="OEW179" s="549"/>
      <c r="OEX179" s="550"/>
      <c r="OEY179" s="559"/>
      <c r="OEZ179" s="551"/>
      <c r="OFA179" s="549"/>
      <c r="OFB179" s="550"/>
      <c r="OFC179" s="559"/>
      <c r="OFD179" s="551"/>
      <c r="OFE179" s="549"/>
      <c r="OFF179" s="550"/>
      <c r="OFG179" s="559"/>
      <c r="OFH179" s="551"/>
      <c r="OFI179" s="549"/>
      <c r="OFJ179" s="550"/>
      <c r="OFK179" s="559"/>
      <c r="OFL179" s="551"/>
      <c r="OFM179" s="549"/>
      <c r="OFN179" s="550"/>
      <c r="OFO179" s="559"/>
      <c r="OFP179" s="551"/>
      <c r="OFQ179" s="549"/>
      <c r="OFR179" s="550"/>
      <c r="OFS179" s="559"/>
      <c r="OFT179" s="551"/>
      <c r="OFU179" s="549"/>
      <c r="OFV179" s="550"/>
      <c r="OFW179" s="559"/>
      <c r="OFX179" s="551"/>
      <c r="OFY179" s="549"/>
      <c r="OFZ179" s="550"/>
      <c r="OGA179" s="559"/>
      <c r="OGB179" s="551"/>
      <c r="OGC179" s="549"/>
      <c r="OGD179" s="550"/>
      <c r="OGE179" s="559"/>
      <c r="OGF179" s="551"/>
      <c r="OGG179" s="549"/>
      <c r="OGH179" s="550"/>
      <c r="OGI179" s="559"/>
      <c r="OGJ179" s="551"/>
      <c r="OGK179" s="549"/>
      <c r="OGL179" s="550"/>
      <c r="OGM179" s="559"/>
      <c r="OGN179" s="551"/>
      <c r="OGO179" s="549"/>
      <c r="OGP179" s="550"/>
      <c r="OGQ179" s="559"/>
      <c r="OGR179" s="551"/>
      <c r="OGS179" s="549"/>
      <c r="OGT179" s="550"/>
      <c r="OGU179" s="559"/>
      <c r="OGV179" s="551"/>
      <c r="OGW179" s="549"/>
      <c r="OGX179" s="550"/>
      <c r="OGY179" s="559"/>
      <c r="OGZ179" s="551"/>
      <c r="OHA179" s="549"/>
      <c r="OHB179" s="550"/>
      <c r="OHC179" s="559"/>
      <c r="OHD179" s="551"/>
      <c r="OHE179" s="549"/>
      <c r="OHF179" s="550"/>
      <c r="OHG179" s="559"/>
      <c r="OHH179" s="551"/>
      <c r="OHI179" s="549"/>
      <c r="OHJ179" s="550"/>
      <c r="OHK179" s="559"/>
      <c r="OHL179" s="551"/>
      <c r="OHM179" s="549"/>
      <c r="OHN179" s="550"/>
      <c r="OHO179" s="559"/>
      <c r="OHP179" s="551"/>
      <c r="OHQ179" s="549"/>
      <c r="OHR179" s="550"/>
      <c r="OHS179" s="559"/>
      <c r="OHT179" s="551"/>
      <c r="OHU179" s="549"/>
      <c r="OHV179" s="550"/>
      <c r="OHW179" s="559"/>
      <c r="OHX179" s="551"/>
      <c r="OHY179" s="549"/>
      <c r="OHZ179" s="550"/>
      <c r="OIA179" s="559"/>
      <c r="OIB179" s="551"/>
      <c r="OIC179" s="549"/>
      <c r="OID179" s="550"/>
      <c r="OIE179" s="559"/>
      <c r="OIF179" s="551"/>
      <c r="OIG179" s="549"/>
      <c r="OIH179" s="550"/>
      <c r="OII179" s="559"/>
      <c r="OIJ179" s="551"/>
      <c r="OIK179" s="549"/>
      <c r="OIL179" s="550"/>
      <c r="OIM179" s="559"/>
      <c r="OIN179" s="551"/>
      <c r="OIO179" s="549"/>
      <c r="OIP179" s="550"/>
      <c r="OIQ179" s="559"/>
      <c r="OIR179" s="551"/>
      <c r="OIS179" s="549"/>
      <c r="OIT179" s="550"/>
      <c r="OIU179" s="559"/>
      <c r="OIV179" s="551"/>
      <c r="OIW179" s="549"/>
      <c r="OIX179" s="550"/>
      <c r="OIY179" s="559"/>
      <c r="OIZ179" s="551"/>
      <c r="OJA179" s="549"/>
      <c r="OJB179" s="550"/>
      <c r="OJC179" s="559"/>
      <c r="OJD179" s="551"/>
      <c r="OJE179" s="549"/>
      <c r="OJF179" s="550"/>
      <c r="OJG179" s="559"/>
      <c r="OJH179" s="551"/>
      <c r="OJI179" s="549"/>
      <c r="OJJ179" s="550"/>
      <c r="OJK179" s="559"/>
      <c r="OJL179" s="551"/>
      <c r="OJM179" s="549"/>
      <c r="OJN179" s="550"/>
      <c r="OJO179" s="559"/>
      <c r="OJP179" s="551"/>
      <c r="OJQ179" s="549"/>
      <c r="OJR179" s="550"/>
      <c r="OJS179" s="559"/>
      <c r="OJT179" s="551"/>
      <c r="OJU179" s="549"/>
      <c r="OJV179" s="550"/>
      <c r="OJW179" s="559"/>
      <c r="OJX179" s="551"/>
      <c r="OJY179" s="549"/>
      <c r="OJZ179" s="550"/>
      <c r="OKA179" s="559"/>
      <c r="OKB179" s="551"/>
      <c r="OKC179" s="549"/>
      <c r="OKD179" s="550"/>
      <c r="OKE179" s="559"/>
      <c r="OKF179" s="551"/>
      <c r="OKG179" s="549"/>
      <c r="OKH179" s="550"/>
      <c r="OKI179" s="559"/>
      <c r="OKJ179" s="551"/>
      <c r="OKK179" s="549"/>
      <c r="OKL179" s="550"/>
      <c r="OKM179" s="559"/>
      <c r="OKN179" s="551"/>
      <c r="OKO179" s="549"/>
      <c r="OKP179" s="550"/>
      <c r="OKQ179" s="559"/>
      <c r="OKR179" s="551"/>
      <c r="OKS179" s="549"/>
      <c r="OKT179" s="550"/>
      <c r="OKU179" s="559"/>
      <c r="OKV179" s="551"/>
      <c r="OKW179" s="549"/>
      <c r="OKX179" s="550"/>
      <c r="OKY179" s="559"/>
      <c r="OKZ179" s="551"/>
      <c r="OLA179" s="549"/>
      <c r="OLB179" s="550"/>
      <c r="OLC179" s="559"/>
      <c r="OLD179" s="551"/>
      <c r="OLE179" s="549"/>
      <c r="OLF179" s="550"/>
      <c r="OLG179" s="559"/>
      <c r="OLH179" s="551"/>
      <c r="OLI179" s="549"/>
      <c r="OLJ179" s="550"/>
      <c r="OLK179" s="559"/>
      <c r="OLL179" s="551"/>
      <c r="OLM179" s="549"/>
      <c r="OLN179" s="550"/>
      <c r="OLO179" s="559"/>
      <c r="OLP179" s="551"/>
      <c r="OLQ179" s="549"/>
      <c r="OLR179" s="550"/>
      <c r="OLS179" s="559"/>
      <c r="OLT179" s="551"/>
      <c r="OLU179" s="549"/>
      <c r="OLV179" s="550"/>
      <c r="OLW179" s="559"/>
      <c r="OLX179" s="551"/>
      <c r="OLY179" s="549"/>
      <c r="OLZ179" s="550"/>
      <c r="OMA179" s="559"/>
      <c r="OMB179" s="551"/>
      <c r="OMC179" s="549"/>
      <c r="OMD179" s="550"/>
      <c r="OME179" s="559"/>
      <c r="OMF179" s="551"/>
      <c r="OMG179" s="549"/>
      <c r="OMH179" s="550"/>
      <c r="OMI179" s="559"/>
      <c r="OMJ179" s="551"/>
      <c r="OMK179" s="549"/>
      <c r="OML179" s="550"/>
      <c r="OMM179" s="559"/>
      <c r="OMN179" s="551"/>
      <c r="OMO179" s="549"/>
      <c r="OMP179" s="550"/>
      <c r="OMQ179" s="559"/>
      <c r="OMR179" s="551"/>
      <c r="OMS179" s="549"/>
      <c r="OMT179" s="550"/>
      <c r="OMU179" s="559"/>
      <c r="OMV179" s="551"/>
      <c r="OMW179" s="549"/>
      <c r="OMX179" s="550"/>
      <c r="OMY179" s="559"/>
      <c r="OMZ179" s="551"/>
      <c r="ONA179" s="549"/>
      <c r="ONB179" s="550"/>
      <c r="ONC179" s="559"/>
      <c r="OND179" s="551"/>
      <c r="ONE179" s="549"/>
      <c r="ONF179" s="550"/>
      <c r="ONG179" s="559"/>
      <c r="ONH179" s="551"/>
      <c r="ONI179" s="549"/>
      <c r="ONJ179" s="550"/>
      <c r="ONK179" s="559"/>
      <c r="ONL179" s="551"/>
      <c r="ONM179" s="549"/>
      <c r="ONN179" s="550"/>
      <c r="ONO179" s="559"/>
      <c r="ONP179" s="551"/>
      <c r="ONQ179" s="549"/>
      <c r="ONR179" s="550"/>
      <c r="ONS179" s="559"/>
      <c r="ONT179" s="551"/>
      <c r="ONU179" s="549"/>
      <c r="ONV179" s="550"/>
      <c r="ONW179" s="559"/>
      <c r="ONX179" s="551"/>
      <c r="ONY179" s="549"/>
      <c r="ONZ179" s="550"/>
      <c r="OOA179" s="559"/>
      <c r="OOB179" s="551"/>
      <c r="OOC179" s="549"/>
      <c r="OOD179" s="550"/>
      <c r="OOE179" s="559"/>
      <c r="OOF179" s="551"/>
      <c r="OOG179" s="549"/>
      <c r="OOH179" s="550"/>
      <c r="OOI179" s="559"/>
      <c r="OOJ179" s="551"/>
      <c r="OOK179" s="549"/>
      <c r="OOL179" s="550"/>
      <c r="OOM179" s="559"/>
      <c r="OON179" s="551"/>
      <c r="OOO179" s="549"/>
      <c r="OOP179" s="550"/>
      <c r="OOQ179" s="559"/>
      <c r="OOR179" s="551"/>
      <c r="OOS179" s="549"/>
      <c r="OOT179" s="550"/>
      <c r="OOU179" s="559"/>
      <c r="OOV179" s="551"/>
      <c r="OOW179" s="549"/>
      <c r="OOX179" s="550"/>
      <c r="OOY179" s="559"/>
      <c r="OOZ179" s="551"/>
      <c r="OPA179" s="549"/>
      <c r="OPB179" s="550"/>
      <c r="OPC179" s="559"/>
      <c r="OPD179" s="551"/>
      <c r="OPE179" s="549"/>
      <c r="OPF179" s="550"/>
      <c r="OPG179" s="559"/>
      <c r="OPH179" s="551"/>
      <c r="OPI179" s="549"/>
      <c r="OPJ179" s="550"/>
      <c r="OPK179" s="559"/>
      <c r="OPL179" s="551"/>
      <c r="OPM179" s="549"/>
      <c r="OPN179" s="550"/>
      <c r="OPO179" s="559"/>
      <c r="OPP179" s="551"/>
      <c r="OPQ179" s="549"/>
      <c r="OPR179" s="550"/>
      <c r="OPS179" s="559"/>
      <c r="OPT179" s="551"/>
      <c r="OPU179" s="549"/>
      <c r="OPV179" s="550"/>
      <c r="OPW179" s="559"/>
      <c r="OPX179" s="551"/>
      <c r="OPY179" s="549"/>
      <c r="OPZ179" s="550"/>
      <c r="OQA179" s="559"/>
      <c r="OQB179" s="551"/>
      <c r="OQC179" s="549"/>
      <c r="OQD179" s="550"/>
      <c r="OQE179" s="559"/>
      <c r="OQF179" s="551"/>
      <c r="OQG179" s="549"/>
      <c r="OQH179" s="550"/>
      <c r="OQI179" s="559"/>
      <c r="OQJ179" s="551"/>
      <c r="OQK179" s="549"/>
      <c r="OQL179" s="550"/>
      <c r="OQM179" s="559"/>
      <c r="OQN179" s="551"/>
      <c r="OQO179" s="549"/>
      <c r="OQP179" s="550"/>
      <c r="OQQ179" s="559"/>
      <c r="OQR179" s="551"/>
      <c r="OQS179" s="549"/>
      <c r="OQT179" s="550"/>
      <c r="OQU179" s="559"/>
      <c r="OQV179" s="551"/>
      <c r="OQW179" s="549"/>
      <c r="OQX179" s="550"/>
      <c r="OQY179" s="559"/>
      <c r="OQZ179" s="551"/>
      <c r="ORA179" s="549"/>
      <c r="ORB179" s="550"/>
      <c r="ORC179" s="559"/>
      <c r="ORD179" s="551"/>
      <c r="ORE179" s="549"/>
      <c r="ORF179" s="550"/>
      <c r="ORG179" s="559"/>
      <c r="ORH179" s="551"/>
      <c r="ORI179" s="549"/>
      <c r="ORJ179" s="550"/>
      <c r="ORK179" s="559"/>
      <c r="ORL179" s="551"/>
      <c r="ORM179" s="549"/>
      <c r="ORN179" s="550"/>
      <c r="ORO179" s="559"/>
      <c r="ORP179" s="551"/>
      <c r="ORQ179" s="549"/>
      <c r="ORR179" s="550"/>
      <c r="ORS179" s="559"/>
      <c r="ORT179" s="551"/>
      <c r="ORU179" s="549"/>
      <c r="ORV179" s="550"/>
      <c r="ORW179" s="559"/>
      <c r="ORX179" s="551"/>
      <c r="ORY179" s="549"/>
      <c r="ORZ179" s="550"/>
      <c r="OSA179" s="559"/>
      <c r="OSB179" s="551"/>
      <c r="OSC179" s="549"/>
      <c r="OSD179" s="550"/>
      <c r="OSE179" s="559"/>
      <c r="OSF179" s="551"/>
      <c r="OSG179" s="549"/>
      <c r="OSH179" s="550"/>
      <c r="OSI179" s="559"/>
      <c r="OSJ179" s="551"/>
      <c r="OSK179" s="549"/>
      <c r="OSL179" s="550"/>
      <c r="OSM179" s="559"/>
      <c r="OSN179" s="551"/>
      <c r="OSO179" s="549"/>
      <c r="OSP179" s="550"/>
      <c r="OSQ179" s="559"/>
      <c r="OSR179" s="551"/>
      <c r="OSS179" s="549"/>
      <c r="OST179" s="550"/>
      <c r="OSU179" s="559"/>
      <c r="OSV179" s="551"/>
      <c r="OSW179" s="549"/>
      <c r="OSX179" s="550"/>
      <c r="OSY179" s="559"/>
      <c r="OSZ179" s="551"/>
      <c r="OTA179" s="549"/>
      <c r="OTB179" s="550"/>
      <c r="OTC179" s="559"/>
      <c r="OTD179" s="551"/>
      <c r="OTE179" s="549"/>
      <c r="OTF179" s="550"/>
      <c r="OTG179" s="559"/>
      <c r="OTH179" s="551"/>
      <c r="OTI179" s="549"/>
      <c r="OTJ179" s="550"/>
      <c r="OTK179" s="559"/>
      <c r="OTL179" s="551"/>
      <c r="OTM179" s="549"/>
      <c r="OTN179" s="550"/>
      <c r="OTO179" s="559"/>
      <c r="OTP179" s="551"/>
      <c r="OTQ179" s="549"/>
      <c r="OTR179" s="550"/>
      <c r="OTS179" s="559"/>
      <c r="OTT179" s="551"/>
      <c r="OTU179" s="549"/>
      <c r="OTV179" s="550"/>
      <c r="OTW179" s="559"/>
      <c r="OTX179" s="551"/>
      <c r="OTY179" s="549"/>
      <c r="OTZ179" s="550"/>
      <c r="OUA179" s="559"/>
      <c r="OUB179" s="551"/>
      <c r="OUC179" s="549"/>
      <c r="OUD179" s="550"/>
      <c r="OUE179" s="559"/>
      <c r="OUF179" s="551"/>
      <c r="OUG179" s="549"/>
      <c r="OUH179" s="550"/>
      <c r="OUI179" s="559"/>
      <c r="OUJ179" s="551"/>
      <c r="OUK179" s="549"/>
      <c r="OUL179" s="550"/>
      <c r="OUM179" s="559"/>
      <c r="OUN179" s="551"/>
      <c r="OUO179" s="549"/>
      <c r="OUP179" s="550"/>
      <c r="OUQ179" s="559"/>
      <c r="OUR179" s="551"/>
      <c r="OUS179" s="549"/>
      <c r="OUT179" s="550"/>
      <c r="OUU179" s="559"/>
      <c r="OUV179" s="551"/>
      <c r="OUW179" s="549"/>
      <c r="OUX179" s="550"/>
      <c r="OUY179" s="559"/>
      <c r="OUZ179" s="551"/>
      <c r="OVA179" s="549"/>
      <c r="OVB179" s="550"/>
      <c r="OVC179" s="559"/>
      <c r="OVD179" s="551"/>
      <c r="OVE179" s="549"/>
      <c r="OVF179" s="550"/>
      <c r="OVG179" s="559"/>
      <c r="OVH179" s="551"/>
      <c r="OVI179" s="549"/>
      <c r="OVJ179" s="550"/>
      <c r="OVK179" s="559"/>
      <c r="OVL179" s="551"/>
      <c r="OVM179" s="549"/>
      <c r="OVN179" s="550"/>
      <c r="OVO179" s="559"/>
      <c r="OVP179" s="551"/>
      <c r="OVQ179" s="549"/>
      <c r="OVR179" s="550"/>
      <c r="OVS179" s="559"/>
      <c r="OVT179" s="551"/>
      <c r="OVU179" s="549"/>
      <c r="OVV179" s="550"/>
      <c r="OVW179" s="559"/>
      <c r="OVX179" s="551"/>
      <c r="OVY179" s="549"/>
      <c r="OVZ179" s="550"/>
      <c r="OWA179" s="559"/>
      <c r="OWB179" s="551"/>
      <c r="OWC179" s="549"/>
      <c r="OWD179" s="550"/>
      <c r="OWE179" s="559"/>
      <c r="OWF179" s="551"/>
      <c r="OWG179" s="549"/>
      <c r="OWH179" s="550"/>
      <c r="OWI179" s="559"/>
      <c r="OWJ179" s="551"/>
      <c r="OWK179" s="549"/>
      <c r="OWL179" s="550"/>
      <c r="OWM179" s="559"/>
      <c r="OWN179" s="551"/>
      <c r="OWO179" s="549"/>
      <c r="OWP179" s="550"/>
      <c r="OWQ179" s="559"/>
      <c r="OWR179" s="551"/>
      <c r="OWS179" s="549"/>
      <c r="OWT179" s="550"/>
      <c r="OWU179" s="559"/>
      <c r="OWV179" s="551"/>
      <c r="OWW179" s="549"/>
      <c r="OWX179" s="550"/>
      <c r="OWY179" s="559"/>
      <c r="OWZ179" s="551"/>
      <c r="OXA179" s="549"/>
      <c r="OXB179" s="550"/>
      <c r="OXC179" s="559"/>
      <c r="OXD179" s="551"/>
      <c r="OXE179" s="549"/>
      <c r="OXF179" s="550"/>
      <c r="OXG179" s="559"/>
      <c r="OXH179" s="551"/>
      <c r="OXI179" s="549"/>
      <c r="OXJ179" s="550"/>
      <c r="OXK179" s="559"/>
      <c r="OXL179" s="551"/>
      <c r="OXM179" s="549"/>
      <c r="OXN179" s="550"/>
      <c r="OXO179" s="559"/>
      <c r="OXP179" s="551"/>
      <c r="OXQ179" s="549"/>
      <c r="OXR179" s="550"/>
      <c r="OXS179" s="559"/>
      <c r="OXT179" s="551"/>
      <c r="OXU179" s="549"/>
      <c r="OXV179" s="550"/>
      <c r="OXW179" s="559"/>
      <c r="OXX179" s="551"/>
      <c r="OXY179" s="549"/>
      <c r="OXZ179" s="550"/>
      <c r="OYA179" s="559"/>
      <c r="OYB179" s="551"/>
      <c r="OYC179" s="549"/>
      <c r="OYD179" s="550"/>
      <c r="OYE179" s="559"/>
      <c r="OYF179" s="551"/>
      <c r="OYG179" s="549"/>
      <c r="OYH179" s="550"/>
      <c r="OYI179" s="559"/>
      <c r="OYJ179" s="551"/>
      <c r="OYK179" s="549"/>
      <c r="OYL179" s="550"/>
      <c r="OYM179" s="559"/>
      <c r="OYN179" s="551"/>
      <c r="OYO179" s="549"/>
      <c r="OYP179" s="550"/>
      <c r="OYQ179" s="559"/>
      <c r="OYR179" s="551"/>
      <c r="OYS179" s="549"/>
      <c r="OYT179" s="550"/>
      <c r="OYU179" s="559"/>
      <c r="OYV179" s="551"/>
      <c r="OYW179" s="549"/>
      <c r="OYX179" s="550"/>
      <c r="OYY179" s="559"/>
      <c r="OYZ179" s="551"/>
      <c r="OZA179" s="549"/>
      <c r="OZB179" s="550"/>
      <c r="OZC179" s="559"/>
      <c r="OZD179" s="551"/>
      <c r="OZE179" s="549"/>
      <c r="OZF179" s="550"/>
      <c r="OZG179" s="559"/>
      <c r="OZH179" s="551"/>
      <c r="OZI179" s="549"/>
      <c r="OZJ179" s="550"/>
      <c r="OZK179" s="559"/>
      <c r="OZL179" s="551"/>
      <c r="OZM179" s="549"/>
      <c r="OZN179" s="550"/>
      <c r="OZO179" s="559"/>
      <c r="OZP179" s="551"/>
      <c r="OZQ179" s="549"/>
      <c r="OZR179" s="550"/>
      <c r="OZS179" s="559"/>
      <c r="OZT179" s="551"/>
      <c r="OZU179" s="549"/>
      <c r="OZV179" s="550"/>
      <c r="OZW179" s="559"/>
      <c r="OZX179" s="551"/>
      <c r="OZY179" s="549"/>
      <c r="OZZ179" s="550"/>
      <c r="PAA179" s="559"/>
      <c r="PAB179" s="551"/>
      <c r="PAC179" s="549"/>
      <c r="PAD179" s="550"/>
      <c r="PAE179" s="559"/>
      <c r="PAF179" s="551"/>
      <c r="PAG179" s="549"/>
      <c r="PAH179" s="550"/>
      <c r="PAI179" s="559"/>
      <c r="PAJ179" s="551"/>
      <c r="PAK179" s="549"/>
      <c r="PAL179" s="550"/>
      <c r="PAM179" s="559"/>
      <c r="PAN179" s="551"/>
      <c r="PAO179" s="549"/>
      <c r="PAP179" s="550"/>
      <c r="PAQ179" s="559"/>
      <c r="PAR179" s="551"/>
      <c r="PAS179" s="549"/>
      <c r="PAT179" s="550"/>
      <c r="PAU179" s="559"/>
      <c r="PAV179" s="551"/>
      <c r="PAW179" s="549"/>
      <c r="PAX179" s="550"/>
      <c r="PAY179" s="559"/>
      <c r="PAZ179" s="551"/>
      <c r="PBA179" s="549"/>
      <c r="PBB179" s="550"/>
      <c r="PBC179" s="559"/>
      <c r="PBD179" s="551"/>
      <c r="PBE179" s="549"/>
      <c r="PBF179" s="550"/>
      <c r="PBG179" s="559"/>
      <c r="PBH179" s="551"/>
      <c r="PBI179" s="549"/>
      <c r="PBJ179" s="550"/>
      <c r="PBK179" s="559"/>
      <c r="PBL179" s="551"/>
      <c r="PBM179" s="549"/>
      <c r="PBN179" s="550"/>
      <c r="PBO179" s="559"/>
      <c r="PBP179" s="551"/>
      <c r="PBQ179" s="549"/>
      <c r="PBR179" s="550"/>
      <c r="PBS179" s="559"/>
      <c r="PBT179" s="551"/>
      <c r="PBU179" s="549"/>
      <c r="PBV179" s="550"/>
      <c r="PBW179" s="559"/>
      <c r="PBX179" s="551"/>
      <c r="PBY179" s="549"/>
      <c r="PBZ179" s="550"/>
      <c r="PCA179" s="559"/>
      <c r="PCB179" s="551"/>
      <c r="PCC179" s="549"/>
      <c r="PCD179" s="550"/>
      <c r="PCE179" s="559"/>
      <c r="PCF179" s="551"/>
      <c r="PCG179" s="549"/>
      <c r="PCH179" s="550"/>
      <c r="PCI179" s="559"/>
      <c r="PCJ179" s="551"/>
      <c r="PCK179" s="549"/>
      <c r="PCL179" s="550"/>
      <c r="PCM179" s="559"/>
      <c r="PCN179" s="551"/>
      <c r="PCO179" s="549"/>
      <c r="PCP179" s="550"/>
      <c r="PCQ179" s="559"/>
      <c r="PCR179" s="551"/>
      <c r="PCS179" s="549"/>
      <c r="PCT179" s="550"/>
      <c r="PCU179" s="559"/>
      <c r="PCV179" s="551"/>
      <c r="PCW179" s="549"/>
      <c r="PCX179" s="550"/>
      <c r="PCY179" s="559"/>
      <c r="PCZ179" s="551"/>
      <c r="PDA179" s="549"/>
      <c r="PDB179" s="550"/>
      <c r="PDC179" s="559"/>
      <c r="PDD179" s="551"/>
      <c r="PDE179" s="549"/>
      <c r="PDF179" s="550"/>
      <c r="PDG179" s="559"/>
      <c r="PDH179" s="551"/>
      <c r="PDI179" s="549"/>
      <c r="PDJ179" s="550"/>
      <c r="PDK179" s="559"/>
      <c r="PDL179" s="551"/>
      <c r="PDM179" s="549"/>
      <c r="PDN179" s="550"/>
      <c r="PDO179" s="559"/>
      <c r="PDP179" s="551"/>
      <c r="PDQ179" s="549"/>
      <c r="PDR179" s="550"/>
      <c r="PDS179" s="559"/>
      <c r="PDT179" s="551"/>
      <c r="PDU179" s="549"/>
      <c r="PDV179" s="550"/>
      <c r="PDW179" s="559"/>
      <c r="PDX179" s="551"/>
      <c r="PDY179" s="549"/>
      <c r="PDZ179" s="550"/>
      <c r="PEA179" s="559"/>
      <c r="PEB179" s="551"/>
      <c r="PEC179" s="549"/>
      <c r="PED179" s="550"/>
      <c r="PEE179" s="559"/>
      <c r="PEF179" s="551"/>
      <c r="PEG179" s="549"/>
      <c r="PEH179" s="550"/>
      <c r="PEI179" s="559"/>
      <c r="PEJ179" s="551"/>
      <c r="PEK179" s="549"/>
      <c r="PEL179" s="550"/>
      <c r="PEM179" s="559"/>
      <c r="PEN179" s="551"/>
      <c r="PEO179" s="549"/>
      <c r="PEP179" s="550"/>
      <c r="PEQ179" s="559"/>
      <c r="PER179" s="551"/>
      <c r="PES179" s="549"/>
      <c r="PET179" s="550"/>
      <c r="PEU179" s="559"/>
      <c r="PEV179" s="551"/>
      <c r="PEW179" s="549"/>
      <c r="PEX179" s="550"/>
      <c r="PEY179" s="559"/>
      <c r="PEZ179" s="551"/>
      <c r="PFA179" s="549"/>
      <c r="PFB179" s="550"/>
      <c r="PFC179" s="559"/>
      <c r="PFD179" s="551"/>
      <c r="PFE179" s="549"/>
      <c r="PFF179" s="550"/>
      <c r="PFG179" s="559"/>
      <c r="PFH179" s="551"/>
      <c r="PFI179" s="549"/>
      <c r="PFJ179" s="550"/>
      <c r="PFK179" s="559"/>
      <c r="PFL179" s="551"/>
      <c r="PFM179" s="549"/>
      <c r="PFN179" s="550"/>
      <c r="PFO179" s="559"/>
      <c r="PFP179" s="551"/>
      <c r="PFQ179" s="549"/>
      <c r="PFR179" s="550"/>
      <c r="PFS179" s="559"/>
      <c r="PFT179" s="551"/>
      <c r="PFU179" s="549"/>
      <c r="PFV179" s="550"/>
      <c r="PFW179" s="559"/>
      <c r="PFX179" s="551"/>
      <c r="PFY179" s="549"/>
      <c r="PFZ179" s="550"/>
      <c r="PGA179" s="559"/>
      <c r="PGB179" s="551"/>
      <c r="PGC179" s="549"/>
      <c r="PGD179" s="550"/>
      <c r="PGE179" s="559"/>
      <c r="PGF179" s="551"/>
      <c r="PGG179" s="549"/>
      <c r="PGH179" s="550"/>
      <c r="PGI179" s="559"/>
      <c r="PGJ179" s="551"/>
      <c r="PGK179" s="549"/>
      <c r="PGL179" s="550"/>
      <c r="PGM179" s="559"/>
      <c r="PGN179" s="551"/>
      <c r="PGO179" s="549"/>
      <c r="PGP179" s="550"/>
      <c r="PGQ179" s="559"/>
      <c r="PGR179" s="551"/>
      <c r="PGS179" s="549"/>
      <c r="PGT179" s="550"/>
      <c r="PGU179" s="559"/>
      <c r="PGV179" s="551"/>
      <c r="PGW179" s="549"/>
      <c r="PGX179" s="550"/>
      <c r="PGY179" s="559"/>
      <c r="PGZ179" s="551"/>
      <c r="PHA179" s="549"/>
      <c r="PHB179" s="550"/>
      <c r="PHC179" s="559"/>
      <c r="PHD179" s="551"/>
      <c r="PHE179" s="549"/>
      <c r="PHF179" s="550"/>
      <c r="PHG179" s="559"/>
      <c r="PHH179" s="551"/>
      <c r="PHI179" s="549"/>
      <c r="PHJ179" s="550"/>
      <c r="PHK179" s="559"/>
      <c r="PHL179" s="551"/>
      <c r="PHM179" s="549"/>
      <c r="PHN179" s="550"/>
      <c r="PHO179" s="559"/>
      <c r="PHP179" s="551"/>
      <c r="PHQ179" s="549"/>
      <c r="PHR179" s="550"/>
      <c r="PHS179" s="559"/>
      <c r="PHT179" s="551"/>
      <c r="PHU179" s="549"/>
      <c r="PHV179" s="550"/>
      <c r="PHW179" s="559"/>
      <c r="PHX179" s="551"/>
      <c r="PHY179" s="549"/>
      <c r="PHZ179" s="550"/>
      <c r="PIA179" s="559"/>
      <c r="PIB179" s="551"/>
      <c r="PIC179" s="549"/>
      <c r="PID179" s="550"/>
      <c r="PIE179" s="559"/>
      <c r="PIF179" s="551"/>
      <c r="PIG179" s="549"/>
      <c r="PIH179" s="550"/>
      <c r="PII179" s="559"/>
      <c r="PIJ179" s="551"/>
      <c r="PIK179" s="549"/>
      <c r="PIL179" s="550"/>
      <c r="PIM179" s="559"/>
      <c r="PIN179" s="551"/>
      <c r="PIO179" s="549"/>
      <c r="PIP179" s="550"/>
      <c r="PIQ179" s="559"/>
      <c r="PIR179" s="551"/>
      <c r="PIS179" s="549"/>
      <c r="PIT179" s="550"/>
      <c r="PIU179" s="559"/>
      <c r="PIV179" s="551"/>
      <c r="PIW179" s="549"/>
      <c r="PIX179" s="550"/>
      <c r="PIY179" s="559"/>
      <c r="PIZ179" s="551"/>
      <c r="PJA179" s="549"/>
      <c r="PJB179" s="550"/>
      <c r="PJC179" s="559"/>
      <c r="PJD179" s="551"/>
      <c r="PJE179" s="549"/>
      <c r="PJF179" s="550"/>
      <c r="PJG179" s="559"/>
      <c r="PJH179" s="551"/>
      <c r="PJI179" s="549"/>
      <c r="PJJ179" s="550"/>
      <c r="PJK179" s="559"/>
      <c r="PJL179" s="551"/>
      <c r="PJM179" s="549"/>
      <c r="PJN179" s="550"/>
      <c r="PJO179" s="559"/>
      <c r="PJP179" s="551"/>
      <c r="PJQ179" s="549"/>
      <c r="PJR179" s="550"/>
      <c r="PJS179" s="559"/>
      <c r="PJT179" s="551"/>
      <c r="PJU179" s="549"/>
      <c r="PJV179" s="550"/>
      <c r="PJW179" s="559"/>
      <c r="PJX179" s="551"/>
      <c r="PJY179" s="549"/>
      <c r="PJZ179" s="550"/>
      <c r="PKA179" s="559"/>
      <c r="PKB179" s="551"/>
      <c r="PKC179" s="549"/>
      <c r="PKD179" s="550"/>
      <c r="PKE179" s="559"/>
      <c r="PKF179" s="551"/>
      <c r="PKG179" s="549"/>
      <c r="PKH179" s="550"/>
      <c r="PKI179" s="559"/>
      <c r="PKJ179" s="551"/>
      <c r="PKK179" s="549"/>
      <c r="PKL179" s="550"/>
      <c r="PKM179" s="559"/>
      <c r="PKN179" s="551"/>
      <c r="PKO179" s="549"/>
      <c r="PKP179" s="550"/>
      <c r="PKQ179" s="559"/>
      <c r="PKR179" s="551"/>
      <c r="PKS179" s="549"/>
      <c r="PKT179" s="550"/>
      <c r="PKU179" s="559"/>
      <c r="PKV179" s="551"/>
      <c r="PKW179" s="549"/>
      <c r="PKX179" s="550"/>
      <c r="PKY179" s="559"/>
      <c r="PKZ179" s="551"/>
      <c r="PLA179" s="549"/>
      <c r="PLB179" s="550"/>
      <c r="PLC179" s="559"/>
      <c r="PLD179" s="551"/>
      <c r="PLE179" s="549"/>
      <c r="PLF179" s="550"/>
      <c r="PLG179" s="559"/>
      <c r="PLH179" s="551"/>
      <c r="PLI179" s="549"/>
      <c r="PLJ179" s="550"/>
      <c r="PLK179" s="559"/>
      <c r="PLL179" s="551"/>
      <c r="PLM179" s="549"/>
      <c r="PLN179" s="550"/>
      <c r="PLO179" s="559"/>
      <c r="PLP179" s="551"/>
      <c r="PLQ179" s="549"/>
      <c r="PLR179" s="550"/>
      <c r="PLS179" s="559"/>
      <c r="PLT179" s="551"/>
      <c r="PLU179" s="549"/>
      <c r="PLV179" s="550"/>
      <c r="PLW179" s="559"/>
      <c r="PLX179" s="551"/>
      <c r="PLY179" s="549"/>
      <c r="PLZ179" s="550"/>
      <c r="PMA179" s="559"/>
      <c r="PMB179" s="551"/>
      <c r="PMC179" s="549"/>
      <c r="PMD179" s="550"/>
      <c r="PME179" s="559"/>
      <c r="PMF179" s="551"/>
      <c r="PMG179" s="549"/>
      <c r="PMH179" s="550"/>
      <c r="PMI179" s="559"/>
      <c r="PMJ179" s="551"/>
      <c r="PMK179" s="549"/>
      <c r="PML179" s="550"/>
      <c r="PMM179" s="559"/>
      <c r="PMN179" s="551"/>
      <c r="PMO179" s="549"/>
      <c r="PMP179" s="550"/>
      <c r="PMQ179" s="559"/>
      <c r="PMR179" s="551"/>
      <c r="PMS179" s="549"/>
      <c r="PMT179" s="550"/>
      <c r="PMU179" s="559"/>
      <c r="PMV179" s="551"/>
      <c r="PMW179" s="549"/>
      <c r="PMX179" s="550"/>
      <c r="PMY179" s="559"/>
      <c r="PMZ179" s="551"/>
      <c r="PNA179" s="549"/>
      <c r="PNB179" s="550"/>
      <c r="PNC179" s="559"/>
      <c r="PND179" s="551"/>
      <c r="PNE179" s="549"/>
      <c r="PNF179" s="550"/>
      <c r="PNG179" s="559"/>
      <c r="PNH179" s="551"/>
      <c r="PNI179" s="549"/>
      <c r="PNJ179" s="550"/>
      <c r="PNK179" s="559"/>
      <c r="PNL179" s="551"/>
      <c r="PNM179" s="549"/>
      <c r="PNN179" s="550"/>
      <c r="PNO179" s="559"/>
      <c r="PNP179" s="551"/>
      <c r="PNQ179" s="549"/>
      <c r="PNR179" s="550"/>
      <c r="PNS179" s="559"/>
      <c r="PNT179" s="551"/>
      <c r="PNU179" s="549"/>
      <c r="PNV179" s="550"/>
      <c r="PNW179" s="559"/>
      <c r="PNX179" s="551"/>
      <c r="PNY179" s="549"/>
      <c r="PNZ179" s="550"/>
      <c r="POA179" s="559"/>
      <c r="POB179" s="551"/>
      <c r="POC179" s="549"/>
      <c r="POD179" s="550"/>
      <c r="POE179" s="559"/>
      <c r="POF179" s="551"/>
      <c r="POG179" s="549"/>
      <c r="POH179" s="550"/>
      <c r="POI179" s="559"/>
      <c r="POJ179" s="551"/>
      <c r="POK179" s="549"/>
      <c r="POL179" s="550"/>
      <c r="POM179" s="559"/>
      <c r="PON179" s="551"/>
      <c r="POO179" s="549"/>
      <c r="POP179" s="550"/>
      <c r="POQ179" s="559"/>
      <c r="POR179" s="551"/>
      <c r="POS179" s="549"/>
      <c r="POT179" s="550"/>
      <c r="POU179" s="559"/>
      <c r="POV179" s="551"/>
      <c r="POW179" s="549"/>
      <c r="POX179" s="550"/>
      <c r="POY179" s="559"/>
      <c r="POZ179" s="551"/>
      <c r="PPA179" s="549"/>
      <c r="PPB179" s="550"/>
      <c r="PPC179" s="559"/>
      <c r="PPD179" s="551"/>
      <c r="PPE179" s="549"/>
      <c r="PPF179" s="550"/>
      <c r="PPG179" s="559"/>
      <c r="PPH179" s="551"/>
      <c r="PPI179" s="549"/>
      <c r="PPJ179" s="550"/>
      <c r="PPK179" s="559"/>
      <c r="PPL179" s="551"/>
      <c r="PPM179" s="549"/>
      <c r="PPN179" s="550"/>
      <c r="PPO179" s="559"/>
      <c r="PPP179" s="551"/>
      <c r="PPQ179" s="549"/>
      <c r="PPR179" s="550"/>
      <c r="PPS179" s="559"/>
      <c r="PPT179" s="551"/>
      <c r="PPU179" s="549"/>
      <c r="PPV179" s="550"/>
      <c r="PPW179" s="559"/>
      <c r="PPX179" s="551"/>
      <c r="PPY179" s="549"/>
      <c r="PPZ179" s="550"/>
      <c r="PQA179" s="559"/>
      <c r="PQB179" s="551"/>
      <c r="PQC179" s="549"/>
      <c r="PQD179" s="550"/>
      <c r="PQE179" s="559"/>
      <c r="PQF179" s="551"/>
      <c r="PQG179" s="549"/>
      <c r="PQH179" s="550"/>
      <c r="PQI179" s="559"/>
      <c r="PQJ179" s="551"/>
      <c r="PQK179" s="549"/>
      <c r="PQL179" s="550"/>
      <c r="PQM179" s="559"/>
      <c r="PQN179" s="551"/>
      <c r="PQO179" s="549"/>
      <c r="PQP179" s="550"/>
      <c r="PQQ179" s="559"/>
      <c r="PQR179" s="551"/>
      <c r="PQS179" s="549"/>
      <c r="PQT179" s="550"/>
      <c r="PQU179" s="559"/>
      <c r="PQV179" s="551"/>
      <c r="PQW179" s="549"/>
      <c r="PQX179" s="550"/>
      <c r="PQY179" s="559"/>
      <c r="PQZ179" s="551"/>
      <c r="PRA179" s="549"/>
      <c r="PRB179" s="550"/>
      <c r="PRC179" s="559"/>
      <c r="PRD179" s="551"/>
      <c r="PRE179" s="549"/>
      <c r="PRF179" s="550"/>
      <c r="PRG179" s="559"/>
      <c r="PRH179" s="551"/>
      <c r="PRI179" s="549"/>
      <c r="PRJ179" s="550"/>
      <c r="PRK179" s="559"/>
      <c r="PRL179" s="551"/>
      <c r="PRM179" s="549"/>
      <c r="PRN179" s="550"/>
      <c r="PRO179" s="559"/>
      <c r="PRP179" s="551"/>
      <c r="PRQ179" s="549"/>
      <c r="PRR179" s="550"/>
      <c r="PRS179" s="559"/>
      <c r="PRT179" s="551"/>
      <c r="PRU179" s="549"/>
      <c r="PRV179" s="550"/>
      <c r="PRW179" s="559"/>
      <c r="PRX179" s="551"/>
      <c r="PRY179" s="549"/>
      <c r="PRZ179" s="550"/>
      <c r="PSA179" s="559"/>
      <c r="PSB179" s="551"/>
      <c r="PSC179" s="549"/>
      <c r="PSD179" s="550"/>
      <c r="PSE179" s="559"/>
      <c r="PSF179" s="551"/>
      <c r="PSG179" s="549"/>
      <c r="PSH179" s="550"/>
      <c r="PSI179" s="559"/>
      <c r="PSJ179" s="551"/>
      <c r="PSK179" s="549"/>
      <c r="PSL179" s="550"/>
      <c r="PSM179" s="559"/>
      <c r="PSN179" s="551"/>
      <c r="PSO179" s="549"/>
      <c r="PSP179" s="550"/>
      <c r="PSQ179" s="559"/>
      <c r="PSR179" s="551"/>
      <c r="PSS179" s="549"/>
      <c r="PST179" s="550"/>
      <c r="PSU179" s="559"/>
      <c r="PSV179" s="551"/>
      <c r="PSW179" s="549"/>
      <c r="PSX179" s="550"/>
      <c r="PSY179" s="559"/>
      <c r="PSZ179" s="551"/>
      <c r="PTA179" s="549"/>
      <c r="PTB179" s="550"/>
      <c r="PTC179" s="559"/>
      <c r="PTD179" s="551"/>
      <c r="PTE179" s="549"/>
      <c r="PTF179" s="550"/>
      <c r="PTG179" s="559"/>
      <c r="PTH179" s="551"/>
      <c r="PTI179" s="549"/>
      <c r="PTJ179" s="550"/>
      <c r="PTK179" s="559"/>
      <c r="PTL179" s="551"/>
      <c r="PTM179" s="549"/>
      <c r="PTN179" s="550"/>
      <c r="PTO179" s="559"/>
      <c r="PTP179" s="551"/>
      <c r="PTQ179" s="549"/>
      <c r="PTR179" s="550"/>
      <c r="PTS179" s="559"/>
      <c r="PTT179" s="551"/>
      <c r="PTU179" s="549"/>
      <c r="PTV179" s="550"/>
      <c r="PTW179" s="559"/>
      <c r="PTX179" s="551"/>
      <c r="PTY179" s="549"/>
      <c r="PTZ179" s="550"/>
      <c r="PUA179" s="559"/>
      <c r="PUB179" s="551"/>
      <c r="PUC179" s="549"/>
      <c r="PUD179" s="550"/>
      <c r="PUE179" s="559"/>
      <c r="PUF179" s="551"/>
      <c r="PUG179" s="549"/>
      <c r="PUH179" s="550"/>
      <c r="PUI179" s="559"/>
      <c r="PUJ179" s="551"/>
      <c r="PUK179" s="549"/>
      <c r="PUL179" s="550"/>
      <c r="PUM179" s="559"/>
      <c r="PUN179" s="551"/>
      <c r="PUO179" s="549"/>
      <c r="PUP179" s="550"/>
      <c r="PUQ179" s="559"/>
      <c r="PUR179" s="551"/>
      <c r="PUS179" s="549"/>
      <c r="PUT179" s="550"/>
      <c r="PUU179" s="559"/>
      <c r="PUV179" s="551"/>
      <c r="PUW179" s="549"/>
      <c r="PUX179" s="550"/>
      <c r="PUY179" s="559"/>
      <c r="PUZ179" s="551"/>
      <c r="PVA179" s="549"/>
      <c r="PVB179" s="550"/>
      <c r="PVC179" s="559"/>
      <c r="PVD179" s="551"/>
      <c r="PVE179" s="549"/>
      <c r="PVF179" s="550"/>
      <c r="PVG179" s="559"/>
      <c r="PVH179" s="551"/>
      <c r="PVI179" s="549"/>
      <c r="PVJ179" s="550"/>
      <c r="PVK179" s="559"/>
      <c r="PVL179" s="551"/>
      <c r="PVM179" s="549"/>
      <c r="PVN179" s="550"/>
      <c r="PVO179" s="559"/>
      <c r="PVP179" s="551"/>
      <c r="PVQ179" s="549"/>
      <c r="PVR179" s="550"/>
      <c r="PVS179" s="559"/>
      <c r="PVT179" s="551"/>
      <c r="PVU179" s="549"/>
      <c r="PVV179" s="550"/>
      <c r="PVW179" s="559"/>
      <c r="PVX179" s="551"/>
      <c r="PVY179" s="549"/>
      <c r="PVZ179" s="550"/>
      <c r="PWA179" s="559"/>
      <c r="PWB179" s="551"/>
      <c r="PWC179" s="549"/>
      <c r="PWD179" s="550"/>
      <c r="PWE179" s="559"/>
      <c r="PWF179" s="551"/>
      <c r="PWG179" s="549"/>
      <c r="PWH179" s="550"/>
      <c r="PWI179" s="559"/>
      <c r="PWJ179" s="551"/>
      <c r="PWK179" s="549"/>
      <c r="PWL179" s="550"/>
      <c r="PWM179" s="559"/>
      <c r="PWN179" s="551"/>
      <c r="PWO179" s="549"/>
      <c r="PWP179" s="550"/>
      <c r="PWQ179" s="559"/>
      <c r="PWR179" s="551"/>
      <c r="PWS179" s="549"/>
      <c r="PWT179" s="550"/>
      <c r="PWU179" s="559"/>
      <c r="PWV179" s="551"/>
      <c r="PWW179" s="549"/>
      <c r="PWX179" s="550"/>
      <c r="PWY179" s="559"/>
      <c r="PWZ179" s="551"/>
      <c r="PXA179" s="549"/>
      <c r="PXB179" s="550"/>
      <c r="PXC179" s="559"/>
      <c r="PXD179" s="551"/>
      <c r="PXE179" s="549"/>
      <c r="PXF179" s="550"/>
      <c r="PXG179" s="559"/>
      <c r="PXH179" s="551"/>
      <c r="PXI179" s="549"/>
      <c r="PXJ179" s="550"/>
      <c r="PXK179" s="559"/>
      <c r="PXL179" s="551"/>
      <c r="PXM179" s="549"/>
      <c r="PXN179" s="550"/>
      <c r="PXO179" s="559"/>
      <c r="PXP179" s="551"/>
      <c r="PXQ179" s="549"/>
      <c r="PXR179" s="550"/>
      <c r="PXS179" s="559"/>
      <c r="PXT179" s="551"/>
      <c r="PXU179" s="549"/>
      <c r="PXV179" s="550"/>
      <c r="PXW179" s="559"/>
      <c r="PXX179" s="551"/>
      <c r="PXY179" s="549"/>
      <c r="PXZ179" s="550"/>
      <c r="PYA179" s="559"/>
      <c r="PYB179" s="551"/>
      <c r="PYC179" s="549"/>
      <c r="PYD179" s="550"/>
      <c r="PYE179" s="559"/>
      <c r="PYF179" s="551"/>
      <c r="PYG179" s="549"/>
      <c r="PYH179" s="550"/>
      <c r="PYI179" s="559"/>
      <c r="PYJ179" s="551"/>
      <c r="PYK179" s="549"/>
      <c r="PYL179" s="550"/>
      <c r="PYM179" s="559"/>
      <c r="PYN179" s="551"/>
      <c r="PYO179" s="549"/>
      <c r="PYP179" s="550"/>
      <c r="PYQ179" s="559"/>
      <c r="PYR179" s="551"/>
      <c r="PYS179" s="549"/>
      <c r="PYT179" s="550"/>
      <c r="PYU179" s="559"/>
      <c r="PYV179" s="551"/>
      <c r="PYW179" s="549"/>
      <c r="PYX179" s="550"/>
      <c r="PYY179" s="559"/>
      <c r="PYZ179" s="551"/>
      <c r="PZA179" s="549"/>
      <c r="PZB179" s="550"/>
      <c r="PZC179" s="559"/>
      <c r="PZD179" s="551"/>
      <c r="PZE179" s="549"/>
      <c r="PZF179" s="550"/>
      <c r="PZG179" s="559"/>
      <c r="PZH179" s="551"/>
      <c r="PZI179" s="549"/>
      <c r="PZJ179" s="550"/>
      <c r="PZK179" s="559"/>
      <c r="PZL179" s="551"/>
      <c r="PZM179" s="549"/>
      <c r="PZN179" s="550"/>
      <c r="PZO179" s="559"/>
      <c r="PZP179" s="551"/>
      <c r="PZQ179" s="549"/>
      <c r="PZR179" s="550"/>
      <c r="PZS179" s="559"/>
      <c r="PZT179" s="551"/>
      <c r="PZU179" s="549"/>
      <c r="PZV179" s="550"/>
      <c r="PZW179" s="559"/>
      <c r="PZX179" s="551"/>
      <c r="PZY179" s="549"/>
      <c r="PZZ179" s="550"/>
      <c r="QAA179" s="559"/>
      <c r="QAB179" s="551"/>
      <c r="QAC179" s="549"/>
      <c r="QAD179" s="550"/>
      <c r="QAE179" s="559"/>
      <c r="QAF179" s="551"/>
      <c r="QAG179" s="549"/>
      <c r="QAH179" s="550"/>
      <c r="QAI179" s="559"/>
      <c r="QAJ179" s="551"/>
      <c r="QAK179" s="549"/>
      <c r="QAL179" s="550"/>
      <c r="QAM179" s="559"/>
      <c r="QAN179" s="551"/>
      <c r="QAO179" s="549"/>
      <c r="QAP179" s="550"/>
      <c r="QAQ179" s="559"/>
      <c r="QAR179" s="551"/>
      <c r="QAS179" s="549"/>
      <c r="QAT179" s="550"/>
      <c r="QAU179" s="559"/>
      <c r="QAV179" s="551"/>
      <c r="QAW179" s="549"/>
      <c r="QAX179" s="550"/>
      <c r="QAY179" s="559"/>
      <c r="QAZ179" s="551"/>
      <c r="QBA179" s="549"/>
      <c r="QBB179" s="550"/>
      <c r="QBC179" s="559"/>
      <c r="QBD179" s="551"/>
      <c r="QBE179" s="549"/>
      <c r="QBF179" s="550"/>
      <c r="QBG179" s="559"/>
      <c r="QBH179" s="551"/>
      <c r="QBI179" s="549"/>
      <c r="QBJ179" s="550"/>
      <c r="QBK179" s="559"/>
      <c r="QBL179" s="551"/>
      <c r="QBM179" s="549"/>
      <c r="QBN179" s="550"/>
      <c r="QBO179" s="559"/>
      <c r="QBP179" s="551"/>
      <c r="QBQ179" s="549"/>
      <c r="QBR179" s="550"/>
      <c r="QBS179" s="559"/>
      <c r="QBT179" s="551"/>
      <c r="QBU179" s="549"/>
      <c r="QBV179" s="550"/>
      <c r="QBW179" s="559"/>
      <c r="QBX179" s="551"/>
      <c r="QBY179" s="549"/>
      <c r="QBZ179" s="550"/>
      <c r="QCA179" s="559"/>
      <c r="QCB179" s="551"/>
      <c r="QCC179" s="549"/>
      <c r="QCD179" s="550"/>
      <c r="QCE179" s="559"/>
      <c r="QCF179" s="551"/>
      <c r="QCG179" s="549"/>
      <c r="QCH179" s="550"/>
      <c r="QCI179" s="559"/>
      <c r="QCJ179" s="551"/>
      <c r="QCK179" s="549"/>
      <c r="QCL179" s="550"/>
      <c r="QCM179" s="559"/>
      <c r="QCN179" s="551"/>
      <c r="QCO179" s="549"/>
      <c r="QCP179" s="550"/>
      <c r="QCQ179" s="559"/>
      <c r="QCR179" s="551"/>
      <c r="QCS179" s="549"/>
      <c r="QCT179" s="550"/>
      <c r="QCU179" s="559"/>
      <c r="QCV179" s="551"/>
      <c r="QCW179" s="549"/>
      <c r="QCX179" s="550"/>
      <c r="QCY179" s="559"/>
      <c r="QCZ179" s="551"/>
      <c r="QDA179" s="549"/>
      <c r="QDB179" s="550"/>
      <c r="QDC179" s="559"/>
      <c r="QDD179" s="551"/>
      <c r="QDE179" s="549"/>
      <c r="QDF179" s="550"/>
      <c r="QDG179" s="559"/>
      <c r="QDH179" s="551"/>
      <c r="QDI179" s="549"/>
      <c r="QDJ179" s="550"/>
      <c r="QDK179" s="559"/>
      <c r="QDL179" s="551"/>
      <c r="QDM179" s="549"/>
      <c r="QDN179" s="550"/>
      <c r="QDO179" s="559"/>
      <c r="QDP179" s="551"/>
      <c r="QDQ179" s="549"/>
      <c r="QDR179" s="550"/>
      <c r="QDS179" s="559"/>
      <c r="QDT179" s="551"/>
      <c r="QDU179" s="549"/>
      <c r="QDV179" s="550"/>
      <c r="QDW179" s="559"/>
      <c r="QDX179" s="551"/>
      <c r="QDY179" s="549"/>
      <c r="QDZ179" s="550"/>
      <c r="QEA179" s="559"/>
      <c r="QEB179" s="551"/>
      <c r="QEC179" s="549"/>
      <c r="QED179" s="550"/>
      <c r="QEE179" s="559"/>
      <c r="QEF179" s="551"/>
      <c r="QEG179" s="549"/>
      <c r="QEH179" s="550"/>
      <c r="QEI179" s="559"/>
      <c r="QEJ179" s="551"/>
      <c r="QEK179" s="549"/>
      <c r="QEL179" s="550"/>
      <c r="QEM179" s="559"/>
      <c r="QEN179" s="551"/>
      <c r="QEO179" s="549"/>
      <c r="QEP179" s="550"/>
      <c r="QEQ179" s="559"/>
      <c r="QER179" s="551"/>
      <c r="QES179" s="549"/>
      <c r="QET179" s="550"/>
      <c r="QEU179" s="559"/>
      <c r="QEV179" s="551"/>
      <c r="QEW179" s="549"/>
      <c r="QEX179" s="550"/>
      <c r="QEY179" s="559"/>
      <c r="QEZ179" s="551"/>
      <c r="QFA179" s="549"/>
      <c r="QFB179" s="550"/>
      <c r="QFC179" s="559"/>
      <c r="QFD179" s="551"/>
      <c r="QFE179" s="549"/>
      <c r="QFF179" s="550"/>
      <c r="QFG179" s="559"/>
      <c r="QFH179" s="551"/>
      <c r="QFI179" s="549"/>
      <c r="QFJ179" s="550"/>
      <c r="QFK179" s="559"/>
      <c r="QFL179" s="551"/>
      <c r="QFM179" s="549"/>
      <c r="QFN179" s="550"/>
      <c r="QFO179" s="559"/>
      <c r="QFP179" s="551"/>
      <c r="QFQ179" s="549"/>
      <c r="QFR179" s="550"/>
      <c r="QFS179" s="559"/>
      <c r="QFT179" s="551"/>
      <c r="QFU179" s="549"/>
      <c r="QFV179" s="550"/>
      <c r="QFW179" s="559"/>
      <c r="QFX179" s="551"/>
      <c r="QFY179" s="549"/>
      <c r="QFZ179" s="550"/>
      <c r="QGA179" s="559"/>
      <c r="QGB179" s="551"/>
      <c r="QGC179" s="549"/>
      <c r="QGD179" s="550"/>
      <c r="QGE179" s="559"/>
      <c r="QGF179" s="551"/>
      <c r="QGG179" s="549"/>
      <c r="QGH179" s="550"/>
      <c r="QGI179" s="559"/>
      <c r="QGJ179" s="551"/>
      <c r="QGK179" s="549"/>
      <c r="QGL179" s="550"/>
      <c r="QGM179" s="559"/>
      <c r="QGN179" s="551"/>
      <c r="QGO179" s="549"/>
      <c r="QGP179" s="550"/>
      <c r="QGQ179" s="559"/>
      <c r="QGR179" s="551"/>
      <c r="QGS179" s="549"/>
      <c r="QGT179" s="550"/>
      <c r="QGU179" s="559"/>
      <c r="QGV179" s="551"/>
      <c r="QGW179" s="549"/>
      <c r="QGX179" s="550"/>
      <c r="QGY179" s="559"/>
      <c r="QGZ179" s="551"/>
      <c r="QHA179" s="549"/>
      <c r="QHB179" s="550"/>
      <c r="QHC179" s="559"/>
      <c r="QHD179" s="551"/>
      <c r="QHE179" s="549"/>
      <c r="QHF179" s="550"/>
      <c r="QHG179" s="559"/>
      <c r="QHH179" s="551"/>
      <c r="QHI179" s="549"/>
      <c r="QHJ179" s="550"/>
      <c r="QHK179" s="559"/>
      <c r="QHL179" s="551"/>
      <c r="QHM179" s="549"/>
      <c r="QHN179" s="550"/>
      <c r="QHO179" s="559"/>
      <c r="QHP179" s="551"/>
      <c r="QHQ179" s="549"/>
      <c r="QHR179" s="550"/>
      <c r="QHS179" s="559"/>
      <c r="QHT179" s="551"/>
      <c r="QHU179" s="549"/>
      <c r="QHV179" s="550"/>
      <c r="QHW179" s="559"/>
      <c r="QHX179" s="551"/>
      <c r="QHY179" s="549"/>
      <c r="QHZ179" s="550"/>
      <c r="QIA179" s="559"/>
      <c r="QIB179" s="551"/>
      <c r="QIC179" s="549"/>
      <c r="QID179" s="550"/>
      <c r="QIE179" s="559"/>
      <c r="QIF179" s="551"/>
      <c r="QIG179" s="549"/>
      <c r="QIH179" s="550"/>
      <c r="QII179" s="559"/>
      <c r="QIJ179" s="551"/>
      <c r="QIK179" s="549"/>
      <c r="QIL179" s="550"/>
      <c r="QIM179" s="559"/>
      <c r="QIN179" s="551"/>
      <c r="QIO179" s="549"/>
      <c r="QIP179" s="550"/>
      <c r="QIQ179" s="559"/>
      <c r="QIR179" s="551"/>
      <c r="QIS179" s="549"/>
      <c r="QIT179" s="550"/>
      <c r="QIU179" s="559"/>
      <c r="QIV179" s="551"/>
      <c r="QIW179" s="549"/>
      <c r="QIX179" s="550"/>
      <c r="QIY179" s="559"/>
      <c r="QIZ179" s="551"/>
      <c r="QJA179" s="549"/>
      <c r="QJB179" s="550"/>
      <c r="QJC179" s="559"/>
      <c r="QJD179" s="551"/>
      <c r="QJE179" s="549"/>
      <c r="QJF179" s="550"/>
      <c r="QJG179" s="559"/>
      <c r="QJH179" s="551"/>
      <c r="QJI179" s="549"/>
      <c r="QJJ179" s="550"/>
      <c r="QJK179" s="559"/>
      <c r="QJL179" s="551"/>
      <c r="QJM179" s="549"/>
      <c r="QJN179" s="550"/>
      <c r="QJO179" s="559"/>
      <c r="QJP179" s="551"/>
      <c r="QJQ179" s="549"/>
      <c r="QJR179" s="550"/>
      <c r="QJS179" s="559"/>
      <c r="QJT179" s="551"/>
      <c r="QJU179" s="549"/>
      <c r="QJV179" s="550"/>
      <c r="QJW179" s="559"/>
      <c r="QJX179" s="551"/>
      <c r="QJY179" s="549"/>
      <c r="QJZ179" s="550"/>
      <c r="QKA179" s="559"/>
      <c r="QKB179" s="551"/>
      <c r="QKC179" s="549"/>
      <c r="QKD179" s="550"/>
      <c r="QKE179" s="559"/>
      <c r="QKF179" s="551"/>
      <c r="QKG179" s="549"/>
      <c r="QKH179" s="550"/>
      <c r="QKI179" s="559"/>
      <c r="QKJ179" s="551"/>
      <c r="QKK179" s="549"/>
      <c r="QKL179" s="550"/>
      <c r="QKM179" s="559"/>
      <c r="QKN179" s="551"/>
      <c r="QKO179" s="549"/>
      <c r="QKP179" s="550"/>
      <c r="QKQ179" s="559"/>
      <c r="QKR179" s="551"/>
      <c r="QKS179" s="549"/>
      <c r="QKT179" s="550"/>
      <c r="QKU179" s="559"/>
      <c r="QKV179" s="551"/>
      <c r="QKW179" s="549"/>
      <c r="QKX179" s="550"/>
      <c r="QKY179" s="559"/>
      <c r="QKZ179" s="551"/>
      <c r="QLA179" s="549"/>
      <c r="QLB179" s="550"/>
      <c r="QLC179" s="559"/>
      <c r="QLD179" s="551"/>
      <c r="QLE179" s="549"/>
      <c r="QLF179" s="550"/>
      <c r="QLG179" s="559"/>
      <c r="QLH179" s="551"/>
      <c r="QLI179" s="549"/>
      <c r="QLJ179" s="550"/>
      <c r="QLK179" s="559"/>
      <c r="QLL179" s="551"/>
      <c r="QLM179" s="549"/>
      <c r="QLN179" s="550"/>
      <c r="QLO179" s="559"/>
      <c r="QLP179" s="551"/>
      <c r="QLQ179" s="549"/>
      <c r="QLR179" s="550"/>
      <c r="QLS179" s="559"/>
      <c r="QLT179" s="551"/>
      <c r="QLU179" s="549"/>
      <c r="QLV179" s="550"/>
      <c r="QLW179" s="559"/>
      <c r="QLX179" s="551"/>
      <c r="QLY179" s="549"/>
      <c r="QLZ179" s="550"/>
      <c r="QMA179" s="559"/>
      <c r="QMB179" s="551"/>
      <c r="QMC179" s="549"/>
      <c r="QMD179" s="550"/>
      <c r="QME179" s="559"/>
      <c r="QMF179" s="551"/>
      <c r="QMG179" s="549"/>
      <c r="QMH179" s="550"/>
      <c r="QMI179" s="559"/>
      <c r="QMJ179" s="551"/>
      <c r="QMK179" s="549"/>
      <c r="QML179" s="550"/>
      <c r="QMM179" s="559"/>
      <c r="QMN179" s="551"/>
      <c r="QMO179" s="549"/>
      <c r="QMP179" s="550"/>
      <c r="QMQ179" s="559"/>
      <c r="QMR179" s="551"/>
      <c r="QMS179" s="549"/>
      <c r="QMT179" s="550"/>
      <c r="QMU179" s="559"/>
      <c r="QMV179" s="551"/>
      <c r="QMW179" s="549"/>
      <c r="QMX179" s="550"/>
      <c r="QMY179" s="559"/>
      <c r="QMZ179" s="551"/>
      <c r="QNA179" s="549"/>
      <c r="QNB179" s="550"/>
      <c r="QNC179" s="559"/>
      <c r="QND179" s="551"/>
      <c r="QNE179" s="549"/>
      <c r="QNF179" s="550"/>
      <c r="QNG179" s="559"/>
      <c r="QNH179" s="551"/>
      <c r="QNI179" s="549"/>
      <c r="QNJ179" s="550"/>
      <c r="QNK179" s="559"/>
      <c r="QNL179" s="551"/>
      <c r="QNM179" s="549"/>
      <c r="QNN179" s="550"/>
      <c r="QNO179" s="559"/>
      <c r="QNP179" s="551"/>
      <c r="QNQ179" s="549"/>
      <c r="QNR179" s="550"/>
      <c r="QNS179" s="559"/>
      <c r="QNT179" s="551"/>
      <c r="QNU179" s="549"/>
      <c r="QNV179" s="550"/>
      <c r="QNW179" s="559"/>
      <c r="QNX179" s="551"/>
      <c r="QNY179" s="549"/>
      <c r="QNZ179" s="550"/>
      <c r="QOA179" s="559"/>
      <c r="QOB179" s="551"/>
      <c r="QOC179" s="549"/>
      <c r="QOD179" s="550"/>
      <c r="QOE179" s="559"/>
      <c r="QOF179" s="551"/>
      <c r="QOG179" s="549"/>
      <c r="QOH179" s="550"/>
      <c r="QOI179" s="559"/>
      <c r="QOJ179" s="551"/>
      <c r="QOK179" s="549"/>
      <c r="QOL179" s="550"/>
      <c r="QOM179" s="559"/>
      <c r="QON179" s="551"/>
      <c r="QOO179" s="549"/>
      <c r="QOP179" s="550"/>
      <c r="QOQ179" s="559"/>
      <c r="QOR179" s="551"/>
      <c r="QOS179" s="549"/>
      <c r="QOT179" s="550"/>
      <c r="QOU179" s="559"/>
      <c r="QOV179" s="551"/>
      <c r="QOW179" s="549"/>
      <c r="QOX179" s="550"/>
      <c r="QOY179" s="559"/>
      <c r="QOZ179" s="551"/>
      <c r="QPA179" s="549"/>
      <c r="QPB179" s="550"/>
      <c r="QPC179" s="559"/>
      <c r="QPD179" s="551"/>
      <c r="QPE179" s="549"/>
      <c r="QPF179" s="550"/>
      <c r="QPG179" s="559"/>
      <c r="QPH179" s="551"/>
      <c r="QPI179" s="549"/>
      <c r="QPJ179" s="550"/>
      <c r="QPK179" s="559"/>
      <c r="QPL179" s="551"/>
      <c r="QPM179" s="549"/>
      <c r="QPN179" s="550"/>
      <c r="QPO179" s="559"/>
      <c r="QPP179" s="551"/>
      <c r="QPQ179" s="549"/>
      <c r="QPR179" s="550"/>
      <c r="QPS179" s="559"/>
      <c r="QPT179" s="551"/>
      <c r="QPU179" s="549"/>
      <c r="QPV179" s="550"/>
      <c r="QPW179" s="559"/>
      <c r="QPX179" s="551"/>
      <c r="QPY179" s="549"/>
      <c r="QPZ179" s="550"/>
      <c r="QQA179" s="559"/>
      <c r="QQB179" s="551"/>
      <c r="QQC179" s="549"/>
      <c r="QQD179" s="550"/>
      <c r="QQE179" s="559"/>
      <c r="QQF179" s="551"/>
      <c r="QQG179" s="549"/>
      <c r="QQH179" s="550"/>
      <c r="QQI179" s="559"/>
      <c r="QQJ179" s="551"/>
      <c r="QQK179" s="549"/>
      <c r="QQL179" s="550"/>
      <c r="QQM179" s="559"/>
      <c r="QQN179" s="551"/>
      <c r="QQO179" s="549"/>
      <c r="QQP179" s="550"/>
      <c r="QQQ179" s="559"/>
      <c r="QQR179" s="551"/>
      <c r="QQS179" s="549"/>
      <c r="QQT179" s="550"/>
      <c r="QQU179" s="559"/>
      <c r="QQV179" s="551"/>
      <c r="QQW179" s="549"/>
      <c r="QQX179" s="550"/>
      <c r="QQY179" s="559"/>
      <c r="QQZ179" s="551"/>
      <c r="QRA179" s="549"/>
      <c r="QRB179" s="550"/>
      <c r="QRC179" s="559"/>
      <c r="QRD179" s="551"/>
      <c r="QRE179" s="549"/>
      <c r="QRF179" s="550"/>
      <c r="QRG179" s="559"/>
      <c r="QRH179" s="551"/>
      <c r="QRI179" s="549"/>
      <c r="QRJ179" s="550"/>
      <c r="QRK179" s="559"/>
      <c r="QRL179" s="551"/>
      <c r="QRM179" s="549"/>
      <c r="QRN179" s="550"/>
      <c r="QRO179" s="559"/>
      <c r="QRP179" s="551"/>
      <c r="QRQ179" s="549"/>
      <c r="QRR179" s="550"/>
      <c r="QRS179" s="559"/>
      <c r="QRT179" s="551"/>
      <c r="QRU179" s="549"/>
      <c r="QRV179" s="550"/>
      <c r="QRW179" s="559"/>
      <c r="QRX179" s="551"/>
      <c r="QRY179" s="549"/>
      <c r="QRZ179" s="550"/>
      <c r="QSA179" s="559"/>
      <c r="QSB179" s="551"/>
      <c r="QSC179" s="549"/>
      <c r="QSD179" s="550"/>
      <c r="QSE179" s="559"/>
      <c r="QSF179" s="551"/>
      <c r="QSG179" s="549"/>
      <c r="QSH179" s="550"/>
      <c r="QSI179" s="559"/>
      <c r="QSJ179" s="551"/>
      <c r="QSK179" s="549"/>
      <c r="QSL179" s="550"/>
      <c r="QSM179" s="559"/>
      <c r="QSN179" s="551"/>
      <c r="QSO179" s="549"/>
      <c r="QSP179" s="550"/>
      <c r="QSQ179" s="559"/>
      <c r="QSR179" s="551"/>
      <c r="QSS179" s="549"/>
      <c r="QST179" s="550"/>
      <c r="QSU179" s="559"/>
      <c r="QSV179" s="551"/>
      <c r="QSW179" s="549"/>
      <c r="QSX179" s="550"/>
      <c r="QSY179" s="559"/>
      <c r="QSZ179" s="551"/>
      <c r="QTA179" s="549"/>
      <c r="QTB179" s="550"/>
      <c r="QTC179" s="559"/>
      <c r="QTD179" s="551"/>
      <c r="QTE179" s="549"/>
      <c r="QTF179" s="550"/>
      <c r="QTG179" s="559"/>
      <c r="QTH179" s="551"/>
      <c r="QTI179" s="549"/>
      <c r="QTJ179" s="550"/>
      <c r="QTK179" s="559"/>
      <c r="QTL179" s="551"/>
      <c r="QTM179" s="549"/>
      <c r="QTN179" s="550"/>
      <c r="QTO179" s="559"/>
      <c r="QTP179" s="551"/>
      <c r="QTQ179" s="549"/>
      <c r="QTR179" s="550"/>
      <c r="QTS179" s="559"/>
      <c r="QTT179" s="551"/>
      <c r="QTU179" s="549"/>
      <c r="QTV179" s="550"/>
      <c r="QTW179" s="559"/>
      <c r="QTX179" s="551"/>
      <c r="QTY179" s="549"/>
      <c r="QTZ179" s="550"/>
      <c r="QUA179" s="559"/>
      <c r="QUB179" s="551"/>
      <c r="QUC179" s="549"/>
      <c r="QUD179" s="550"/>
      <c r="QUE179" s="559"/>
      <c r="QUF179" s="551"/>
      <c r="QUG179" s="549"/>
      <c r="QUH179" s="550"/>
      <c r="QUI179" s="559"/>
      <c r="QUJ179" s="551"/>
      <c r="QUK179" s="549"/>
      <c r="QUL179" s="550"/>
      <c r="QUM179" s="559"/>
      <c r="QUN179" s="551"/>
      <c r="QUO179" s="549"/>
      <c r="QUP179" s="550"/>
      <c r="QUQ179" s="559"/>
      <c r="QUR179" s="551"/>
      <c r="QUS179" s="549"/>
      <c r="QUT179" s="550"/>
      <c r="QUU179" s="559"/>
      <c r="QUV179" s="551"/>
      <c r="QUW179" s="549"/>
      <c r="QUX179" s="550"/>
      <c r="QUY179" s="559"/>
      <c r="QUZ179" s="551"/>
      <c r="QVA179" s="549"/>
      <c r="QVB179" s="550"/>
      <c r="QVC179" s="559"/>
      <c r="QVD179" s="551"/>
      <c r="QVE179" s="549"/>
      <c r="QVF179" s="550"/>
      <c r="QVG179" s="559"/>
      <c r="QVH179" s="551"/>
      <c r="QVI179" s="549"/>
      <c r="QVJ179" s="550"/>
      <c r="QVK179" s="559"/>
      <c r="QVL179" s="551"/>
      <c r="QVM179" s="549"/>
      <c r="QVN179" s="550"/>
      <c r="QVO179" s="559"/>
      <c r="QVP179" s="551"/>
      <c r="QVQ179" s="549"/>
      <c r="QVR179" s="550"/>
      <c r="QVS179" s="559"/>
      <c r="QVT179" s="551"/>
      <c r="QVU179" s="549"/>
      <c r="QVV179" s="550"/>
      <c r="QVW179" s="559"/>
      <c r="QVX179" s="551"/>
      <c r="QVY179" s="549"/>
      <c r="QVZ179" s="550"/>
      <c r="QWA179" s="559"/>
      <c r="QWB179" s="551"/>
      <c r="QWC179" s="549"/>
      <c r="QWD179" s="550"/>
      <c r="QWE179" s="559"/>
      <c r="QWF179" s="551"/>
      <c r="QWG179" s="549"/>
      <c r="QWH179" s="550"/>
      <c r="QWI179" s="559"/>
      <c r="QWJ179" s="551"/>
      <c r="QWK179" s="549"/>
      <c r="QWL179" s="550"/>
      <c r="QWM179" s="559"/>
      <c r="QWN179" s="551"/>
      <c r="QWO179" s="549"/>
      <c r="QWP179" s="550"/>
      <c r="QWQ179" s="559"/>
      <c r="QWR179" s="551"/>
      <c r="QWS179" s="549"/>
      <c r="QWT179" s="550"/>
      <c r="QWU179" s="559"/>
      <c r="QWV179" s="551"/>
      <c r="QWW179" s="549"/>
      <c r="QWX179" s="550"/>
      <c r="QWY179" s="559"/>
      <c r="QWZ179" s="551"/>
      <c r="QXA179" s="549"/>
      <c r="QXB179" s="550"/>
      <c r="QXC179" s="559"/>
      <c r="QXD179" s="551"/>
      <c r="QXE179" s="549"/>
      <c r="QXF179" s="550"/>
      <c r="QXG179" s="559"/>
      <c r="QXH179" s="551"/>
      <c r="QXI179" s="549"/>
      <c r="QXJ179" s="550"/>
      <c r="QXK179" s="559"/>
      <c r="QXL179" s="551"/>
      <c r="QXM179" s="549"/>
      <c r="QXN179" s="550"/>
      <c r="QXO179" s="559"/>
      <c r="QXP179" s="551"/>
      <c r="QXQ179" s="549"/>
      <c r="QXR179" s="550"/>
      <c r="QXS179" s="559"/>
      <c r="QXT179" s="551"/>
      <c r="QXU179" s="549"/>
      <c r="QXV179" s="550"/>
      <c r="QXW179" s="559"/>
      <c r="QXX179" s="551"/>
      <c r="QXY179" s="549"/>
      <c r="QXZ179" s="550"/>
      <c r="QYA179" s="559"/>
      <c r="QYB179" s="551"/>
      <c r="QYC179" s="549"/>
      <c r="QYD179" s="550"/>
      <c r="QYE179" s="559"/>
      <c r="QYF179" s="551"/>
      <c r="QYG179" s="549"/>
      <c r="QYH179" s="550"/>
      <c r="QYI179" s="559"/>
      <c r="QYJ179" s="551"/>
      <c r="QYK179" s="549"/>
      <c r="QYL179" s="550"/>
      <c r="QYM179" s="559"/>
      <c r="QYN179" s="551"/>
      <c r="QYO179" s="549"/>
      <c r="QYP179" s="550"/>
      <c r="QYQ179" s="559"/>
      <c r="QYR179" s="551"/>
      <c r="QYS179" s="549"/>
      <c r="QYT179" s="550"/>
      <c r="QYU179" s="559"/>
      <c r="QYV179" s="551"/>
      <c r="QYW179" s="549"/>
      <c r="QYX179" s="550"/>
      <c r="QYY179" s="559"/>
      <c r="QYZ179" s="551"/>
      <c r="QZA179" s="549"/>
      <c r="QZB179" s="550"/>
      <c r="QZC179" s="559"/>
      <c r="QZD179" s="551"/>
      <c r="QZE179" s="549"/>
      <c r="QZF179" s="550"/>
      <c r="QZG179" s="559"/>
      <c r="QZH179" s="551"/>
      <c r="QZI179" s="549"/>
      <c r="QZJ179" s="550"/>
      <c r="QZK179" s="559"/>
      <c r="QZL179" s="551"/>
      <c r="QZM179" s="549"/>
      <c r="QZN179" s="550"/>
      <c r="QZO179" s="559"/>
      <c r="QZP179" s="551"/>
      <c r="QZQ179" s="549"/>
      <c r="QZR179" s="550"/>
      <c r="QZS179" s="559"/>
      <c r="QZT179" s="551"/>
      <c r="QZU179" s="549"/>
      <c r="QZV179" s="550"/>
      <c r="QZW179" s="559"/>
      <c r="QZX179" s="551"/>
      <c r="QZY179" s="549"/>
      <c r="QZZ179" s="550"/>
      <c r="RAA179" s="559"/>
      <c r="RAB179" s="551"/>
      <c r="RAC179" s="549"/>
      <c r="RAD179" s="550"/>
      <c r="RAE179" s="559"/>
      <c r="RAF179" s="551"/>
      <c r="RAG179" s="549"/>
      <c r="RAH179" s="550"/>
      <c r="RAI179" s="559"/>
      <c r="RAJ179" s="551"/>
      <c r="RAK179" s="549"/>
      <c r="RAL179" s="550"/>
      <c r="RAM179" s="559"/>
      <c r="RAN179" s="551"/>
      <c r="RAO179" s="549"/>
      <c r="RAP179" s="550"/>
      <c r="RAQ179" s="559"/>
      <c r="RAR179" s="551"/>
      <c r="RAS179" s="549"/>
      <c r="RAT179" s="550"/>
      <c r="RAU179" s="559"/>
      <c r="RAV179" s="551"/>
      <c r="RAW179" s="549"/>
      <c r="RAX179" s="550"/>
      <c r="RAY179" s="559"/>
      <c r="RAZ179" s="551"/>
      <c r="RBA179" s="549"/>
      <c r="RBB179" s="550"/>
      <c r="RBC179" s="559"/>
      <c r="RBD179" s="551"/>
      <c r="RBE179" s="549"/>
      <c r="RBF179" s="550"/>
      <c r="RBG179" s="559"/>
      <c r="RBH179" s="551"/>
      <c r="RBI179" s="549"/>
      <c r="RBJ179" s="550"/>
      <c r="RBK179" s="559"/>
      <c r="RBL179" s="551"/>
      <c r="RBM179" s="549"/>
      <c r="RBN179" s="550"/>
      <c r="RBO179" s="559"/>
      <c r="RBP179" s="551"/>
      <c r="RBQ179" s="549"/>
      <c r="RBR179" s="550"/>
      <c r="RBS179" s="559"/>
      <c r="RBT179" s="551"/>
      <c r="RBU179" s="549"/>
      <c r="RBV179" s="550"/>
      <c r="RBW179" s="559"/>
      <c r="RBX179" s="551"/>
      <c r="RBY179" s="549"/>
      <c r="RBZ179" s="550"/>
      <c r="RCA179" s="559"/>
      <c r="RCB179" s="551"/>
      <c r="RCC179" s="549"/>
      <c r="RCD179" s="550"/>
      <c r="RCE179" s="559"/>
      <c r="RCF179" s="551"/>
      <c r="RCG179" s="549"/>
      <c r="RCH179" s="550"/>
      <c r="RCI179" s="559"/>
      <c r="RCJ179" s="551"/>
      <c r="RCK179" s="549"/>
      <c r="RCL179" s="550"/>
      <c r="RCM179" s="559"/>
      <c r="RCN179" s="551"/>
      <c r="RCO179" s="549"/>
      <c r="RCP179" s="550"/>
      <c r="RCQ179" s="559"/>
      <c r="RCR179" s="551"/>
      <c r="RCS179" s="549"/>
      <c r="RCT179" s="550"/>
      <c r="RCU179" s="559"/>
      <c r="RCV179" s="551"/>
      <c r="RCW179" s="549"/>
      <c r="RCX179" s="550"/>
      <c r="RCY179" s="559"/>
      <c r="RCZ179" s="551"/>
      <c r="RDA179" s="549"/>
      <c r="RDB179" s="550"/>
      <c r="RDC179" s="559"/>
      <c r="RDD179" s="551"/>
      <c r="RDE179" s="549"/>
      <c r="RDF179" s="550"/>
      <c r="RDG179" s="559"/>
      <c r="RDH179" s="551"/>
      <c r="RDI179" s="549"/>
      <c r="RDJ179" s="550"/>
      <c r="RDK179" s="559"/>
      <c r="RDL179" s="551"/>
      <c r="RDM179" s="549"/>
      <c r="RDN179" s="550"/>
      <c r="RDO179" s="559"/>
      <c r="RDP179" s="551"/>
      <c r="RDQ179" s="549"/>
      <c r="RDR179" s="550"/>
      <c r="RDS179" s="559"/>
      <c r="RDT179" s="551"/>
      <c r="RDU179" s="549"/>
      <c r="RDV179" s="550"/>
      <c r="RDW179" s="559"/>
      <c r="RDX179" s="551"/>
      <c r="RDY179" s="549"/>
      <c r="RDZ179" s="550"/>
      <c r="REA179" s="559"/>
      <c r="REB179" s="551"/>
      <c r="REC179" s="549"/>
      <c r="RED179" s="550"/>
      <c r="REE179" s="559"/>
      <c r="REF179" s="551"/>
      <c r="REG179" s="549"/>
      <c r="REH179" s="550"/>
      <c r="REI179" s="559"/>
      <c r="REJ179" s="551"/>
      <c r="REK179" s="549"/>
      <c r="REL179" s="550"/>
      <c r="REM179" s="559"/>
      <c r="REN179" s="551"/>
      <c r="REO179" s="549"/>
      <c r="REP179" s="550"/>
      <c r="REQ179" s="559"/>
      <c r="RER179" s="551"/>
      <c r="RES179" s="549"/>
      <c r="RET179" s="550"/>
      <c r="REU179" s="559"/>
      <c r="REV179" s="551"/>
      <c r="REW179" s="549"/>
      <c r="REX179" s="550"/>
      <c r="REY179" s="559"/>
      <c r="REZ179" s="551"/>
      <c r="RFA179" s="549"/>
      <c r="RFB179" s="550"/>
      <c r="RFC179" s="559"/>
      <c r="RFD179" s="551"/>
      <c r="RFE179" s="549"/>
      <c r="RFF179" s="550"/>
      <c r="RFG179" s="559"/>
      <c r="RFH179" s="551"/>
      <c r="RFI179" s="549"/>
      <c r="RFJ179" s="550"/>
      <c r="RFK179" s="559"/>
      <c r="RFL179" s="551"/>
      <c r="RFM179" s="549"/>
      <c r="RFN179" s="550"/>
      <c r="RFO179" s="559"/>
      <c r="RFP179" s="551"/>
      <c r="RFQ179" s="549"/>
      <c r="RFR179" s="550"/>
      <c r="RFS179" s="559"/>
      <c r="RFT179" s="551"/>
      <c r="RFU179" s="549"/>
      <c r="RFV179" s="550"/>
      <c r="RFW179" s="559"/>
      <c r="RFX179" s="551"/>
      <c r="RFY179" s="549"/>
      <c r="RFZ179" s="550"/>
      <c r="RGA179" s="559"/>
      <c r="RGB179" s="551"/>
      <c r="RGC179" s="549"/>
      <c r="RGD179" s="550"/>
      <c r="RGE179" s="559"/>
      <c r="RGF179" s="551"/>
      <c r="RGG179" s="549"/>
      <c r="RGH179" s="550"/>
      <c r="RGI179" s="559"/>
      <c r="RGJ179" s="551"/>
      <c r="RGK179" s="549"/>
      <c r="RGL179" s="550"/>
      <c r="RGM179" s="559"/>
      <c r="RGN179" s="551"/>
      <c r="RGO179" s="549"/>
      <c r="RGP179" s="550"/>
      <c r="RGQ179" s="559"/>
      <c r="RGR179" s="551"/>
      <c r="RGS179" s="549"/>
      <c r="RGT179" s="550"/>
      <c r="RGU179" s="559"/>
      <c r="RGV179" s="551"/>
      <c r="RGW179" s="549"/>
      <c r="RGX179" s="550"/>
      <c r="RGY179" s="559"/>
      <c r="RGZ179" s="551"/>
      <c r="RHA179" s="549"/>
      <c r="RHB179" s="550"/>
      <c r="RHC179" s="559"/>
      <c r="RHD179" s="551"/>
      <c r="RHE179" s="549"/>
      <c r="RHF179" s="550"/>
      <c r="RHG179" s="559"/>
      <c r="RHH179" s="551"/>
      <c r="RHI179" s="549"/>
      <c r="RHJ179" s="550"/>
      <c r="RHK179" s="559"/>
      <c r="RHL179" s="551"/>
      <c r="RHM179" s="549"/>
      <c r="RHN179" s="550"/>
      <c r="RHO179" s="559"/>
      <c r="RHP179" s="551"/>
      <c r="RHQ179" s="549"/>
      <c r="RHR179" s="550"/>
      <c r="RHS179" s="559"/>
      <c r="RHT179" s="551"/>
      <c r="RHU179" s="549"/>
      <c r="RHV179" s="550"/>
      <c r="RHW179" s="559"/>
      <c r="RHX179" s="551"/>
      <c r="RHY179" s="549"/>
      <c r="RHZ179" s="550"/>
      <c r="RIA179" s="559"/>
      <c r="RIB179" s="551"/>
      <c r="RIC179" s="549"/>
      <c r="RID179" s="550"/>
      <c r="RIE179" s="559"/>
      <c r="RIF179" s="551"/>
      <c r="RIG179" s="549"/>
      <c r="RIH179" s="550"/>
      <c r="RII179" s="559"/>
      <c r="RIJ179" s="551"/>
      <c r="RIK179" s="549"/>
      <c r="RIL179" s="550"/>
      <c r="RIM179" s="559"/>
      <c r="RIN179" s="551"/>
      <c r="RIO179" s="549"/>
      <c r="RIP179" s="550"/>
      <c r="RIQ179" s="559"/>
      <c r="RIR179" s="551"/>
      <c r="RIS179" s="549"/>
      <c r="RIT179" s="550"/>
      <c r="RIU179" s="559"/>
      <c r="RIV179" s="551"/>
      <c r="RIW179" s="549"/>
      <c r="RIX179" s="550"/>
      <c r="RIY179" s="559"/>
      <c r="RIZ179" s="551"/>
      <c r="RJA179" s="549"/>
      <c r="RJB179" s="550"/>
      <c r="RJC179" s="559"/>
      <c r="RJD179" s="551"/>
      <c r="RJE179" s="549"/>
      <c r="RJF179" s="550"/>
      <c r="RJG179" s="559"/>
      <c r="RJH179" s="551"/>
      <c r="RJI179" s="549"/>
      <c r="RJJ179" s="550"/>
      <c r="RJK179" s="559"/>
      <c r="RJL179" s="551"/>
      <c r="RJM179" s="549"/>
      <c r="RJN179" s="550"/>
      <c r="RJO179" s="559"/>
      <c r="RJP179" s="551"/>
      <c r="RJQ179" s="549"/>
      <c r="RJR179" s="550"/>
      <c r="RJS179" s="559"/>
      <c r="RJT179" s="551"/>
      <c r="RJU179" s="549"/>
      <c r="RJV179" s="550"/>
      <c r="RJW179" s="559"/>
      <c r="RJX179" s="551"/>
      <c r="RJY179" s="549"/>
      <c r="RJZ179" s="550"/>
      <c r="RKA179" s="559"/>
      <c r="RKB179" s="551"/>
      <c r="RKC179" s="549"/>
      <c r="RKD179" s="550"/>
      <c r="RKE179" s="559"/>
      <c r="RKF179" s="551"/>
      <c r="RKG179" s="549"/>
      <c r="RKH179" s="550"/>
      <c r="RKI179" s="559"/>
      <c r="RKJ179" s="551"/>
      <c r="RKK179" s="549"/>
      <c r="RKL179" s="550"/>
      <c r="RKM179" s="559"/>
      <c r="RKN179" s="551"/>
      <c r="RKO179" s="549"/>
      <c r="RKP179" s="550"/>
      <c r="RKQ179" s="559"/>
      <c r="RKR179" s="551"/>
      <c r="RKS179" s="549"/>
      <c r="RKT179" s="550"/>
      <c r="RKU179" s="559"/>
      <c r="RKV179" s="551"/>
      <c r="RKW179" s="549"/>
      <c r="RKX179" s="550"/>
      <c r="RKY179" s="559"/>
      <c r="RKZ179" s="551"/>
      <c r="RLA179" s="549"/>
      <c r="RLB179" s="550"/>
      <c r="RLC179" s="559"/>
      <c r="RLD179" s="551"/>
      <c r="RLE179" s="549"/>
      <c r="RLF179" s="550"/>
      <c r="RLG179" s="559"/>
      <c r="RLH179" s="551"/>
      <c r="RLI179" s="549"/>
      <c r="RLJ179" s="550"/>
      <c r="RLK179" s="559"/>
      <c r="RLL179" s="551"/>
      <c r="RLM179" s="549"/>
      <c r="RLN179" s="550"/>
      <c r="RLO179" s="559"/>
      <c r="RLP179" s="551"/>
      <c r="RLQ179" s="549"/>
      <c r="RLR179" s="550"/>
      <c r="RLS179" s="559"/>
      <c r="RLT179" s="551"/>
      <c r="RLU179" s="549"/>
      <c r="RLV179" s="550"/>
      <c r="RLW179" s="559"/>
      <c r="RLX179" s="551"/>
      <c r="RLY179" s="549"/>
      <c r="RLZ179" s="550"/>
      <c r="RMA179" s="559"/>
      <c r="RMB179" s="551"/>
      <c r="RMC179" s="549"/>
      <c r="RMD179" s="550"/>
      <c r="RME179" s="559"/>
      <c r="RMF179" s="551"/>
      <c r="RMG179" s="549"/>
      <c r="RMH179" s="550"/>
      <c r="RMI179" s="559"/>
      <c r="RMJ179" s="551"/>
      <c r="RMK179" s="549"/>
      <c r="RML179" s="550"/>
      <c r="RMM179" s="559"/>
      <c r="RMN179" s="551"/>
      <c r="RMO179" s="549"/>
      <c r="RMP179" s="550"/>
      <c r="RMQ179" s="559"/>
      <c r="RMR179" s="551"/>
      <c r="RMS179" s="549"/>
      <c r="RMT179" s="550"/>
      <c r="RMU179" s="559"/>
      <c r="RMV179" s="551"/>
      <c r="RMW179" s="549"/>
      <c r="RMX179" s="550"/>
      <c r="RMY179" s="559"/>
      <c r="RMZ179" s="551"/>
      <c r="RNA179" s="549"/>
      <c r="RNB179" s="550"/>
      <c r="RNC179" s="559"/>
      <c r="RND179" s="551"/>
      <c r="RNE179" s="549"/>
      <c r="RNF179" s="550"/>
      <c r="RNG179" s="559"/>
      <c r="RNH179" s="551"/>
      <c r="RNI179" s="549"/>
      <c r="RNJ179" s="550"/>
      <c r="RNK179" s="559"/>
      <c r="RNL179" s="551"/>
      <c r="RNM179" s="549"/>
      <c r="RNN179" s="550"/>
      <c r="RNO179" s="559"/>
      <c r="RNP179" s="551"/>
      <c r="RNQ179" s="549"/>
      <c r="RNR179" s="550"/>
      <c r="RNS179" s="559"/>
      <c r="RNT179" s="551"/>
      <c r="RNU179" s="549"/>
      <c r="RNV179" s="550"/>
      <c r="RNW179" s="559"/>
      <c r="RNX179" s="551"/>
      <c r="RNY179" s="549"/>
      <c r="RNZ179" s="550"/>
      <c r="ROA179" s="559"/>
      <c r="ROB179" s="551"/>
      <c r="ROC179" s="549"/>
      <c r="ROD179" s="550"/>
      <c r="ROE179" s="559"/>
      <c r="ROF179" s="551"/>
      <c r="ROG179" s="549"/>
      <c r="ROH179" s="550"/>
      <c r="ROI179" s="559"/>
      <c r="ROJ179" s="551"/>
      <c r="ROK179" s="549"/>
      <c r="ROL179" s="550"/>
      <c r="ROM179" s="559"/>
      <c r="RON179" s="551"/>
      <c r="ROO179" s="549"/>
      <c r="ROP179" s="550"/>
      <c r="ROQ179" s="559"/>
      <c r="ROR179" s="551"/>
      <c r="ROS179" s="549"/>
      <c r="ROT179" s="550"/>
      <c r="ROU179" s="559"/>
      <c r="ROV179" s="551"/>
      <c r="ROW179" s="549"/>
      <c r="ROX179" s="550"/>
      <c r="ROY179" s="559"/>
      <c r="ROZ179" s="551"/>
      <c r="RPA179" s="549"/>
      <c r="RPB179" s="550"/>
      <c r="RPC179" s="559"/>
      <c r="RPD179" s="551"/>
      <c r="RPE179" s="549"/>
      <c r="RPF179" s="550"/>
      <c r="RPG179" s="559"/>
      <c r="RPH179" s="551"/>
      <c r="RPI179" s="549"/>
      <c r="RPJ179" s="550"/>
      <c r="RPK179" s="559"/>
      <c r="RPL179" s="551"/>
      <c r="RPM179" s="549"/>
      <c r="RPN179" s="550"/>
      <c r="RPO179" s="559"/>
      <c r="RPP179" s="551"/>
      <c r="RPQ179" s="549"/>
      <c r="RPR179" s="550"/>
      <c r="RPS179" s="559"/>
      <c r="RPT179" s="551"/>
      <c r="RPU179" s="549"/>
      <c r="RPV179" s="550"/>
      <c r="RPW179" s="559"/>
      <c r="RPX179" s="551"/>
      <c r="RPY179" s="549"/>
      <c r="RPZ179" s="550"/>
      <c r="RQA179" s="559"/>
      <c r="RQB179" s="551"/>
      <c r="RQC179" s="549"/>
      <c r="RQD179" s="550"/>
      <c r="RQE179" s="559"/>
      <c r="RQF179" s="551"/>
      <c r="RQG179" s="549"/>
      <c r="RQH179" s="550"/>
      <c r="RQI179" s="559"/>
      <c r="RQJ179" s="551"/>
      <c r="RQK179" s="549"/>
      <c r="RQL179" s="550"/>
      <c r="RQM179" s="559"/>
      <c r="RQN179" s="551"/>
      <c r="RQO179" s="549"/>
      <c r="RQP179" s="550"/>
      <c r="RQQ179" s="559"/>
      <c r="RQR179" s="551"/>
      <c r="RQS179" s="549"/>
      <c r="RQT179" s="550"/>
      <c r="RQU179" s="559"/>
      <c r="RQV179" s="551"/>
      <c r="RQW179" s="549"/>
      <c r="RQX179" s="550"/>
      <c r="RQY179" s="559"/>
      <c r="RQZ179" s="551"/>
      <c r="RRA179" s="549"/>
      <c r="RRB179" s="550"/>
      <c r="RRC179" s="559"/>
      <c r="RRD179" s="551"/>
      <c r="RRE179" s="549"/>
      <c r="RRF179" s="550"/>
      <c r="RRG179" s="559"/>
      <c r="RRH179" s="551"/>
      <c r="RRI179" s="549"/>
      <c r="RRJ179" s="550"/>
      <c r="RRK179" s="559"/>
      <c r="RRL179" s="551"/>
      <c r="RRM179" s="549"/>
      <c r="RRN179" s="550"/>
      <c r="RRO179" s="559"/>
      <c r="RRP179" s="551"/>
      <c r="RRQ179" s="549"/>
      <c r="RRR179" s="550"/>
      <c r="RRS179" s="559"/>
      <c r="RRT179" s="551"/>
      <c r="RRU179" s="549"/>
      <c r="RRV179" s="550"/>
      <c r="RRW179" s="559"/>
      <c r="RRX179" s="551"/>
      <c r="RRY179" s="549"/>
      <c r="RRZ179" s="550"/>
      <c r="RSA179" s="559"/>
      <c r="RSB179" s="551"/>
      <c r="RSC179" s="549"/>
      <c r="RSD179" s="550"/>
      <c r="RSE179" s="559"/>
      <c r="RSF179" s="551"/>
      <c r="RSG179" s="549"/>
      <c r="RSH179" s="550"/>
      <c r="RSI179" s="559"/>
      <c r="RSJ179" s="551"/>
      <c r="RSK179" s="549"/>
      <c r="RSL179" s="550"/>
      <c r="RSM179" s="559"/>
      <c r="RSN179" s="551"/>
      <c r="RSO179" s="549"/>
      <c r="RSP179" s="550"/>
      <c r="RSQ179" s="559"/>
      <c r="RSR179" s="551"/>
      <c r="RSS179" s="549"/>
      <c r="RST179" s="550"/>
      <c r="RSU179" s="559"/>
      <c r="RSV179" s="551"/>
      <c r="RSW179" s="549"/>
      <c r="RSX179" s="550"/>
      <c r="RSY179" s="559"/>
      <c r="RSZ179" s="551"/>
      <c r="RTA179" s="549"/>
      <c r="RTB179" s="550"/>
      <c r="RTC179" s="559"/>
      <c r="RTD179" s="551"/>
      <c r="RTE179" s="549"/>
      <c r="RTF179" s="550"/>
      <c r="RTG179" s="559"/>
      <c r="RTH179" s="551"/>
      <c r="RTI179" s="549"/>
      <c r="RTJ179" s="550"/>
      <c r="RTK179" s="559"/>
      <c r="RTL179" s="551"/>
      <c r="RTM179" s="549"/>
      <c r="RTN179" s="550"/>
      <c r="RTO179" s="559"/>
      <c r="RTP179" s="551"/>
      <c r="RTQ179" s="549"/>
      <c r="RTR179" s="550"/>
      <c r="RTS179" s="559"/>
      <c r="RTT179" s="551"/>
      <c r="RTU179" s="549"/>
      <c r="RTV179" s="550"/>
      <c r="RTW179" s="559"/>
      <c r="RTX179" s="551"/>
      <c r="RTY179" s="549"/>
      <c r="RTZ179" s="550"/>
      <c r="RUA179" s="559"/>
      <c r="RUB179" s="551"/>
      <c r="RUC179" s="549"/>
      <c r="RUD179" s="550"/>
      <c r="RUE179" s="559"/>
      <c r="RUF179" s="551"/>
      <c r="RUG179" s="549"/>
      <c r="RUH179" s="550"/>
      <c r="RUI179" s="559"/>
      <c r="RUJ179" s="551"/>
      <c r="RUK179" s="549"/>
      <c r="RUL179" s="550"/>
      <c r="RUM179" s="559"/>
      <c r="RUN179" s="551"/>
      <c r="RUO179" s="549"/>
      <c r="RUP179" s="550"/>
      <c r="RUQ179" s="559"/>
      <c r="RUR179" s="551"/>
      <c r="RUS179" s="549"/>
      <c r="RUT179" s="550"/>
      <c r="RUU179" s="559"/>
      <c r="RUV179" s="551"/>
      <c r="RUW179" s="549"/>
      <c r="RUX179" s="550"/>
      <c r="RUY179" s="559"/>
      <c r="RUZ179" s="551"/>
      <c r="RVA179" s="549"/>
      <c r="RVB179" s="550"/>
      <c r="RVC179" s="559"/>
      <c r="RVD179" s="551"/>
      <c r="RVE179" s="549"/>
      <c r="RVF179" s="550"/>
      <c r="RVG179" s="559"/>
      <c r="RVH179" s="551"/>
      <c r="RVI179" s="549"/>
      <c r="RVJ179" s="550"/>
      <c r="RVK179" s="559"/>
      <c r="RVL179" s="551"/>
      <c r="RVM179" s="549"/>
      <c r="RVN179" s="550"/>
      <c r="RVO179" s="559"/>
      <c r="RVP179" s="551"/>
      <c r="RVQ179" s="549"/>
      <c r="RVR179" s="550"/>
      <c r="RVS179" s="559"/>
      <c r="RVT179" s="551"/>
      <c r="RVU179" s="549"/>
      <c r="RVV179" s="550"/>
      <c r="RVW179" s="559"/>
      <c r="RVX179" s="551"/>
      <c r="RVY179" s="549"/>
      <c r="RVZ179" s="550"/>
      <c r="RWA179" s="559"/>
      <c r="RWB179" s="551"/>
      <c r="RWC179" s="549"/>
      <c r="RWD179" s="550"/>
      <c r="RWE179" s="559"/>
      <c r="RWF179" s="551"/>
      <c r="RWG179" s="549"/>
      <c r="RWH179" s="550"/>
      <c r="RWI179" s="559"/>
      <c r="RWJ179" s="551"/>
      <c r="RWK179" s="549"/>
      <c r="RWL179" s="550"/>
      <c r="RWM179" s="559"/>
      <c r="RWN179" s="551"/>
      <c r="RWO179" s="549"/>
      <c r="RWP179" s="550"/>
      <c r="RWQ179" s="559"/>
      <c r="RWR179" s="551"/>
      <c r="RWS179" s="549"/>
      <c r="RWT179" s="550"/>
      <c r="RWU179" s="559"/>
      <c r="RWV179" s="551"/>
      <c r="RWW179" s="549"/>
      <c r="RWX179" s="550"/>
      <c r="RWY179" s="559"/>
      <c r="RWZ179" s="551"/>
      <c r="RXA179" s="549"/>
      <c r="RXB179" s="550"/>
      <c r="RXC179" s="559"/>
      <c r="RXD179" s="551"/>
      <c r="RXE179" s="549"/>
      <c r="RXF179" s="550"/>
      <c r="RXG179" s="559"/>
      <c r="RXH179" s="551"/>
      <c r="RXI179" s="549"/>
      <c r="RXJ179" s="550"/>
      <c r="RXK179" s="559"/>
      <c r="RXL179" s="551"/>
      <c r="RXM179" s="549"/>
      <c r="RXN179" s="550"/>
      <c r="RXO179" s="559"/>
      <c r="RXP179" s="551"/>
      <c r="RXQ179" s="549"/>
      <c r="RXR179" s="550"/>
      <c r="RXS179" s="559"/>
      <c r="RXT179" s="551"/>
      <c r="RXU179" s="549"/>
      <c r="RXV179" s="550"/>
      <c r="RXW179" s="559"/>
      <c r="RXX179" s="551"/>
      <c r="RXY179" s="549"/>
      <c r="RXZ179" s="550"/>
      <c r="RYA179" s="559"/>
      <c r="RYB179" s="551"/>
      <c r="RYC179" s="549"/>
      <c r="RYD179" s="550"/>
      <c r="RYE179" s="559"/>
      <c r="RYF179" s="551"/>
      <c r="RYG179" s="549"/>
      <c r="RYH179" s="550"/>
      <c r="RYI179" s="559"/>
      <c r="RYJ179" s="551"/>
      <c r="RYK179" s="549"/>
      <c r="RYL179" s="550"/>
      <c r="RYM179" s="559"/>
      <c r="RYN179" s="551"/>
      <c r="RYO179" s="549"/>
      <c r="RYP179" s="550"/>
      <c r="RYQ179" s="559"/>
      <c r="RYR179" s="551"/>
      <c r="RYS179" s="549"/>
      <c r="RYT179" s="550"/>
      <c r="RYU179" s="559"/>
      <c r="RYV179" s="551"/>
      <c r="RYW179" s="549"/>
      <c r="RYX179" s="550"/>
      <c r="RYY179" s="559"/>
      <c r="RYZ179" s="551"/>
      <c r="RZA179" s="549"/>
      <c r="RZB179" s="550"/>
      <c r="RZC179" s="559"/>
      <c r="RZD179" s="551"/>
      <c r="RZE179" s="549"/>
      <c r="RZF179" s="550"/>
      <c r="RZG179" s="559"/>
      <c r="RZH179" s="551"/>
      <c r="RZI179" s="549"/>
      <c r="RZJ179" s="550"/>
      <c r="RZK179" s="559"/>
      <c r="RZL179" s="551"/>
      <c r="RZM179" s="549"/>
      <c r="RZN179" s="550"/>
      <c r="RZO179" s="559"/>
      <c r="RZP179" s="551"/>
      <c r="RZQ179" s="549"/>
      <c r="RZR179" s="550"/>
      <c r="RZS179" s="559"/>
      <c r="RZT179" s="551"/>
      <c r="RZU179" s="549"/>
      <c r="RZV179" s="550"/>
      <c r="RZW179" s="559"/>
      <c r="RZX179" s="551"/>
      <c r="RZY179" s="549"/>
      <c r="RZZ179" s="550"/>
      <c r="SAA179" s="559"/>
      <c r="SAB179" s="551"/>
      <c r="SAC179" s="549"/>
      <c r="SAD179" s="550"/>
      <c r="SAE179" s="559"/>
      <c r="SAF179" s="551"/>
      <c r="SAG179" s="549"/>
      <c r="SAH179" s="550"/>
      <c r="SAI179" s="559"/>
      <c r="SAJ179" s="551"/>
      <c r="SAK179" s="549"/>
      <c r="SAL179" s="550"/>
      <c r="SAM179" s="559"/>
      <c r="SAN179" s="551"/>
      <c r="SAO179" s="549"/>
      <c r="SAP179" s="550"/>
      <c r="SAQ179" s="559"/>
      <c r="SAR179" s="551"/>
      <c r="SAS179" s="549"/>
      <c r="SAT179" s="550"/>
      <c r="SAU179" s="559"/>
      <c r="SAV179" s="551"/>
      <c r="SAW179" s="549"/>
      <c r="SAX179" s="550"/>
      <c r="SAY179" s="559"/>
      <c r="SAZ179" s="551"/>
      <c r="SBA179" s="549"/>
      <c r="SBB179" s="550"/>
      <c r="SBC179" s="559"/>
      <c r="SBD179" s="551"/>
      <c r="SBE179" s="549"/>
      <c r="SBF179" s="550"/>
      <c r="SBG179" s="559"/>
      <c r="SBH179" s="551"/>
      <c r="SBI179" s="549"/>
      <c r="SBJ179" s="550"/>
      <c r="SBK179" s="559"/>
      <c r="SBL179" s="551"/>
      <c r="SBM179" s="549"/>
      <c r="SBN179" s="550"/>
      <c r="SBO179" s="559"/>
      <c r="SBP179" s="551"/>
      <c r="SBQ179" s="549"/>
      <c r="SBR179" s="550"/>
      <c r="SBS179" s="559"/>
      <c r="SBT179" s="551"/>
      <c r="SBU179" s="549"/>
      <c r="SBV179" s="550"/>
      <c r="SBW179" s="559"/>
      <c r="SBX179" s="551"/>
      <c r="SBY179" s="549"/>
      <c r="SBZ179" s="550"/>
      <c r="SCA179" s="559"/>
      <c r="SCB179" s="551"/>
      <c r="SCC179" s="549"/>
      <c r="SCD179" s="550"/>
      <c r="SCE179" s="559"/>
      <c r="SCF179" s="551"/>
      <c r="SCG179" s="549"/>
      <c r="SCH179" s="550"/>
      <c r="SCI179" s="559"/>
      <c r="SCJ179" s="551"/>
      <c r="SCK179" s="549"/>
      <c r="SCL179" s="550"/>
      <c r="SCM179" s="559"/>
      <c r="SCN179" s="551"/>
      <c r="SCO179" s="549"/>
      <c r="SCP179" s="550"/>
      <c r="SCQ179" s="559"/>
      <c r="SCR179" s="551"/>
      <c r="SCS179" s="549"/>
      <c r="SCT179" s="550"/>
      <c r="SCU179" s="559"/>
      <c r="SCV179" s="551"/>
      <c r="SCW179" s="549"/>
      <c r="SCX179" s="550"/>
      <c r="SCY179" s="559"/>
      <c r="SCZ179" s="551"/>
      <c r="SDA179" s="549"/>
      <c r="SDB179" s="550"/>
      <c r="SDC179" s="559"/>
      <c r="SDD179" s="551"/>
      <c r="SDE179" s="549"/>
      <c r="SDF179" s="550"/>
      <c r="SDG179" s="559"/>
      <c r="SDH179" s="551"/>
      <c r="SDI179" s="549"/>
      <c r="SDJ179" s="550"/>
      <c r="SDK179" s="559"/>
      <c r="SDL179" s="551"/>
      <c r="SDM179" s="549"/>
      <c r="SDN179" s="550"/>
      <c r="SDO179" s="559"/>
      <c r="SDP179" s="551"/>
      <c r="SDQ179" s="549"/>
      <c r="SDR179" s="550"/>
      <c r="SDS179" s="559"/>
      <c r="SDT179" s="551"/>
      <c r="SDU179" s="549"/>
      <c r="SDV179" s="550"/>
      <c r="SDW179" s="559"/>
      <c r="SDX179" s="551"/>
      <c r="SDY179" s="549"/>
      <c r="SDZ179" s="550"/>
      <c r="SEA179" s="559"/>
      <c r="SEB179" s="551"/>
      <c r="SEC179" s="549"/>
      <c r="SED179" s="550"/>
      <c r="SEE179" s="559"/>
      <c r="SEF179" s="551"/>
      <c r="SEG179" s="549"/>
      <c r="SEH179" s="550"/>
      <c r="SEI179" s="559"/>
      <c r="SEJ179" s="551"/>
      <c r="SEK179" s="549"/>
      <c r="SEL179" s="550"/>
      <c r="SEM179" s="559"/>
      <c r="SEN179" s="551"/>
      <c r="SEO179" s="549"/>
      <c r="SEP179" s="550"/>
      <c r="SEQ179" s="559"/>
      <c r="SER179" s="551"/>
      <c r="SES179" s="549"/>
      <c r="SET179" s="550"/>
      <c r="SEU179" s="559"/>
      <c r="SEV179" s="551"/>
      <c r="SEW179" s="549"/>
      <c r="SEX179" s="550"/>
      <c r="SEY179" s="559"/>
      <c r="SEZ179" s="551"/>
      <c r="SFA179" s="549"/>
      <c r="SFB179" s="550"/>
      <c r="SFC179" s="559"/>
      <c r="SFD179" s="551"/>
      <c r="SFE179" s="549"/>
      <c r="SFF179" s="550"/>
      <c r="SFG179" s="559"/>
      <c r="SFH179" s="551"/>
      <c r="SFI179" s="549"/>
      <c r="SFJ179" s="550"/>
      <c r="SFK179" s="559"/>
      <c r="SFL179" s="551"/>
      <c r="SFM179" s="549"/>
      <c r="SFN179" s="550"/>
      <c r="SFO179" s="559"/>
      <c r="SFP179" s="551"/>
      <c r="SFQ179" s="549"/>
      <c r="SFR179" s="550"/>
      <c r="SFS179" s="559"/>
      <c r="SFT179" s="551"/>
      <c r="SFU179" s="549"/>
      <c r="SFV179" s="550"/>
      <c r="SFW179" s="559"/>
      <c r="SFX179" s="551"/>
      <c r="SFY179" s="549"/>
      <c r="SFZ179" s="550"/>
      <c r="SGA179" s="559"/>
      <c r="SGB179" s="551"/>
      <c r="SGC179" s="549"/>
      <c r="SGD179" s="550"/>
      <c r="SGE179" s="559"/>
      <c r="SGF179" s="551"/>
      <c r="SGG179" s="549"/>
      <c r="SGH179" s="550"/>
      <c r="SGI179" s="559"/>
      <c r="SGJ179" s="551"/>
      <c r="SGK179" s="549"/>
      <c r="SGL179" s="550"/>
      <c r="SGM179" s="559"/>
      <c r="SGN179" s="551"/>
      <c r="SGO179" s="549"/>
      <c r="SGP179" s="550"/>
      <c r="SGQ179" s="559"/>
      <c r="SGR179" s="551"/>
      <c r="SGS179" s="549"/>
      <c r="SGT179" s="550"/>
      <c r="SGU179" s="559"/>
      <c r="SGV179" s="551"/>
      <c r="SGW179" s="549"/>
      <c r="SGX179" s="550"/>
      <c r="SGY179" s="559"/>
      <c r="SGZ179" s="551"/>
      <c r="SHA179" s="549"/>
      <c r="SHB179" s="550"/>
      <c r="SHC179" s="559"/>
      <c r="SHD179" s="551"/>
      <c r="SHE179" s="549"/>
      <c r="SHF179" s="550"/>
      <c r="SHG179" s="559"/>
      <c r="SHH179" s="551"/>
      <c r="SHI179" s="549"/>
      <c r="SHJ179" s="550"/>
      <c r="SHK179" s="559"/>
      <c r="SHL179" s="551"/>
      <c r="SHM179" s="549"/>
      <c r="SHN179" s="550"/>
      <c r="SHO179" s="559"/>
      <c r="SHP179" s="551"/>
      <c r="SHQ179" s="549"/>
      <c r="SHR179" s="550"/>
      <c r="SHS179" s="559"/>
      <c r="SHT179" s="551"/>
      <c r="SHU179" s="549"/>
      <c r="SHV179" s="550"/>
      <c r="SHW179" s="559"/>
      <c r="SHX179" s="551"/>
      <c r="SHY179" s="549"/>
      <c r="SHZ179" s="550"/>
      <c r="SIA179" s="559"/>
      <c r="SIB179" s="551"/>
      <c r="SIC179" s="549"/>
      <c r="SID179" s="550"/>
      <c r="SIE179" s="559"/>
      <c r="SIF179" s="551"/>
      <c r="SIG179" s="549"/>
      <c r="SIH179" s="550"/>
      <c r="SII179" s="559"/>
      <c r="SIJ179" s="551"/>
      <c r="SIK179" s="549"/>
      <c r="SIL179" s="550"/>
      <c r="SIM179" s="559"/>
      <c r="SIN179" s="551"/>
      <c r="SIO179" s="549"/>
      <c r="SIP179" s="550"/>
      <c r="SIQ179" s="559"/>
      <c r="SIR179" s="551"/>
      <c r="SIS179" s="549"/>
      <c r="SIT179" s="550"/>
      <c r="SIU179" s="559"/>
      <c r="SIV179" s="551"/>
      <c r="SIW179" s="549"/>
      <c r="SIX179" s="550"/>
      <c r="SIY179" s="559"/>
      <c r="SIZ179" s="551"/>
      <c r="SJA179" s="549"/>
      <c r="SJB179" s="550"/>
      <c r="SJC179" s="559"/>
      <c r="SJD179" s="551"/>
      <c r="SJE179" s="549"/>
      <c r="SJF179" s="550"/>
      <c r="SJG179" s="559"/>
      <c r="SJH179" s="551"/>
      <c r="SJI179" s="549"/>
      <c r="SJJ179" s="550"/>
      <c r="SJK179" s="559"/>
      <c r="SJL179" s="551"/>
      <c r="SJM179" s="549"/>
      <c r="SJN179" s="550"/>
      <c r="SJO179" s="559"/>
      <c r="SJP179" s="551"/>
      <c r="SJQ179" s="549"/>
      <c r="SJR179" s="550"/>
      <c r="SJS179" s="559"/>
      <c r="SJT179" s="551"/>
      <c r="SJU179" s="549"/>
      <c r="SJV179" s="550"/>
      <c r="SJW179" s="559"/>
      <c r="SJX179" s="551"/>
      <c r="SJY179" s="549"/>
      <c r="SJZ179" s="550"/>
      <c r="SKA179" s="559"/>
      <c r="SKB179" s="551"/>
      <c r="SKC179" s="549"/>
      <c r="SKD179" s="550"/>
      <c r="SKE179" s="559"/>
      <c r="SKF179" s="551"/>
      <c r="SKG179" s="549"/>
      <c r="SKH179" s="550"/>
      <c r="SKI179" s="559"/>
      <c r="SKJ179" s="551"/>
      <c r="SKK179" s="549"/>
      <c r="SKL179" s="550"/>
      <c r="SKM179" s="559"/>
      <c r="SKN179" s="551"/>
      <c r="SKO179" s="549"/>
      <c r="SKP179" s="550"/>
      <c r="SKQ179" s="559"/>
      <c r="SKR179" s="551"/>
      <c r="SKS179" s="549"/>
      <c r="SKT179" s="550"/>
      <c r="SKU179" s="559"/>
      <c r="SKV179" s="551"/>
      <c r="SKW179" s="549"/>
      <c r="SKX179" s="550"/>
      <c r="SKY179" s="559"/>
      <c r="SKZ179" s="551"/>
      <c r="SLA179" s="549"/>
      <c r="SLB179" s="550"/>
      <c r="SLC179" s="559"/>
      <c r="SLD179" s="551"/>
      <c r="SLE179" s="549"/>
      <c r="SLF179" s="550"/>
      <c r="SLG179" s="559"/>
      <c r="SLH179" s="551"/>
      <c r="SLI179" s="549"/>
      <c r="SLJ179" s="550"/>
      <c r="SLK179" s="559"/>
      <c r="SLL179" s="551"/>
      <c r="SLM179" s="549"/>
      <c r="SLN179" s="550"/>
      <c r="SLO179" s="559"/>
      <c r="SLP179" s="551"/>
      <c r="SLQ179" s="549"/>
      <c r="SLR179" s="550"/>
      <c r="SLS179" s="559"/>
      <c r="SLT179" s="551"/>
      <c r="SLU179" s="549"/>
      <c r="SLV179" s="550"/>
      <c r="SLW179" s="559"/>
      <c r="SLX179" s="551"/>
      <c r="SLY179" s="549"/>
      <c r="SLZ179" s="550"/>
      <c r="SMA179" s="559"/>
      <c r="SMB179" s="551"/>
      <c r="SMC179" s="549"/>
      <c r="SMD179" s="550"/>
      <c r="SME179" s="559"/>
      <c r="SMF179" s="551"/>
      <c r="SMG179" s="549"/>
      <c r="SMH179" s="550"/>
      <c r="SMI179" s="559"/>
      <c r="SMJ179" s="551"/>
      <c r="SMK179" s="549"/>
      <c r="SML179" s="550"/>
      <c r="SMM179" s="559"/>
      <c r="SMN179" s="551"/>
      <c r="SMO179" s="549"/>
      <c r="SMP179" s="550"/>
      <c r="SMQ179" s="559"/>
      <c r="SMR179" s="551"/>
      <c r="SMS179" s="549"/>
      <c r="SMT179" s="550"/>
      <c r="SMU179" s="559"/>
      <c r="SMV179" s="551"/>
      <c r="SMW179" s="549"/>
      <c r="SMX179" s="550"/>
      <c r="SMY179" s="559"/>
      <c r="SMZ179" s="551"/>
      <c r="SNA179" s="549"/>
      <c r="SNB179" s="550"/>
      <c r="SNC179" s="559"/>
      <c r="SND179" s="551"/>
      <c r="SNE179" s="549"/>
      <c r="SNF179" s="550"/>
      <c r="SNG179" s="559"/>
      <c r="SNH179" s="551"/>
      <c r="SNI179" s="549"/>
      <c r="SNJ179" s="550"/>
      <c r="SNK179" s="559"/>
      <c r="SNL179" s="551"/>
      <c r="SNM179" s="549"/>
      <c r="SNN179" s="550"/>
      <c r="SNO179" s="559"/>
      <c r="SNP179" s="551"/>
      <c r="SNQ179" s="549"/>
      <c r="SNR179" s="550"/>
      <c r="SNS179" s="559"/>
      <c r="SNT179" s="551"/>
      <c r="SNU179" s="549"/>
      <c r="SNV179" s="550"/>
      <c r="SNW179" s="559"/>
      <c r="SNX179" s="551"/>
      <c r="SNY179" s="549"/>
      <c r="SNZ179" s="550"/>
      <c r="SOA179" s="559"/>
      <c r="SOB179" s="551"/>
      <c r="SOC179" s="549"/>
      <c r="SOD179" s="550"/>
      <c r="SOE179" s="559"/>
      <c r="SOF179" s="551"/>
      <c r="SOG179" s="549"/>
      <c r="SOH179" s="550"/>
      <c r="SOI179" s="559"/>
      <c r="SOJ179" s="551"/>
      <c r="SOK179" s="549"/>
      <c r="SOL179" s="550"/>
      <c r="SOM179" s="559"/>
      <c r="SON179" s="551"/>
      <c r="SOO179" s="549"/>
      <c r="SOP179" s="550"/>
      <c r="SOQ179" s="559"/>
      <c r="SOR179" s="551"/>
      <c r="SOS179" s="549"/>
      <c r="SOT179" s="550"/>
      <c r="SOU179" s="559"/>
      <c r="SOV179" s="551"/>
      <c r="SOW179" s="549"/>
      <c r="SOX179" s="550"/>
      <c r="SOY179" s="559"/>
      <c r="SOZ179" s="551"/>
      <c r="SPA179" s="549"/>
      <c r="SPB179" s="550"/>
      <c r="SPC179" s="559"/>
      <c r="SPD179" s="551"/>
      <c r="SPE179" s="549"/>
      <c r="SPF179" s="550"/>
      <c r="SPG179" s="559"/>
      <c r="SPH179" s="551"/>
      <c r="SPI179" s="549"/>
      <c r="SPJ179" s="550"/>
      <c r="SPK179" s="559"/>
      <c r="SPL179" s="551"/>
      <c r="SPM179" s="549"/>
      <c r="SPN179" s="550"/>
      <c r="SPO179" s="559"/>
      <c r="SPP179" s="551"/>
      <c r="SPQ179" s="549"/>
      <c r="SPR179" s="550"/>
      <c r="SPS179" s="559"/>
      <c r="SPT179" s="551"/>
      <c r="SPU179" s="549"/>
      <c r="SPV179" s="550"/>
      <c r="SPW179" s="559"/>
      <c r="SPX179" s="551"/>
      <c r="SPY179" s="549"/>
      <c r="SPZ179" s="550"/>
      <c r="SQA179" s="559"/>
      <c r="SQB179" s="551"/>
      <c r="SQC179" s="549"/>
      <c r="SQD179" s="550"/>
      <c r="SQE179" s="559"/>
      <c r="SQF179" s="551"/>
      <c r="SQG179" s="549"/>
      <c r="SQH179" s="550"/>
      <c r="SQI179" s="559"/>
      <c r="SQJ179" s="551"/>
      <c r="SQK179" s="549"/>
      <c r="SQL179" s="550"/>
      <c r="SQM179" s="559"/>
      <c r="SQN179" s="551"/>
      <c r="SQO179" s="549"/>
      <c r="SQP179" s="550"/>
      <c r="SQQ179" s="559"/>
      <c r="SQR179" s="551"/>
      <c r="SQS179" s="549"/>
      <c r="SQT179" s="550"/>
      <c r="SQU179" s="559"/>
      <c r="SQV179" s="551"/>
      <c r="SQW179" s="549"/>
      <c r="SQX179" s="550"/>
      <c r="SQY179" s="559"/>
      <c r="SQZ179" s="551"/>
      <c r="SRA179" s="549"/>
      <c r="SRB179" s="550"/>
      <c r="SRC179" s="559"/>
      <c r="SRD179" s="551"/>
      <c r="SRE179" s="549"/>
      <c r="SRF179" s="550"/>
      <c r="SRG179" s="559"/>
      <c r="SRH179" s="551"/>
      <c r="SRI179" s="549"/>
      <c r="SRJ179" s="550"/>
      <c r="SRK179" s="559"/>
      <c r="SRL179" s="551"/>
      <c r="SRM179" s="549"/>
      <c r="SRN179" s="550"/>
      <c r="SRO179" s="559"/>
      <c r="SRP179" s="551"/>
      <c r="SRQ179" s="549"/>
      <c r="SRR179" s="550"/>
      <c r="SRS179" s="559"/>
      <c r="SRT179" s="551"/>
      <c r="SRU179" s="549"/>
      <c r="SRV179" s="550"/>
      <c r="SRW179" s="559"/>
      <c r="SRX179" s="551"/>
      <c r="SRY179" s="549"/>
      <c r="SRZ179" s="550"/>
      <c r="SSA179" s="559"/>
      <c r="SSB179" s="551"/>
      <c r="SSC179" s="549"/>
      <c r="SSD179" s="550"/>
      <c r="SSE179" s="559"/>
      <c r="SSF179" s="551"/>
      <c r="SSG179" s="549"/>
      <c r="SSH179" s="550"/>
      <c r="SSI179" s="559"/>
      <c r="SSJ179" s="551"/>
      <c r="SSK179" s="549"/>
      <c r="SSL179" s="550"/>
      <c r="SSM179" s="559"/>
      <c r="SSN179" s="551"/>
      <c r="SSO179" s="549"/>
      <c r="SSP179" s="550"/>
      <c r="SSQ179" s="559"/>
      <c r="SSR179" s="551"/>
      <c r="SSS179" s="549"/>
      <c r="SST179" s="550"/>
      <c r="SSU179" s="559"/>
      <c r="SSV179" s="551"/>
      <c r="SSW179" s="549"/>
      <c r="SSX179" s="550"/>
      <c r="SSY179" s="559"/>
      <c r="SSZ179" s="551"/>
      <c r="STA179" s="549"/>
      <c r="STB179" s="550"/>
      <c r="STC179" s="559"/>
      <c r="STD179" s="551"/>
      <c r="STE179" s="549"/>
      <c r="STF179" s="550"/>
      <c r="STG179" s="559"/>
      <c r="STH179" s="551"/>
      <c r="STI179" s="549"/>
      <c r="STJ179" s="550"/>
      <c r="STK179" s="559"/>
      <c r="STL179" s="551"/>
      <c r="STM179" s="549"/>
      <c r="STN179" s="550"/>
      <c r="STO179" s="559"/>
      <c r="STP179" s="551"/>
      <c r="STQ179" s="549"/>
      <c r="STR179" s="550"/>
      <c r="STS179" s="559"/>
      <c r="STT179" s="551"/>
      <c r="STU179" s="549"/>
      <c r="STV179" s="550"/>
      <c r="STW179" s="559"/>
      <c r="STX179" s="551"/>
      <c r="STY179" s="549"/>
      <c r="STZ179" s="550"/>
      <c r="SUA179" s="559"/>
      <c r="SUB179" s="551"/>
      <c r="SUC179" s="549"/>
      <c r="SUD179" s="550"/>
      <c r="SUE179" s="559"/>
      <c r="SUF179" s="551"/>
      <c r="SUG179" s="549"/>
      <c r="SUH179" s="550"/>
      <c r="SUI179" s="559"/>
      <c r="SUJ179" s="551"/>
      <c r="SUK179" s="549"/>
      <c r="SUL179" s="550"/>
      <c r="SUM179" s="559"/>
      <c r="SUN179" s="551"/>
      <c r="SUO179" s="549"/>
      <c r="SUP179" s="550"/>
      <c r="SUQ179" s="559"/>
      <c r="SUR179" s="551"/>
      <c r="SUS179" s="549"/>
      <c r="SUT179" s="550"/>
      <c r="SUU179" s="559"/>
      <c r="SUV179" s="551"/>
      <c r="SUW179" s="549"/>
      <c r="SUX179" s="550"/>
      <c r="SUY179" s="559"/>
      <c r="SUZ179" s="551"/>
      <c r="SVA179" s="549"/>
      <c r="SVB179" s="550"/>
      <c r="SVC179" s="559"/>
      <c r="SVD179" s="551"/>
      <c r="SVE179" s="549"/>
      <c r="SVF179" s="550"/>
      <c r="SVG179" s="559"/>
      <c r="SVH179" s="551"/>
      <c r="SVI179" s="549"/>
      <c r="SVJ179" s="550"/>
      <c r="SVK179" s="559"/>
      <c r="SVL179" s="551"/>
      <c r="SVM179" s="549"/>
      <c r="SVN179" s="550"/>
      <c r="SVO179" s="559"/>
      <c r="SVP179" s="551"/>
      <c r="SVQ179" s="549"/>
      <c r="SVR179" s="550"/>
      <c r="SVS179" s="559"/>
      <c r="SVT179" s="551"/>
      <c r="SVU179" s="549"/>
      <c r="SVV179" s="550"/>
      <c r="SVW179" s="559"/>
      <c r="SVX179" s="551"/>
      <c r="SVY179" s="549"/>
      <c r="SVZ179" s="550"/>
      <c r="SWA179" s="559"/>
      <c r="SWB179" s="551"/>
      <c r="SWC179" s="549"/>
      <c r="SWD179" s="550"/>
      <c r="SWE179" s="559"/>
      <c r="SWF179" s="551"/>
      <c r="SWG179" s="549"/>
      <c r="SWH179" s="550"/>
      <c r="SWI179" s="559"/>
      <c r="SWJ179" s="551"/>
      <c r="SWK179" s="549"/>
      <c r="SWL179" s="550"/>
      <c r="SWM179" s="559"/>
      <c r="SWN179" s="551"/>
      <c r="SWO179" s="549"/>
      <c r="SWP179" s="550"/>
      <c r="SWQ179" s="559"/>
      <c r="SWR179" s="551"/>
      <c r="SWS179" s="549"/>
      <c r="SWT179" s="550"/>
      <c r="SWU179" s="559"/>
      <c r="SWV179" s="551"/>
      <c r="SWW179" s="549"/>
      <c r="SWX179" s="550"/>
      <c r="SWY179" s="559"/>
      <c r="SWZ179" s="551"/>
      <c r="SXA179" s="549"/>
      <c r="SXB179" s="550"/>
      <c r="SXC179" s="559"/>
      <c r="SXD179" s="551"/>
      <c r="SXE179" s="549"/>
      <c r="SXF179" s="550"/>
      <c r="SXG179" s="559"/>
      <c r="SXH179" s="551"/>
      <c r="SXI179" s="549"/>
      <c r="SXJ179" s="550"/>
      <c r="SXK179" s="559"/>
      <c r="SXL179" s="551"/>
      <c r="SXM179" s="549"/>
      <c r="SXN179" s="550"/>
      <c r="SXO179" s="559"/>
      <c r="SXP179" s="551"/>
      <c r="SXQ179" s="549"/>
      <c r="SXR179" s="550"/>
      <c r="SXS179" s="559"/>
      <c r="SXT179" s="551"/>
      <c r="SXU179" s="549"/>
      <c r="SXV179" s="550"/>
      <c r="SXW179" s="559"/>
      <c r="SXX179" s="551"/>
      <c r="SXY179" s="549"/>
      <c r="SXZ179" s="550"/>
      <c r="SYA179" s="559"/>
      <c r="SYB179" s="551"/>
      <c r="SYC179" s="549"/>
      <c r="SYD179" s="550"/>
      <c r="SYE179" s="559"/>
      <c r="SYF179" s="551"/>
      <c r="SYG179" s="549"/>
      <c r="SYH179" s="550"/>
      <c r="SYI179" s="559"/>
      <c r="SYJ179" s="551"/>
      <c r="SYK179" s="549"/>
      <c r="SYL179" s="550"/>
      <c r="SYM179" s="559"/>
      <c r="SYN179" s="551"/>
      <c r="SYO179" s="549"/>
      <c r="SYP179" s="550"/>
      <c r="SYQ179" s="559"/>
      <c r="SYR179" s="551"/>
      <c r="SYS179" s="549"/>
      <c r="SYT179" s="550"/>
      <c r="SYU179" s="559"/>
      <c r="SYV179" s="551"/>
      <c r="SYW179" s="549"/>
      <c r="SYX179" s="550"/>
      <c r="SYY179" s="559"/>
      <c r="SYZ179" s="551"/>
      <c r="SZA179" s="549"/>
      <c r="SZB179" s="550"/>
      <c r="SZC179" s="559"/>
      <c r="SZD179" s="551"/>
      <c r="SZE179" s="549"/>
      <c r="SZF179" s="550"/>
      <c r="SZG179" s="559"/>
      <c r="SZH179" s="551"/>
      <c r="SZI179" s="549"/>
      <c r="SZJ179" s="550"/>
      <c r="SZK179" s="559"/>
      <c r="SZL179" s="551"/>
      <c r="SZM179" s="549"/>
      <c r="SZN179" s="550"/>
      <c r="SZO179" s="559"/>
      <c r="SZP179" s="551"/>
      <c r="SZQ179" s="549"/>
      <c r="SZR179" s="550"/>
      <c r="SZS179" s="559"/>
      <c r="SZT179" s="551"/>
      <c r="SZU179" s="549"/>
      <c r="SZV179" s="550"/>
      <c r="SZW179" s="559"/>
      <c r="SZX179" s="551"/>
      <c r="SZY179" s="549"/>
      <c r="SZZ179" s="550"/>
      <c r="TAA179" s="559"/>
      <c r="TAB179" s="551"/>
      <c r="TAC179" s="549"/>
      <c r="TAD179" s="550"/>
      <c r="TAE179" s="559"/>
      <c r="TAF179" s="551"/>
      <c r="TAG179" s="549"/>
      <c r="TAH179" s="550"/>
      <c r="TAI179" s="559"/>
      <c r="TAJ179" s="551"/>
      <c r="TAK179" s="549"/>
      <c r="TAL179" s="550"/>
      <c r="TAM179" s="559"/>
      <c r="TAN179" s="551"/>
      <c r="TAO179" s="549"/>
      <c r="TAP179" s="550"/>
      <c r="TAQ179" s="559"/>
      <c r="TAR179" s="551"/>
      <c r="TAS179" s="549"/>
      <c r="TAT179" s="550"/>
      <c r="TAU179" s="559"/>
      <c r="TAV179" s="551"/>
      <c r="TAW179" s="549"/>
      <c r="TAX179" s="550"/>
      <c r="TAY179" s="559"/>
      <c r="TAZ179" s="551"/>
      <c r="TBA179" s="549"/>
      <c r="TBB179" s="550"/>
      <c r="TBC179" s="559"/>
      <c r="TBD179" s="551"/>
      <c r="TBE179" s="549"/>
      <c r="TBF179" s="550"/>
      <c r="TBG179" s="559"/>
      <c r="TBH179" s="551"/>
      <c r="TBI179" s="549"/>
      <c r="TBJ179" s="550"/>
      <c r="TBK179" s="559"/>
      <c r="TBL179" s="551"/>
      <c r="TBM179" s="549"/>
      <c r="TBN179" s="550"/>
      <c r="TBO179" s="559"/>
      <c r="TBP179" s="551"/>
      <c r="TBQ179" s="549"/>
      <c r="TBR179" s="550"/>
      <c r="TBS179" s="559"/>
      <c r="TBT179" s="551"/>
      <c r="TBU179" s="549"/>
      <c r="TBV179" s="550"/>
      <c r="TBW179" s="559"/>
      <c r="TBX179" s="551"/>
      <c r="TBY179" s="549"/>
      <c r="TBZ179" s="550"/>
      <c r="TCA179" s="559"/>
      <c r="TCB179" s="551"/>
      <c r="TCC179" s="549"/>
      <c r="TCD179" s="550"/>
      <c r="TCE179" s="559"/>
      <c r="TCF179" s="551"/>
      <c r="TCG179" s="549"/>
      <c r="TCH179" s="550"/>
      <c r="TCI179" s="559"/>
      <c r="TCJ179" s="551"/>
      <c r="TCK179" s="549"/>
      <c r="TCL179" s="550"/>
      <c r="TCM179" s="559"/>
      <c r="TCN179" s="551"/>
      <c r="TCO179" s="549"/>
      <c r="TCP179" s="550"/>
      <c r="TCQ179" s="559"/>
      <c r="TCR179" s="551"/>
      <c r="TCS179" s="549"/>
      <c r="TCT179" s="550"/>
      <c r="TCU179" s="559"/>
      <c r="TCV179" s="551"/>
      <c r="TCW179" s="549"/>
      <c r="TCX179" s="550"/>
      <c r="TCY179" s="559"/>
      <c r="TCZ179" s="551"/>
      <c r="TDA179" s="549"/>
      <c r="TDB179" s="550"/>
      <c r="TDC179" s="559"/>
      <c r="TDD179" s="551"/>
      <c r="TDE179" s="549"/>
      <c r="TDF179" s="550"/>
      <c r="TDG179" s="559"/>
      <c r="TDH179" s="551"/>
      <c r="TDI179" s="549"/>
      <c r="TDJ179" s="550"/>
      <c r="TDK179" s="559"/>
      <c r="TDL179" s="551"/>
      <c r="TDM179" s="549"/>
      <c r="TDN179" s="550"/>
      <c r="TDO179" s="559"/>
      <c r="TDP179" s="551"/>
      <c r="TDQ179" s="549"/>
      <c r="TDR179" s="550"/>
      <c r="TDS179" s="559"/>
      <c r="TDT179" s="551"/>
      <c r="TDU179" s="549"/>
      <c r="TDV179" s="550"/>
      <c r="TDW179" s="559"/>
      <c r="TDX179" s="551"/>
      <c r="TDY179" s="549"/>
      <c r="TDZ179" s="550"/>
      <c r="TEA179" s="559"/>
      <c r="TEB179" s="551"/>
      <c r="TEC179" s="549"/>
      <c r="TED179" s="550"/>
      <c r="TEE179" s="559"/>
      <c r="TEF179" s="551"/>
      <c r="TEG179" s="549"/>
      <c r="TEH179" s="550"/>
      <c r="TEI179" s="559"/>
      <c r="TEJ179" s="551"/>
      <c r="TEK179" s="549"/>
      <c r="TEL179" s="550"/>
      <c r="TEM179" s="559"/>
      <c r="TEN179" s="551"/>
      <c r="TEO179" s="549"/>
      <c r="TEP179" s="550"/>
      <c r="TEQ179" s="559"/>
      <c r="TER179" s="551"/>
      <c r="TES179" s="549"/>
      <c r="TET179" s="550"/>
      <c r="TEU179" s="559"/>
      <c r="TEV179" s="551"/>
      <c r="TEW179" s="549"/>
      <c r="TEX179" s="550"/>
      <c r="TEY179" s="559"/>
      <c r="TEZ179" s="551"/>
      <c r="TFA179" s="549"/>
      <c r="TFB179" s="550"/>
      <c r="TFC179" s="559"/>
      <c r="TFD179" s="551"/>
      <c r="TFE179" s="549"/>
      <c r="TFF179" s="550"/>
      <c r="TFG179" s="559"/>
      <c r="TFH179" s="551"/>
      <c r="TFI179" s="549"/>
      <c r="TFJ179" s="550"/>
      <c r="TFK179" s="559"/>
      <c r="TFL179" s="551"/>
      <c r="TFM179" s="549"/>
      <c r="TFN179" s="550"/>
      <c r="TFO179" s="559"/>
      <c r="TFP179" s="551"/>
      <c r="TFQ179" s="549"/>
      <c r="TFR179" s="550"/>
      <c r="TFS179" s="559"/>
      <c r="TFT179" s="551"/>
      <c r="TFU179" s="549"/>
      <c r="TFV179" s="550"/>
      <c r="TFW179" s="559"/>
      <c r="TFX179" s="551"/>
      <c r="TFY179" s="549"/>
      <c r="TFZ179" s="550"/>
      <c r="TGA179" s="559"/>
      <c r="TGB179" s="551"/>
      <c r="TGC179" s="549"/>
      <c r="TGD179" s="550"/>
      <c r="TGE179" s="559"/>
      <c r="TGF179" s="551"/>
      <c r="TGG179" s="549"/>
      <c r="TGH179" s="550"/>
      <c r="TGI179" s="559"/>
      <c r="TGJ179" s="551"/>
      <c r="TGK179" s="549"/>
      <c r="TGL179" s="550"/>
      <c r="TGM179" s="559"/>
      <c r="TGN179" s="551"/>
      <c r="TGO179" s="549"/>
      <c r="TGP179" s="550"/>
      <c r="TGQ179" s="559"/>
      <c r="TGR179" s="551"/>
      <c r="TGS179" s="549"/>
      <c r="TGT179" s="550"/>
      <c r="TGU179" s="559"/>
      <c r="TGV179" s="551"/>
      <c r="TGW179" s="549"/>
      <c r="TGX179" s="550"/>
      <c r="TGY179" s="559"/>
      <c r="TGZ179" s="551"/>
      <c r="THA179" s="549"/>
      <c r="THB179" s="550"/>
      <c r="THC179" s="559"/>
      <c r="THD179" s="551"/>
      <c r="THE179" s="549"/>
      <c r="THF179" s="550"/>
      <c r="THG179" s="559"/>
      <c r="THH179" s="551"/>
      <c r="THI179" s="549"/>
      <c r="THJ179" s="550"/>
      <c r="THK179" s="559"/>
      <c r="THL179" s="551"/>
      <c r="THM179" s="549"/>
      <c r="THN179" s="550"/>
      <c r="THO179" s="559"/>
      <c r="THP179" s="551"/>
      <c r="THQ179" s="549"/>
      <c r="THR179" s="550"/>
      <c r="THS179" s="559"/>
      <c r="THT179" s="551"/>
      <c r="THU179" s="549"/>
      <c r="THV179" s="550"/>
      <c r="THW179" s="559"/>
      <c r="THX179" s="551"/>
      <c r="THY179" s="549"/>
      <c r="THZ179" s="550"/>
      <c r="TIA179" s="559"/>
      <c r="TIB179" s="551"/>
      <c r="TIC179" s="549"/>
      <c r="TID179" s="550"/>
      <c r="TIE179" s="559"/>
      <c r="TIF179" s="551"/>
      <c r="TIG179" s="549"/>
      <c r="TIH179" s="550"/>
      <c r="TII179" s="559"/>
      <c r="TIJ179" s="551"/>
      <c r="TIK179" s="549"/>
      <c r="TIL179" s="550"/>
      <c r="TIM179" s="559"/>
      <c r="TIN179" s="551"/>
      <c r="TIO179" s="549"/>
      <c r="TIP179" s="550"/>
      <c r="TIQ179" s="559"/>
      <c r="TIR179" s="551"/>
      <c r="TIS179" s="549"/>
      <c r="TIT179" s="550"/>
      <c r="TIU179" s="559"/>
      <c r="TIV179" s="551"/>
      <c r="TIW179" s="549"/>
      <c r="TIX179" s="550"/>
      <c r="TIY179" s="559"/>
      <c r="TIZ179" s="551"/>
      <c r="TJA179" s="549"/>
      <c r="TJB179" s="550"/>
      <c r="TJC179" s="559"/>
      <c r="TJD179" s="551"/>
      <c r="TJE179" s="549"/>
      <c r="TJF179" s="550"/>
      <c r="TJG179" s="559"/>
      <c r="TJH179" s="551"/>
      <c r="TJI179" s="549"/>
      <c r="TJJ179" s="550"/>
      <c r="TJK179" s="559"/>
      <c r="TJL179" s="551"/>
      <c r="TJM179" s="549"/>
      <c r="TJN179" s="550"/>
      <c r="TJO179" s="559"/>
      <c r="TJP179" s="551"/>
      <c r="TJQ179" s="549"/>
      <c r="TJR179" s="550"/>
      <c r="TJS179" s="559"/>
      <c r="TJT179" s="551"/>
      <c r="TJU179" s="549"/>
      <c r="TJV179" s="550"/>
      <c r="TJW179" s="559"/>
      <c r="TJX179" s="551"/>
      <c r="TJY179" s="549"/>
      <c r="TJZ179" s="550"/>
      <c r="TKA179" s="559"/>
      <c r="TKB179" s="551"/>
      <c r="TKC179" s="549"/>
      <c r="TKD179" s="550"/>
      <c r="TKE179" s="559"/>
      <c r="TKF179" s="551"/>
      <c r="TKG179" s="549"/>
      <c r="TKH179" s="550"/>
      <c r="TKI179" s="559"/>
      <c r="TKJ179" s="551"/>
      <c r="TKK179" s="549"/>
      <c r="TKL179" s="550"/>
      <c r="TKM179" s="559"/>
      <c r="TKN179" s="551"/>
      <c r="TKO179" s="549"/>
      <c r="TKP179" s="550"/>
      <c r="TKQ179" s="559"/>
      <c r="TKR179" s="551"/>
      <c r="TKS179" s="549"/>
      <c r="TKT179" s="550"/>
      <c r="TKU179" s="559"/>
      <c r="TKV179" s="551"/>
      <c r="TKW179" s="549"/>
      <c r="TKX179" s="550"/>
      <c r="TKY179" s="559"/>
      <c r="TKZ179" s="551"/>
      <c r="TLA179" s="549"/>
      <c r="TLB179" s="550"/>
      <c r="TLC179" s="559"/>
      <c r="TLD179" s="551"/>
      <c r="TLE179" s="549"/>
      <c r="TLF179" s="550"/>
      <c r="TLG179" s="559"/>
      <c r="TLH179" s="551"/>
      <c r="TLI179" s="549"/>
      <c r="TLJ179" s="550"/>
      <c r="TLK179" s="559"/>
      <c r="TLL179" s="551"/>
      <c r="TLM179" s="549"/>
      <c r="TLN179" s="550"/>
      <c r="TLO179" s="559"/>
      <c r="TLP179" s="551"/>
      <c r="TLQ179" s="549"/>
      <c r="TLR179" s="550"/>
      <c r="TLS179" s="559"/>
      <c r="TLT179" s="551"/>
      <c r="TLU179" s="549"/>
      <c r="TLV179" s="550"/>
      <c r="TLW179" s="559"/>
      <c r="TLX179" s="551"/>
      <c r="TLY179" s="549"/>
      <c r="TLZ179" s="550"/>
      <c r="TMA179" s="559"/>
      <c r="TMB179" s="551"/>
      <c r="TMC179" s="549"/>
      <c r="TMD179" s="550"/>
      <c r="TME179" s="559"/>
      <c r="TMF179" s="551"/>
      <c r="TMG179" s="549"/>
      <c r="TMH179" s="550"/>
      <c r="TMI179" s="559"/>
      <c r="TMJ179" s="551"/>
      <c r="TMK179" s="549"/>
      <c r="TML179" s="550"/>
      <c r="TMM179" s="559"/>
      <c r="TMN179" s="551"/>
      <c r="TMO179" s="549"/>
      <c r="TMP179" s="550"/>
      <c r="TMQ179" s="559"/>
      <c r="TMR179" s="551"/>
      <c r="TMS179" s="549"/>
      <c r="TMT179" s="550"/>
      <c r="TMU179" s="559"/>
      <c r="TMV179" s="551"/>
      <c r="TMW179" s="549"/>
      <c r="TMX179" s="550"/>
      <c r="TMY179" s="559"/>
      <c r="TMZ179" s="551"/>
      <c r="TNA179" s="549"/>
      <c r="TNB179" s="550"/>
      <c r="TNC179" s="559"/>
      <c r="TND179" s="551"/>
      <c r="TNE179" s="549"/>
      <c r="TNF179" s="550"/>
      <c r="TNG179" s="559"/>
      <c r="TNH179" s="551"/>
      <c r="TNI179" s="549"/>
      <c r="TNJ179" s="550"/>
      <c r="TNK179" s="559"/>
      <c r="TNL179" s="551"/>
      <c r="TNM179" s="549"/>
      <c r="TNN179" s="550"/>
      <c r="TNO179" s="559"/>
      <c r="TNP179" s="551"/>
      <c r="TNQ179" s="549"/>
      <c r="TNR179" s="550"/>
      <c r="TNS179" s="559"/>
      <c r="TNT179" s="551"/>
      <c r="TNU179" s="549"/>
      <c r="TNV179" s="550"/>
      <c r="TNW179" s="559"/>
      <c r="TNX179" s="551"/>
      <c r="TNY179" s="549"/>
      <c r="TNZ179" s="550"/>
      <c r="TOA179" s="559"/>
      <c r="TOB179" s="551"/>
      <c r="TOC179" s="549"/>
      <c r="TOD179" s="550"/>
      <c r="TOE179" s="559"/>
      <c r="TOF179" s="551"/>
      <c r="TOG179" s="549"/>
      <c r="TOH179" s="550"/>
      <c r="TOI179" s="559"/>
      <c r="TOJ179" s="551"/>
      <c r="TOK179" s="549"/>
      <c r="TOL179" s="550"/>
      <c r="TOM179" s="559"/>
      <c r="TON179" s="551"/>
      <c r="TOO179" s="549"/>
      <c r="TOP179" s="550"/>
      <c r="TOQ179" s="559"/>
      <c r="TOR179" s="551"/>
      <c r="TOS179" s="549"/>
      <c r="TOT179" s="550"/>
      <c r="TOU179" s="559"/>
      <c r="TOV179" s="551"/>
      <c r="TOW179" s="549"/>
      <c r="TOX179" s="550"/>
      <c r="TOY179" s="559"/>
      <c r="TOZ179" s="551"/>
      <c r="TPA179" s="549"/>
      <c r="TPB179" s="550"/>
      <c r="TPC179" s="559"/>
      <c r="TPD179" s="551"/>
      <c r="TPE179" s="549"/>
      <c r="TPF179" s="550"/>
      <c r="TPG179" s="559"/>
      <c r="TPH179" s="551"/>
      <c r="TPI179" s="549"/>
      <c r="TPJ179" s="550"/>
      <c r="TPK179" s="559"/>
      <c r="TPL179" s="551"/>
      <c r="TPM179" s="549"/>
      <c r="TPN179" s="550"/>
      <c r="TPO179" s="559"/>
      <c r="TPP179" s="551"/>
      <c r="TPQ179" s="549"/>
      <c r="TPR179" s="550"/>
      <c r="TPS179" s="559"/>
      <c r="TPT179" s="551"/>
      <c r="TPU179" s="549"/>
      <c r="TPV179" s="550"/>
      <c r="TPW179" s="559"/>
      <c r="TPX179" s="551"/>
      <c r="TPY179" s="549"/>
      <c r="TPZ179" s="550"/>
      <c r="TQA179" s="559"/>
      <c r="TQB179" s="551"/>
      <c r="TQC179" s="549"/>
      <c r="TQD179" s="550"/>
      <c r="TQE179" s="559"/>
      <c r="TQF179" s="551"/>
      <c r="TQG179" s="549"/>
      <c r="TQH179" s="550"/>
      <c r="TQI179" s="559"/>
      <c r="TQJ179" s="551"/>
      <c r="TQK179" s="549"/>
      <c r="TQL179" s="550"/>
      <c r="TQM179" s="559"/>
      <c r="TQN179" s="551"/>
      <c r="TQO179" s="549"/>
      <c r="TQP179" s="550"/>
      <c r="TQQ179" s="559"/>
      <c r="TQR179" s="551"/>
      <c r="TQS179" s="549"/>
      <c r="TQT179" s="550"/>
      <c r="TQU179" s="559"/>
      <c r="TQV179" s="551"/>
      <c r="TQW179" s="549"/>
      <c r="TQX179" s="550"/>
      <c r="TQY179" s="559"/>
      <c r="TQZ179" s="551"/>
      <c r="TRA179" s="549"/>
      <c r="TRB179" s="550"/>
      <c r="TRC179" s="559"/>
      <c r="TRD179" s="551"/>
      <c r="TRE179" s="549"/>
      <c r="TRF179" s="550"/>
      <c r="TRG179" s="559"/>
      <c r="TRH179" s="551"/>
      <c r="TRI179" s="549"/>
      <c r="TRJ179" s="550"/>
      <c r="TRK179" s="559"/>
      <c r="TRL179" s="551"/>
      <c r="TRM179" s="549"/>
      <c r="TRN179" s="550"/>
      <c r="TRO179" s="559"/>
      <c r="TRP179" s="551"/>
      <c r="TRQ179" s="549"/>
      <c r="TRR179" s="550"/>
      <c r="TRS179" s="559"/>
      <c r="TRT179" s="551"/>
      <c r="TRU179" s="549"/>
      <c r="TRV179" s="550"/>
      <c r="TRW179" s="559"/>
      <c r="TRX179" s="551"/>
      <c r="TRY179" s="549"/>
      <c r="TRZ179" s="550"/>
      <c r="TSA179" s="559"/>
      <c r="TSB179" s="551"/>
      <c r="TSC179" s="549"/>
      <c r="TSD179" s="550"/>
      <c r="TSE179" s="559"/>
      <c r="TSF179" s="551"/>
      <c r="TSG179" s="549"/>
      <c r="TSH179" s="550"/>
      <c r="TSI179" s="559"/>
      <c r="TSJ179" s="551"/>
      <c r="TSK179" s="549"/>
      <c r="TSL179" s="550"/>
      <c r="TSM179" s="559"/>
      <c r="TSN179" s="551"/>
      <c r="TSO179" s="549"/>
      <c r="TSP179" s="550"/>
      <c r="TSQ179" s="559"/>
      <c r="TSR179" s="551"/>
      <c r="TSS179" s="549"/>
      <c r="TST179" s="550"/>
      <c r="TSU179" s="559"/>
      <c r="TSV179" s="551"/>
      <c r="TSW179" s="549"/>
      <c r="TSX179" s="550"/>
      <c r="TSY179" s="559"/>
      <c r="TSZ179" s="551"/>
      <c r="TTA179" s="549"/>
      <c r="TTB179" s="550"/>
      <c r="TTC179" s="559"/>
      <c r="TTD179" s="551"/>
      <c r="TTE179" s="549"/>
      <c r="TTF179" s="550"/>
      <c r="TTG179" s="559"/>
      <c r="TTH179" s="551"/>
      <c r="TTI179" s="549"/>
      <c r="TTJ179" s="550"/>
      <c r="TTK179" s="559"/>
      <c r="TTL179" s="551"/>
      <c r="TTM179" s="549"/>
      <c r="TTN179" s="550"/>
      <c r="TTO179" s="559"/>
      <c r="TTP179" s="551"/>
      <c r="TTQ179" s="549"/>
      <c r="TTR179" s="550"/>
      <c r="TTS179" s="559"/>
      <c r="TTT179" s="551"/>
      <c r="TTU179" s="549"/>
      <c r="TTV179" s="550"/>
      <c r="TTW179" s="559"/>
      <c r="TTX179" s="551"/>
      <c r="TTY179" s="549"/>
      <c r="TTZ179" s="550"/>
      <c r="TUA179" s="559"/>
      <c r="TUB179" s="551"/>
      <c r="TUC179" s="549"/>
      <c r="TUD179" s="550"/>
      <c r="TUE179" s="559"/>
      <c r="TUF179" s="551"/>
      <c r="TUG179" s="549"/>
      <c r="TUH179" s="550"/>
      <c r="TUI179" s="559"/>
      <c r="TUJ179" s="551"/>
      <c r="TUK179" s="549"/>
      <c r="TUL179" s="550"/>
      <c r="TUM179" s="559"/>
      <c r="TUN179" s="551"/>
      <c r="TUO179" s="549"/>
      <c r="TUP179" s="550"/>
      <c r="TUQ179" s="559"/>
      <c r="TUR179" s="551"/>
      <c r="TUS179" s="549"/>
      <c r="TUT179" s="550"/>
      <c r="TUU179" s="559"/>
      <c r="TUV179" s="551"/>
      <c r="TUW179" s="549"/>
      <c r="TUX179" s="550"/>
      <c r="TUY179" s="559"/>
      <c r="TUZ179" s="551"/>
      <c r="TVA179" s="549"/>
      <c r="TVB179" s="550"/>
      <c r="TVC179" s="559"/>
      <c r="TVD179" s="551"/>
      <c r="TVE179" s="549"/>
      <c r="TVF179" s="550"/>
      <c r="TVG179" s="559"/>
      <c r="TVH179" s="551"/>
      <c r="TVI179" s="549"/>
      <c r="TVJ179" s="550"/>
      <c r="TVK179" s="559"/>
      <c r="TVL179" s="551"/>
      <c r="TVM179" s="549"/>
      <c r="TVN179" s="550"/>
      <c r="TVO179" s="559"/>
      <c r="TVP179" s="551"/>
      <c r="TVQ179" s="549"/>
      <c r="TVR179" s="550"/>
      <c r="TVS179" s="559"/>
      <c r="TVT179" s="551"/>
      <c r="TVU179" s="549"/>
      <c r="TVV179" s="550"/>
      <c r="TVW179" s="559"/>
      <c r="TVX179" s="551"/>
      <c r="TVY179" s="549"/>
      <c r="TVZ179" s="550"/>
      <c r="TWA179" s="559"/>
      <c r="TWB179" s="551"/>
      <c r="TWC179" s="549"/>
      <c r="TWD179" s="550"/>
      <c r="TWE179" s="559"/>
      <c r="TWF179" s="551"/>
      <c r="TWG179" s="549"/>
      <c r="TWH179" s="550"/>
      <c r="TWI179" s="559"/>
      <c r="TWJ179" s="551"/>
      <c r="TWK179" s="549"/>
      <c r="TWL179" s="550"/>
      <c r="TWM179" s="559"/>
      <c r="TWN179" s="551"/>
      <c r="TWO179" s="549"/>
      <c r="TWP179" s="550"/>
      <c r="TWQ179" s="559"/>
      <c r="TWR179" s="551"/>
      <c r="TWS179" s="549"/>
      <c r="TWT179" s="550"/>
      <c r="TWU179" s="559"/>
      <c r="TWV179" s="551"/>
      <c r="TWW179" s="549"/>
      <c r="TWX179" s="550"/>
      <c r="TWY179" s="559"/>
      <c r="TWZ179" s="551"/>
      <c r="TXA179" s="549"/>
      <c r="TXB179" s="550"/>
      <c r="TXC179" s="559"/>
      <c r="TXD179" s="551"/>
      <c r="TXE179" s="549"/>
      <c r="TXF179" s="550"/>
      <c r="TXG179" s="559"/>
      <c r="TXH179" s="551"/>
      <c r="TXI179" s="549"/>
      <c r="TXJ179" s="550"/>
      <c r="TXK179" s="559"/>
      <c r="TXL179" s="551"/>
      <c r="TXM179" s="549"/>
      <c r="TXN179" s="550"/>
      <c r="TXO179" s="559"/>
      <c r="TXP179" s="551"/>
      <c r="TXQ179" s="549"/>
      <c r="TXR179" s="550"/>
      <c r="TXS179" s="559"/>
      <c r="TXT179" s="551"/>
      <c r="TXU179" s="549"/>
      <c r="TXV179" s="550"/>
      <c r="TXW179" s="559"/>
      <c r="TXX179" s="551"/>
      <c r="TXY179" s="549"/>
      <c r="TXZ179" s="550"/>
      <c r="TYA179" s="559"/>
      <c r="TYB179" s="551"/>
      <c r="TYC179" s="549"/>
      <c r="TYD179" s="550"/>
      <c r="TYE179" s="559"/>
      <c r="TYF179" s="551"/>
      <c r="TYG179" s="549"/>
      <c r="TYH179" s="550"/>
      <c r="TYI179" s="559"/>
      <c r="TYJ179" s="551"/>
      <c r="TYK179" s="549"/>
      <c r="TYL179" s="550"/>
      <c r="TYM179" s="559"/>
      <c r="TYN179" s="551"/>
      <c r="TYO179" s="549"/>
      <c r="TYP179" s="550"/>
      <c r="TYQ179" s="559"/>
      <c r="TYR179" s="551"/>
      <c r="TYS179" s="549"/>
      <c r="TYT179" s="550"/>
      <c r="TYU179" s="559"/>
      <c r="TYV179" s="551"/>
      <c r="TYW179" s="549"/>
      <c r="TYX179" s="550"/>
      <c r="TYY179" s="559"/>
      <c r="TYZ179" s="551"/>
      <c r="TZA179" s="549"/>
      <c r="TZB179" s="550"/>
      <c r="TZC179" s="559"/>
      <c r="TZD179" s="551"/>
      <c r="TZE179" s="549"/>
      <c r="TZF179" s="550"/>
      <c r="TZG179" s="559"/>
      <c r="TZH179" s="551"/>
      <c r="TZI179" s="549"/>
      <c r="TZJ179" s="550"/>
      <c r="TZK179" s="559"/>
      <c r="TZL179" s="551"/>
      <c r="TZM179" s="549"/>
      <c r="TZN179" s="550"/>
      <c r="TZO179" s="559"/>
      <c r="TZP179" s="551"/>
      <c r="TZQ179" s="549"/>
      <c r="TZR179" s="550"/>
      <c r="TZS179" s="559"/>
      <c r="TZT179" s="551"/>
      <c r="TZU179" s="549"/>
      <c r="TZV179" s="550"/>
      <c r="TZW179" s="559"/>
      <c r="TZX179" s="551"/>
      <c r="TZY179" s="549"/>
      <c r="TZZ179" s="550"/>
      <c r="UAA179" s="559"/>
      <c r="UAB179" s="551"/>
      <c r="UAC179" s="549"/>
      <c r="UAD179" s="550"/>
      <c r="UAE179" s="559"/>
      <c r="UAF179" s="551"/>
      <c r="UAG179" s="549"/>
      <c r="UAH179" s="550"/>
      <c r="UAI179" s="559"/>
      <c r="UAJ179" s="551"/>
      <c r="UAK179" s="549"/>
      <c r="UAL179" s="550"/>
      <c r="UAM179" s="559"/>
      <c r="UAN179" s="551"/>
      <c r="UAO179" s="549"/>
      <c r="UAP179" s="550"/>
      <c r="UAQ179" s="559"/>
      <c r="UAR179" s="551"/>
      <c r="UAS179" s="549"/>
      <c r="UAT179" s="550"/>
      <c r="UAU179" s="559"/>
      <c r="UAV179" s="551"/>
      <c r="UAW179" s="549"/>
      <c r="UAX179" s="550"/>
      <c r="UAY179" s="559"/>
      <c r="UAZ179" s="551"/>
      <c r="UBA179" s="549"/>
      <c r="UBB179" s="550"/>
      <c r="UBC179" s="559"/>
      <c r="UBD179" s="551"/>
      <c r="UBE179" s="549"/>
      <c r="UBF179" s="550"/>
      <c r="UBG179" s="559"/>
      <c r="UBH179" s="551"/>
      <c r="UBI179" s="549"/>
      <c r="UBJ179" s="550"/>
      <c r="UBK179" s="559"/>
      <c r="UBL179" s="551"/>
      <c r="UBM179" s="549"/>
      <c r="UBN179" s="550"/>
      <c r="UBO179" s="559"/>
      <c r="UBP179" s="551"/>
      <c r="UBQ179" s="549"/>
      <c r="UBR179" s="550"/>
      <c r="UBS179" s="559"/>
      <c r="UBT179" s="551"/>
      <c r="UBU179" s="549"/>
      <c r="UBV179" s="550"/>
      <c r="UBW179" s="559"/>
      <c r="UBX179" s="551"/>
      <c r="UBY179" s="549"/>
      <c r="UBZ179" s="550"/>
      <c r="UCA179" s="559"/>
      <c r="UCB179" s="551"/>
      <c r="UCC179" s="549"/>
      <c r="UCD179" s="550"/>
      <c r="UCE179" s="559"/>
      <c r="UCF179" s="551"/>
      <c r="UCG179" s="549"/>
      <c r="UCH179" s="550"/>
      <c r="UCI179" s="559"/>
      <c r="UCJ179" s="551"/>
      <c r="UCK179" s="549"/>
      <c r="UCL179" s="550"/>
      <c r="UCM179" s="559"/>
      <c r="UCN179" s="551"/>
      <c r="UCO179" s="549"/>
      <c r="UCP179" s="550"/>
      <c r="UCQ179" s="559"/>
      <c r="UCR179" s="551"/>
      <c r="UCS179" s="549"/>
      <c r="UCT179" s="550"/>
      <c r="UCU179" s="559"/>
      <c r="UCV179" s="551"/>
      <c r="UCW179" s="549"/>
      <c r="UCX179" s="550"/>
      <c r="UCY179" s="559"/>
      <c r="UCZ179" s="551"/>
      <c r="UDA179" s="549"/>
      <c r="UDB179" s="550"/>
      <c r="UDC179" s="559"/>
      <c r="UDD179" s="551"/>
      <c r="UDE179" s="549"/>
      <c r="UDF179" s="550"/>
      <c r="UDG179" s="559"/>
      <c r="UDH179" s="551"/>
      <c r="UDI179" s="549"/>
      <c r="UDJ179" s="550"/>
      <c r="UDK179" s="559"/>
      <c r="UDL179" s="551"/>
      <c r="UDM179" s="549"/>
      <c r="UDN179" s="550"/>
      <c r="UDO179" s="559"/>
      <c r="UDP179" s="551"/>
      <c r="UDQ179" s="549"/>
      <c r="UDR179" s="550"/>
      <c r="UDS179" s="559"/>
      <c r="UDT179" s="551"/>
      <c r="UDU179" s="549"/>
      <c r="UDV179" s="550"/>
      <c r="UDW179" s="559"/>
      <c r="UDX179" s="551"/>
      <c r="UDY179" s="549"/>
      <c r="UDZ179" s="550"/>
      <c r="UEA179" s="559"/>
      <c r="UEB179" s="551"/>
      <c r="UEC179" s="549"/>
      <c r="UED179" s="550"/>
      <c r="UEE179" s="559"/>
      <c r="UEF179" s="551"/>
      <c r="UEG179" s="549"/>
      <c r="UEH179" s="550"/>
      <c r="UEI179" s="559"/>
      <c r="UEJ179" s="551"/>
      <c r="UEK179" s="549"/>
      <c r="UEL179" s="550"/>
      <c r="UEM179" s="559"/>
      <c r="UEN179" s="551"/>
      <c r="UEO179" s="549"/>
      <c r="UEP179" s="550"/>
      <c r="UEQ179" s="559"/>
      <c r="UER179" s="551"/>
      <c r="UES179" s="549"/>
      <c r="UET179" s="550"/>
      <c r="UEU179" s="559"/>
      <c r="UEV179" s="551"/>
      <c r="UEW179" s="549"/>
      <c r="UEX179" s="550"/>
      <c r="UEY179" s="559"/>
      <c r="UEZ179" s="551"/>
      <c r="UFA179" s="549"/>
      <c r="UFB179" s="550"/>
      <c r="UFC179" s="559"/>
      <c r="UFD179" s="551"/>
      <c r="UFE179" s="549"/>
      <c r="UFF179" s="550"/>
      <c r="UFG179" s="559"/>
      <c r="UFH179" s="551"/>
      <c r="UFI179" s="549"/>
      <c r="UFJ179" s="550"/>
      <c r="UFK179" s="559"/>
      <c r="UFL179" s="551"/>
      <c r="UFM179" s="549"/>
      <c r="UFN179" s="550"/>
      <c r="UFO179" s="559"/>
      <c r="UFP179" s="551"/>
      <c r="UFQ179" s="549"/>
      <c r="UFR179" s="550"/>
      <c r="UFS179" s="559"/>
      <c r="UFT179" s="551"/>
      <c r="UFU179" s="549"/>
      <c r="UFV179" s="550"/>
      <c r="UFW179" s="559"/>
      <c r="UFX179" s="551"/>
      <c r="UFY179" s="549"/>
      <c r="UFZ179" s="550"/>
      <c r="UGA179" s="559"/>
      <c r="UGB179" s="551"/>
      <c r="UGC179" s="549"/>
      <c r="UGD179" s="550"/>
      <c r="UGE179" s="559"/>
      <c r="UGF179" s="551"/>
      <c r="UGG179" s="549"/>
      <c r="UGH179" s="550"/>
      <c r="UGI179" s="559"/>
      <c r="UGJ179" s="551"/>
      <c r="UGK179" s="549"/>
      <c r="UGL179" s="550"/>
      <c r="UGM179" s="559"/>
      <c r="UGN179" s="551"/>
      <c r="UGO179" s="549"/>
      <c r="UGP179" s="550"/>
      <c r="UGQ179" s="559"/>
      <c r="UGR179" s="551"/>
      <c r="UGS179" s="549"/>
      <c r="UGT179" s="550"/>
      <c r="UGU179" s="559"/>
      <c r="UGV179" s="551"/>
      <c r="UGW179" s="549"/>
      <c r="UGX179" s="550"/>
      <c r="UGY179" s="559"/>
      <c r="UGZ179" s="551"/>
      <c r="UHA179" s="549"/>
      <c r="UHB179" s="550"/>
      <c r="UHC179" s="559"/>
      <c r="UHD179" s="551"/>
      <c r="UHE179" s="549"/>
      <c r="UHF179" s="550"/>
      <c r="UHG179" s="559"/>
      <c r="UHH179" s="551"/>
      <c r="UHI179" s="549"/>
      <c r="UHJ179" s="550"/>
      <c r="UHK179" s="559"/>
      <c r="UHL179" s="551"/>
      <c r="UHM179" s="549"/>
      <c r="UHN179" s="550"/>
      <c r="UHO179" s="559"/>
      <c r="UHP179" s="551"/>
      <c r="UHQ179" s="549"/>
      <c r="UHR179" s="550"/>
      <c r="UHS179" s="559"/>
      <c r="UHT179" s="551"/>
      <c r="UHU179" s="549"/>
      <c r="UHV179" s="550"/>
      <c r="UHW179" s="559"/>
      <c r="UHX179" s="551"/>
      <c r="UHY179" s="549"/>
      <c r="UHZ179" s="550"/>
      <c r="UIA179" s="559"/>
      <c r="UIB179" s="551"/>
      <c r="UIC179" s="549"/>
      <c r="UID179" s="550"/>
      <c r="UIE179" s="559"/>
      <c r="UIF179" s="551"/>
      <c r="UIG179" s="549"/>
      <c r="UIH179" s="550"/>
      <c r="UII179" s="559"/>
      <c r="UIJ179" s="551"/>
      <c r="UIK179" s="549"/>
      <c r="UIL179" s="550"/>
      <c r="UIM179" s="559"/>
      <c r="UIN179" s="551"/>
      <c r="UIO179" s="549"/>
      <c r="UIP179" s="550"/>
      <c r="UIQ179" s="559"/>
      <c r="UIR179" s="551"/>
      <c r="UIS179" s="549"/>
      <c r="UIT179" s="550"/>
      <c r="UIU179" s="559"/>
      <c r="UIV179" s="551"/>
      <c r="UIW179" s="549"/>
      <c r="UIX179" s="550"/>
      <c r="UIY179" s="559"/>
      <c r="UIZ179" s="551"/>
      <c r="UJA179" s="549"/>
      <c r="UJB179" s="550"/>
      <c r="UJC179" s="559"/>
      <c r="UJD179" s="551"/>
      <c r="UJE179" s="549"/>
      <c r="UJF179" s="550"/>
      <c r="UJG179" s="559"/>
      <c r="UJH179" s="551"/>
      <c r="UJI179" s="549"/>
      <c r="UJJ179" s="550"/>
      <c r="UJK179" s="559"/>
      <c r="UJL179" s="551"/>
      <c r="UJM179" s="549"/>
      <c r="UJN179" s="550"/>
      <c r="UJO179" s="559"/>
      <c r="UJP179" s="551"/>
      <c r="UJQ179" s="549"/>
      <c r="UJR179" s="550"/>
      <c r="UJS179" s="559"/>
      <c r="UJT179" s="551"/>
      <c r="UJU179" s="549"/>
      <c r="UJV179" s="550"/>
      <c r="UJW179" s="559"/>
      <c r="UJX179" s="551"/>
      <c r="UJY179" s="549"/>
      <c r="UJZ179" s="550"/>
      <c r="UKA179" s="559"/>
      <c r="UKB179" s="551"/>
      <c r="UKC179" s="549"/>
      <c r="UKD179" s="550"/>
      <c r="UKE179" s="559"/>
      <c r="UKF179" s="551"/>
      <c r="UKG179" s="549"/>
      <c r="UKH179" s="550"/>
      <c r="UKI179" s="559"/>
      <c r="UKJ179" s="551"/>
      <c r="UKK179" s="549"/>
      <c r="UKL179" s="550"/>
      <c r="UKM179" s="559"/>
      <c r="UKN179" s="551"/>
      <c r="UKO179" s="549"/>
      <c r="UKP179" s="550"/>
      <c r="UKQ179" s="559"/>
      <c r="UKR179" s="551"/>
      <c r="UKS179" s="549"/>
      <c r="UKT179" s="550"/>
      <c r="UKU179" s="559"/>
      <c r="UKV179" s="551"/>
      <c r="UKW179" s="549"/>
      <c r="UKX179" s="550"/>
      <c r="UKY179" s="559"/>
      <c r="UKZ179" s="551"/>
      <c r="ULA179" s="549"/>
      <c r="ULB179" s="550"/>
      <c r="ULC179" s="559"/>
      <c r="ULD179" s="551"/>
      <c r="ULE179" s="549"/>
      <c r="ULF179" s="550"/>
      <c r="ULG179" s="559"/>
      <c r="ULH179" s="551"/>
      <c r="ULI179" s="549"/>
      <c r="ULJ179" s="550"/>
      <c r="ULK179" s="559"/>
      <c r="ULL179" s="551"/>
      <c r="ULM179" s="549"/>
      <c r="ULN179" s="550"/>
      <c r="ULO179" s="559"/>
      <c r="ULP179" s="551"/>
      <c r="ULQ179" s="549"/>
      <c r="ULR179" s="550"/>
      <c r="ULS179" s="559"/>
      <c r="ULT179" s="551"/>
      <c r="ULU179" s="549"/>
      <c r="ULV179" s="550"/>
      <c r="ULW179" s="559"/>
      <c r="ULX179" s="551"/>
      <c r="ULY179" s="549"/>
      <c r="ULZ179" s="550"/>
      <c r="UMA179" s="559"/>
      <c r="UMB179" s="551"/>
      <c r="UMC179" s="549"/>
      <c r="UMD179" s="550"/>
      <c r="UME179" s="559"/>
      <c r="UMF179" s="551"/>
      <c r="UMG179" s="549"/>
      <c r="UMH179" s="550"/>
      <c r="UMI179" s="559"/>
      <c r="UMJ179" s="551"/>
      <c r="UMK179" s="549"/>
      <c r="UML179" s="550"/>
      <c r="UMM179" s="559"/>
      <c r="UMN179" s="551"/>
      <c r="UMO179" s="549"/>
      <c r="UMP179" s="550"/>
      <c r="UMQ179" s="559"/>
      <c r="UMR179" s="551"/>
      <c r="UMS179" s="549"/>
      <c r="UMT179" s="550"/>
      <c r="UMU179" s="559"/>
      <c r="UMV179" s="551"/>
      <c r="UMW179" s="549"/>
      <c r="UMX179" s="550"/>
      <c r="UMY179" s="559"/>
      <c r="UMZ179" s="551"/>
      <c r="UNA179" s="549"/>
      <c r="UNB179" s="550"/>
      <c r="UNC179" s="559"/>
      <c r="UND179" s="551"/>
      <c r="UNE179" s="549"/>
      <c r="UNF179" s="550"/>
      <c r="UNG179" s="559"/>
      <c r="UNH179" s="551"/>
      <c r="UNI179" s="549"/>
      <c r="UNJ179" s="550"/>
      <c r="UNK179" s="559"/>
      <c r="UNL179" s="551"/>
      <c r="UNM179" s="549"/>
      <c r="UNN179" s="550"/>
      <c r="UNO179" s="559"/>
      <c r="UNP179" s="551"/>
      <c r="UNQ179" s="549"/>
      <c r="UNR179" s="550"/>
      <c r="UNS179" s="559"/>
      <c r="UNT179" s="551"/>
      <c r="UNU179" s="549"/>
      <c r="UNV179" s="550"/>
      <c r="UNW179" s="559"/>
      <c r="UNX179" s="551"/>
      <c r="UNY179" s="549"/>
      <c r="UNZ179" s="550"/>
      <c r="UOA179" s="559"/>
      <c r="UOB179" s="551"/>
      <c r="UOC179" s="549"/>
      <c r="UOD179" s="550"/>
      <c r="UOE179" s="559"/>
      <c r="UOF179" s="551"/>
      <c r="UOG179" s="549"/>
      <c r="UOH179" s="550"/>
      <c r="UOI179" s="559"/>
      <c r="UOJ179" s="551"/>
      <c r="UOK179" s="549"/>
      <c r="UOL179" s="550"/>
      <c r="UOM179" s="559"/>
      <c r="UON179" s="551"/>
      <c r="UOO179" s="549"/>
      <c r="UOP179" s="550"/>
      <c r="UOQ179" s="559"/>
      <c r="UOR179" s="551"/>
      <c r="UOS179" s="549"/>
      <c r="UOT179" s="550"/>
      <c r="UOU179" s="559"/>
      <c r="UOV179" s="551"/>
      <c r="UOW179" s="549"/>
      <c r="UOX179" s="550"/>
      <c r="UOY179" s="559"/>
      <c r="UOZ179" s="551"/>
      <c r="UPA179" s="549"/>
      <c r="UPB179" s="550"/>
      <c r="UPC179" s="559"/>
      <c r="UPD179" s="551"/>
      <c r="UPE179" s="549"/>
      <c r="UPF179" s="550"/>
      <c r="UPG179" s="559"/>
      <c r="UPH179" s="551"/>
      <c r="UPI179" s="549"/>
      <c r="UPJ179" s="550"/>
      <c r="UPK179" s="559"/>
      <c r="UPL179" s="551"/>
      <c r="UPM179" s="549"/>
      <c r="UPN179" s="550"/>
      <c r="UPO179" s="559"/>
      <c r="UPP179" s="551"/>
      <c r="UPQ179" s="549"/>
      <c r="UPR179" s="550"/>
      <c r="UPS179" s="559"/>
      <c r="UPT179" s="551"/>
      <c r="UPU179" s="549"/>
      <c r="UPV179" s="550"/>
      <c r="UPW179" s="559"/>
      <c r="UPX179" s="551"/>
      <c r="UPY179" s="549"/>
      <c r="UPZ179" s="550"/>
      <c r="UQA179" s="559"/>
      <c r="UQB179" s="551"/>
      <c r="UQC179" s="549"/>
      <c r="UQD179" s="550"/>
      <c r="UQE179" s="559"/>
      <c r="UQF179" s="551"/>
      <c r="UQG179" s="549"/>
      <c r="UQH179" s="550"/>
      <c r="UQI179" s="559"/>
      <c r="UQJ179" s="551"/>
      <c r="UQK179" s="549"/>
      <c r="UQL179" s="550"/>
      <c r="UQM179" s="559"/>
      <c r="UQN179" s="551"/>
      <c r="UQO179" s="549"/>
      <c r="UQP179" s="550"/>
      <c r="UQQ179" s="559"/>
      <c r="UQR179" s="551"/>
      <c r="UQS179" s="549"/>
      <c r="UQT179" s="550"/>
      <c r="UQU179" s="559"/>
      <c r="UQV179" s="551"/>
      <c r="UQW179" s="549"/>
      <c r="UQX179" s="550"/>
      <c r="UQY179" s="559"/>
      <c r="UQZ179" s="551"/>
      <c r="URA179" s="549"/>
      <c r="URB179" s="550"/>
      <c r="URC179" s="559"/>
      <c r="URD179" s="551"/>
      <c r="URE179" s="549"/>
      <c r="URF179" s="550"/>
      <c r="URG179" s="559"/>
      <c r="URH179" s="551"/>
      <c r="URI179" s="549"/>
      <c r="URJ179" s="550"/>
      <c r="URK179" s="559"/>
      <c r="URL179" s="551"/>
      <c r="URM179" s="549"/>
      <c r="URN179" s="550"/>
      <c r="URO179" s="559"/>
      <c r="URP179" s="551"/>
      <c r="URQ179" s="549"/>
      <c r="URR179" s="550"/>
      <c r="URS179" s="559"/>
      <c r="URT179" s="551"/>
      <c r="URU179" s="549"/>
      <c r="URV179" s="550"/>
      <c r="URW179" s="559"/>
      <c r="URX179" s="551"/>
      <c r="URY179" s="549"/>
      <c r="URZ179" s="550"/>
      <c r="USA179" s="559"/>
      <c r="USB179" s="551"/>
      <c r="USC179" s="549"/>
      <c r="USD179" s="550"/>
      <c r="USE179" s="559"/>
      <c r="USF179" s="551"/>
      <c r="USG179" s="549"/>
      <c r="USH179" s="550"/>
      <c r="USI179" s="559"/>
      <c r="USJ179" s="551"/>
      <c r="USK179" s="549"/>
      <c r="USL179" s="550"/>
      <c r="USM179" s="559"/>
      <c r="USN179" s="551"/>
      <c r="USO179" s="549"/>
      <c r="USP179" s="550"/>
      <c r="USQ179" s="559"/>
      <c r="USR179" s="551"/>
      <c r="USS179" s="549"/>
      <c r="UST179" s="550"/>
      <c r="USU179" s="559"/>
      <c r="USV179" s="551"/>
      <c r="USW179" s="549"/>
      <c r="USX179" s="550"/>
      <c r="USY179" s="559"/>
      <c r="USZ179" s="551"/>
      <c r="UTA179" s="549"/>
      <c r="UTB179" s="550"/>
      <c r="UTC179" s="559"/>
      <c r="UTD179" s="551"/>
      <c r="UTE179" s="549"/>
      <c r="UTF179" s="550"/>
      <c r="UTG179" s="559"/>
      <c r="UTH179" s="551"/>
      <c r="UTI179" s="549"/>
      <c r="UTJ179" s="550"/>
      <c r="UTK179" s="559"/>
      <c r="UTL179" s="551"/>
      <c r="UTM179" s="549"/>
      <c r="UTN179" s="550"/>
      <c r="UTO179" s="559"/>
      <c r="UTP179" s="551"/>
      <c r="UTQ179" s="549"/>
      <c r="UTR179" s="550"/>
      <c r="UTS179" s="559"/>
      <c r="UTT179" s="551"/>
      <c r="UTU179" s="549"/>
      <c r="UTV179" s="550"/>
      <c r="UTW179" s="559"/>
      <c r="UTX179" s="551"/>
      <c r="UTY179" s="549"/>
      <c r="UTZ179" s="550"/>
      <c r="UUA179" s="559"/>
      <c r="UUB179" s="551"/>
      <c r="UUC179" s="549"/>
      <c r="UUD179" s="550"/>
      <c r="UUE179" s="559"/>
      <c r="UUF179" s="551"/>
      <c r="UUG179" s="549"/>
      <c r="UUH179" s="550"/>
      <c r="UUI179" s="559"/>
      <c r="UUJ179" s="551"/>
      <c r="UUK179" s="549"/>
      <c r="UUL179" s="550"/>
      <c r="UUM179" s="559"/>
      <c r="UUN179" s="551"/>
      <c r="UUO179" s="549"/>
      <c r="UUP179" s="550"/>
      <c r="UUQ179" s="559"/>
      <c r="UUR179" s="551"/>
      <c r="UUS179" s="549"/>
      <c r="UUT179" s="550"/>
      <c r="UUU179" s="559"/>
      <c r="UUV179" s="551"/>
      <c r="UUW179" s="549"/>
      <c r="UUX179" s="550"/>
      <c r="UUY179" s="559"/>
      <c r="UUZ179" s="551"/>
      <c r="UVA179" s="549"/>
      <c r="UVB179" s="550"/>
      <c r="UVC179" s="559"/>
      <c r="UVD179" s="551"/>
      <c r="UVE179" s="549"/>
      <c r="UVF179" s="550"/>
      <c r="UVG179" s="559"/>
      <c r="UVH179" s="551"/>
      <c r="UVI179" s="549"/>
      <c r="UVJ179" s="550"/>
      <c r="UVK179" s="559"/>
      <c r="UVL179" s="551"/>
      <c r="UVM179" s="549"/>
      <c r="UVN179" s="550"/>
      <c r="UVO179" s="559"/>
      <c r="UVP179" s="551"/>
      <c r="UVQ179" s="549"/>
      <c r="UVR179" s="550"/>
      <c r="UVS179" s="559"/>
      <c r="UVT179" s="551"/>
      <c r="UVU179" s="549"/>
      <c r="UVV179" s="550"/>
      <c r="UVW179" s="559"/>
      <c r="UVX179" s="551"/>
      <c r="UVY179" s="549"/>
      <c r="UVZ179" s="550"/>
      <c r="UWA179" s="559"/>
      <c r="UWB179" s="551"/>
      <c r="UWC179" s="549"/>
      <c r="UWD179" s="550"/>
      <c r="UWE179" s="559"/>
      <c r="UWF179" s="551"/>
      <c r="UWG179" s="549"/>
      <c r="UWH179" s="550"/>
      <c r="UWI179" s="559"/>
      <c r="UWJ179" s="551"/>
      <c r="UWK179" s="549"/>
      <c r="UWL179" s="550"/>
      <c r="UWM179" s="559"/>
      <c r="UWN179" s="551"/>
      <c r="UWO179" s="549"/>
      <c r="UWP179" s="550"/>
      <c r="UWQ179" s="559"/>
      <c r="UWR179" s="551"/>
      <c r="UWS179" s="549"/>
      <c r="UWT179" s="550"/>
      <c r="UWU179" s="559"/>
      <c r="UWV179" s="551"/>
      <c r="UWW179" s="549"/>
      <c r="UWX179" s="550"/>
      <c r="UWY179" s="559"/>
      <c r="UWZ179" s="551"/>
      <c r="UXA179" s="549"/>
      <c r="UXB179" s="550"/>
      <c r="UXC179" s="559"/>
      <c r="UXD179" s="551"/>
      <c r="UXE179" s="549"/>
      <c r="UXF179" s="550"/>
      <c r="UXG179" s="559"/>
      <c r="UXH179" s="551"/>
      <c r="UXI179" s="549"/>
      <c r="UXJ179" s="550"/>
      <c r="UXK179" s="559"/>
      <c r="UXL179" s="551"/>
      <c r="UXM179" s="549"/>
      <c r="UXN179" s="550"/>
      <c r="UXO179" s="559"/>
      <c r="UXP179" s="551"/>
      <c r="UXQ179" s="549"/>
      <c r="UXR179" s="550"/>
      <c r="UXS179" s="559"/>
      <c r="UXT179" s="551"/>
      <c r="UXU179" s="549"/>
      <c r="UXV179" s="550"/>
      <c r="UXW179" s="559"/>
      <c r="UXX179" s="551"/>
      <c r="UXY179" s="549"/>
      <c r="UXZ179" s="550"/>
      <c r="UYA179" s="559"/>
      <c r="UYB179" s="551"/>
      <c r="UYC179" s="549"/>
      <c r="UYD179" s="550"/>
      <c r="UYE179" s="559"/>
      <c r="UYF179" s="551"/>
      <c r="UYG179" s="549"/>
      <c r="UYH179" s="550"/>
      <c r="UYI179" s="559"/>
      <c r="UYJ179" s="551"/>
      <c r="UYK179" s="549"/>
      <c r="UYL179" s="550"/>
      <c r="UYM179" s="559"/>
      <c r="UYN179" s="551"/>
      <c r="UYO179" s="549"/>
      <c r="UYP179" s="550"/>
      <c r="UYQ179" s="559"/>
      <c r="UYR179" s="551"/>
      <c r="UYS179" s="549"/>
      <c r="UYT179" s="550"/>
      <c r="UYU179" s="559"/>
      <c r="UYV179" s="551"/>
      <c r="UYW179" s="549"/>
      <c r="UYX179" s="550"/>
      <c r="UYY179" s="559"/>
      <c r="UYZ179" s="551"/>
      <c r="UZA179" s="549"/>
      <c r="UZB179" s="550"/>
      <c r="UZC179" s="559"/>
      <c r="UZD179" s="551"/>
      <c r="UZE179" s="549"/>
      <c r="UZF179" s="550"/>
      <c r="UZG179" s="559"/>
      <c r="UZH179" s="551"/>
      <c r="UZI179" s="549"/>
      <c r="UZJ179" s="550"/>
      <c r="UZK179" s="559"/>
      <c r="UZL179" s="551"/>
      <c r="UZM179" s="549"/>
      <c r="UZN179" s="550"/>
      <c r="UZO179" s="559"/>
      <c r="UZP179" s="551"/>
      <c r="UZQ179" s="549"/>
      <c r="UZR179" s="550"/>
      <c r="UZS179" s="559"/>
      <c r="UZT179" s="551"/>
      <c r="UZU179" s="549"/>
      <c r="UZV179" s="550"/>
      <c r="UZW179" s="559"/>
      <c r="UZX179" s="551"/>
      <c r="UZY179" s="549"/>
      <c r="UZZ179" s="550"/>
      <c r="VAA179" s="559"/>
      <c r="VAB179" s="551"/>
      <c r="VAC179" s="549"/>
      <c r="VAD179" s="550"/>
      <c r="VAE179" s="559"/>
      <c r="VAF179" s="551"/>
      <c r="VAG179" s="549"/>
      <c r="VAH179" s="550"/>
      <c r="VAI179" s="559"/>
      <c r="VAJ179" s="551"/>
      <c r="VAK179" s="549"/>
      <c r="VAL179" s="550"/>
      <c r="VAM179" s="559"/>
      <c r="VAN179" s="551"/>
      <c r="VAO179" s="549"/>
      <c r="VAP179" s="550"/>
      <c r="VAQ179" s="559"/>
      <c r="VAR179" s="551"/>
      <c r="VAS179" s="549"/>
      <c r="VAT179" s="550"/>
      <c r="VAU179" s="559"/>
      <c r="VAV179" s="551"/>
      <c r="VAW179" s="549"/>
      <c r="VAX179" s="550"/>
      <c r="VAY179" s="559"/>
      <c r="VAZ179" s="551"/>
      <c r="VBA179" s="549"/>
      <c r="VBB179" s="550"/>
      <c r="VBC179" s="559"/>
      <c r="VBD179" s="551"/>
      <c r="VBE179" s="549"/>
      <c r="VBF179" s="550"/>
      <c r="VBG179" s="559"/>
      <c r="VBH179" s="551"/>
      <c r="VBI179" s="549"/>
      <c r="VBJ179" s="550"/>
      <c r="VBK179" s="559"/>
      <c r="VBL179" s="551"/>
      <c r="VBM179" s="549"/>
      <c r="VBN179" s="550"/>
      <c r="VBO179" s="559"/>
      <c r="VBP179" s="551"/>
      <c r="VBQ179" s="549"/>
      <c r="VBR179" s="550"/>
      <c r="VBS179" s="559"/>
      <c r="VBT179" s="551"/>
      <c r="VBU179" s="549"/>
      <c r="VBV179" s="550"/>
      <c r="VBW179" s="559"/>
      <c r="VBX179" s="551"/>
      <c r="VBY179" s="549"/>
      <c r="VBZ179" s="550"/>
      <c r="VCA179" s="559"/>
      <c r="VCB179" s="551"/>
      <c r="VCC179" s="549"/>
      <c r="VCD179" s="550"/>
      <c r="VCE179" s="559"/>
      <c r="VCF179" s="551"/>
      <c r="VCG179" s="549"/>
      <c r="VCH179" s="550"/>
      <c r="VCI179" s="559"/>
      <c r="VCJ179" s="551"/>
      <c r="VCK179" s="549"/>
      <c r="VCL179" s="550"/>
      <c r="VCM179" s="559"/>
      <c r="VCN179" s="551"/>
      <c r="VCO179" s="549"/>
      <c r="VCP179" s="550"/>
      <c r="VCQ179" s="559"/>
      <c r="VCR179" s="551"/>
      <c r="VCS179" s="549"/>
      <c r="VCT179" s="550"/>
      <c r="VCU179" s="559"/>
      <c r="VCV179" s="551"/>
      <c r="VCW179" s="549"/>
      <c r="VCX179" s="550"/>
      <c r="VCY179" s="559"/>
      <c r="VCZ179" s="551"/>
      <c r="VDA179" s="549"/>
      <c r="VDB179" s="550"/>
      <c r="VDC179" s="559"/>
      <c r="VDD179" s="551"/>
      <c r="VDE179" s="549"/>
      <c r="VDF179" s="550"/>
      <c r="VDG179" s="559"/>
      <c r="VDH179" s="551"/>
      <c r="VDI179" s="549"/>
      <c r="VDJ179" s="550"/>
      <c r="VDK179" s="559"/>
      <c r="VDL179" s="551"/>
      <c r="VDM179" s="549"/>
      <c r="VDN179" s="550"/>
      <c r="VDO179" s="559"/>
      <c r="VDP179" s="551"/>
      <c r="VDQ179" s="549"/>
      <c r="VDR179" s="550"/>
      <c r="VDS179" s="559"/>
      <c r="VDT179" s="551"/>
      <c r="VDU179" s="549"/>
      <c r="VDV179" s="550"/>
      <c r="VDW179" s="559"/>
      <c r="VDX179" s="551"/>
      <c r="VDY179" s="549"/>
      <c r="VDZ179" s="550"/>
      <c r="VEA179" s="559"/>
      <c r="VEB179" s="551"/>
      <c r="VEC179" s="549"/>
      <c r="VED179" s="550"/>
      <c r="VEE179" s="559"/>
      <c r="VEF179" s="551"/>
      <c r="VEG179" s="549"/>
      <c r="VEH179" s="550"/>
      <c r="VEI179" s="559"/>
      <c r="VEJ179" s="551"/>
      <c r="VEK179" s="549"/>
      <c r="VEL179" s="550"/>
      <c r="VEM179" s="559"/>
      <c r="VEN179" s="551"/>
      <c r="VEO179" s="549"/>
      <c r="VEP179" s="550"/>
      <c r="VEQ179" s="559"/>
      <c r="VER179" s="551"/>
      <c r="VES179" s="549"/>
      <c r="VET179" s="550"/>
      <c r="VEU179" s="559"/>
      <c r="VEV179" s="551"/>
      <c r="VEW179" s="549"/>
      <c r="VEX179" s="550"/>
      <c r="VEY179" s="559"/>
      <c r="VEZ179" s="551"/>
      <c r="VFA179" s="549"/>
      <c r="VFB179" s="550"/>
      <c r="VFC179" s="559"/>
      <c r="VFD179" s="551"/>
      <c r="VFE179" s="549"/>
      <c r="VFF179" s="550"/>
      <c r="VFG179" s="559"/>
      <c r="VFH179" s="551"/>
      <c r="VFI179" s="549"/>
      <c r="VFJ179" s="550"/>
      <c r="VFK179" s="559"/>
      <c r="VFL179" s="551"/>
      <c r="VFM179" s="549"/>
      <c r="VFN179" s="550"/>
      <c r="VFO179" s="559"/>
      <c r="VFP179" s="551"/>
      <c r="VFQ179" s="549"/>
      <c r="VFR179" s="550"/>
      <c r="VFS179" s="559"/>
      <c r="VFT179" s="551"/>
      <c r="VFU179" s="549"/>
      <c r="VFV179" s="550"/>
      <c r="VFW179" s="559"/>
      <c r="VFX179" s="551"/>
      <c r="VFY179" s="549"/>
      <c r="VFZ179" s="550"/>
      <c r="VGA179" s="559"/>
      <c r="VGB179" s="551"/>
      <c r="VGC179" s="549"/>
      <c r="VGD179" s="550"/>
      <c r="VGE179" s="559"/>
      <c r="VGF179" s="551"/>
      <c r="VGG179" s="549"/>
      <c r="VGH179" s="550"/>
      <c r="VGI179" s="559"/>
      <c r="VGJ179" s="551"/>
      <c r="VGK179" s="549"/>
      <c r="VGL179" s="550"/>
      <c r="VGM179" s="559"/>
      <c r="VGN179" s="551"/>
      <c r="VGO179" s="549"/>
      <c r="VGP179" s="550"/>
      <c r="VGQ179" s="559"/>
      <c r="VGR179" s="551"/>
      <c r="VGS179" s="549"/>
      <c r="VGT179" s="550"/>
      <c r="VGU179" s="559"/>
      <c r="VGV179" s="551"/>
      <c r="VGW179" s="549"/>
      <c r="VGX179" s="550"/>
      <c r="VGY179" s="559"/>
      <c r="VGZ179" s="551"/>
      <c r="VHA179" s="549"/>
      <c r="VHB179" s="550"/>
      <c r="VHC179" s="559"/>
      <c r="VHD179" s="551"/>
      <c r="VHE179" s="549"/>
      <c r="VHF179" s="550"/>
      <c r="VHG179" s="559"/>
      <c r="VHH179" s="551"/>
      <c r="VHI179" s="549"/>
      <c r="VHJ179" s="550"/>
      <c r="VHK179" s="559"/>
      <c r="VHL179" s="551"/>
      <c r="VHM179" s="549"/>
      <c r="VHN179" s="550"/>
      <c r="VHO179" s="559"/>
      <c r="VHP179" s="551"/>
      <c r="VHQ179" s="549"/>
      <c r="VHR179" s="550"/>
      <c r="VHS179" s="559"/>
      <c r="VHT179" s="551"/>
      <c r="VHU179" s="549"/>
      <c r="VHV179" s="550"/>
      <c r="VHW179" s="559"/>
      <c r="VHX179" s="551"/>
      <c r="VHY179" s="549"/>
      <c r="VHZ179" s="550"/>
      <c r="VIA179" s="559"/>
      <c r="VIB179" s="551"/>
      <c r="VIC179" s="549"/>
      <c r="VID179" s="550"/>
      <c r="VIE179" s="559"/>
      <c r="VIF179" s="551"/>
      <c r="VIG179" s="549"/>
      <c r="VIH179" s="550"/>
      <c r="VII179" s="559"/>
      <c r="VIJ179" s="551"/>
      <c r="VIK179" s="549"/>
      <c r="VIL179" s="550"/>
      <c r="VIM179" s="559"/>
      <c r="VIN179" s="551"/>
      <c r="VIO179" s="549"/>
      <c r="VIP179" s="550"/>
      <c r="VIQ179" s="559"/>
      <c r="VIR179" s="551"/>
      <c r="VIS179" s="549"/>
      <c r="VIT179" s="550"/>
      <c r="VIU179" s="559"/>
      <c r="VIV179" s="551"/>
      <c r="VIW179" s="549"/>
      <c r="VIX179" s="550"/>
      <c r="VIY179" s="559"/>
      <c r="VIZ179" s="551"/>
      <c r="VJA179" s="549"/>
      <c r="VJB179" s="550"/>
      <c r="VJC179" s="559"/>
      <c r="VJD179" s="551"/>
      <c r="VJE179" s="549"/>
      <c r="VJF179" s="550"/>
      <c r="VJG179" s="559"/>
      <c r="VJH179" s="551"/>
      <c r="VJI179" s="549"/>
      <c r="VJJ179" s="550"/>
      <c r="VJK179" s="559"/>
      <c r="VJL179" s="551"/>
      <c r="VJM179" s="549"/>
      <c r="VJN179" s="550"/>
      <c r="VJO179" s="559"/>
      <c r="VJP179" s="551"/>
      <c r="VJQ179" s="549"/>
      <c r="VJR179" s="550"/>
      <c r="VJS179" s="559"/>
      <c r="VJT179" s="551"/>
      <c r="VJU179" s="549"/>
      <c r="VJV179" s="550"/>
      <c r="VJW179" s="559"/>
      <c r="VJX179" s="551"/>
      <c r="VJY179" s="549"/>
      <c r="VJZ179" s="550"/>
      <c r="VKA179" s="559"/>
      <c r="VKB179" s="551"/>
      <c r="VKC179" s="549"/>
      <c r="VKD179" s="550"/>
      <c r="VKE179" s="559"/>
      <c r="VKF179" s="551"/>
      <c r="VKG179" s="549"/>
      <c r="VKH179" s="550"/>
      <c r="VKI179" s="559"/>
      <c r="VKJ179" s="551"/>
      <c r="VKK179" s="549"/>
      <c r="VKL179" s="550"/>
      <c r="VKM179" s="559"/>
      <c r="VKN179" s="551"/>
      <c r="VKO179" s="549"/>
      <c r="VKP179" s="550"/>
      <c r="VKQ179" s="559"/>
      <c r="VKR179" s="551"/>
      <c r="VKS179" s="549"/>
      <c r="VKT179" s="550"/>
      <c r="VKU179" s="559"/>
      <c r="VKV179" s="551"/>
      <c r="VKW179" s="549"/>
      <c r="VKX179" s="550"/>
      <c r="VKY179" s="559"/>
      <c r="VKZ179" s="551"/>
      <c r="VLA179" s="549"/>
      <c r="VLB179" s="550"/>
      <c r="VLC179" s="559"/>
      <c r="VLD179" s="551"/>
      <c r="VLE179" s="549"/>
      <c r="VLF179" s="550"/>
      <c r="VLG179" s="559"/>
      <c r="VLH179" s="551"/>
      <c r="VLI179" s="549"/>
      <c r="VLJ179" s="550"/>
      <c r="VLK179" s="559"/>
      <c r="VLL179" s="551"/>
      <c r="VLM179" s="549"/>
      <c r="VLN179" s="550"/>
      <c r="VLO179" s="559"/>
      <c r="VLP179" s="551"/>
      <c r="VLQ179" s="549"/>
      <c r="VLR179" s="550"/>
      <c r="VLS179" s="559"/>
      <c r="VLT179" s="551"/>
      <c r="VLU179" s="549"/>
      <c r="VLV179" s="550"/>
      <c r="VLW179" s="559"/>
      <c r="VLX179" s="551"/>
      <c r="VLY179" s="549"/>
      <c r="VLZ179" s="550"/>
      <c r="VMA179" s="559"/>
      <c r="VMB179" s="551"/>
      <c r="VMC179" s="549"/>
      <c r="VMD179" s="550"/>
      <c r="VME179" s="559"/>
      <c r="VMF179" s="551"/>
      <c r="VMG179" s="549"/>
      <c r="VMH179" s="550"/>
      <c r="VMI179" s="559"/>
      <c r="VMJ179" s="551"/>
      <c r="VMK179" s="549"/>
      <c r="VML179" s="550"/>
      <c r="VMM179" s="559"/>
      <c r="VMN179" s="551"/>
      <c r="VMO179" s="549"/>
      <c r="VMP179" s="550"/>
      <c r="VMQ179" s="559"/>
      <c r="VMR179" s="551"/>
      <c r="VMS179" s="549"/>
      <c r="VMT179" s="550"/>
      <c r="VMU179" s="559"/>
      <c r="VMV179" s="551"/>
      <c r="VMW179" s="549"/>
      <c r="VMX179" s="550"/>
      <c r="VMY179" s="559"/>
      <c r="VMZ179" s="551"/>
      <c r="VNA179" s="549"/>
      <c r="VNB179" s="550"/>
      <c r="VNC179" s="559"/>
      <c r="VND179" s="551"/>
      <c r="VNE179" s="549"/>
      <c r="VNF179" s="550"/>
      <c r="VNG179" s="559"/>
      <c r="VNH179" s="551"/>
      <c r="VNI179" s="549"/>
      <c r="VNJ179" s="550"/>
      <c r="VNK179" s="559"/>
      <c r="VNL179" s="551"/>
      <c r="VNM179" s="549"/>
      <c r="VNN179" s="550"/>
      <c r="VNO179" s="559"/>
      <c r="VNP179" s="551"/>
      <c r="VNQ179" s="549"/>
      <c r="VNR179" s="550"/>
      <c r="VNS179" s="559"/>
      <c r="VNT179" s="551"/>
      <c r="VNU179" s="549"/>
      <c r="VNV179" s="550"/>
      <c r="VNW179" s="559"/>
      <c r="VNX179" s="551"/>
      <c r="VNY179" s="549"/>
      <c r="VNZ179" s="550"/>
      <c r="VOA179" s="559"/>
      <c r="VOB179" s="551"/>
      <c r="VOC179" s="549"/>
      <c r="VOD179" s="550"/>
      <c r="VOE179" s="559"/>
      <c r="VOF179" s="551"/>
      <c r="VOG179" s="549"/>
      <c r="VOH179" s="550"/>
      <c r="VOI179" s="559"/>
      <c r="VOJ179" s="551"/>
      <c r="VOK179" s="549"/>
      <c r="VOL179" s="550"/>
      <c r="VOM179" s="559"/>
      <c r="VON179" s="551"/>
      <c r="VOO179" s="549"/>
      <c r="VOP179" s="550"/>
      <c r="VOQ179" s="559"/>
      <c r="VOR179" s="551"/>
      <c r="VOS179" s="549"/>
      <c r="VOT179" s="550"/>
      <c r="VOU179" s="559"/>
      <c r="VOV179" s="551"/>
      <c r="VOW179" s="549"/>
      <c r="VOX179" s="550"/>
      <c r="VOY179" s="559"/>
      <c r="VOZ179" s="551"/>
      <c r="VPA179" s="549"/>
      <c r="VPB179" s="550"/>
      <c r="VPC179" s="559"/>
      <c r="VPD179" s="551"/>
      <c r="VPE179" s="549"/>
      <c r="VPF179" s="550"/>
      <c r="VPG179" s="559"/>
      <c r="VPH179" s="551"/>
      <c r="VPI179" s="549"/>
      <c r="VPJ179" s="550"/>
      <c r="VPK179" s="559"/>
      <c r="VPL179" s="551"/>
      <c r="VPM179" s="549"/>
      <c r="VPN179" s="550"/>
      <c r="VPO179" s="559"/>
      <c r="VPP179" s="551"/>
      <c r="VPQ179" s="549"/>
      <c r="VPR179" s="550"/>
      <c r="VPS179" s="559"/>
      <c r="VPT179" s="551"/>
      <c r="VPU179" s="549"/>
      <c r="VPV179" s="550"/>
      <c r="VPW179" s="559"/>
      <c r="VPX179" s="551"/>
      <c r="VPY179" s="549"/>
      <c r="VPZ179" s="550"/>
      <c r="VQA179" s="559"/>
      <c r="VQB179" s="551"/>
      <c r="VQC179" s="549"/>
      <c r="VQD179" s="550"/>
      <c r="VQE179" s="559"/>
      <c r="VQF179" s="551"/>
      <c r="VQG179" s="549"/>
      <c r="VQH179" s="550"/>
      <c r="VQI179" s="559"/>
      <c r="VQJ179" s="551"/>
      <c r="VQK179" s="549"/>
      <c r="VQL179" s="550"/>
      <c r="VQM179" s="559"/>
      <c r="VQN179" s="551"/>
      <c r="VQO179" s="549"/>
      <c r="VQP179" s="550"/>
      <c r="VQQ179" s="559"/>
      <c r="VQR179" s="551"/>
      <c r="VQS179" s="549"/>
      <c r="VQT179" s="550"/>
      <c r="VQU179" s="559"/>
      <c r="VQV179" s="551"/>
      <c r="VQW179" s="549"/>
      <c r="VQX179" s="550"/>
      <c r="VQY179" s="559"/>
      <c r="VQZ179" s="551"/>
      <c r="VRA179" s="549"/>
      <c r="VRB179" s="550"/>
      <c r="VRC179" s="559"/>
      <c r="VRD179" s="551"/>
      <c r="VRE179" s="549"/>
      <c r="VRF179" s="550"/>
      <c r="VRG179" s="559"/>
      <c r="VRH179" s="551"/>
      <c r="VRI179" s="549"/>
      <c r="VRJ179" s="550"/>
      <c r="VRK179" s="559"/>
      <c r="VRL179" s="551"/>
      <c r="VRM179" s="549"/>
      <c r="VRN179" s="550"/>
      <c r="VRO179" s="559"/>
      <c r="VRP179" s="551"/>
      <c r="VRQ179" s="549"/>
      <c r="VRR179" s="550"/>
      <c r="VRS179" s="559"/>
      <c r="VRT179" s="551"/>
      <c r="VRU179" s="549"/>
      <c r="VRV179" s="550"/>
      <c r="VRW179" s="559"/>
      <c r="VRX179" s="551"/>
      <c r="VRY179" s="549"/>
      <c r="VRZ179" s="550"/>
      <c r="VSA179" s="559"/>
      <c r="VSB179" s="551"/>
      <c r="VSC179" s="549"/>
      <c r="VSD179" s="550"/>
      <c r="VSE179" s="559"/>
      <c r="VSF179" s="551"/>
      <c r="VSG179" s="549"/>
      <c r="VSH179" s="550"/>
      <c r="VSI179" s="559"/>
      <c r="VSJ179" s="551"/>
      <c r="VSK179" s="549"/>
      <c r="VSL179" s="550"/>
      <c r="VSM179" s="559"/>
      <c r="VSN179" s="551"/>
      <c r="VSO179" s="549"/>
      <c r="VSP179" s="550"/>
      <c r="VSQ179" s="559"/>
      <c r="VSR179" s="551"/>
      <c r="VSS179" s="549"/>
      <c r="VST179" s="550"/>
      <c r="VSU179" s="559"/>
      <c r="VSV179" s="551"/>
      <c r="VSW179" s="549"/>
      <c r="VSX179" s="550"/>
      <c r="VSY179" s="559"/>
      <c r="VSZ179" s="551"/>
      <c r="VTA179" s="549"/>
      <c r="VTB179" s="550"/>
      <c r="VTC179" s="559"/>
      <c r="VTD179" s="551"/>
      <c r="VTE179" s="549"/>
      <c r="VTF179" s="550"/>
      <c r="VTG179" s="559"/>
      <c r="VTH179" s="551"/>
      <c r="VTI179" s="549"/>
      <c r="VTJ179" s="550"/>
      <c r="VTK179" s="559"/>
      <c r="VTL179" s="551"/>
      <c r="VTM179" s="549"/>
      <c r="VTN179" s="550"/>
      <c r="VTO179" s="559"/>
      <c r="VTP179" s="551"/>
      <c r="VTQ179" s="549"/>
      <c r="VTR179" s="550"/>
      <c r="VTS179" s="559"/>
      <c r="VTT179" s="551"/>
      <c r="VTU179" s="549"/>
      <c r="VTV179" s="550"/>
      <c r="VTW179" s="559"/>
      <c r="VTX179" s="551"/>
      <c r="VTY179" s="549"/>
      <c r="VTZ179" s="550"/>
      <c r="VUA179" s="559"/>
      <c r="VUB179" s="551"/>
      <c r="VUC179" s="549"/>
      <c r="VUD179" s="550"/>
      <c r="VUE179" s="559"/>
      <c r="VUF179" s="551"/>
      <c r="VUG179" s="549"/>
      <c r="VUH179" s="550"/>
      <c r="VUI179" s="559"/>
      <c r="VUJ179" s="551"/>
      <c r="VUK179" s="549"/>
      <c r="VUL179" s="550"/>
      <c r="VUM179" s="559"/>
      <c r="VUN179" s="551"/>
      <c r="VUO179" s="549"/>
      <c r="VUP179" s="550"/>
      <c r="VUQ179" s="559"/>
      <c r="VUR179" s="551"/>
      <c r="VUS179" s="549"/>
      <c r="VUT179" s="550"/>
      <c r="VUU179" s="559"/>
      <c r="VUV179" s="551"/>
      <c r="VUW179" s="549"/>
      <c r="VUX179" s="550"/>
      <c r="VUY179" s="559"/>
      <c r="VUZ179" s="551"/>
      <c r="VVA179" s="549"/>
      <c r="VVB179" s="550"/>
      <c r="VVC179" s="559"/>
      <c r="VVD179" s="551"/>
      <c r="VVE179" s="549"/>
      <c r="VVF179" s="550"/>
      <c r="VVG179" s="559"/>
      <c r="VVH179" s="551"/>
      <c r="VVI179" s="549"/>
      <c r="VVJ179" s="550"/>
      <c r="VVK179" s="559"/>
      <c r="VVL179" s="551"/>
      <c r="VVM179" s="549"/>
      <c r="VVN179" s="550"/>
      <c r="VVO179" s="559"/>
      <c r="VVP179" s="551"/>
      <c r="VVQ179" s="549"/>
      <c r="VVR179" s="550"/>
      <c r="VVS179" s="559"/>
      <c r="VVT179" s="551"/>
      <c r="VVU179" s="549"/>
      <c r="VVV179" s="550"/>
      <c r="VVW179" s="559"/>
      <c r="VVX179" s="551"/>
      <c r="VVY179" s="549"/>
      <c r="VVZ179" s="550"/>
      <c r="VWA179" s="559"/>
      <c r="VWB179" s="551"/>
      <c r="VWC179" s="549"/>
      <c r="VWD179" s="550"/>
      <c r="VWE179" s="559"/>
      <c r="VWF179" s="551"/>
      <c r="VWG179" s="549"/>
      <c r="VWH179" s="550"/>
      <c r="VWI179" s="559"/>
      <c r="VWJ179" s="551"/>
      <c r="VWK179" s="549"/>
      <c r="VWL179" s="550"/>
      <c r="VWM179" s="559"/>
      <c r="VWN179" s="551"/>
      <c r="VWO179" s="549"/>
      <c r="VWP179" s="550"/>
      <c r="VWQ179" s="559"/>
      <c r="VWR179" s="551"/>
      <c r="VWS179" s="549"/>
      <c r="VWT179" s="550"/>
      <c r="VWU179" s="559"/>
      <c r="VWV179" s="551"/>
      <c r="VWW179" s="549"/>
      <c r="VWX179" s="550"/>
      <c r="VWY179" s="559"/>
      <c r="VWZ179" s="551"/>
      <c r="VXA179" s="549"/>
      <c r="VXB179" s="550"/>
      <c r="VXC179" s="559"/>
      <c r="VXD179" s="551"/>
      <c r="VXE179" s="549"/>
      <c r="VXF179" s="550"/>
      <c r="VXG179" s="559"/>
      <c r="VXH179" s="551"/>
      <c r="VXI179" s="549"/>
      <c r="VXJ179" s="550"/>
      <c r="VXK179" s="559"/>
      <c r="VXL179" s="551"/>
      <c r="VXM179" s="549"/>
      <c r="VXN179" s="550"/>
      <c r="VXO179" s="559"/>
      <c r="VXP179" s="551"/>
      <c r="VXQ179" s="549"/>
      <c r="VXR179" s="550"/>
      <c r="VXS179" s="559"/>
      <c r="VXT179" s="551"/>
      <c r="VXU179" s="549"/>
      <c r="VXV179" s="550"/>
      <c r="VXW179" s="559"/>
      <c r="VXX179" s="551"/>
      <c r="VXY179" s="549"/>
      <c r="VXZ179" s="550"/>
      <c r="VYA179" s="559"/>
      <c r="VYB179" s="551"/>
      <c r="VYC179" s="549"/>
      <c r="VYD179" s="550"/>
      <c r="VYE179" s="559"/>
      <c r="VYF179" s="551"/>
      <c r="VYG179" s="549"/>
      <c r="VYH179" s="550"/>
      <c r="VYI179" s="559"/>
      <c r="VYJ179" s="551"/>
      <c r="VYK179" s="549"/>
      <c r="VYL179" s="550"/>
      <c r="VYM179" s="559"/>
      <c r="VYN179" s="551"/>
      <c r="VYO179" s="549"/>
      <c r="VYP179" s="550"/>
      <c r="VYQ179" s="559"/>
      <c r="VYR179" s="551"/>
      <c r="VYS179" s="549"/>
      <c r="VYT179" s="550"/>
      <c r="VYU179" s="559"/>
      <c r="VYV179" s="551"/>
      <c r="VYW179" s="549"/>
      <c r="VYX179" s="550"/>
      <c r="VYY179" s="559"/>
      <c r="VYZ179" s="551"/>
      <c r="VZA179" s="549"/>
      <c r="VZB179" s="550"/>
      <c r="VZC179" s="559"/>
      <c r="VZD179" s="551"/>
      <c r="VZE179" s="549"/>
      <c r="VZF179" s="550"/>
      <c r="VZG179" s="559"/>
      <c r="VZH179" s="551"/>
      <c r="VZI179" s="549"/>
      <c r="VZJ179" s="550"/>
      <c r="VZK179" s="559"/>
      <c r="VZL179" s="551"/>
      <c r="VZM179" s="549"/>
      <c r="VZN179" s="550"/>
      <c r="VZO179" s="559"/>
      <c r="VZP179" s="551"/>
      <c r="VZQ179" s="549"/>
      <c r="VZR179" s="550"/>
      <c r="VZS179" s="559"/>
      <c r="VZT179" s="551"/>
      <c r="VZU179" s="549"/>
      <c r="VZV179" s="550"/>
      <c r="VZW179" s="559"/>
      <c r="VZX179" s="551"/>
      <c r="VZY179" s="549"/>
      <c r="VZZ179" s="550"/>
      <c r="WAA179" s="559"/>
      <c r="WAB179" s="551"/>
      <c r="WAC179" s="549"/>
      <c r="WAD179" s="550"/>
      <c r="WAE179" s="559"/>
      <c r="WAF179" s="551"/>
      <c r="WAG179" s="549"/>
      <c r="WAH179" s="550"/>
      <c r="WAI179" s="559"/>
      <c r="WAJ179" s="551"/>
      <c r="WAK179" s="549"/>
      <c r="WAL179" s="550"/>
      <c r="WAM179" s="559"/>
      <c r="WAN179" s="551"/>
      <c r="WAO179" s="549"/>
      <c r="WAP179" s="550"/>
      <c r="WAQ179" s="559"/>
      <c r="WAR179" s="551"/>
      <c r="WAS179" s="549"/>
      <c r="WAT179" s="550"/>
      <c r="WAU179" s="559"/>
      <c r="WAV179" s="551"/>
      <c r="WAW179" s="549"/>
      <c r="WAX179" s="550"/>
      <c r="WAY179" s="559"/>
      <c r="WAZ179" s="551"/>
      <c r="WBA179" s="549"/>
      <c r="WBB179" s="550"/>
      <c r="WBC179" s="559"/>
      <c r="WBD179" s="551"/>
      <c r="WBE179" s="549"/>
      <c r="WBF179" s="550"/>
      <c r="WBG179" s="559"/>
      <c r="WBH179" s="551"/>
      <c r="WBI179" s="549"/>
      <c r="WBJ179" s="550"/>
      <c r="WBK179" s="559"/>
      <c r="WBL179" s="551"/>
      <c r="WBM179" s="549"/>
      <c r="WBN179" s="550"/>
      <c r="WBO179" s="559"/>
      <c r="WBP179" s="551"/>
      <c r="WBQ179" s="549"/>
      <c r="WBR179" s="550"/>
      <c r="WBS179" s="559"/>
      <c r="WBT179" s="551"/>
      <c r="WBU179" s="549"/>
      <c r="WBV179" s="550"/>
      <c r="WBW179" s="559"/>
      <c r="WBX179" s="551"/>
      <c r="WBY179" s="549"/>
      <c r="WBZ179" s="550"/>
      <c r="WCA179" s="559"/>
      <c r="WCB179" s="551"/>
      <c r="WCC179" s="549"/>
      <c r="WCD179" s="550"/>
      <c r="WCE179" s="559"/>
      <c r="WCF179" s="551"/>
      <c r="WCG179" s="549"/>
      <c r="WCH179" s="550"/>
      <c r="WCI179" s="559"/>
      <c r="WCJ179" s="551"/>
      <c r="WCK179" s="549"/>
      <c r="WCL179" s="550"/>
      <c r="WCM179" s="559"/>
      <c r="WCN179" s="551"/>
      <c r="WCO179" s="549"/>
      <c r="WCP179" s="550"/>
      <c r="WCQ179" s="559"/>
      <c r="WCR179" s="551"/>
      <c r="WCS179" s="549"/>
      <c r="WCT179" s="550"/>
      <c r="WCU179" s="559"/>
      <c r="WCV179" s="551"/>
      <c r="WCW179" s="549"/>
      <c r="WCX179" s="550"/>
      <c r="WCY179" s="559"/>
      <c r="WCZ179" s="551"/>
      <c r="WDA179" s="549"/>
      <c r="WDB179" s="550"/>
      <c r="WDC179" s="559"/>
      <c r="WDD179" s="551"/>
      <c r="WDE179" s="549"/>
      <c r="WDF179" s="550"/>
      <c r="WDG179" s="559"/>
      <c r="WDH179" s="551"/>
      <c r="WDI179" s="549"/>
      <c r="WDJ179" s="550"/>
      <c r="WDK179" s="559"/>
      <c r="WDL179" s="551"/>
      <c r="WDM179" s="549"/>
      <c r="WDN179" s="550"/>
      <c r="WDO179" s="559"/>
      <c r="WDP179" s="551"/>
      <c r="WDQ179" s="549"/>
      <c r="WDR179" s="550"/>
      <c r="WDS179" s="559"/>
      <c r="WDT179" s="551"/>
      <c r="WDU179" s="549"/>
      <c r="WDV179" s="550"/>
      <c r="WDW179" s="559"/>
      <c r="WDX179" s="551"/>
      <c r="WDY179" s="549"/>
      <c r="WDZ179" s="550"/>
      <c r="WEA179" s="559"/>
      <c r="WEB179" s="551"/>
      <c r="WEC179" s="549"/>
      <c r="WED179" s="550"/>
      <c r="WEE179" s="559"/>
      <c r="WEF179" s="551"/>
      <c r="WEG179" s="549"/>
      <c r="WEH179" s="550"/>
      <c r="WEI179" s="559"/>
      <c r="WEJ179" s="551"/>
      <c r="WEK179" s="549"/>
      <c r="WEL179" s="550"/>
      <c r="WEM179" s="559"/>
      <c r="WEN179" s="551"/>
      <c r="WEO179" s="549"/>
      <c r="WEP179" s="550"/>
      <c r="WEQ179" s="559"/>
      <c r="WER179" s="551"/>
      <c r="WES179" s="549"/>
      <c r="WET179" s="550"/>
      <c r="WEU179" s="559"/>
      <c r="WEV179" s="551"/>
      <c r="WEW179" s="549"/>
      <c r="WEX179" s="550"/>
      <c r="WEY179" s="559"/>
      <c r="WEZ179" s="551"/>
      <c r="WFA179" s="549"/>
      <c r="WFB179" s="550"/>
      <c r="WFC179" s="559"/>
      <c r="WFD179" s="551"/>
      <c r="WFE179" s="549"/>
      <c r="WFF179" s="550"/>
      <c r="WFG179" s="559"/>
      <c r="WFH179" s="551"/>
      <c r="WFI179" s="549"/>
      <c r="WFJ179" s="550"/>
      <c r="WFK179" s="559"/>
      <c r="WFL179" s="551"/>
      <c r="WFM179" s="549"/>
      <c r="WFN179" s="550"/>
      <c r="WFO179" s="559"/>
      <c r="WFP179" s="551"/>
      <c r="WFQ179" s="549"/>
      <c r="WFR179" s="550"/>
      <c r="WFS179" s="559"/>
      <c r="WFT179" s="551"/>
      <c r="WFU179" s="549"/>
      <c r="WFV179" s="550"/>
      <c r="WFW179" s="559"/>
      <c r="WFX179" s="551"/>
      <c r="WFY179" s="549"/>
      <c r="WFZ179" s="550"/>
      <c r="WGA179" s="559"/>
      <c r="WGB179" s="551"/>
      <c r="WGC179" s="549"/>
      <c r="WGD179" s="550"/>
      <c r="WGE179" s="559"/>
      <c r="WGF179" s="551"/>
      <c r="WGG179" s="549"/>
      <c r="WGH179" s="550"/>
      <c r="WGI179" s="559"/>
      <c r="WGJ179" s="551"/>
      <c r="WGK179" s="549"/>
      <c r="WGL179" s="550"/>
      <c r="WGM179" s="559"/>
      <c r="WGN179" s="551"/>
      <c r="WGO179" s="549"/>
      <c r="WGP179" s="550"/>
      <c r="WGQ179" s="559"/>
      <c r="WGR179" s="551"/>
      <c r="WGS179" s="549"/>
      <c r="WGT179" s="550"/>
      <c r="WGU179" s="559"/>
      <c r="WGV179" s="551"/>
      <c r="WGW179" s="549"/>
      <c r="WGX179" s="550"/>
      <c r="WGY179" s="559"/>
      <c r="WGZ179" s="551"/>
      <c r="WHA179" s="549"/>
      <c r="WHB179" s="550"/>
      <c r="WHC179" s="559"/>
      <c r="WHD179" s="551"/>
      <c r="WHE179" s="549"/>
      <c r="WHF179" s="550"/>
      <c r="WHG179" s="559"/>
      <c r="WHH179" s="551"/>
      <c r="WHI179" s="549"/>
      <c r="WHJ179" s="550"/>
      <c r="WHK179" s="559"/>
      <c r="WHL179" s="551"/>
      <c r="WHM179" s="549"/>
      <c r="WHN179" s="550"/>
      <c r="WHO179" s="559"/>
      <c r="WHP179" s="551"/>
      <c r="WHQ179" s="549"/>
      <c r="WHR179" s="550"/>
      <c r="WHS179" s="559"/>
      <c r="WHT179" s="551"/>
      <c r="WHU179" s="549"/>
      <c r="WHV179" s="550"/>
      <c r="WHW179" s="559"/>
      <c r="WHX179" s="551"/>
      <c r="WHY179" s="549"/>
      <c r="WHZ179" s="550"/>
      <c r="WIA179" s="559"/>
      <c r="WIB179" s="551"/>
      <c r="WIC179" s="549"/>
      <c r="WID179" s="550"/>
      <c r="WIE179" s="559"/>
      <c r="WIF179" s="551"/>
      <c r="WIG179" s="549"/>
      <c r="WIH179" s="550"/>
      <c r="WII179" s="559"/>
      <c r="WIJ179" s="551"/>
      <c r="WIK179" s="549"/>
      <c r="WIL179" s="550"/>
      <c r="WIM179" s="559"/>
      <c r="WIN179" s="551"/>
      <c r="WIO179" s="549"/>
      <c r="WIP179" s="550"/>
      <c r="WIQ179" s="559"/>
      <c r="WIR179" s="551"/>
      <c r="WIS179" s="549"/>
      <c r="WIT179" s="550"/>
      <c r="WIU179" s="559"/>
      <c r="WIV179" s="551"/>
      <c r="WIW179" s="549"/>
      <c r="WIX179" s="550"/>
      <c r="WIY179" s="559"/>
      <c r="WIZ179" s="551"/>
      <c r="WJA179" s="549"/>
      <c r="WJB179" s="550"/>
      <c r="WJC179" s="559"/>
      <c r="WJD179" s="551"/>
      <c r="WJE179" s="549"/>
      <c r="WJF179" s="550"/>
      <c r="WJG179" s="559"/>
      <c r="WJH179" s="551"/>
      <c r="WJI179" s="549"/>
      <c r="WJJ179" s="550"/>
      <c r="WJK179" s="559"/>
      <c r="WJL179" s="551"/>
      <c r="WJM179" s="549"/>
      <c r="WJN179" s="550"/>
      <c r="WJO179" s="559"/>
      <c r="WJP179" s="551"/>
      <c r="WJQ179" s="549"/>
      <c r="WJR179" s="550"/>
      <c r="WJS179" s="559"/>
      <c r="WJT179" s="551"/>
      <c r="WJU179" s="549"/>
      <c r="WJV179" s="550"/>
      <c r="WJW179" s="559"/>
      <c r="WJX179" s="551"/>
      <c r="WJY179" s="549"/>
      <c r="WJZ179" s="550"/>
      <c r="WKA179" s="559"/>
      <c r="WKB179" s="551"/>
      <c r="WKC179" s="549"/>
      <c r="WKD179" s="550"/>
      <c r="WKE179" s="559"/>
      <c r="WKF179" s="551"/>
      <c r="WKG179" s="549"/>
      <c r="WKH179" s="550"/>
      <c r="WKI179" s="559"/>
      <c r="WKJ179" s="551"/>
      <c r="WKK179" s="549"/>
      <c r="WKL179" s="550"/>
      <c r="WKM179" s="559"/>
      <c r="WKN179" s="551"/>
      <c r="WKO179" s="549"/>
      <c r="WKP179" s="550"/>
      <c r="WKQ179" s="559"/>
      <c r="WKR179" s="551"/>
      <c r="WKS179" s="549"/>
      <c r="WKT179" s="550"/>
      <c r="WKU179" s="559"/>
      <c r="WKV179" s="551"/>
      <c r="WKW179" s="549"/>
      <c r="WKX179" s="550"/>
      <c r="WKY179" s="559"/>
      <c r="WKZ179" s="551"/>
      <c r="WLA179" s="549"/>
      <c r="WLB179" s="550"/>
      <c r="WLC179" s="559"/>
      <c r="WLD179" s="551"/>
      <c r="WLE179" s="549"/>
      <c r="WLF179" s="550"/>
      <c r="WLG179" s="559"/>
      <c r="WLH179" s="551"/>
      <c r="WLI179" s="549"/>
      <c r="WLJ179" s="550"/>
      <c r="WLK179" s="559"/>
      <c r="WLL179" s="551"/>
      <c r="WLM179" s="549"/>
      <c r="WLN179" s="550"/>
      <c r="WLO179" s="559"/>
      <c r="WLP179" s="551"/>
      <c r="WLQ179" s="549"/>
      <c r="WLR179" s="550"/>
      <c r="WLS179" s="559"/>
      <c r="WLT179" s="551"/>
      <c r="WLU179" s="549"/>
      <c r="WLV179" s="550"/>
      <c r="WLW179" s="559"/>
      <c r="WLX179" s="551"/>
      <c r="WLY179" s="549"/>
      <c r="WLZ179" s="550"/>
      <c r="WMA179" s="559"/>
      <c r="WMB179" s="551"/>
      <c r="WMC179" s="549"/>
      <c r="WMD179" s="550"/>
      <c r="WME179" s="559"/>
      <c r="WMF179" s="551"/>
      <c r="WMG179" s="549"/>
      <c r="WMH179" s="550"/>
      <c r="WMI179" s="559"/>
      <c r="WMJ179" s="551"/>
      <c r="WMK179" s="549"/>
      <c r="WML179" s="550"/>
      <c r="WMM179" s="559"/>
      <c r="WMN179" s="551"/>
      <c r="WMO179" s="549"/>
      <c r="WMP179" s="550"/>
      <c r="WMQ179" s="559"/>
      <c r="WMR179" s="551"/>
      <c r="WMS179" s="549"/>
      <c r="WMT179" s="550"/>
      <c r="WMU179" s="559"/>
      <c r="WMV179" s="551"/>
      <c r="WMW179" s="549"/>
      <c r="WMX179" s="550"/>
      <c r="WMY179" s="559"/>
      <c r="WMZ179" s="551"/>
      <c r="WNA179" s="549"/>
      <c r="WNB179" s="550"/>
      <c r="WNC179" s="559"/>
      <c r="WND179" s="551"/>
      <c r="WNE179" s="549"/>
      <c r="WNF179" s="550"/>
      <c r="WNG179" s="559"/>
      <c r="WNH179" s="551"/>
      <c r="WNI179" s="549"/>
      <c r="WNJ179" s="550"/>
      <c r="WNK179" s="559"/>
      <c r="WNL179" s="551"/>
      <c r="WNM179" s="549"/>
      <c r="WNN179" s="550"/>
      <c r="WNO179" s="559"/>
      <c r="WNP179" s="551"/>
      <c r="WNQ179" s="549"/>
      <c r="WNR179" s="550"/>
      <c r="WNS179" s="559"/>
      <c r="WNT179" s="551"/>
      <c r="WNU179" s="549"/>
      <c r="WNV179" s="550"/>
      <c r="WNW179" s="559"/>
      <c r="WNX179" s="551"/>
      <c r="WNY179" s="549"/>
      <c r="WNZ179" s="550"/>
      <c r="WOA179" s="559"/>
      <c r="WOB179" s="551"/>
      <c r="WOC179" s="549"/>
      <c r="WOD179" s="550"/>
      <c r="WOE179" s="559"/>
      <c r="WOF179" s="551"/>
      <c r="WOG179" s="549"/>
      <c r="WOH179" s="550"/>
      <c r="WOI179" s="559"/>
      <c r="WOJ179" s="551"/>
      <c r="WOK179" s="549"/>
      <c r="WOL179" s="550"/>
      <c r="WOM179" s="559"/>
      <c r="WON179" s="551"/>
      <c r="WOO179" s="549"/>
      <c r="WOP179" s="550"/>
      <c r="WOQ179" s="559"/>
      <c r="WOR179" s="551"/>
      <c r="WOS179" s="549"/>
      <c r="WOT179" s="550"/>
      <c r="WOU179" s="559"/>
      <c r="WOV179" s="551"/>
      <c r="WOW179" s="549"/>
      <c r="WOX179" s="550"/>
      <c r="WOY179" s="559"/>
      <c r="WOZ179" s="551"/>
      <c r="WPA179" s="549"/>
      <c r="WPB179" s="550"/>
      <c r="WPC179" s="559"/>
      <c r="WPD179" s="551"/>
      <c r="WPE179" s="549"/>
      <c r="WPF179" s="550"/>
      <c r="WPG179" s="559"/>
      <c r="WPH179" s="551"/>
      <c r="WPI179" s="549"/>
      <c r="WPJ179" s="550"/>
      <c r="WPK179" s="559"/>
      <c r="WPL179" s="551"/>
      <c r="WPM179" s="549"/>
      <c r="WPN179" s="550"/>
      <c r="WPO179" s="559"/>
      <c r="WPP179" s="551"/>
      <c r="WPQ179" s="549"/>
      <c r="WPR179" s="550"/>
      <c r="WPS179" s="559"/>
      <c r="WPT179" s="551"/>
      <c r="WPU179" s="549"/>
      <c r="WPV179" s="550"/>
      <c r="WPW179" s="559"/>
      <c r="WPX179" s="551"/>
      <c r="WPY179" s="549"/>
      <c r="WPZ179" s="550"/>
      <c r="WQA179" s="559"/>
      <c r="WQB179" s="551"/>
      <c r="WQC179" s="549"/>
      <c r="WQD179" s="550"/>
      <c r="WQE179" s="559"/>
      <c r="WQF179" s="551"/>
      <c r="WQG179" s="549"/>
      <c r="WQH179" s="550"/>
      <c r="WQI179" s="559"/>
      <c r="WQJ179" s="551"/>
      <c r="WQK179" s="549"/>
      <c r="WQL179" s="550"/>
      <c r="WQM179" s="559"/>
      <c r="WQN179" s="551"/>
      <c r="WQO179" s="549"/>
      <c r="WQP179" s="550"/>
      <c r="WQQ179" s="559"/>
      <c r="WQR179" s="551"/>
      <c r="WQS179" s="549"/>
      <c r="WQT179" s="550"/>
      <c r="WQU179" s="559"/>
      <c r="WQV179" s="551"/>
      <c r="WQW179" s="549"/>
      <c r="WQX179" s="550"/>
      <c r="WQY179" s="559"/>
      <c r="WQZ179" s="551"/>
      <c r="WRA179" s="549"/>
      <c r="WRB179" s="550"/>
      <c r="WRC179" s="559"/>
      <c r="WRD179" s="551"/>
      <c r="WRE179" s="549"/>
      <c r="WRF179" s="550"/>
      <c r="WRG179" s="559"/>
      <c r="WRH179" s="551"/>
      <c r="WRI179" s="549"/>
      <c r="WRJ179" s="550"/>
      <c r="WRK179" s="559"/>
      <c r="WRL179" s="551"/>
      <c r="WRM179" s="549"/>
      <c r="WRN179" s="550"/>
      <c r="WRO179" s="559"/>
      <c r="WRP179" s="551"/>
      <c r="WRQ179" s="549"/>
      <c r="WRR179" s="550"/>
      <c r="WRS179" s="559"/>
      <c r="WRT179" s="551"/>
      <c r="WRU179" s="549"/>
      <c r="WRV179" s="550"/>
      <c r="WRW179" s="559"/>
      <c r="WRX179" s="551"/>
      <c r="WRY179" s="549"/>
      <c r="WRZ179" s="550"/>
      <c r="WSA179" s="559"/>
      <c r="WSB179" s="551"/>
      <c r="WSC179" s="549"/>
      <c r="WSD179" s="550"/>
      <c r="WSE179" s="559"/>
      <c r="WSF179" s="551"/>
      <c r="WSG179" s="549"/>
      <c r="WSH179" s="550"/>
      <c r="WSI179" s="559"/>
      <c r="WSJ179" s="551"/>
      <c r="WSK179" s="549"/>
      <c r="WSL179" s="550"/>
      <c r="WSM179" s="559"/>
      <c r="WSN179" s="551"/>
      <c r="WSO179" s="549"/>
      <c r="WSP179" s="550"/>
      <c r="WSQ179" s="559"/>
      <c r="WSR179" s="551"/>
      <c r="WSS179" s="549"/>
      <c r="WST179" s="550"/>
      <c r="WSU179" s="559"/>
      <c r="WSV179" s="551"/>
      <c r="WSW179" s="549"/>
      <c r="WSX179" s="550"/>
      <c r="WSY179" s="559"/>
      <c r="WSZ179" s="551"/>
      <c r="WTA179" s="549"/>
      <c r="WTB179" s="550"/>
      <c r="WTC179" s="559"/>
      <c r="WTD179" s="551"/>
      <c r="WTE179" s="549"/>
      <c r="WTF179" s="550"/>
      <c r="WTG179" s="559"/>
      <c r="WTH179" s="551"/>
      <c r="WTI179" s="549"/>
      <c r="WTJ179" s="550"/>
      <c r="WTK179" s="559"/>
      <c r="WTL179" s="551"/>
      <c r="WTM179" s="549"/>
      <c r="WTN179" s="550"/>
      <c r="WTO179" s="559"/>
      <c r="WTP179" s="551"/>
      <c r="WTQ179" s="549"/>
      <c r="WTR179" s="550"/>
      <c r="WTS179" s="559"/>
      <c r="WTT179" s="551"/>
      <c r="WTU179" s="549"/>
      <c r="WTV179" s="550"/>
      <c r="WTW179" s="559"/>
      <c r="WTX179" s="551"/>
      <c r="WTY179" s="549"/>
      <c r="WTZ179" s="550"/>
      <c r="WUA179" s="559"/>
      <c r="WUB179" s="551"/>
      <c r="WUC179" s="549"/>
      <c r="WUD179" s="550"/>
      <c r="WUE179" s="559"/>
      <c r="WUF179" s="551"/>
      <c r="WUG179" s="549"/>
      <c r="WUH179" s="550"/>
      <c r="WUI179" s="559"/>
      <c r="WUJ179" s="551"/>
      <c r="WUK179" s="549"/>
      <c r="WUL179" s="550"/>
      <c r="WUM179" s="559"/>
      <c r="WUN179" s="551"/>
      <c r="WUO179" s="549"/>
      <c r="WUP179" s="550"/>
      <c r="WUQ179" s="559"/>
      <c r="WUR179" s="551"/>
      <c r="WUS179" s="549"/>
      <c r="WUT179" s="550"/>
      <c r="WUU179" s="559"/>
      <c r="WUV179" s="551"/>
      <c r="WUW179" s="549"/>
      <c r="WUX179" s="550"/>
      <c r="WUY179" s="559"/>
      <c r="WUZ179" s="551"/>
      <c r="WVA179" s="549"/>
      <c r="WVB179" s="550"/>
      <c r="WVC179" s="559"/>
      <c r="WVD179" s="551"/>
      <c r="WVE179" s="549"/>
      <c r="WVF179" s="550"/>
      <c r="WVG179" s="559"/>
      <c r="WVH179" s="551"/>
      <c r="WVI179" s="549"/>
      <c r="WVJ179" s="550"/>
      <c r="WVK179" s="559"/>
      <c r="WVL179" s="551"/>
      <c r="WVM179" s="549"/>
      <c r="WVN179" s="550"/>
      <c r="WVO179" s="559"/>
      <c r="WVP179" s="551"/>
      <c r="WVQ179" s="549"/>
      <c r="WVR179" s="550"/>
      <c r="WVS179" s="559"/>
      <c r="WVT179" s="551"/>
      <c r="WVU179" s="549"/>
      <c r="WVV179" s="550"/>
      <c r="WVW179" s="559"/>
      <c r="WVX179" s="551"/>
      <c r="WVY179" s="549"/>
      <c r="WVZ179" s="550"/>
      <c r="WWA179" s="559"/>
      <c r="WWB179" s="551"/>
      <c r="WWC179" s="549"/>
      <c r="WWD179" s="550"/>
      <c r="WWE179" s="559"/>
      <c r="WWF179" s="551"/>
      <c r="WWG179" s="549"/>
      <c r="WWH179" s="550"/>
      <c r="WWI179" s="559"/>
      <c r="WWJ179" s="551"/>
      <c r="WWK179" s="549"/>
      <c r="WWL179" s="550"/>
      <c r="WWM179" s="559"/>
      <c r="WWN179" s="551"/>
      <c r="WWO179" s="549"/>
      <c r="WWP179" s="550"/>
      <c r="WWQ179" s="559"/>
      <c r="WWR179" s="551"/>
      <c r="WWS179" s="549"/>
      <c r="WWT179" s="550"/>
      <c r="WWU179" s="559"/>
      <c r="WWV179" s="551"/>
      <c r="WWW179" s="549"/>
      <c r="WWX179" s="550"/>
      <c r="WWY179" s="559"/>
      <c r="WWZ179" s="551"/>
      <c r="WXA179" s="549"/>
      <c r="WXB179" s="550"/>
      <c r="WXC179" s="559"/>
      <c r="WXD179" s="551"/>
      <c r="WXE179" s="549"/>
      <c r="WXF179" s="550"/>
      <c r="WXG179" s="559"/>
      <c r="WXH179" s="551"/>
      <c r="WXI179" s="549"/>
      <c r="WXJ179" s="550"/>
      <c r="WXK179" s="559"/>
      <c r="WXL179" s="551"/>
      <c r="WXM179" s="549"/>
      <c r="WXN179" s="550"/>
      <c r="WXO179" s="559"/>
      <c r="WXP179" s="551"/>
      <c r="WXQ179" s="549"/>
      <c r="WXR179" s="550"/>
      <c r="WXS179" s="559"/>
      <c r="WXT179" s="551"/>
      <c r="WXU179" s="549"/>
      <c r="WXV179" s="550"/>
      <c r="WXW179" s="559"/>
      <c r="WXX179" s="551"/>
      <c r="WXY179" s="549"/>
      <c r="WXZ179" s="550"/>
      <c r="WYA179" s="559"/>
      <c r="WYB179" s="551"/>
      <c r="WYC179" s="549"/>
      <c r="WYD179" s="550"/>
      <c r="WYE179" s="559"/>
      <c r="WYF179" s="551"/>
      <c r="WYG179" s="549"/>
      <c r="WYH179" s="550"/>
      <c r="WYI179" s="559"/>
      <c r="WYJ179" s="551"/>
      <c r="WYK179" s="549"/>
      <c r="WYL179" s="550"/>
      <c r="WYM179" s="559"/>
      <c r="WYN179" s="551"/>
      <c r="WYO179" s="549"/>
      <c r="WYP179" s="550"/>
      <c r="WYQ179" s="559"/>
      <c r="WYR179" s="551"/>
      <c r="WYS179" s="549"/>
      <c r="WYT179" s="550"/>
      <c r="WYU179" s="559"/>
      <c r="WYV179" s="551"/>
      <c r="WYW179" s="549"/>
      <c r="WYX179" s="550"/>
      <c r="WYY179" s="559"/>
      <c r="WYZ179" s="551"/>
      <c r="WZA179" s="549"/>
      <c r="WZB179" s="550"/>
      <c r="WZC179" s="559"/>
      <c r="WZD179" s="551"/>
      <c r="WZE179" s="549"/>
      <c r="WZF179" s="550"/>
      <c r="WZG179" s="559"/>
      <c r="WZH179" s="551"/>
      <c r="WZI179" s="549"/>
      <c r="WZJ179" s="550"/>
      <c r="WZK179" s="559"/>
      <c r="WZL179" s="551"/>
      <c r="WZM179" s="549"/>
      <c r="WZN179" s="550"/>
      <c r="WZO179" s="559"/>
      <c r="WZP179" s="551"/>
      <c r="WZQ179" s="549"/>
      <c r="WZR179" s="550"/>
      <c r="WZS179" s="559"/>
      <c r="WZT179" s="551"/>
      <c r="WZU179" s="549"/>
      <c r="WZV179" s="550"/>
      <c r="WZW179" s="559"/>
      <c r="WZX179" s="551"/>
      <c r="WZY179" s="549"/>
      <c r="WZZ179" s="550"/>
      <c r="XAA179" s="559"/>
      <c r="XAB179" s="551"/>
      <c r="XAC179" s="549"/>
      <c r="XAD179" s="550"/>
      <c r="XAE179" s="559"/>
      <c r="XAF179" s="551"/>
      <c r="XAG179" s="549"/>
      <c r="XAH179" s="550"/>
      <c r="XAI179" s="559"/>
      <c r="XAJ179" s="551"/>
      <c r="XAK179" s="549"/>
      <c r="XAL179" s="550"/>
      <c r="XAM179" s="559"/>
      <c r="XAN179" s="551"/>
      <c r="XAO179" s="549"/>
      <c r="XAP179" s="550"/>
      <c r="XAQ179" s="559"/>
      <c r="XAR179" s="551"/>
      <c r="XAS179" s="549"/>
      <c r="XAT179" s="550"/>
      <c r="XAU179" s="559"/>
      <c r="XAV179" s="551"/>
      <c r="XAW179" s="549"/>
      <c r="XAX179" s="550"/>
      <c r="XAY179" s="559"/>
      <c r="XAZ179" s="551"/>
      <c r="XBA179" s="549"/>
      <c r="XBB179" s="550"/>
      <c r="XBC179" s="559"/>
      <c r="XBD179" s="551"/>
      <c r="XBE179" s="549"/>
      <c r="XBF179" s="550"/>
      <c r="XBG179" s="559"/>
      <c r="XBH179" s="551"/>
      <c r="XBI179" s="549"/>
      <c r="XBJ179" s="550"/>
      <c r="XBK179" s="559"/>
      <c r="XBL179" s="551"/>
      <c r="XBM179" s="549"/>
      <c r="XBN179" s="550"/>
      <c r="XBO179" s="559"/>
      <c r="XBP179" s="551"/>
      <c r="XBQ179" s="549"/>
      <c r="XBR179" s="550"/>
      <c r="XBS179" s="559"/>
      <c r="XBT179" s="551"/>
      <c r="XBU179" s="549"/>
      <c r="XBV179" s="550"/>
      <c r="XBW179" s="559"/>
      <c r="XBX179" s="551"/>
      <c r="XBY179" s="549"/>
      <c r="XBZ179" s="550"/>
      <c r="XCA179" s="559"/>
      <c r="XCB179" s="551"/>
      <c r="XCC179" s="549"/>
      <c r="XCD179" s="550"/>
      <c r="XCE179" s="559"/>
      <c r="XCF179" s="551"/>
      <c r="XCG179" s="549"/>
      <c r="XCH179" s="550"/>
      <c r="XCI179" s="559"/>
      <c r="XCJ179" s="551"/>
      <c r="XCK179" s="549"/>
      <c r="XCL179" s="550"/>
      <c r="XCM179" s="559"/>
      <c r="XCN179" s="551"/>
      <c r="XCO179" s="549"/>
      <c r="XCP179" s="550"/>
      <c r="XCQ179" s="559"/>
      <c r="XCR179" s="551"/>
      <c r="XCS179" s="549"/>
      <c r="XCT179" s="550"/>
      <c r="XCU179" s="559"/>
      <c r="XCV179" s="551"/>
      <c r="XCW179" s="549"/>
      <c r="XCX179" s="550"/>
      <c r="XCY179" s="559"/>
      <c r="XCZ179" s="551"/>
      <c r="XDA179" s="549"/>
      <c r="XDB179" s="550"/>
      <c r="XDC179" s="559"/>
      <c r="XDD179" s="551"/>
      <c r="XDE179" s="549"/>
      <c r="XDF179" s="550"/>
      <c r="XDG179" s="559"/>
      <c r="XDH179" s="551"/>
      <c r="XDI179" s="549"/>
      <c r="XDJ179" s="550"/>
      <c r="XDK179" s="559"/>
      <c r="XDL179" s="551"/>
      <c r="XDM179" s="549"/>
      <c r="XDN179" s="550"/>
      <c r="XDO179" s="559"/>
      <c r="XDP179" s="551"/>
      <c r="XDQ179" s="549"/>
      <c r="XDR179" s="550"/>
      <c r="XDS179" s="559"/>
      <c r="XDT179" s="551"/>
      <c r="XDU179" s="549"/>
      <c r="XDV179" s="550"/>
      <c r="XDW179" s="559"/>
      <c r="XDX179" s="551"/>
      <c r="XDY179" s="549"/>
      <c r="XDZ179" s="550"/>
      <c r="XEA179" s="559"/>
      <c r="XEB179" s="551"/>
      <c r="XEC179" s="549"/>
      <c r="XED179" s="550"/>
      <c r="XEE179" s="559"/>
      <c r="XEF179" s="551"/>
      <c r="XEG179" s="549"/>
      <c r="XEH179" s="550"/>
      <c r="XEI179" s="559"/>
      <c r="XEJ179" s="551"/>
      <c r="XEK179" s="549"/>
      <c r="XEL179" s="550"/>
      <c r="XEM179" s="559"/>
      <c r="XEN179" s="551"/>
      <c r="XEO179" s="549"/>
      <c r="XEP179" s="550"/>
      <c r="XEQ179" s="559"/>
      <c r="XER179" s="551"/>
      <c r="XES179" s="549"/>
      <c r="XET179" s="550"/>
      <c r="XEU179" s="559"/>
      <c r="XEV179" s="551"/>
      <c r="XEW179" s="549"/>
      <c r="XEX179" s="550"/>
      <c r="XEY179" s="559"/>
      <c r="XEZ179" s="551"/>
      <c r="XFA179" s="549"/>
      <c r="XFB179" s="550"/>
      <c r="XFC179" s="559"/>
      <c r="XFD179" s="551"/>
    </row>
    <row r="180" spans="1:16384" s="231" customFormat="1" ht="14.15">
      <c r="A180" s="120" t="s">
        <v>71</v>
      </c>
      <c r="B180" s="432"/>
      <c r="C180" s="127" t="s">
        <v>125</v>
      </c>
      <c r="D180" s="135"/>
      <c r="E180" s="429"/>
    </row>
    <row r="181" spans="1:16384" s="231" customFormat="1" ht="14.15">
      <c r="A181" s="563" t="s">
        <v>666</v>
      </c>
      <c r="B181" s="580"/>
      <c r="C181" s="104" t="s">
        <v>125</v>
      </c>
      <c r="D181" s="597"/>
      <c r="E181" s="429"/>
      <c r="F181" s="580"/>
    </row>
    <row r="182" spans="1:16384" s="231" customFormat="1" ht="14.15">
      <c r="A182" s="120" t="s">
        <v>73</v>
      </c>
      <c r="B182" s="432"/>
      <c r="C182" s="127" t="s">
        <v>125</v>
      </c>
      <c r="D182" s="135"/>
      <c r="E182" s="429"/>
      <c r="F182" s="580"/>
      <c r="H182" s="585"/>
      <c r="I182" s="29"/>
      <c r="K182" s="585"/>
      <c r="L182" s="29"/>
    </row>
    <row r="183" spans="1:16384" s="231" customFormat="1" ht="12.75" customHeight="1">
      <c r="A183" s="593" t="s">
        <v>74</v>
      </c>
      <c r="B183" s="592">
        <v>4.9500000000000002E-2</v>
      </c>
      <c r="C183" s="104" t="s">
        <v>107</v>
      </c>
      <c r="D183" s="597">
        <v>0</v>
      </c>
      <c r="E183" s="429"/>
      <c r="F183" s="595"/>
      <c r="H183" s="585"/>
      <c r="I183" s="595"/>
      <c r="K183" s="585"/>
      <c r="L183" s="595"/>
    </row>
    <row r="184" spans="1:16384" s="231" customFormat="1" ht="14.15">
      <c r="A184" s="120" t="s">
        <v>917</v>
      </c>
      <c r="B184" s="124">
        <v>3.3500000000000002E-2</v>
      </c>
      <c r="C184" s="117" t="s">
        <v>107</v>
      </c>
      <c r="D184" s="175">
        <v>0</v>
      </c>
      <c r="E184" s="429"/>
      <c r="F184" s="595"/>
      <c r="H184" s="585"/>
      <c r="I184" s="595"/>
      <c r="K184" s="585"/>
      <c r="L184" s="595"/>
    </row>
    <row r="185" spans="1:16384" s="231" customFormat="1" ht="12.75" customHeight="1">
      <c r="A185" s="200"/>
      <c r="B185" s="124">
        <v>6.6000000000000003E-2</v>
      </c>
      <c r="C185" s="117" t="s">
        <v>107</v>
      </c>
      <c r="D185" s="433">
        <v>40350</v>
      </c>
      <c r="E185" s="583"/>
    </row>
    <row r="186" spans="1:16384" s="231" customFormat="1" ht="12.75" customHeight="1">
      <c r="A186" s="120"/>
      <c r="B186" s="124">
        <v>7.5999999999999998E-2</v>
      </c>
      <c r="C186" s="117" t="s">
        <v>107</v>
      </c>
      <c r="D186" s="433">
        <v>97800</v>
      </c>
      <c r="E186" s="583"/>
    </row>
    <row r="187" spans="1:16384" s="231" customFormat="1" ht="12.75" customHeight="1">
      <c r="A187" s="120"/>
      <c r="B187" s="124">
        <v>8.7499999999999994E-2</v>
      </c>
      <c r="C187" s="117" t="s">
        <v>107</v>
      </c>
      <c r="D187" s="433">
        <v>204000</v>
      </c>
      <c r="E187" s="587"/>
    </row>
    <row r="188" spans="1:16384" s="231" customFormat="1" ht="12.75" customHeight="1">
      <c r="A188" s="563" t="s">
        <v>76</v>
      </c>
      <c r="B188" s="583">
        <v>0.02</v>
      </c>
      <c r="C188" s="104" t="s">
        <v>107</v>
      </c>
      <c r="D188" s="588">
        <v>0</v>
      </c>
      <c r="E188" s="429"/>
    </row>
    <row r="189" spans="1:16384" s="231" customFormat="1" ht="12.75" customHeight="1">
      <c r="A189" s="563"/>
      <c r="B189" s="583">
        <v>0.03</v>
      </c>
      <c r="C189" s="104" t="s">
        <v>107</v>
      </c>
      <c r="D189" s="588">
        <v>3000</v>
      </c>
      <c r="E189" s="429"/>
      <c r="F189" s="29"/>
      <c r="H189" s="581"/>
      <c r="I189" s="29"/>
      <c r="K189" s="581"/>
      <c r="L189" s="29"/>
    </row>
    <row r="190" spans="1:16384" s="231" customFormat="1" ht="12.75" customHeight="1">
      <c r="A190" s="563"/>
      <c r="B190" s="583">
        <v>0.05</v>
      </c>
      <c r="C190" s="104" t="s">
        <v>107</v>
      </c>
      <c r="D190" s="588">
        <v>5000</v>
      </c>
      <c r="E190" s="429"/>
      <c r="F190" s="29"/>
      <c r="H190" s="581"/>
      <c r="I190" s="29"/>
      <c r="K190" s="581"/>
      <c r="L190" s="29"/>
    </row>
    <row r="191" spans="1:16384" s="231" customFormat="1" ht="12.75" customHeight="1">
      <c r="A191" s="563"/>
      <c r="B191" s="583">
        <v>5.7500000000000002E-2</v>
      </c>
      <c r="C191" s="104" t="s">
        <v>107</v>
      </c>
      <c r="D191" s="588">
        <v>17000</v>
      </c>
      <c r="E191" s="429"/>
      <c r="F191" s="29"/>
      <c r="H191" s="594"/>
      <c r="I191" s="29"/>
      <c r="K191" s="594"/>
      <c r="L191" s="29"/>
    </row>
    <row r="192" spans="1:16384" s="231" customFormat="1" ht="12.75" customHeight="1">
      <c r="A192" s="120" t="s">
        <v>77</v>
      </c>
      <c r="B192" s="432"/>
      <c r="C192" s="127" t="s">
        <v>125</v>
      </c>
      <c r="D192" s="196"/>
      <c r="E192" s="610"/>
      <c r="F192" s="29"/>
      <c r="H192" s="594"/>
      <c r="I192" s="29"/>
      <c r="K192" s="594"/>
      <c r="L192" s="29"/>
    </row>
    <row r="193" spans="1:12" ht="12.75" customHeight="1">
      <c r="A193" s="563" t="s">
        <v>199</v>
      </c>
      <c r="B193" s="587">
        <v>0.03</v>
      </c>
      <c r="C193" s="104" t="s">
        <v>107</v>
      </c>
      <c r="D193" s="588">
        <v>0</v>
      </c>
      <c r="E193" s="429"/>
      <c r="F193" s="28"/>
      <c r="H193" s="594"/>
      <c r="I193" s="28"/>
      <c r="K193" s="594"/>
      <c r="L193" s="28"/>
    </row>
    <row r="194" spans="1:12" ht="12.75" customHeight="1">
      <c r="A194" s="563"/>
      <c r="B194" s="587">
        <v>0.04</v>
      </c>
      <c r="C194" s="104" t="s">
        <v>107</v>
      </c>
      <c r="D194" s="588">
        <v>10000</v>
      </c>
      <c r="E194" s="580"/>
      <c r="F194" s="28"/>
      <c r="H194" s="585"/>
      <c r="I194" s="28"/>
      <c r="K194" s="585"/>
      <c r="L194" s="28"/>
    </row>
    <row r="195" spans="1:12" ht="12.75" customHeight="1">
      <c r="A195" s="563"/>
      <c r="B195" s="587">
        <v>4.4999999999999998E-2</v>
      </c>
      <c r="C195" s="104" t="s">
        <v>107</v>
      </c>
      <c r="D195" s="588">
        <v>25000</v>
      </c>
      <c r="E195" s="580"/>
      <c r="F195" s="28"/>
      <c r="H195" s="594"/>
      <c r="I195" s="28"/>
      <c r="K195" s="594"/>
      <c r="L195" s="28"/>
    </row>
    <row r="196" spans="1:12" ht="12.75" customHeight="1">
      <c r="A196" s="563"/>
      <c r="B196" s="587">
        <v>0.06</v>
      </c>
      <c r="C196" s="104" t="s">
        <v>107</v>
      </c>
      <c r="D196" s="588">
        <v>40000</v>
      </c>
      <c r="E196" s="587"/>
      <c r="F196" s="28"/>
      <c r="H196" s="585"/>
      <c r="I196" s="28"/>
      <c r="K196" s="585"/>
      <c r="L196" s="28"/>
    </row>
    <row r="197" spans="1:12" ht="12.75" customHeight="1">
      <c r="A197" s="563"/>
      <c r="B197" s="587">
        <v>6.5000000000000002E-2</v>
      </c>
      <c r="C197" s="104" t="s">
        <v>107</v>
      </c>
      <c r="D197" s="588">
        <v>60000</v>
      </c>
      <c r="E197" s="580"/>
      <c r="F197" s="28"/>
      <c r="H197" s="611"/>
      <c r="I197" s="28"/>
      <c r="K197" s="611"/>
      <c r="L197" s="28"/>
    </row>
    <row r="198" spans="1:12" ht="12.75" customHeight="1">
      <c r="A198" s="120" t="s">
        <v>732</v>
      </c>
      <c r="B198" s="124">
        <v>3.5400000000000001E-2</v>
      </c>
      <c r="C198" s="117" t="s">
        <v>107</v>
      </c>
      <c r="D198" s="130">
        <v>0</v>
      </c>
      <c r="E198" s="429"/>
    </row>
    <row r="199" spans="1:12" ht="12.75" customHeight="1">
      <c r="A199" s="120"/>
      <c r="B199" s="124">
        <v>4.65E-2</v>
      </c>
      <c r="C199" s="117" t="s">
        <v>107</v>
      </c>
      <c r="D199" s="130">
        <v>12120</v>
      </c>
      <c r="E199" s="587"/>
    </row>
    <row r="200" spans="1:12" ht="12.75" customHeight="1">
      <c r="A200" s="120"/>
      <c r="B200" s="124">
        <v>6.2700000000000006E-2</v>
      </c>
      <c r="C200" s="117" t="s">
        <v>107</v>
      </c>
      <c r="D200" s="130">
        <v>24250</v>
      </c>
      <c r="E200" s="583"/>
    </row>
    <row r="201" spans="1:12" ht="12.75" customHeight="1">
      <c r="A201" s="120"/>
      <c r="B201" s="124">
        <v>7.6499999999999999E-2</v>
      </c>
      <c r="C201" s="117" t="s">
        <v>107</v>
      </c>
      <c r="D201" s="130">
        <v>266930</v>
      </c>
      <c r="E201" s="587"/>
      <c r="F201" s="580"/>
    </row>
    <row r="202" spans="1:12" ht="14.15">
      <c r="A202" s="563" t="s">
        <v>80</v>
      </c>
      <c r="B202" s="429"/>
      <c r="C202" s="582" t="s">
        <v>125</v>
      </c>
      <c r="D202" s="602"/>
      <c r="E202" s="612"/>
      <c r="F202" s="580"/>
    </row>
    <row r="203" spans="1:12" ht="15.75" customHeight="1">
      <c r="A203" s="120" t="s">
        <v>81</v>
      </c>
      <c r="B203" s="124">
        <v>0.04</v>
      </c>
      <c r="C203" s="127" t="s">
        <v>107</v>
      </c>
      <c r="D203" s="129">
        <v>0</v>
      </c>
      <c r="E203" s="563"/>
    </row>
    <row r="204" spans="1:12" ht="13.5" customHeight="1">
      <c r="A204" s="126"/>
      <c r="B204" s="125">
        <v>0.06</v>
      </c>
      <c r="C204" s="127" t="s">
        <v>107</v>
      </c>
      <c r="D204" s="129">
        <v>10000</v>
      </c>
      <c r="E204" s="563"/>
    </row>
    <row r="205" spans="1:12" ht="14.25" customHeight="1">
      <c r="A205" s="126"/>
      <c r="B205" s="125">
        <v>6.5000000000000002E-2</v>
      </c>
      <c r="C205" s="127" t="s">
        <v>107</v>
      </c>
      <c r="D205" s="129">
        <v>40000</v>
      </c>
      <c r="E205" s="563"/>
    </row>
    <row r="206" spans="1:12" ht="14.15">
      <c r="A206" s="137"/>
      <c r="B206" s="125">
        <v>8.5000000000000006E-2</v>
      </c>
      <c r="C206" s="127" t="s">
        <v>107</v>
      </c>
      <c r="D206" s="129">
        <v>60000</v>
      </c>
      <c r="E206" s="563"/>
    </row>
    <row r="207" spans="1:12" ht="14.15">
      <c r="A207" s="126"/>
      <c r="B207" s="125">
        <v>8.7499999999999994E-2</v>
      </c>
      <c r="C207" s="117" t="s">
        <v>107</v>
      </c>
      <c r="D207" s="129">
        <v>350000</v>
      </c>
      <c r="E207" s="429"/>
      <c r="F207" s="613"/>
    </row>
    <row r="208" spans="1:12" ht="14.15">
      <c r="A208" s="126"/>
      <c r="B208" s="125">
        <v>8.9499999999999996E-2</v>
      </c>
      <c r="C208" s="117" t="s">
        <v>107</v>
      </c>
      <c r="D208" s="129">
        <v>1000000</v>
      </c>
      <c r="E208" s="429"/>
      <c r="F208" s="613"/>
    </row>
    <row r="209" spans="1:17" ht="14.15">
      <c r="A209" s="593"/>
      <c r="B209" s="592"/>
      <c r="C209" s="104"/>
      <c r="D209" s="597"/>
      <c r="E209" s="429"/>
      <c r="F209" s="613"/>
    </row>
    <row r="210" spans="1:17" ht="14.15" customHeight="1">
      <c r="A210" s="672" t="s">
        <v>448</v>
      </c>
      <c r="B210" s="673"/>
      <c r="C210" s="673"/>
      <c r="D210" s="673"/>
      <c r="E210" s="673"/>
      <c r="F210" s="673"/>
      <c r="G210" s="673"/>
      <c r="H210" s="673"/>
      <c r="J210" s="734"/>
      <c r="K210" s="734"/>
      <c r="L210" s="734"/>
      <c r="M210" s="734"/>
      <c r="N210" s="734"/>
      <c r="O210" s="734"/>
      <c r="P210" s="734"/>
      <c r="Q210" s="734"/>
    </row>
    <row r="211" spans="1:17" ht="14.6">
      <c r="A211" s="682" t="s">
        <v>969</v>
      </c>
      <c r="B211" s="673"/>
      <c r="C211" s="673"/>
      <c r="D211" s="673"/>
      <c r="E211" s="673"/>
      <c r="F211" s="673"/>
      <c r="G211" s="673"/>
      <c r="H211" s="673"/>
      <c r="J211" s="563"/>
      <c r="K211" s="563"/>
      <c r="L211" s="563"/>
      <c r="M211" s="563"/>
      <c r="N211" s="563"/>
      <c r="O211" s="563"/>
      <c r="P211" s="563"/>
      <c r="Q211" s="563"/>
    </row>
    <row r="212" spans="1:17" ht="14.25" customHeight="1">
      <c r="A212" s="672" t="s">
        <v>733</v>
      </c>
      <c r="B212" s="673"/>
      <c r="C212" s="673"/>
      <c r="D212" s="673"/>
      <c r="E212" s="673"/>
      <c r="F212" s="673"/>
      <c r="G212" s="673"/>
      <c r="H212" s="673"/>
      <c r="I212" s="673"/>
      <c r="J212" s="734"/>
      <c r="K212" s="734"/>
      <c r="L212" s="734"/>
      <c r="M212" s="734"/>
      <c r="N212" s="734"/>
      <c r="O212" s="734"/>
      <c r="P212" s="734"/>
      <c r="Q212" s="734"/>
    </row>
    <row r="213" spans="1:17" ht="14.6">
      <c r="A213" s="672" t="s">
        <v>918</v>
      </c>
      <c r="B213" s="673"/>
      <c r="C213" s="673"/>
      <c r="D213" s="673"/>
      <c r="E213" s="673"/>
      <c r="F213" s="673"/>
      <c r="G213" s="673"/>
      <c r="H213" s="673"/>
      <c r="I213" s="673"/>
      <c r="J213" s="563"/>
      <c r="K213" s="563"/>
      <c r="L213" s="563"/>
      <c r="M213" s="563"/>
      <c r="N213" s="563"/>
      <c r="O213" s="563"/>
      <c r="P213" s="563"/>
      <c r="Q213" s="563"/>
    </row>
    <row r="214" spans="1:17" ht="14.6">
      <c r="A214" s="672" t="s">
        <v>919</v>
      </c>
      <c r="B214" s="673"/>
      <c r="C214" s="673"/>
      <c r="D214" s="673"/>
      <c r="E214" s="673"/>
      <c r="F214" s="673"/>
      <c r="G214" s="673"/>
      <c r="H214" s="673"/>
      <c r="I214" s="673"/>
      <c r="J214" s="563"/>
      <c r="K214" s="563"/>
      <c r="L214" s="563"/>
      <c r="M214" s="563"/>
      <c r="N214" s="563"/>
      <c r="O214" s="563"/>
      <c r="P214" s="563"/>
      <c r="Q214" s="563"/>
    </row>
    <row r="215" spans="1:17" ht="14.6">
      <c r="A215" s="672" t="s">
        <v>920</v>
      </c>
      <c r="B215" s="673"/>
      <c r="C215" s="673"/>
      <c r="D215" s="673"/>
      <c r="E215" s="673"/>
      <c r="F215" s="673"/>
      <c r="G215" s="673"/>
      <c r="H215" s="673"/>
      <c r="I215" s="673"/>
      <c r="J215" s="563"/>
      <c r="K215" s="563"/>
      <c r="L215" s="563"/>
      <c r="M215" s="563"/>
      <c r="N215" s="563"/>
      <c r="O215" s="563"/>
      <c r="P215" s="563"/>
      <c r="Q215" s="563"/>
    </row>
    <row r="216" spans="1:17" ht="14.6">
      <c r="A216" s="672" t="s">
        <v>921</v>
      </c>
      <c r="B216" s="673"/>
      <c r="C216" s="673"/>
      <c r="D216" s="673"/>
      <c r="E216" s="673"/>
      <c r="F216" s="673"/>
      <c r="G216" s="673"/>
      <c r="H216" s="673"/>
      <c r="I216" s="673"/>
      <c r="J216" s="563"/>
      <c r="K216" s="563"/>
      <c r="L216" s="563"/>
      <c r="M216" s="563"/>
      <c r="N216" s="563"/>
      <c r="O216" s="563"/>
      <c r="P216" s="563"/>
      <c r="Q216" s="563"/>
    </row>
    <row r="217" spans="1:17" ht="14.6">
      <c r="A217" s="672" t="s">
        <v>734</v>
      </c>
      <c r="B217" s="673"/>
      <c r="C217" s="673"/>
      <c r="D217" s="673"/>
      <c r="E217" s="673"/>
      <c r="F217" s="673"/>
      <c r="G217" s="673"/>
      <c r="H217" s="673"/>
      <c r="I217" s="673"/>
      <c r="J217" s="563"/>
      <c r="K217" s="563"/>
      <c r="L217" s="563"/>
      <c r="M217" s="563"/>
      <c r="N217" s="563"/>
      <c r="O217" s="563"/>
      <c r="P217" s="563"/>
      <c r="Q217" s="563"/>
    </row>
    <row r="218" spans="1:17" ht="14.15">
      <c r="B218" s="673"/>
      <c r="C218" s="673"/>
      <c r="D218" s="673"/>
      <c r="E218" s="673"/>
      <c r="F218" s="673"/>
      <c r="G218" s="673"/>
      <c r="H218" s="673"/>
      <c r="I218" s="673"/>
      <c r="J218" s="563"/>
      <c r="K218" s="563"/>
      <c r="L218" s="563"/>
      <c r="M218" s="563"/>
      <c r="N218" s="563"/>
      <c r="O218" s="563"/>
      <c r="P218" s="563"/>
      <c r="Q218" s="563"/>
    </row>
    <row r="219" spans="1:17" ht="14.25" customHeight="1">
      <c r="A219" s="672" t="s">
        <v>735</v>
      </c>
      <c r="B219" s="673"/>
      <c r="C219" s="673"/>
      <c r="D219" s="673"/>
      <c r="E219" s="673"/>
      <c r="F219" s="673"/>
      <c r="G219" s="673"/>
      <c r="H219" s="673"/>
      <c r="J219" s="734"/>
      <c r="K219" s="734"/>
      <c r="L219" s="734"/>
      <c r="M219" s="734"/>
      <c r="N219" s="734"/>
      <c r="O219" s="734"/>
    </row>
    <row r="220" spans="1:17" ht="14.6">
      <c r="A220" s="672"/>
      <c r="B220" s="672"/>
      <c r="C220" s="672"/>
      <c r="D220" s="672"/>
      <c r="E220" s="672"/>
      <c r="F220" s="672"/>
      <c r="G220" s="672"/>
      <c r="H220" s="672"/>
      <c r="J220" s="563"/>
      <c r="K220" s="563"/>
      <c r="L220" s="563"/>
      <c r="M220" s="563"/>
      <c r="N220" s="563"/>
      <c r="O220" s="563"/>
      <c r="P220" s="563"/>
      <c r="Q220" s="563"/>
    </row>
    <row r="221" spans="1:17" ht="14.25" customHeight="1">
      <c r="A221" s="673"/>
      <c r="B221" s="673"/>
      <c r="C221" s="673"/>
      <c r="D221" s="673"/>
      <c r="E221" s="673"/>
      <c r="F221" s="673"/>
      <c r="G221" s="673"/>
      <c r="H221" s="673"/>
      <c r="J221" s="563"/>
      <c r="K221" s="563"/>
      <c r="L221" s="563"/>
      <c r="M221" s="563"/>
      <c r="N221" s="563"/>
      <c r="O221" s="563"/>
    </row>
    <row r="222" spans="1:17" ht="14.15">
      <c r="A222" s="673"/>
      <c r="B222" s="673"/>
      <c r="C222" s="673"/>
      <c r="D222" s="673"/>
      <c r="E222" s="673"/>
      <c r="F222" s="673"/>
      <c r="G222" s="673"/>
      <c r="H222" s="673"/>
      <c r="J222" s="734"/>
      <c r="K222" s="734"/>
      <c r="L222" s="734"/>
      <c r="M222" s="734"/>
      <c r="N222" s="734"/>
      <c r="O222" s="734"/>
      <c r="P222" s="734"/>
      <c r="Q222" s="734"/>
    </row>
    <row r="223" spans="1:17" ht="14.15">
      <c r="A223" s="673"/>
      <c r="B223" s="673"/>
      <c r="C223" s="673"/>
      <c r="D223" s="673"/>
      <c r="E223" s="673"/>
      <c r="F223" s="673"/>
      <c r="G223" s="673"/>
      <c r="H223" s="673"/>
      <c r="J223" s="563"/>
      <c r="K223" s="563"/>
      <c r="L223" s="563"/>
      <c r="M223" s="563"/>
      <c r="N223" s="563"/>
      <c r="O223" s="563"/>
      <c r="P223" s="563"/>
      <c r="Q223" s="563"/>
    </row>
    <row r="224" spans="1:17" ht="15" customHeight="1">
      <c r="A224" s="674"/>
      <c r="B224" s="674"/>
      <c r="C224" s="674"/>
      <c r="D224" s="674"/>
      <c r="E224" s="674"/>
      <c r="F224" s="674"/>
      <c r="G224" s="674"/>
      <c r="H224" s="674"/>
      <c r="J224" s="563"/>
      <c r="K224" s="563"/>
      <c r="L224" s="563"/>
      <c r="M224" s="563"/>
      <c r="N224" s="563"/>
      <c r="O224" s="563"/>
      <c r="P224" s="563"/>
      <c r="Q224" s="563"/>
    </row>
    <row r="225" spans="1:17" ht="14.15" customHeight="1">
      <c r="A225" s="674"/>
      <c r="B225" s="674"/>
      <c r="C225" s="674"/>
      <c r="D225" s="674"/>
      <c r="E225" s="674"/>
      <c r="F225" s="674"/>
      <c r="G225" s="674"/>
      <c r="H225" s="674"/>
      <c r="J225" s="563"/>
      <c r="K225" s="563"/>
      <c r="L225" s="563"/>
      <c r="M225" s="563"/>
      <c r="N225" s="563"/>
      <c r="O225" s="563"/>
      <c r="P225" s="563"/>
      <c r="Q225" s="563"/>
    </row>
    <row r="226" spans="1:17" ht="14.15" customHeight="1">
      <c r="A226" s="674"/>
      <c r="B226" s="674"/>
      <c r="C226" s="674"/>
      <c r="D226" s="674"/>
      <c r="E226" s="674"/>
      <c r="F226" s="674"/>
      <c r="G226" s="674"/>
      <c r="H226" s="674"/>
      <c r="J226" s="563"/>
      <c r="K226" s="563"/>
      <c r="L226" s="563"/>
      <c r="M226" s="563"/>
      <c r="N226" s="563"/>
      <c r="O226" s="563"/>
      <c r="P226" s="563"/>
      <c r="Q226" s="563"/>
    </row>
    <row r="227" spans="1:17" ht="14.6">
      <c r="A227" s="672"/>
      <c r="B227" s="672"/>
      <c r="C227" s="672"/>
      <c r="D227" s="672"/>
      <c r="E227" s="672"/>
      <c r="F227" s="672"/>
      <c r="G227" s="672"/>
      <c r="H227" s="672"/>
      <c r="J227" s="563"/>
      <c r="K227" s="563"/>
      <c r="L227" s="563"/>
      <c r="M227" s="563"/>
      <c r="N227" s="563"/>
      <c r="O227" s="563"/>
      <c r="P227" s="563"/>
      <c r="Q227" s="563"/>
    </row>
    <row r="228" spans="1:17" ht="15" customHeight="1">
      <c r="A228" s="674"/>
      <c r="B228" s="674"/>
      <c r="C228" s="674"/>
      <c r="D228" s="674"/>
      <c r="E228" s="674"/>
      <c r="F228" s="674"/>
      <c r="G228" s="674"/>
      <c r="H228" s="674"/>
      <c r="I228" s="674"/>
      <c r="J228" s="563"/>
      <c r="K228" s="563"/>
      <c r="L228" s="563"/>
      <c r="M228" s="563"/>
      <c r="N228" s="563"/>
      <c r="O228" s="563"/>
      <c r="P228" s="563"/>
      <c r="Q228" s="563"/>
    </row>
    <row r="229" spans="1:17" ht="14.15" customHeight="1">
      <c r="A229" s="674"/>
      <c r="B229" s="674"/>
      <c r="C229" s="674"/>
      <c r="D229" s="674"/>
      <c r="E229" s="674"/>
      <c r="F229" s="674"/>
      <c r="G229" s="674"/>
      <c r="H229" s="674"/>
      <c r="I229" s="674"/>
      <c r="J229" s="563"/>
      <c r="K229" s="563"/>
      <c r="L229" s="563"/>
      <c r="M229" s="563"/>
      <c r="N229" s="563"/>
      <c r="O229" s="563"/>
      <c r="P229" s="563"/>
      <c r="Q229" s="563"/>
    </row>
    <row r="230" spans="1:17" ht="14.15" customHeight="1">
      <c r="A230" s="674"/>
      <c r="B230" s="674"/>
      <c r="C230" s="674"/>
      <c r="D230" s="674"/>
      <c r="E230" s="674"/>
      <c r="F230" s="674"/>
      <c r="G230" s="674"/>
      <c r="H230" s="674"/>
      <c r="I230" s="674"/>
      <c r="J230" s="563"/>
      <c r="K230" s="563"/>
      <c r="L230" s="563"/>
      <c r="M230" s="563"/>
      <c r="N230" s="563"/>
      <c r="O230" s="563"/>
      <c r="P230" s="563"/>
      <c r="Q230" s="563"/>
    </row>
    <row r="231" spans="1:17" ht="14.15" customHeight="1">
      <c r="A231" s="674"/>
      <c r="B231" s="674"/>
      <c r="C231" s="674"/>
      <c r="D231" s="674"/>
      <c r="E231" s="674"/>
      <c r="F231" s="674"/>
      <c r="G231" s="674"/>
      <c r="H231" s="674"/>
      <c r="I231" s="674"/>
      <c r="J231" s="563"/>
      <c r="K231" s="563"/>
      <c r="L231" s="563"/>
      <c r="M231" s="563"/>
      <c r="N231" s="563"/>
      <c r="O231" s="563"/>
      <c r="P231" s="563"/>
      <c r="Q231" s="563"/>
    </row>
    <row r="232" spans="1:17" ht="14.15" customHeight="1">
      <c r="A232" s="674"/>
      <c r="B232" s="674"/>
      <c r="C232" s="674"/>
      <c r="D232" s="674"/>
      <c r="E232" s="674"/>
      <c r="F232" s="674"/>
      <c r="G232" s="674"/>
      <c r="H232" s="674"/>
      <c r="I232" s="674"/>
      <c r="J232" s="563"/>
      <c r="K232" s="563"/>
      <c r="L232" s="563"/>
      <c r="M232" s="563"/>
      <c r="N232" s="563"/>
      <c r="O232" s="563"/>
      <c r="P232" s="563"/>
      <c r="Q232" s="563"/>
    </row>
    <row r="233" spans="1:17" ht="14.15">
      <c r="A233" s="593"/>
      <c r="B233" s="593"/>
      <c r="C233" s="593"/>
      <c r="D233" s="593"/>
      <c r="E233" s="593"/>
      <c r="F233" s="593"/>
      <c r="G233" s="593"/>
      <c r="H233" s="593"/>
      <c r="J233" s="734"/>
      <c r="K233" s="734"/>
      <c r="L233" s="734"/>
      <c r="M233" s="734"/>
      <c r="N233" s="734"/>
      <c r="O233" s="734"/>
      <c r="P233" s="734"/>
      <c r="Q233" s="734"/>
    </row>
    <row r="234" spans="1:17" ht="14.6">
      <c r="A234" s="558"/>
      <c r="B234" s="593"/>
      <c r="C234" s="593"/>
      <c r="D234" s="593"/>
      <c r="E234" s="593"/>
      <c r="F234" s="593"/>
      <c r="G234" s="593"/>
      <c r="H234" s="593"/>
      <c r="J234" s="734"/>
      <c r="K234" s="734"/>
      <c r="L234" s="734"/>
      <c r="M234" s="734"/>
      <c r="N234" s="734"/>
      <c r="O234" s="734"/>
      <c r="P234" s="734"/>
      <c r="Q234" s="734"/>
    </row>
    <row r="235" spans="1:17" ht="14.15">
      <c r="A235" s="593"/>
      <c r="B235" s="593"/>
      <c r="C235" s="593"/>
      <c r="D235" s="593"/>
      <c r="E235" s="593"/>
      <c r="F235" s="593"/>
      <c r="G235" s="593"/>
      <c r="H235" s="593"/>
      <c r="J235" s="734"/>
      <c r="K235" s="734"/>
      <c r="L235" s="734"/>
      <c r="M235" s="734"/>
      <c r="N235" s="734"/>
      <c r="O235" s="734"/>
      <c r="P235" s="734"/>
      <c r="Q235" s="734"/>
    </row>
    <row r="236" spans="1:17" ht="14.15">
      <c r="A236" s="65"/>
      <c r="C236" s="231"/>
      <c r="J236" s="65"/>
    </row>
    <row r="237" spans="1:17" ht="14.15">
      <c r="A237" s="65"/>
      <c r="B237" s="65"/>
      <c r="C237" s="65"/>
      <c r="D237" s="65"/>
      <c r="E237" s="65"/>
      <c r="F237" s="65"/>
      <c r="G237" s="65"/>
      <c r="H237" s="65"/>
    </row>
    <row r="238" spans="1:17" ht="14.15">
      <c r="A238" s="65"/>
      <c r="B238" s="567"/>
      <c r="C238" s="567"/>
      <c r="D238" s="567"/>
      <c r="E238" s="567"/>
      <c r="F238" s="429"/>
    </row>
    <row r="239" spans="1:17">
      <c r="A239" s="614"/>
    </row>
    <row r="240" spans="1:17" ht="14.15">
      <c r="B240" s="567"/>
      <c r="C240" s="231"/>
      <c r="D240" s="615"/>
    </row>
    <row r="241" spans="2:4" ht="14.15">
      <c r="B241" s="204"/>
      <c r="C241" s="231"/>
      <c r="D241" s="615"/>
    </row>
  </sheetData>
  <mergeCells count="12">
    <mergeCell ref="I169:K169"/>
    <mergeCell ref="J210:Q210"/>
    <mergeCell ref="J212:Q212"/>
    <mergeCell ref="J219:O219"/>
    <mergeCell ref="B1:E1"/>
    <mergeCell ref="A2:F2"/>
    <mergeCell ref="A3:F3"/>
    <mergeCell ref="J222:Q222"/>
    <mergeCell ref="J234:Q234"/>
    <mergeCell ref="J235:Q235"/>
    <mergeCell ref="J233:Q233"/>
    <mergeCell ref="J170:K170"/>
  </mergeCells>
  <pageMargins left="0.7" right="0.7" top="0.75" bottom="0.75" header="0.3" footer="0.3"/>
  <pageSetup scale="73"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6" activePane="bottomLeft" state="frozen"/>
      <selection activeCell="D31" sqref="D31"/>
      <selection pane="bottomLeft" activeCell="A2" sqref="A2:F2"/>
    </sheetView>
  </sheetViews>
  <sheetFormatPr defaultColWidth="9.23046875" defaultRowHeight="12.45"/>
  <cols>
    <col min="1" max="4" width="12.3828125" style="21" customWidth="1"/>
    <col min="5" max="5" width="10.69140625" style="21" customWidth="1"/>
    <col min="6" max="6" width="12.61328125" style="34" customWidth="1"/>
    <col min="7" max="8" width="9.23046875" style="21"/>
    <col min="9" max="9" width="11.61328125" style="21" customWidth="1"/>
    <col min="10" max="10" width="18.3828125" style="21" bestFit="1" customWidth="1"/>
    <col min="11" max="11" width="11.23046875" style="21" bestFit="1" customWidth="1"/>
    <col min="12" max="16384" width="9.23046875" style="21"/>
  </cols>
  <sheetData>
    <row r="1" spans="1:9" ht="15.45">
      <c r="A1" s="39"/>
      <c r="B1" s="722" t="s">
        <v>371</v>
      </c>
      <c r="C1" s="741"/>
      <c r="D1" s="741"/>
      <c r="E1" s="37"/>
      <c r="F1" s="37"/>
    </row>
    <row r="2" spans="1:9" ht="18.45">
      <c r="A2" s="738" t="s">
        <v>337</v>
      </c>
      <c r="B2" s="719"/>
      <c r="C2" s="719"/>
      <c r="D2" s="719"/>
      <c r="E2" s="719"/>
      <c r="F2" s="719"/>
    </row>
    <row r="3" spans="1:9" ht="18.45">
      <c r="A3" s="38"/>
      <c r="B3" s="742" t="s">
        <v>852</v>
      </c>
      <c r="C3" s="719"/>
      <c r="D3" s="719"/>
      <c r="E3" s="37"/>
      <c r="F3" s="37"/>
    </row>
    <row r="4" spans="1:9">
      <c r="A4" s="36"/>
    </row>
    <row r="5" spans="1:9" ht="28.3">
      <c r="A5" s="224"/>
      <c r="B5" s="138" t="s">
        <v>27</v>
      </c>
      <c r="C5" s="139" t="s">
        <v>356</v>
      </c>
      <c r="D5" s="139" t="s">
        <v>29</v>
      </c>
      <c r="E5" s="224"/>
      <c r="F5" s="198"/>
    </row>
    <row r="6" spans="1:9" ht="14.15">
      <c r="A6" s="224"/>
      <c r="B6" s="224" t="s">
        <v>30</v>
      </c>
      <c r="C6" s="278">
        <f>IF(STC!E$28="X","$0",((STC!D$28/Pop!E4)*1000))</f>
        <v>1194.4624687990422</v>
      </c>
      <c r="D6" s="198"/>
      <c r="E6" s="35"/>
      <c r="F6" s="21"/>
      <c r="G6" s="575"/>
      <c r="H6" s="575"/>
      <c r="I6" s="575"/>
    </row>
    <row r="7" spans="1:9" ht="14.15">
      <c r="A7" s="224"/>
      <c r="B7" s="232" t="s">
        <v>31</v>
      </c>
      <c r="C7" s="283">
        <f>IF(STC!G$28="X","$0",((STC!G$28/Pop!E5)*1000))</f>
        <v>855.53451481027128</v>
      </c>
      <c r="D7" s="196">
        <f>IF(C7="$0","--",RANK(C7,$C$7:$C$56))</f>
        <v>35</v>
      </c>
      <c r="E7" s="35"/>
      <c r="F7" s="392"/>
      <c r="G7" s="35"/>
      <c r="H7" s="35"/>
    </row>
    <row r="8" spans="1:9" ht="14.15">
      <c r="A8" s="224"/>
      <c r="B8" s="233" t="s">
        <v>128</v>
      </c>
      <c r="C8" s="284">
        <f>IF(STC!H$28="X","$0",((STC!H$28/Pop!E6)*1000))</f>
        <v>0</v>
      </c>
      <c r="D8" s="383" t="s">
        <v>328</v>
      </c>
      <c r="E8" s="35"/>
      <c r="F8" s="392"/>
    </row>
    <row r="9" spans="1:9" ht="14.15">
      <c r="A9" s="224"/>
      <c r="B9" s="232" t="s">
        <v>33</v>
      </c>
      <c r="C9" s="283">
        <f>IF(STC!I$28="X","$0",((STC!I$28/Pop!E7)*1000))</f>
        <v>736.01583905515213</v>
      </c>
      <c r="D9" s="196">
        <f t="shared" ref="D9:D55" si="0">IF(C9="$0","--",RANK(C9,$C$7:$C$56))</f>
        <v>39</v>
      </c>
      <c r="E9" s="35"/>
      <c r="F9" s="21"/>
    </row>
    <row r="10" spans="1:9" ht="14.15">
      <c r="A10" s="224"/>
      <c r="B10" s="233" t="s">
        <v>34</v>
      </c>
      <c r="C10" s="284">
        <f>IF(STC!J$28="X","$0",((STC!J$28/Pop!E8)*1000))</f>
        <v>998.23944828756271</v>
      </c>
      <c r="D10" s="195">
        <f t="shared" si="0"/>
        <v>30</v>
      </c>
      <c r="E10" s="35"/>
      <c r="F10" s="21"/>
    </row>
    <row r="11" spans="1:9" ht="14.15">
      <c r="A11" s="224"/>
      <c r="B11" s="232" t="s">
        <v>35</v>
      </c>
      <c r="C11" s="283">
        <f>IF(STC!K$28="X","$0",((STC!K$28/Pop!E9)*1000))</f>
        <v>2532.8851024150172</v>
      </c>
      <c r="D11" s="196">
        <f t="shared" si="0"/>
        <v>2</v>
      </c>
      <c r="E11" s="35"/>
      <c r="F11" s="21"/>
    </row>
    <row r="12" spans="1:9" ht="14.15">
      <c r="A12" s="224"/>
      <c r="B12" s="233" t="s">
        <v>36</v>
      </c>
      <c r="C12" s="278">
        <f>IF(STC!L$28="X","$0",((STC!L$28/Pop!E10)*1000))</f>
        <v>1418.9825683969536</v>
      </c>
      <c r="D12" s="195">
        <f t="shared" si="0"/>
        <v>14</v>
      </c>
      <c r="E12" s="35"/>
      <c r="F12" s="21"/>
    </row>
    <row r="13" spans="1:9" ht="14.15">
      <c r="A13" s="224"/>
      <c r="B13" s="232" t="s">
        <v>37</v>
      </c>
      <c r="C13" s="283">
        <f>IF(STC!M$28="X","$0",((STC!M$28/Pop!E11)*1000))</f>
        <v>2372.1032836907661</v>
      </c>
      <c r="D13" s="196">
        <f t="shared" si="0"/>
        <v>4</v>
      </c>
      <c r="E13" s="35"/>
      <c r="F13" s="21"/>
    </row>
    <row r="14" spans="1:9" ht="14.15">
      <c r="A14" s="224"/>
      <c r="B14" s="233" t="s">
        <v>38</v>
      </c>
      <c r="C14" s="284">
        <f>IF(STC!N$28="X","$0",((STC!N$28/Pop!E12)*1000))</f>
        <v>1788.3368044002448</v>
      </c>
      <c r="D14" s="195">
        <f t="shared" si="0"/>
        <v>9</v>
      </c>
      <c r="E14" s="35"/>
      <c r="F14" s="21"/>
    </row>
    <row r="15" spans="1:9" ht="14.15">
      <c r="A15" s="224"/>
      <c r="B15" s="232" t="s">
        <v>129</v>
      </c>
      <c r="C15" s="283">
        <f>IF(STC!P$28="X","$0",((STC!P$28/Pop!E13)*1000))</f>
        <v>0</v>
      </c>
      <c r="D15" s="384" t="s">
        <v>328</v>
      </c>
      <c r="E15" s="35"/>
      <c r="F15" s="21"/>
    </row>
    <row r="16" spans="1:9" ht="14.15">
      <c r="A16" s="224"/>
      <c r="B16" s="233" t="s">
        <v>40</v>
      </c>
      <c r="C16" s="284">
        <f>IF(STC!Q$28="X","$0",((STC!Q$28/Pop!E14)*1000))</f>
        <v>1146.883099599592</v>
      </c>
      <c r="D16" s="195">
        <f t="shared" si="0"/>
        <v>25</v>
      </c>
      <c r="E16" s="35"/>
      <c r="F16" s="21"/>
    </row>
    <row r="17" spans="1:6" ht="14.15">
      <c r="A17" s="224"/>
      <c r="B17" s="232" t="s">
        <v>41</v>
      </c>
      <c r="C17" s="283">
        <f>IF(STC!R$28="X","$0",((STC!R$28/Pop!E15)*1000))</f>
        <v>1813.9062005605026</v>
      </c>
      <c r="D17" s="196">
        <f t="shared" si="0"/>
        <v>7</v>
      </c>
      <c r="E17" s="35"/>
      <c r="F17" s="21"/>
    </row>
    <row r="18" spans="1:6" ht="14.15">
      <c r="A18" s="224"/>
      <c r="B18" s="233" t="s">
        <v>42</v>
      </c>
      <c r="C18" s="278">
        <f>IF(STC!S$28="X","$0",((STC!S$28/Pop!E16)*1000))</f>
        <v>933.80822745675175</v>
      </c>
      <c r="D18" s="195">
        <f t="shared" si="0"/>
        <v>31</v>
      </c>
      <c r="E18" s="35"/>
      <c r="F18" s="21"/>
    </row>
    <row r="19" spans="1:6" ht="14.15">
      <c r="A19" s="224"/>
      <c r="B19" s="232" t="s">
        <v>43</v>
      </c>
      <c r="C19" s="283">
        <f>IF(STC!T$28="X","$0",((STC!T$28/Pop!E17)*1000))</f>
        <v>1305.3630571328304</v>
      </c>
      <c r="D19" s="196">
        <f t="shared" si="0"/>
        <v>18</v>
      </c>
      <c r="E19" s="35"/>
      <c r="F19" s="21"/>
    </row>
    <row r="20" spans="1:6" ht="14.15">
      <c r="A20" s="224"/>
      <c r="B20" s="233" t="s">
        <v>44</v>
      </c>
      <c r="C20" s="284">
        <f>IF(STC!U$28="X","$0",((STC!U$28/Pop!E18)*1000))</f>
        <v>899.69741031894534</v>
      </c>
      <c r="D20" s="195">
        <f t="shared" si="0"/>
        <v>34</v>
      </c>
      <c r="E20" s="35"/>
      <c r="F20" s="21"/>
    </row>
    <row r="21" spans="1:6" ht="14.15">
      <c r="A21" s="224"/>
      <c r="B21" s="232" t="s">
        <v>45</v>
      </c>
      <c r="C21" s="283">
        <f>IF(STC!V$28="X","$0",((STC!V$28/Pop!E19)*1000))</f>
        <v>1298.8681709122143</v>
      </c>
      <c r="D21" s="196">
        <f t="shared" si="0"/>
        <v>20</v>
      </c>
      <c r="E21" s="35"/>
      <c r="F21" s="21"/>
    </row>
    <row r="22" spans="1:6" ht="14.15">
      <c r="A22" s="224"/>
      <c r="B22" s="233" t="s">
        <v>46</v>
      </c>
      <c r="C22" s="284">
        <f>IF(STC!W$28="X","$0",((STC!W$28/Pop!E20)*1000))</f>
        <v>1296.9604374948942</v>
      </c>
      <c r="D22" s="195">
        <f t="shared" si="0"/>
        <v>21</v>
      </c>
      <c r="E22" s="35"/>
      <c r="F22" s="21"/>
    </row>
    <row r="23" spans="1:6" ht="14.15">
      <c r="A23" s="224"/>
      <c r="B23" s="232" t="s">
        <v>47</v>
      </c>
      <c r="C23" s="283">
        <f>IF(STC!X$28="X","$0",((STC!X$28/Pop!E21)*1000))</f>
        <v>1036.1226078990114</v>
      </c>
      <c r="D23" s="196">
        <f t="shared" si="0"/>
        <v>28</v>
      </c>
      <c r="E23" s="35"/>
      <c r="F23" s="21"/>
    </row>
    <row r="24" spans="1:6" ht="14.15">
      <c r="A24" s="224"/>
      <c r="B24" s="233" t="s">
        <v>48</v>
      </c>
      <c r="C24" s="278">
        <f>IF(STC!Y$28="X","$0",((STC!Y$28/Pop!E22)*1000))</f>
        <v>824.56546794717076</v>
      </c>
      <c r="D24" s="195">
        <f t="shared" si="0"/>
        <v>36</v>
      </c>
      <c r="E24" s="35"/>
      <c r="F24" s="21"/>
    </row>
    <row r="25" spans="1:6" ht="14.15">
      <c r="A25" s="224"/>
      <c r="B25" s="232" t="s">
        <v>49</v>
      </c>
      <c r="C25" s="283">
        <f>IF(STC!Z$28="X","$0",((STC!Z$28/Pop!E23)*1000))</f>
        <v>1271.428167580709</v>
      </c>
      <c r="D25" s="196">
        <f t="shared" si="0"/>
        <v>22</v>
      </c>
      <c r="E25" s="35"/>
      <c r="F25" s="21"/>
    </row>
    <row r="26" spans="1:6" ht="14.15">
      <c r="A26" s="224"/>
      <c r="B26" s="233" t="s">
        <v>50</v>
      </c>
      <c r="C26" s="284">
        <f>IF(STC!AA$28="X","$0",((STC!AA$28/Pop!E24)*1000))</f>
        <v>1665.1691786531869</v>
      </c>
      <c r="D26" s="195">
        <f t="shared" si="0"/>
        <v>11</v>
      </c>
      <c r="E26" s="35"/>
      <c r="F26" s="21"/>
    </row>
    <row r="27" spans="1:6" ht="14.15">
      <c r="A27" s="224"/>
      <c r="B27" s="232" t="s">
        <v>51</v>
      </c>
      <c r="C27" s="283">
        <f>IF(STC!AB$28="X","$0",((STC!AB$28/Pop!E25)*1000))</f>
        <v>2488.3506035470714</v>
      </c>
      <c r="D27" s="196">
        <f t="shared" si="0"/>
        <v>3</v>
      </c>
      <c r="E27" s="35"/>
      <c r="F27" s="21"/>
    </row>
    <row r="28" spans="1:6" ht="14.15">
      <c r="A28" s="224"/>
      <c r="B28" s="233" t="s">
        <v>52</v>
      </c>
      <c r="C28" s="284">
        <f>IF(STC!AC$28="X","$0",((STC!AC$28/Pop!E26)*1000))</f>
        <v>1016.3681126104038</v>
      </c>
      <c r="D28" s="195">
        <f t="shared" si="0"/>
        <v>29</v>
      </c>
      <c r="E28" s="35"/>
      <c r="F28" s="21"/>
    </row>
    <row r="29" spans="1:6" ht="14.15">
      <c r="A29" s="224"/>
      <c r="B29" s="232" t="s">
        <v>53</v>
      </c>
      <c r="C29" s="283">
        <f>IF(STC!AD$28="X","$0",((STC!AD$28/Pop!E27)*1000))</f>
        <v>2198.7356621850504</v>
      </c>
      <c r="D29" s="196">
        <f t="shared" si="0"/>
        <v>6</v>
      </c>
      <c r="E29" s="35"/>
      <c r="F29" s="21"/>
    </row>
    <row r="30" spans="1:6" ht="14.15">
      <c r="A30" s="224"/>
      <c r="B30" s="233" t="s">
        <v>54</v>
      </c>
      <c r="C30" s="278">
        <f>IF(STC!AE$28="X","$0",((STC!AE$28/Pop!E28)*1000))</f>
        <v>661.42017755159429</v>
      </c>
      <c r="D30" s="195">
        <f t="shared" si="0"/>
        <v>40</v>
      </c>
      <c r="E30" s="35"/>
      <c r="F30" s="21"/>
    </row>
    <row r="31" spans="1:6" ht="14.15">
      <c r="A31" s="224"/>
      <c r="B31" s="232" t="s">
        <v>55</v>
      </c>
      <c r="C31" s="283">
        <f>IF(STC!AF$28="X","$0",((STC!AF$28/Pop!E29)*1000))</f>
        <v>1073.4006166752588</v>
      </c>
      <c r="D31" s="196">
        <f t="shared" si="0"/>
        <v>26</v>
      </c>
      <c r="E31" s="35"/>
      <c r="F31" s="21"/>
    </row>
    <row r="32" spans="1:6" ht="14.15">
      <c r="A32" s="224"/>
      <c r="B32" s="233" t="s">
        <v>56</v>
      </c>
      <c r="C32" s="284">
        <f>IF(STC!AG$28="X","$0",((STC!AG$28/Pop!E30)*1000))</f>
        <v>1321.9424426775252</v>
      </c>
      <c r="D32" s="195">
        <f t="shared" si="0"/>
        <v>16</v>
      </c>
      <c r="E32" s="35"/>
      <c r="F32" s="21"/>
    </row>
    <row r="33" spans="1:6" ht="14.15">
      <c r="A33" s="224"/>
      <c r="B33" s="232" t="s">
        <v>57</v>
      </c>
      <c r="C33" s="283">
        <f>IF(STC!AH$28="X","$0",((STC!AH$28/Pop!E31)*1000))</f>
        <v>1315.9995202666657</v>
      </c>
      <c r="D33" s="196">
        <f t="shared" si="0"/>
        <v>17</v>
      </c>
      <c r="E33" s="35"/>
      <c r="F33" s="21"/>
    </row>
    <row r="34" spans="1:6" ht="14.15">
      <c r="A34" s="224"/>
      <c r="B34" s="233" t="s">
        <v>130</v>
      </c>
      <c r="C34" s="284">
        <f>IF(STC!AI$28="X","$0",((STC!AI$28/Pop!E32)*1000))</f>
        <v>0</v>
      </c>
      <c r="D34" s="383" t="s">
        <v>328</v>
      </c>
      <c r="E34" s="35"/>
      <c r="F34" s="21"/>
    </row>
    <row r="35" spans="1:6" ht="14.15">
      <c r="A35" s="224"/>
      <c r="B35" s="232" t="s">
        <v>126</v>
      </c>
      <c r="C35" s="283">
        <f>IF(STC!AJ$28="X","$0",((STC!AJ$28/Pop!E33)*1000))</f>
        <v>90.182399053916598</v>
      </c>
      <c r="D35" s="196">
        <f t="shared" si="0"/>
        <v>42</v>
      </c>
      <c r="E35" s="35"/>
      <c r="F35" s="21"/>
    </row>
    <row r="36" spans="1:6" ht="14.15">
      <c r="A36" s="224"/>
      <c r="B36" s="233" t="s">
        <v>60</v>
      </c>
      <c r="C36" s="278">
        <f>IF(STC!AK$28="X","$0",((STC!AK$28/Pop!E34)*1000))</f>
        <v>1790.4705934009517</v>
      </c>
      <c r="D36" s="195">
        <f t="shared" si="0"/>
        <v>8</v>
      </c>
      <c r="E36" s="35"/>
      <c r="F36" s="21"/>
    </row>
    <row r="37" spans="1:6" ht="14.15">
      <c r="A37" s="224"/>
      <c r="B37" s="232" t="s">
        <v>61</v>
      </c>
      <c r="C37" s="283">
        <f>IF(STC!AL$28="X","$0",((STC!AL$28/Pop!E35)*1000))</f>
        <v>758.41711460495821</v>
      </c>
      <c r="D37" s="196">
        <f t="shared" si="0"/>
        <v>38</v>
      </c>
      <c r="E37" s="35"/>
      <c r="F37" s="21"/>
    </row>
    <row r="38" spans="1:6" ht="14.15">
      <c r="A38" s="224"/>
      <c r="B38" s="233" t="s">
        <v>62</v>
      </c>
      <c r="C38" s="284">
        <f>IF(STC!AM$28="X","$0",((STC!AM$28/Pop!E36)*1000))</f>
        <v>2791.098966405174</v>
      </c>
      <c r="D38" s="195">
        <f t="shared" si="0"/>
        <v>1</v>
      </c>
      <c r="E38" s="35"/>
      <c r="F38" s="21"/>
    </row>
    <row r="39" spans="1:6" ht="14.15">
      <c r="A39" s="224"/>
      <c r="B39" s="232" t="s">
        <v>63</v>
      </c>
      <c r="C39" s="283">
        <f>IF(STC!AN$28="X","$0",((STC!AN$28/Pop!E37)*1000))</f>
        <v>1264.1860991960018</v>
      </c>
      <c r="D39" s="196">
        <f t="shared" si="0"/>
        <v>23</v>
      </c>
      <c r="E39" s="35"/>
      <c r="F39" s="21"/>
    </row>
    <row r="40" spans="1:6" ht="14.15">
      <c r="A40" s="224"/>
      <c r="B40" s="233" t="s">
        <v>64</v>
      </c>
      <c r="C40" s="284">
        <f>IF(STC!AO$28="X","$0",((STC!AO$28/Pop!E38)*1000))</f>
        <v>544.93466410869462</v>
      </c>
      <c r="D40" s="195">
        <f t="shared" si="0"/>
        <v>41</v>
      </c>
      <c r="E40" s="35"/>
      <c r="F40" s="21"/>
    </row>
    <row r="41" spans="1:6" ht="14.15">
      <c r="A41" s="224"/>
      <c r="B41" s="232" t="s">
        <v>65</v>
      </c>
      <c r="C41" s="283">
        <f>IF(STC!AP$28="X","$0",((STC!AP$28/Pop!E39)*1000))</f>
        <v>796.7478248966986</v>
      </c>
      <c r="D41" s="196">
        <f t="shared" si="0"/>
        <v>37</v>
      </c>
      <c r="E41" s="35"/>
      <c r="F41" s="21"/>
    </row>
    <row r="42" spans="1:6" ht="14.15">
      <c r="A42" s="224"/>
      <c r="B42" s="233" t="s">
        <v>66</v>
      </c>
      <c r="C42" s="278">
        <f>IF(STC!AQ$28="X","$0",((STC!AQ$28/Pop!E40)*1000))</f>
        <v>901.05512524605308</v>
      </c>
      <c r="D42" s="195">
        <f t="shared" si="0"/>
        <v>33</v>
      </c>
      <c r="E42" s="35"/>
      <c r="F42" s="21"/>
    </row>
    <row r="43" spans="1:6" ht="14.15">
      <c r="A43" s="224"/>
      <c r="B43" s="232" t="s">
        <v>67</v>
      </c>
      <c r="C43" s="283">
        <f>IF(STC!AR$28="X","$0",((STC!AR$28/Pop!E41)*1000))</f>
        <v>2334.6977300860631</v>
      </c>
      <c r="D43" s="196">
        <f t="shared" si="0"/>
        <v>5</v>
      </c>
      <c r="E43" s="35"/>
      <c r="F43" s="21"/>
    </row>
    <row r="44" spans="1:6" ht="14.15">
      <c r="A44" s="224"/>
      <c r="B44" s="233" t="s">
        <v>68</v>
      </c>
      <c r="C44" s="284">
        <f>IF(STC!AS$28="X","$0",((STC!AS$28/Pop!E42)*1000))</f>
        <v>1055.8569453543507</v>
      </c>
      <c r="D44" s="195">
        <f t="shared" si="0"/>
        <v>27</v>
      </c>
      <c r="E44" s="35"/>
      <c r="F44" s="21"/>
    </row>
    <row r="45" spans="1:6" ht="14.15">
      <c r="A45" s="224"/>
      <c r="B45" s="232" t="s">
        <v>69</v>
      </c>
      <c r="C45" s="283">
        <f>IF(STC!AT$28="X","$0",((STC!AT$28/Pop!E43)*1000))</f>
        <v>1299.3634842135966</v>
      </c>
      <c r="D45" s="196">
        <f t="shared" si="0"/>
        <v>19</v>
      </c>
      <c r="E45" s="35"/>
      <c r="F45" s="21"/>
    </row>
    <row r="46" spans="1:6" ht="14.15">
      <c r="A46" s="224"/>
      <c r="B46" s="233" t="s">
        <v>70</v>
      </c>
      <c r="C46" s="284">
        <f>IF(STC!AU$28="X","$0",((STC!AU$28/Pop!E44)*1000))</f>
        <v>924.3304250342901</v>
      </c>
      <c r="D46" s="195">
        <f t="shared" si="0"/>
        <v>32</v>
      </c>
      <c r="E46" s="35"/>
      <c r="F46" s="21"/>
    </row>
    <row r="47" spans="1:6" ht="14.15">
      <c r="A47" s="224"/>
      <c r="B47" s="232" t="s">
        <v>131</v>
      </c>
      <c r="C47" s="283">
        <f>IF(STC!AV$28="X","$0",((STC!AV$28/Pop!E45)*1000))</f>
        <v>0</v>
      </c>
      <c r="D47" s="384" t="s">
        <v>328</v>
      </c>
      <c r="E47" s="35"/>
      <c r="F47" s="21"/>
    </row>
    <row r="48" spans="1:6" ht="14.15">
      <c r="A48" s="224"/>
      <c r="B48" s="233" t="s">
        <v>127</v>
      </c>
      <c r="C48" s="278">
        <f>IF(STC!AW$28="X","$0",((STC!AW$28/Pop!E46)*1000))</f>
        <v>29.564336770449838</v>
      </c>
      <c r="D48" s="195">
        <f t="shared" si="0"/>
        <v>43</v>
      </c>
      <c r="E48" s="35"/>
      <c r="F48" s="21"/>
    </row>
    <row r="49" spans="1:6" ht="14.15">
      <c r="A49" s="224"/>
      <c r="B49" s="232" t="s">
        <v>132</v>
      </c>
      <c r="C49" s="283">
        <f>IF(STC!AX$28="X","$0",((STC!AX$28/Pop!E47)*1000))</f>
        <v>0</v>
      </c>
      <c r="D49" s="384" t="s">
        <v>328</v>
      </c>
      <c r="E49" s="35"/>
      <c r="F49" s="21"/>
    </row>
    <row r="50" spans="1:6" ht="14.15">
      <c r="A50" s="224"/>
      <c r="B50" s="140" t="s">
        <v>74</v>
      </c>
      <c r="C50" s="284">
        <f>IF(STC!AY$28="X","$0",((STC!AY$28/Pop!E48)*1000))</f>
        <v>1552.9302005827899</v>
      </c>
      <c r="D50" s="152">
        <f t="shared" si="0"/>
        <v>12</v>
      </c>
      <c r="E50" s="35"/>
      <c r="F50" s="21"/>
    </row>
    <row r="51" spans="1:6" ht="14.15">
      <c r="A51" s="224"/>
      <c r="B51" s="232" t="s">
        <v>75</v>
      </c>
      <c r="C51" s="283">
        <f>IF(STC!AZ$28="X","$0",((STC!AZ$28/Pop!E49)*1000))</f>
        <v>1379.2534804299435</v>
      </c>
      <c r="D51" s="196">
        <f t="shared" si="0"/>
        <v>15</v>
      </c>
      <c r="E51" s="35"/>
      <c r="F51" s="21"/>
    </row>
    <row r="52" spans="1:6" ht="14.15">
      <c r="A52" s="224"/>
      <c r="B52" s="233" t="s">
        <v>76</v>
      </c>
      <c r="C52" s="284">
        <f>IF(STC!BA$28="X","$0",((STC!BA$28/Pop!E50)*1000))</f>
        <v>1742.3821562578678</v>
      </c>
      <c r="D52" s="195">
        <f t="shared" si="0"/>
        <v>10</v>
      </c>
      <c r="E52" s="35"/>
      <c r="F52" s="21"/>
    </row>
    <row r="53" spans="1:6" ht="14.15">
      <c r="A53" s="224"/>
      <c r="B53" s="232" t="s">
        <v>133</v>
      </c>
      <c r="C53" s="283">
        <f>IF(STC!BB$28="X","$0",((STC!BB$28/Pop!E51)*1000))</f>
        <v>0</v>
      </c>
      <c r="D53" s="384" t="s">
        <v>328</v>
      </c>
      <c r="E53" s="35"/>
      <c r="F53" s="21"/>
    </row>
    <row r="54" spans="1:6" ht="14.15">
      <c r="A54" s="224"/>
      <c r="B54" s="233" t="s">
        <v>78</v>
      </c>
      <c r="C54" s="278">
        <f>IF(STC!BC$28="X","$0",((STC!BC$28/Pop!E52)*1000))</f>
        <v>1169.997215630191</v>
      </c>
      <c r="D54" s="195">
        <f t="shared" si="0"/>
        <v>24</v>
      </c>
      <c r="E54" s="35"/>
      <c r="F54" s="21"/>
    </row>
    <row r="55" spans="1:6" ht="14.15">
      <c r="A55" s="224"/>
      <c r="B55" s="232" t="s">
        <v>79</v>
      </c>
      <c r="C55" s="283">
        <f>IF(STC!BD$28="X","$0",((STC!BD$28/Pop!E53)*1000))</f>
        <v>1504.470467162015</v>
      </c>
      <c r="D55" s="196">
        <f t="shared" si="0"/>
        <v>13</v>
      </c>
      <c r="E55" s="35"/>
      <c r="F55" s="21"/>
    </row>
    <row r="56" spans="1:6" ht="14.15">
      <c r="A56" s="224"/>
      <c r="B56" s="233" t="s">
        <v>134</v>
      </c>
      <c r="C56" s="284">
        <f>IF(STC!BE$28="X","$0",((STC!BE$28/Pop!E54)*1000))</f>
        <v>0</v>
      </c>
      <c r="D56" s="383" t="s">
        <v>328</v>
      </c>
      <c r="E56" s="35"/>
      <c r="F56" s="21"/>
    </row>
    <row r="57" spans="1:6" ht="14.15">
      <c r="A57" s="233"/>
      <c r="B57" s="233"/>
      <c r="C57" s="253"/>
      <c r="D57" s="233"/>
      <c r="E57" s="224"/>
      <c r="F57" s="198"/>
    </row>
    <row r="58" spans="1:6" ht="14.15">
      <c r="A58" s="233" t="s">
        <v>135</v>
      </c>
      <c r="B58" s="233"/>
      <c r="C58" s="233"/>
      <c r="D58" s="233"/>
      <c r="E58" s="224"/>
      <c r="F58" s="198"/>
    </row>
    <row r="59" spans="1:6" ht="14.15">
      <c r="A59" s="233" t="s">
        <v>136</v>
      </c>
      <c r="B59" s="233"/>
      <c r="C59" s="233"/>
      <c r="D59" s="233"/>
      <c r="E59" s="224"/>
      <c r="F59" s="198"/>
    </row>
    <row r="60" spans="1:6" ht="14.15">
      <c r="A60" s="233"/>
      <c r="B60" s="233"/>
      <c r="C60" s="233"/>
      <c r="D60" s="233"/>
      <c r="E60" s="224"/>
      <c r="F60" s="198"/>
    </row>
    <row r="61" spans="1:6" ht="14.15">
      <c r="A61" s="233" t="s">
        <v>831</v>
      </c>
      <c r="B61" s="233"/>
      <c r="C61" s="233"/>
      <c r="D61" s="233"/>
      <c r="E61" s="224"/>
      <c r="F61" s="198"/>
    </row>
    <row r="62" spans="1:6" ht="14.15">
      <c r="A62" s="233"/>
      <c r="B62" s="233"/>
      <c r="C62" s="233"/>
      <c r="D62" s="233"/>
      <c r="E62" s="224"/>
      <c r="F62" s="198"/>
    </row>
    <row r="63" spans="1:6" ht="14.15">
      <c r="A63" s="567" t="s">
        <v>820</v>
      </c>
      <c r="B63" s="224"/>
      <c r="C63" s="224"/>
      <c r="D63" s="224"/>
      <c r="E63" s="224"/>
      <c r="F63" s="198"/>
    </row>
    <row r="64" spans="1:6" ht="14.15">
      <c r="A64" s="224"/>
      <c r="B64" s="224"/>
      <c r="C64" s="224"/>
      <c r="D64" s="224"/>
      <c r="E64" s="224"/>
      <c r="F64" s="198"/>
    </row>
    <row r="65" spans="1:6" ht="14.15">
      <c r="A65" s="224"/>
      <c r="B65" s="224"/>
      <c r="C65" s="224"/>
      <c r="D65" s="224"/>
      <c r="E65" s="224"/>
      <c r="F65" s="198"/>
    </row>
    <row r="66" spans="1:6" ht="14.15">
      <c r="B66" s="224"/>
      <c r="E66" s="34"/>
      <c r="F66" s="21"/>
    </row>
    <row r="67" spans="1:6" ht="14.15">
      <c r="B67" s="204"/>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36" activePane="bottomLeft" state="frozen"/>
      <selection activeCell="D31" sqref="D31"/>
      <selection pane="bottomLeft" activeCell="A2" sqref="A2:G2"/>
    </sheetView>
  </sheetViews>
  <sheetFormatPr defaultColWidth="9.23046875" defaultRowHeight="14.6"/>
  <cols>
    <col min="1" max="1" width="16.23046875" style="21" customWidth="1"/>
    <col min="2" max="2" width="15" style="21" customWidth="1"/>
    <col min="3" max="3" width="15.61328125" style="21" customWidth="1"/>
    <col min="4" max="4" width="10.61328125" style="391" customWidth="1"/>
    <col min="5" max="5" width="9.23046875" style="240"/>
    <col min="6" max="6" width="10.69140625" style="240" bestFit="1" customWidth="1"/>
    <col min="7" max="7" width="9.23046875" style="240"/>
    <col min="8" max="8" width="13.3828125" style="240" customWidth="1"/>
    <col min="9" max="9" width="15.3828125" style="240" customWidth="1"/>
    <col min="10" max="10" width="13.23046875" style="240" customWidth="1"/>
    <col min="11" max="16384" width="9.23046875" style="240"/>
  </cols>
  <sheetData>
    <row r="1" spans="1:7">
      <c r="B1" s="722" t="s">
        <v>370</v>
      </c>
      <c r="C1" s="758"/>
      <c r="D1" s="759"/>
      <c r="E1" s="759"/>
    </row>
    <row r="2" spans="1:7" ht="18.45">
      <c r="A2" s="754" t="s">
        <v>338</v>
      </c>
      <c r="B2" s="755"/>
      <c r="C2" s="755"/>
      <c r="D2" s="755"/>
      <c r="E2" s="756"/>
      <c r="F2" s="756"/>
      <c r="G2" s="756"/>
    </row>
    <row r="3" spans="1:7" ht="18.45">
      <c r="B3" s="742" t="str">
        <f>CONCATENATE("Fiscal Year ",Pop!H1)</f>
        <v>Fiscal Year 2018</v>
      </c>
      <c r="C3" s="757"/>
      <c r="D3" s="755"/>
      <c r="E3" s="755"/>
    </row>
    <row r="5" spans="1:7" ht="28.75">
      <c r="A5" s="224"/>
      <c r="B5" s="193" t="s">
        <v>27</v>
      </c>
      <c r="C5" s="139" t="s">
        <v>356</v>
      </c>
      <c r="D5" s="386" t="s">
        <v>29</v>
      </c>
      <c r="E5" s="224"/>
    </row>
    <row r="6" spans="1:7">
      <c r="A6" s="224"/>
      <c r="B6" s="224" t="s">
        <v>30</v>
      </c>
      <c r="C6" s="191">
        <f>(SLF!$D22/Pop!$D$4)*1000</f>
        <v>1303.1287321886246</v>
      </c>
      <c r="D6" s="387"/>
    </row>
    <row r="7" spans="1:7">
      <c r="A7" s="224"/>
      <c r="B7" s="232" t="s">
        <v>31</v>
      </c>
      <c r="C7" s="119">
        <f>(SLF!$I22/Pop!$D5)*1000</f>
        <v>826.60447766537959</v>
      </c>
      <c r="D7" s="310">
        <f>RANK(C7,$C$7:$C$56)</f>
        <v>36</v>
      </c>
      <c r="F7" s="444"/>
    </row>
    <row r="8" spans="1:7">
      <c r="A8" s="224"/>
      <c r="B8" s="233" t="s">
        <v>128</v>
      </c>
      <c r="C8" s="85">
        <f>(SLF!$L22/Pop!$D$6)*1000</f>
        <v>0</v>
      </c>
      <c r="D8" s="388" t="s">
        <v>328</v>
      </c>
    </row>
    <row r="9" spans="1:7">
      <c r="A9" s="224"/>
      <c r="B9" s="232" t="s">
        <v>33</v>
      </c>
      <c r="C9" s="119">
        <f>(SLF!$O22/Pop!$D$7)*1000</f>
        <v>634.98557702516791</v>
      </c>
      <c r="D9" s="310">
        <f t="shared" ref="D9:D14" si="0">RANK(C9,$C$7:$C$56)</f>
        <v>38</v>
      </c>
    </row>
    <row r="10" spans="1:7">
      <c r="A10" s="224"/>
      <c r="B10" s="233" t="s">
        <v>34</v>
      </c>
      <c r="C10" s="85">
        <f>(SLF!$R$22/Pop!$D$8)*1000</f>
        <v>952.30208128096422</v>
      </c>
      <c r="D10" s="389">
        <f t="shared" si="0"/>
        <v>33</v>
      </c>
      <c r="F10" s="444"/>
    </row>
    <row r="11" spans="1:7">
      <c r="A11" s="224"/>
      <c r="B11" s="232" t="s">
        <v>35</v>
      </c>
      <c r="C11" s="119">
        <f>(SLF!$U$22/Pop!$D$9)*1000</f>
        <v>2411.2620607158533</v>
      </c>
      <c r="D11" s="310">
        <f t="shared" si="0"/>
        <v>4</v>
      </c>
      <c r="F11" s="444"/>
    </row>
    <row r="12" spans="1:7">
      <c r="A12" s="224"/>
      <c r="B12" s="233" t="s">
        <v>36</v>
      </c>
      <c r="C12" s="85">
        <f>(SLF!$X$22/Pop!$D$10)*1000</f>
        <v>1319.625244694214</v>
      </c>
      <c r="D12" s="389">
        <f t="shared" si="0"/>
        <v>15</v>
      </c>
    </row>
    <row r="13" spans="1:7">
      <c r="A13" s="224"/>
      <c r="B13" s="232" t="s">
        <v>37</v>
      </c>
      <c r="C13" s="119">
        <f>(SLF!$AA$22/Pop!$D$11)*1000</f>
        <v>2725.2424737926713</v>
      </c>
      <c r="D13" s="310">
        <f t="shared" si="0"/>
        <v>2</v>
      </c>
    </row>
    <row r="14" spans="1:7">
      <c r="A14" s="224"/>
      <c r="B14" s="233" t="s">
        <v>38</v>
      </c>
      <c r="C14" s="85">
        <f>(SLF!$AD$22/Pop!$D$12)*1000</f>
        <v>1711.4147485341473</v>
      </c>
      <c r="D14" s="389">
        <f t="shared" si="0"/>
        <v>8</v>
      </c>
    </row>
    <row r="15" spans="1:7">
      <c r="A15" s="224"/>
      <c r="B15" s="232" t="s">
        <v>129</v>
      </c>
      <c r="C15" s="119">
        <f>(SLF!$AJ$22/Pop!$D$13)*1000</f>
        <v>0</v>
      </c>
      <c r="D15" s="390" t="s">
        <v>328</v>
      </c>
    </row>
    <row r="16" spans="1:7">
      <c r="A16" s="224"/>
      <c r="B16" s="233" t="s">
        <v>40</v>
      </c>
      <c r="C16" s="85">
        <f>(SLF!$AM$22/Pop!$D$14)*1000</f>
        <v>1107.7571956814163</v>
      </c>
      <c r="D16" s="389">
        <f t="shared" ref="D16:D33" si="1">RANK(C16,$C$7:$C$56)</f>
        <v>28</v>
      </c>
    </row>
    <row r="17" spans="1:4">
      <c r="A17" s="224"/>
      <c r="B17" s="232" t="s">
        <v>41</v>
      </c>
      <c r="C17" s="119">
        <f>(SLF!$AP$22/Pop!$D$15)*1000</f>
        <v>1710.5757947561335</v>
      </c>
      <c r="D17" s="310">
        <f t="shared" si="1"/>
        <v>9</v>
      </c>
    </row>
    <row r="18" spans="1:4">
      <c r="A18" s="224"/>
      <c r="B18" s="233" t="s">
        <v>42</v>
      </c>
      <c r="C18" s="85">
        <f>(SLF!$AS$22/Pop!$D$16)*1000</f>
        <v>1048.7439275741831</v>
      </c>
      <c r="D18" s="389">
        <f t="shared" si="1"/>
        <v>31</v>
      </c>
    </row>
    <row r="19" spans="1:4">
      <c r="A19" s="224"/>
      <c r="B19" s="232" t="s">
        <v>43</v>
      </c>
      <c r="C19" s="119">
        <f>(SLF!$AV$22/Pop!$D$17)*1000</f>
        <v>1202.2799369743357</v>
      </c>
      <c r="D19" s="310">
        <f t="shared" si="1"/>
        <v>24</v>
      </c>
    </row>
    <row r="20" spans="1:4">
      <c r="A20" s="224"/>
      <c r="B20" s="233" t="s">
        <v>44</v>
      </c>
      <c r="C20" s="85">
        <f>(SLF!$AY$22/Pop!$D$18)*1000</f>
        <v>965.37538587501422</v>
      </c>
      <c r="D20" s="389">
        <f t="shared" si="1"/>
        <v>32</v>
      </c>
    </row>
    <row r="21" spans="1:4">
      <c r="A21" s="224"/>
      <c r="B21" s="232" t="s">
        <v>45</v>
      </c>
      <c r="C21" s="119">
        <f>(SLF!$BB$22/Pop!$D$19)*1000</f>
        <v>1270.9922257955714</v>
      </c>
      <c r="D21" s="310">
        <f t="shared" si="1"/>
        <v>17</v>
      </c>
    </row>
    <row r="22" spans="1:4">
      <c r="A22" s="224"/>
      <c r="B22" s="233" t="s">
        <v>46</v>
      </c>
      <c r="C22" s="85">
        <f>(SLF!$BE$22/Pop!$D$20)*1000</f>
        <v>1173.0325940565899</v>
      </c>
      <c r="D22" s="389">
        <f t="shared" si="1"/>
        <v>26</v>
      </c>
    </row>
    <row r="23" spans="1:4">
      <c r="A23" s="224"/>
      <c r="B23" s="232" t="s">
        <v>47</v>
      </c>
      <c r="C23" s="119">
        <f>(SLF!$BH$22/Pop!$D$21)*1000</f>
        <v>1346.9002296043197</v>
      </c>
      <c r="D23" s="310">
        <f t="shared" si="1"/>
        <v>14</v>
      </c>
    </row>
    <row r="24" spans="1:4">
      <c r="A24" s="224"/>
      <c r="B24" s="233" t="s">
        <v>48</v>
      </c>
      <c r="C24" s="85">
        <f>(SLF!$BK$22/Pop!$D$22)*1000</f>
        <v>696.66136588485506</v>
      </c>
      <c r="D24" s="389">
        <f t="shared" si="1"/>
        <v>37</v>
      </c>
    </row>
    <row r="25" spans="1:4">
      <c r="A25" s="224"/>
      <c r="B25" s="232" t="s">
        <v>49</v>
      </c>
      <c r="C25" s="119">
        <f>(SLF!$BN$22/Pop!$D$23)*1000</f>
        <v>1198.6763819613354</v>
      </c>
      <c r="D25" s="310">
        <f t="shared" si="1"/>
        <v>25</v>
      </c>
    </row>
    <row r="26" spans="1:4">
      <c r="A26" s="224"/>
      <c r="B26" s="233" t="s">
        <v>50</v>
      </c>
      <c r="C26" s="85">
        <f>(SLF!$BQ$22/Pop!$D$24)*1000</f>
        <v>2469.9408628712472</v>
      </c>
      <c r="D26" s="389">
        <f t="shared" si="1"/>
        <v>3</v>
      </c>
    </row>
    <row r="27" spans="1:4">
      <c r="A27" s="224"/>
      <c r="B27" s="232" t="s">
        <v>51</v>
      </c>
      <c r="C27" s="119">
        <f>(SLF!$BT$22/Pop!$D$25)*1000</f>
        <v>2365.4212376509868</v>
      </c>
      <c r="D27" s="310">
        <f t="shared" si="1"/>
        <v>5</v>
      </c>
    </row>
    <row r="28" spans="1:4">
      <c r="A28" s="224"/>
      <c r="B28" s="233" t="s">
        <v>52</v>
      </c>
      <c r="C28" s="85">
        <f>(SLF!$BW$22/Pop!$D$26)*1000</f>
        <v>1081.8364490961203</v>
      </c>
      <c r="D28" s="389">
        <f t="shared" si="1"/>
        <v>29</v>
      </c>
    </row>
    <row r="29" spans="1:4">
      <c r="A29" s="224"/>
      <c r="B29" s="232" t="s">
        <v>53</v>
      </c>
      <c r="C29" s="119">
        <f>(SLF!$BZ$22/Pop!$C27)*1000</f>
        <v>2134.7177533087925</v>
      </c>
      <c r="D29" s="310">
        <f t="shared" si="1"/>
        <v>6</v>
      </c>
    </row>
    <row r="30" spans="1:4">
      <c r="A30" s="224"/>
      <c r="B30" s="233" t="s">
        <v>54</v>
      </c>
      <c r="C30" s="85">
        <f>(SLF!$CC$22/Pop!$D$28)*1000</f>
        <v>621.57818464820764</v>
      </c>
      <c r="D30" s="389">
        <f t="shared" si="1"/>
        <v>39</v>
      </c>
    </row>
    <row r="31" spans="1:4">
      <c r="A31" s="224"/>
      <c r="B31" s="232" t="s">
        <v>55</v>
      </c>
      <c r="C31" s="119">
        <f>(SLF!$CF$22/Pop!$D$29)*1000</f>
        <v>1131.6100321761076</v>
      </c>
      <c r="D31" s="310">
        <f t="shared" si="1"/>
        <v>27</v>
      </c>
    </row>
    <row r="32" spans="1:4">
      <c r="A32" s="224"/>
      <c r="B32" s="233" t="s">
        <v>56</v>
      </c>
      <c r="C32" s="85">
        <f>(SLF!$CI$22/Pop!$D$30)*1000</f>
        <v>1226.4089038480577</v>
      </c>
      <c r="D32" s="389">
        <f t="shared" si="1"/>
        <v>21</v>
      </c>
    </row>
    <row r="33" spans="1:8">
      <c r="A33" s="224"/>
      <c r="B33" s="232" t="s">
        <v>57</v>
      </c>
      <c r="C33" s="119">
        <f>(SLF!$CL$22/Pop!$D$31)*1000</f>
        <v>1225.8926243785099</v>
      </c>
      <c r="D33" s="310">
        <f t="shared" si="1"/>
        <v>22</v>
      </c>
    </row>
    <row r="34" spans="1:8">
      <c r="A34" s="224"/>
      <c r="B34" s="233" t="s">
        <v>130</v>
      </c>
      <c r="C34" s="85">
        <f>(SLF!$CO$22/Pop!$D$32)*1000</f>
        <v>0</v>
      </c>
      <c r="D34" s="388" t="s">
        <v>328</v>
      </c>
    </row>
    <row r="35" spans="1:8">
      <c r="A35" s="224"/>
      <c r="B35" s="232" t="s">
        <v>126</v>
      </c>
      <c r="C35" s="119">
        <f>(SLF!$CR$22/Pop!$D$33)*1000</f>
        <v>78.139442098613571</v>
      </c>
      <c r="D35" s="310">
        <f t="shared" ref="D35:D46" si="2">RANK(C35,$C$7:$C$56)</f>
        <v>42</v>
      </c>
    </row>
    <row r="36" spans="1:8">
      <c r="A36" s="224"/>
      <c r="B36" s="233" t="s">
        <v>60</v>
      </c>
      <c r="C36" s="85">
        <f>(SLF!$CU$22/Pop!$D$34)*1000</f>
        <v>1692.3028013087967</v>
      </c>
      <c r="D36" s="389">
        <f t="shared" si="2"/>
        <v>10</v>
      </c>
    </row>
    <row r="37" spans="1:8">
      <c r="A37" s="224"/>
      <c r="B37" s="232" t="s">
        <v>61</v>
      </c>
      <c r="C37" s="119">
        <f>(SLF!$CX$22/Pop!$D$35)*1000</f>
        <v>598.56953153782536</v>
      </c>
      <c r="D37" s="310">
        <f t="shared" si="2"/>
        <v>40</v>
      </c>
    </row>
    <row r="38" spans="1:8">
      <c r="A38" s="224"/>
      <c r="B38" s="233" t="s">
        <v>62</v>
      </c>
      <c r="C38" s="85">
        <f>(SLF!$DA$22/Pop!$D$36)*1000</f>
        <v>3406.8557702828789</v>
      </c>
      <c r="D38" s="389">
        <f t="shared" si="2"/>
        <v>1</v>
      </c>
    </row>
    <row r="39" spans="1:8">
      <c r="A39" s="224"/>
      <c r="B39" s="232" t="s">
        <v>63</v>
      </c>
      <c r="C39" s="119">
        <f>(SLF!$DD$22/Pop!$D$37)*1000</f>
        <v>1214.6094803168871</v>
      </c>
      <c r="D39" s="310">
        <f t="shared" si="2"/>
        <v>23</v>
      </c>
      <c r="H39" s="240" t="s">
        <v>91</v>
      </c>
    </row>
    <row r="40" spans="1:8">
      <c r="A40" s="224"/>
      <c r="B40" s="233" t="s">
        <v>64</v>
      </c>
      <c r="C40" s="85">
        <f>(SLF!$DG$22/Pop!$D$38)*1000</f>
        <v>484.95541367665686</v>
      </c>
      <c r="D40" s="389">
        <f t="shared" si="2"/>
        <v>41</v>
      </c>
    </row>
    <row r="41" spans="1:8">
      <c r="A41" s="224"/>
      <c r="B41" s="232" t="s">
        <v>65</v>
      </c>
      <c r="C41" s="119">
        <f>(SLF!$DJ$22/Pop!$D$39)*1000</f>
        <v>1237.8549924158604</v>
      </c>
      <c r="D41" s="310">
        <f t="shared" si="2"/>
        <v>20</v>
      </c>
    </row>
    <row r="42" spans="1:8">
      <c r="A42" s="224"/>
      <c r="B42" s="233" t="s">
        <v>66</v>
      </c>
      <c r="C42" s="85">
        <f>(SLF!$DM$22/Pop!$D$40)*1000</f>
        <v>887.06993364608968</v>
      </c>
      <c r="D42" s="389">
        <f t="shared" si="2"/>
        <v>34</v>
      </c>
    </row>
    <row r="43" spans="1:8">
      <c r="A43" s="224"/>
      <c r="B43" s="232" t="s">
        <v>67</v>
      </c>
      <c r="C43" s="119">
        <f>(SLF!$DP$22/Pop!$D$41)*1000</f>
        <v>2123.3393258448459</v>
      </c>
      <c r="D43" s="310">
        <f t="shared" si="2"/>
        <v>7</v>
      </c>
      <c r="G43" s="240" t="s">
        <v>91</v>
      </c>
    </row>
    <row r="44" spans="1:8">
      <c r="A44" s="224"/>
      <c r="B44" s="233" t="s">
        <v>68</v>
      </c>
      <c r="C44" s="85">
        <f>(SLF!$DS$22/Pop!$D$42)*1000</f>
        <v>1415.7841911699797</v>
      </c>
      <c r="D44" s="389">
        <f t="shared" si="2"/>
        <v>12</v>
      </c>
    </row>
    <row r="45" spans="1:8">
      <c r="A45" s="224"/>
      <c r="B45" s="232" t="s">
        <v>69</v>
      </c>
      <c r="C45" s="119">
        <f>(SLF!$DV$22/Pop!$D$43)*1000</f>
        <v>1255.946638293771</v>
      </c>
      <c r="D45" s="310">
        <f t="shared" si="2"/>
        <v>19</v>
      </c>
    </row>
    <row r="46" spans="1:8">
      <c r="A46" s="224"/>
      <c r="B46" s="233" t="s">
        <v>70</v>
      </c>
      <c r="C46" s="85">
        <f>(SLF!$DY$22/Pop!$D$44)*1000</f>
        <v>871.74823117150618</v>
      </c>
      <c r="D46" s="389">
        <f t="shared" si="2"/>
        <v>35</v>
      </c>
    </row>
    <row r="47" spans="1:8">
      <c r="A47" s="224"/>
      <c r="B47" s="232" t="s">
        <v>131</v>
      </c>
      <c r="C47" s="119">
        <f>(SLF!$EB$22/Pop!$D$45)*1000</f>
        <v>0</v>
      </c>
      <c r="D47" s="390" t="s">
        <v>328</v>
      </c>
    </row>
    <row r="48" spans="1:8">
      <c r="A48" s="224"/>
      <c r="B48" s="233" t="s">
        <v>127</v>
      </c>
      <c r="C48" s="85">
        <f>(SLF!$EE$22/Pop!$D$46)*1000</f>
        <v>36.403046769677793</v>
      </c>
      <c r="D48" s="389">
        <f>RANK(C48,$C$7:$C$56)</f>
        <v>43</v>
      </c>
    </row>
    <row r="49" spans="1:7">
      <c r="A49" s="224"/>
      <c r="B49" s="232" t="s">
        <v>132</v>
      </c>
      <c r="C49" s="119">
        <f>(SLF!$EH$22/Pop!$D$47)*1000</f>
        <v>0</v>
      </c>
      <c r="D49" s="390" t="s">
        <v>328</v>
      </c>
    </row>
    <row r="50" spans="1:7">
      <c r="A50" s="224"/>
      <c r="B50" s="233" t="s">
        <v>74</v>
      </c>
      <c r="C50" s="85">
        <f>(SLF!$EK$22/Pop!$D$48)*1000</f>
        <v>1265.6847045393288</v>
      </c>
      <c r="D50" s="389">
        <f>RANK(C50,$C$7:$C$56)</f>
        <v>18</v>
      </c>
    </row>
    <row r="51" spans="1:7">
      <c r="A51" s="224"/>
      <c r="B51" s="232" t="s">
        <v>75</v>
      </c>
      <c r="C51" s="119">
        <f>(SLF!$EN$22/Pop!$D$49)*1000</f>
        <v>1312.275969876257</v>
      </c>
      <c r="D51" s="310">
        <f>RANK(C51,$C$7:$C$56)</f>
        <v>16</v>
      </c>
    </row>
    <row r="52" spans="1:7">
      <c r="A52" s="224"/>
      <c r="B52" s="233" t="s">
        <v>76</v>
      </c>
      <c r="C52" s="85">
        <f>(SLF!$EQ$22/Pop!$D$50)*1000</f>
        <v>1659.2508474600197</v>
      </c>
      <c r="D52" s="389">
        <f>RANK(C52,$C$7:$C$56)</f>
        <v>11</v>
      </c>
    </row>
    <row r="53" spans="1:7">
      <c r="A53" s="224"/>
      <c r="B53" s="232" t="s">
        <v>133</v>
      </c>
      <c r="C53" s="119">
        <f>(SLF!$ET$22/Pop!$D$51)*1000</f>
        <v>0</v>
      </c>
      <c r="D53" s="390" t="s">
        <v>328</v>
      </c>
    </row>
    <row r="54" spans="1:7">
      <c r="A54" s="224"/>
      <c r="B54" s="233" t="s">
        <v>78</v>
      </c>
      <c r="C54" s="85">
        <f>(SLF!$EW$22/Pop!$D$52)*1000</f>
        <v>1081.0733966970961</v>
      </c>
      <c r="D54" s="389">
        <f>RANK(C54,$C$7:$C$56)</f>
        <v>30</v>
      </c>
    </row>
    <row r="55" spans="1:7">
      <c r="A55" s="224"/>
      <c r="B55" s="232" t="s">
        <v>79</v>
      </c>
      <c r="C55" s="119">
        <f>(SLF!$EZ$22/Pop!$D$53)*1000</f>
        <v>1403.6321896557602</v>
      </c>
      <c r="D55" s="310">
        <f>RANK(C55,$C$7:$C$56)</f>
        <v>13</v>
      </c>
    </row>
    <row r="56" spans="1:7">
      <c r="A56" s="224"/>
      <c r="B56" s="233" t="s">
        <v>134</v>
      </c>
      <c r="C56" s="85">
        <f>(SLF!$FC$22/Pop!$C54)*1000</f>
        <v>0</v>
      </c>
      <c r="D56" s="388" t="s">
        <v>328</v>
      </c>
    </row>
    <row r="57" spans="1:7">
      <c r="A57" s="224"/>
      <c r="B57" s="194" t="s">
        <v>81</v>
      </c>
      <c r="C57" s="188">
        <f>(SLF!$AG$22/Pop!$D$55)*1000</f>
        <v>2946.1205022614308</v>
      </c>
      <c r="D57" s="310" t="str">
        <f>CONCATENATE("(",RANK(C57,$C$7:$C$57),")")</f>
        <v>(2)</v>
      </c>
    </row>
    <row r="58" spans="1:7">
      <c r="A58" s="111"/>
      <c r="B58" s="224"/>
      <c r="C58" s="224"/>
      <c r="D58" s="198"/>
      <c r="E58" s="224"/>
    </row>
    <row r="59" spans="1:7">
      <c r="A59" s="233" t="s">
        <v>135</v>
      </c>
      <c r="B59" s="224"/>
      <c r="C59" s="224"/>
      <c r="D59" s="198"/>
      <c r="E59" s="224"/>
    </row>
    <row r="60" spans="1:7">
      <c r="A60" s="233" t="s">
        <v>136</v>
      </c>
      <c r="B60" s="224"/>
      <c r="C60" s="224"/>
      <c r="D60" s="198"/>
      <c r="E60" s="224"/>
    </row>
    <row r="61" spans="1:7">
      <c r="A61" s="728" t="s">
        <v>830</v>
      </c>
      <c r="B61" s="728"/>
      <c r="C61" s="728"/>
      <c r="D61" s="728"/>
      <c r="E61" s="728"/>
      <c r="F61" s="728"/>
      <c r="G61" s="728"/>
    </row>
    <row r="62" spans="1:7">
      <c r="A62" s="728"/>
      <c r="B62" s="728"/>
      <c r="C62" s="728"/>
      <c r="D62" s="728"/>
      <c r="E62" s="728"/>
      <c r="F62" s="728"/>
      <c r="G62" s="728"/>
    </row>
    <row r="63" spans="1:7">
      <c r="A63" s="567" t="s">
        <v>822</v>
      </c>
      <c r="B63" s="224"/>
      <c r="C63" s="224"/>
      <c r="D63" s="198"/>
      <c r="E63" s="224"/>
    </row>
    <row r="64" spans="1:7">
      <c r="A64" s="111"/>
      <c r="B64" s="224"/>
      <c r="C64" s="224"/>
      <c r="D64" s="198"/>
      <c r="E64" s="224"/>
    </row>
    <row r="65" spans="1:5">
      <c r="A65" s="111"/>
      <c r="B65" s="224"/>
      <c r="C65" s="224"/>
      <c r="D65" s="198"/>
      <c r="E65" s="224"/>
    </row>
    <row r="66" spans="1:5">
      <c r="A66" s="224"/>
      <c r="B66" s="224"/>
      <c r="C66" s="224"/>
      <c r="D66" s="198"/>
      <c r="E66" s="224"/>
    </row>
    <row r="67" spans="1:5">
      <c r="B67" s="224"/>
    </row>
    <row r="68" spans="1:5">
      <c r="B68" s="204"/>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7"/>
  <sheetViews>
    <sheetView zoomScale="93" zoomScaleNormal="100" workbookViewId="0">
      <pane ySplit="6" topLeftCell="A31" activePane="bottomLeft" state="frozen"/>
      <selection activeCell="D31" sqref="D31"/>
      <selection pane="bottomLeft" activeCell="A109" sqref="A109:I110"/>
    </sheetView>
  </sheetViews>
  <sheetFormatPr defaultColWidth="9.15234375" defaultRowHeight="14.6"/>
  <cols>
    <col min="1" max="1" width="9.15234375" style="558"/>
    <col min="2" max="2" width="11" style="558" customWidth="1"/>
    <col min="3" max="3" width="9.23046875" style="558" customWidth="1"/>
    <col min="4" max="4" width="9.69140625" style="558" customWidth="1"/>
    <col min="5" max="5" width="13.69140625" style="558" bestFit="1" customWidth="1"/>
    <col min="6" max="6" width="9.15234375" style="558"/>
    <col min="7" max="7" width="9.3828125" style="558" bestFit="1" customWidth="1"/>
    <col min="8" max="8" width="9.69140625" style="558" bestFit="1" customWidth="1"/>
    <col min="9" max="16384" width="9.15234375" style="558"/>
  </cols>
  <sheetData>
    <row r="2" spans="1:10">
      <c r="A2" s="560"/>
      <c r="B2" s="722" t="s">
        <v>369</v>
      </c>
      <c r="C2" s="748"/>
      <c r="D2" s="748"/>
      <c r="E2" s="566"/>
    </row>
    <row r="3" spans="1:10" ht="17.600000000000001">
      <c r="A3" s="738" t="s">
        <v>12</v>
      </c>
      <c r="B3" s="743"/>
      <c r="C3" s="743"/>
      <c r="D3" s="743"/>
      <c r="E3" s="748"/>
    </row>
    <row r="4" spans="1:10" ht="17.600000000000001">
      <c r="A4" s="560"/>
      <c r="B4" s="742" t="s">
        <v>859</v>
      </c>
      <c r="C4" s="743"/>
      <c r="D4" s="743"/>
      <c r="E4" s="566"/>
    </row>
    <row r="5" spans="1:10">
      <c r="A5" s="560"/>
      <c r="B5" s="560"/>
      <c r="C5" s="566"/>
      <c r="D5" s="566"/>
      <c r="E5" s="566"/>
    </row>
    <row r="6" spans="1:10">
      <c r="A6" s="567"/>
      <c r="B6" s="427" t="s">
        <v>27</v>
      </c>
      <c r="C6" s="141" t="s">
        <v>105</v>
      </c>
      <c r="D6" s="616"/>
      <c r="E6" s="616" t="s">
        <v>106</v>
      </c>
      <c r="F6" s="567"/>
      <c r="G6" s="567"/>
      <c r="H6" s="567"/>
      <c r="I6" s="567"/>
      <c r="J6" s="567"/>
    </row>
    <row r="7" spans="1:10">
      <c r="A7" s="567"/>
      <c r="B7" s="617" t="s">
        <v>31</v>
      </c>
      <c r="C7" s="142">
        <v>6.5000000000000002E-2</v>
      </c>
      <c r="D7" s="196" t="s">
        <v>107</v>
      </c>
      <c r="E7" s="122">
        <v>0</v>
      </c>
      <c r="F7" s="567"/>
      <c r="G7" s="567"/>
      <c r="H7" s="567"/>
      <c r="I7" s="567"/>
      <c r="J7" s="567"/>
    </row>
    <row r="8" spans="1:10">
      <c r="A8" s="567"/>
      <c r="B8" s="618" t="s">
        <v>32</v>
      </c>
      <c r="C8" s="145">
        <v>0</v>
      </c>
      <c r="D8" s="195" t="s">
        <v>107</v>
      </c>
      <c r="E8" s="588">
        <v>0</v>
      </c>
      <c r="F8" s="567"/>
      <c r="G8" s="567"/>
      <c r="H8" s="567"/>
      <c r="I8" s="567"/>
      <c r="J8" s="567"/>
    </row>
    <row r="9" spans="1:10">
      <c r="A9" s="567"/>
      <c r="B9" s="618"/>
      <c r="C9" s="145">
        <v>0.02</v>
      </c>
      <c r="D9" s="195" t="s">
        <v>107</v>
      </c>
      <c r="E9" s="588">
        <v>25000</v>
      </c>
      <c r="F9" s="567"/>
      <c r="G9" s="567"/>
      <c r="H9" s="400"/>
      <c r="I9" s="567"/>
      <c r="J9" s="567"/>
    </row>
    <row r="10" spans="1:10">
      <c r="A10" s="567"/>
      <c r="B10" s="618"/>
      <c r="C10" s="145">
        <v>0.03</v>
      </c>
      <c r="D10" s="195" t="s">
        <v>107</v>
      </c>
      <c r="E10" s="588">
        <v>49000</v>
      </c>
      <c r="F10" s="567"/>
      <c r="G10" s="567"/>
      <c r="H10" s="567"/>
      <c r="I10" s="567"/>
      <c r="J10" s="567"/>
    </row>
    <row r="11" spans="1:10">
      <c r="A11" s="567"/>
      <c r="B11" s="618"/>
      <c r="C11" s="145">
        <v>0.04</v>
      </c>
      <c r="D11" s="195" t="s">
        <v>107</v>
      </c>
      <c r="E11" s="588">
        <v>74000</v>
      </c>
      <c r="F11" s="567"/>
      <c r="G11" s="567"/>
      <c r="H11" s="567"/>
      <c r="I11" s="567"/>
      <c r="J11" s="567"/>
    </row>
    <row r="12" spans="1:10">
      <c r="A12" s="567"/>
      <c r="B12" s="618"/>
      <c r="C12" s="145">
        <v>0.05</v>
      </c>
      <c r="D12" s="195" t="s">
        <v>107</v>
      </c>
      <c r="E12" s="588">
        <v>99000</v>
      </c>
      <c r="F12" s="567"/>
      <c r="G12" s="567"/>
      <c r="H12" s="567"/>
      <c r="I12" s="567"/>
      <c r="J12" s="567"/>
    </row>
    <row r="13" spans="1:10">
      <c r="A13" s="567"/>
      <c r="B13" s="618"/>
      <c r="C13" s="145">
        <v>0.06</v>
      </c>
      <c r="D13" s="195" t="s">
        <v>107</v>
      </c>
      <c r="E13" s="588">
        <v>124000</v>
      </c>
      <c r="F13" s="567"/>
      <c r="G13" s="567"/>
      <c r="H13" s="567"/>
      <c r="I13" s="567"/>
      <c r="J13" s="567"/>
    </row>
    <row r="14" spans="1:10">
      <c r="A14" s="567"/>
      <c r="B14" s="618"/>
      <c r="C14" s="145">
        <v>7.0000000000000007E-2</v>
      </c>
      <c r="D14" s="195" t="s">
        <v>107</v>
      </c>
      <c r="E14" s="588">
        <v>148000</v>
      </c>
      <c r="F14" s="567"/>
      <c r="G14" s="567"/>
      <c r="H14" s="567"/>
      <c r="I14" s="567"/>
      <c r="J14" s="567"/>
    </row>
    <row r="15" spans="1:10">
      <c r="A15" s="567"/>
      <c r="B15" s="618"/>
      <c r="C15" s="145">
        <v>0.08</v>
      </c>
      <c r="D15" s="195" t="s">
        <v>107</v>
      </c>
      <c r="E15" s="588">
        <v>173000</v>
      </c>
      <c r="F15" s="567"/>
      <c r="G15" s="567"/>
      <c r="H15" s="567"/>
      <c r="I15" s="567"/>
      <c r="J15" s="567"/>
    </row>
    <row r="16" spans="1:10">
      <c r="A16" s="567"/>
      <c r="B16" s="618"/>
      <c r="C16" s="145">
        <v>0.09</v>
      </c>
      <c r="D16" s="195" t="s">
        <v>107</v>
      </c>
      <c r="E16" s="588">
        <v>198000</v>
      </c>
      <c r="F16" s="567"/>
      <c r="G16" s="567"/>
      <c r="H16" s="567"/>
      <c r="I16" s="567"/>
      <c r="J16" s="567"/>
    </row>
    <row r="17" spans="1:10">
      <c r="A17" s="567"/>
      <c r="B17" s="618"/>
      <c r="C17" s="619">
        <v>9.4E-2</v>
      </c>
      <c r="D17" s="195" t="s">
        <v>107</v>
      </c>
      <c r="E17" s="588">
        <v>222000</v>
      </c>
      <c r="F17" s="567"/>
      <c r="G17" s="400"/>
      <c r="H17" s="567"/>
      <c r="I17" s="567"/>
      <c r="J17" s="567"/>
    </row>
    <row r="18" spans="1:10">
      <c r="A18" s="567"/>
      <c r="B18" s="620" t="s">
        <v>33</v>
      </c>
      <c r="C18" s="262">
        <v>4.9000000000000002E-2</v>
      </c>
      <c r="D18" s="263" t="s">
        <v>107</v>
      </c>
      <c r="E18" s="264">
        <v>0</v>
      </c>
      <c r="F18" s="567"/>
      <c r="G18" s="400"/>
      <c r="H18" s="567"/>
      <c r="I18" s="567"/>
      <c r="J18" s="567"/>
    </row>
    <row r="19" spans="1:10">
      <c r="A19" s="567"/>
      <c r="B19" s="618" t="s">
        <v>34</v>
      </c>
      <c r="C19" s="619">
        <v>0.01</v>
      </c>
      <c r="D19" s="195" t="s">
        <v>107</v>
      </c>
      <c r="E19" s="588">
        <v>0</v>
      </c>
      <c r="F19" s="567"/>
      <c r="G19" s="567"/>
      <c r="H19" s="567"/>
      <c r="I19" s="567"/>
      <c r="J19" s="567"/>
    </row>
    <row r="20" spans="1:10">
      <c r="A20" s="567"/>
      <c r="B20" s="618"/>
      <c r="C20" s="619">
        <v>0.02</v>
      </c>
      <c r="D20" s="195" t="s">
        <v>107</v>
      </c>
      <c r="E20" s="588">
        <v>3000</v>
      </c>
      <c r="F20" s="567"/>
      <c r="G20" s="567"/>
      <c r="H20" s="567"/>
      <c r="I20" s="567"/>
      <c r="J20" s="567"/>
    </row>
    <row r="21" spans="1:10">
      <c r="A21" s="567"/>
      <c r="B21" s="618"/>
      <c r="C21" s="619">
        <v>0.03</v>
      </c>
      <c r="D21" s="195" t="s">
        <v>107</v>
      </c>
      <c r="E21" s="588">
        <v>6000</v>
      </c>
      <c r="F21" s="567"/>
      <c r="G21" s="567"/>
      <c r="H21" s="567"/>
      <c r="I21" s="567"/>
      <c r="J21" s="567"/>
    </row>
    <row r="22" spans="1:10">
      <c r="A22" s="567"/>
      <c r="B22" s="618"/>
      <c r="C22" s="619">
        <v>0.05</v>
      </c>
      <c r="D22" s="195" t="s">
        <v>107</v>
      </c>
      <c r="E22" s="588">
        <v>11000</v>
      </c>
      <c r="F22" s="567"/>
      <c r="G22" s="567"/>
      <c r="H22" s="567"/>
      <c r="I22" s="567"/>
      <c r="J22" s="567"/>
    </row>
    <row r="23" spans="1:10">
      <c r="A23" s="567"/>
      <c r="B23" s="618"/>
      <c r="C23" s="619">
        <v>0.06</v>
      </c>
      <c r="D23" s="195" t="s">
        <v>107</v>
      </c>
      <c r="E23" s="588">
        <v>25000</v>
      </c>
      <c r="F23" s="567"/>
      <c r="G23" s="567"/>
      <c r="H23" s="567"/>
      <c r="I23" s="567"/>
      <c r="J23" s="567"/>
    </row>
    <row r="24" spans="1:10">
      <c r="A24" s="567"/>
      <c r="B24" s="618"/>
      <c r="C24" s="619">
        <v>6.2E-2</v>
      </c>
      <c r="D24" s="195" t="s">
        <v>107</v>
      </c>
      <c r="E24" s="588">
        <v>100000</v>
      </c>
      <c r="F24" s="567"/>
      <c r="G24" s="567"/>
      <c r="H24" s="567"/>
      <c r="I24" s="567"/>
      <c r="J24" s="567"/>
    </row>
    <row r="25" spans="1:10">
      <c r="A25" s="567"/>
      <c r="B25" s="617" t="s">
        <v>137</v>
      </c>
      <c r="C25" s="143">
        <v>8.8400000000000006E-2</v>
      </c>
      <c r="D25" s="196" t="s">
        <v>107</v>
      </c>
      <c r="E25" s="122">
        <v>0</v>
      </c>
      <c r="F25" s="567"/>
      <c r="G25" s="567"/>
      <c r="H25" s="567"/>
      <c r="I25" s="567"/>
      <c r="J25" s="567"/>
    </row>
    <row r="26" spans="1:10">
      <c r="A26" s="567"/>
      <c r="B26" s="149" t="s">
        <v>36</v>
      </c>
      <c r="C26" s="146">
        <v>4.5499999999999999E-2</v>
      </c>
      <c r="D26" s="195" t="s">
        <v>107</v>
      </c>
      <c r="E26" s="588">
        <v>0</v>
      </c>
      <c r="F26" s="567"/>
      <c r="G26" s="567"/>
      <c r="H26" s="567"/>
      <c r="I26" s="567"/>
      <c r="J26" s="567"/>
    </row>
    <row r="27" spans="1:10">
      <c r="A27" s="567"/>
      <c r="B27" s="621" t="s">
        <v>189</v>
      </c>
      <c r="C27" s="143">
        <v>7.4999999999999997E-2</v>
      </c>
      <c r="D27" s="196" t="s">
        <v>107</v>
      </c>
      <c r="E27" s="122">
        <v>0</v>
      </c>
      <c r="F27" s="567"/>
      <c r="G27" s="567"/>
      <c r="H27" s="567"/>
      <c r="I27" s="567"/>
      <c r="J27" s="567"/>
    </row>
    <row r="28" spans="1:10">
      <c r="A28" s="567"/>
      <c r="B28" s="618" t="s">
        <v>139</v>
      </c>
      <c r="C28" s="619">
        <v>8.6999999999999994E-2</v>
      </c>
      <c r="D28" s="195" t="s">
        <v>107</v>
      </c>
      <c r="E28" s="588">
        <v>0</v>
      </c>
      <c r="F28" s="567"/>
      <c r="G28" s="567"/>
      <c r="H28" s="567"/>
      <c r="I28" s="567"/>
      <c r="J28" s="567"/>
    </row>
    <row r="29" spans="1:10">
      <c r="A29" s="567"/>
      <c r="B29" s="617" t="s">
        <v>922</v>
      </c>
      <c r="C29" s="521">
        <v>4.4580000000000002E-2</v>
      </c>
      <c r="D29" s="196" t="s">
        <v>107</v>
      </c>
      <c r="E29" s="122">
        <v>0</v>
      </c>
      <c r="F29" s="567"/>
      <c r="G29" s="567"/>
      <c r="H29" s="567"/>
      <c r="I29" s="567"/>
      <c r="J29" s="567"/>
    </row>
    <row r="30" spans="1:10">
      <c r="A30" s="567"/>
      <c r="B30" s="618" t="s">
        <v>923</v>
      </c>
      <c r="C30" s="146">
        <v>5.7500000000000002E-2</v>
      </c>
      <c r="D30" s="195" t="s">
        <v>107</v>
      </c>
      <c r="E30" s="588">
        <v>0</v>
      </c>
      <c r="F30" s="567"/>
      <c r="G30" s="567"/>
      <c r="H30" s="567"/>
      <c r="I30" s="567"/>
      <c r="J30" s="567"/>
    </row>
    <row r="31" spans="1:10">
      <c r="A31" s="567"/>
      <c r="B31" s="617" t="s">
        <v>41</v>
      </c>
      <c r="C31" s="142">
        <v>4.3999999999999997E-2</v>
      </c>
      <c r="D31" s="196" t="s">
        <v>107</v>
      </c>
      <c r="E31" s="122">
        <v>0</v>
      </c>
      <c r="F31" s="567"/>
      <c r="G31" s="567"/>
      <c r="H31" s="567"/>
      <c r="I31" s="567"/>
      <c r="J31" s="567"/>
    </row>
    <row r="32" spans="1:10">
      <c r="A32" s="567"/>
      <c r="B32" s="617"/>
      <c r="C32" s="142">
        <v>5.3999999999999999E-2</v>
      </c>
      <c r="D32" s="196" t="s">
        <v>107</v>
      </c>
      <c r="E32" s="122">
        <v>25000</v>
      </c>
      <c r="F32" s="567"/>
      <c r="G32" s="567"/>
      <c r="H32" s="567"/>
      <c r="I32" s="567"/>
      <c r="J32" s="567"/>
    </row>
    <row r="33" spans="1:10">
      <c r="A33" s="567"/>
      <c r="B33" s="617"/>
      <c r="C33" s="142">
        <v>6.4000000000000001E-2</v>
      </c>
      <c r="D33" s="196" t="s">
        <v>107</v>
      </c>
      <c r="E33" s="122">
        <v>100000</v>
      </c>
      <c r="F33" s="567"/>
      <c r="G33" s="567"/>
      <c r="H33" s="567"/>
      <c r="I33" s="567"/>
      <c r="J33" s="567"/>
    </row>
    <row r="34" spans="1:10">
      <c r="A34" s="567"/>
      <c r="B34" s="618" t="s">
        <v>42</v>
      </c>
      <c r="C34" s="622">
        <v>6.9250000000000006E-2</v>
      </c>
      <c r="D34" s="195" t="s">
        <v>107</v>
      </c>
      <c r="E34" s="588">
        <v>0</v>
      </c>
      <c r="F34" s="567"/>
      <c r="G34" s="567"/>
    </row>
    <row r="35" spans="1:10">
      <c r="A35" s="567"/>
      <c r="B35" s="617" t="s">
        <v>924</v>
      </c>
      <c r="C35" s="143">
        <v>9.5000000000000001E-2</v>
      </c>
      <c r="D35" s="196" t="s">
        <v>107</v>
      </c>
      <c r="E35" s="122">
        <v>0</v>
      </c>
      <c r="F35" s="567"/>
      <c r="G35" s="567"/>
    </row>
    <row r="36" spans="1:10">
      <c r="A36" s="567"/>
      <c r="B36" s="618" t="s">
        <v>925</v>
      </c>
      <c r="C36" s="146">
        <v>5.2499999999999998E-2</v>
      </c>
      <c r="D36" s="195" t="s">
        <v>107</v>
      </c>
      <c r="E36" s="588">
        <v>0</v>
      </c>
      <c r="F36" s="567"/>
      <c r="G36" s="567"/>
    </row>
    <row r="37" spans="1:10">
      <c r="A37" s="567"/>
      <c r="B37" s="617" t="s">
        <v>45</v>
      </c>
      <c r="C37" s="142">
        <v>5.5E-2</v>
      </c>
      <c r="D37" s="196" t="s">
        <v>107</v>
      </c>
      <c r="E37" s="122">
        <v>0</v>
      </c>
      <c r="F37" s="567"/>
      <c r="G37" s="567"/>
    </row>
    <row r="38" spans="1:10">
      <c r="A38" s="567"/>
      <c r="B38" s="617"/>
      <c r="C38" s="142">
        <v>0.09</v>
      </c>
      <c r="D38" s="196" t="s">
        <v>107</v>
      </c>
      <c r="E38" s="122">
        <v>100000</v>
      </c>
      <c r="F38" s="567"/>
      <c r="G38" s="567"/>
    </row>
    <row r="39" spans="1:10">
      <c r="A39" s="567"/>
      <c r="B39" s="617"/>
      <c r="C39" s="142">
        <v>9.8000000000000004E-2</v>
      </c>
      <c r="D39" s="196" t="s">
        <v>107</v>
      </c>
      <c r="E39" s="122">
        <v>250000</v>
      </c>
      <c r="F39" s="567"/>
      <c r="G39" s="567"/>
    </row>
    <row r="40" spans="1:10">
      <c r="A40" s="567"/>
      <c r="B40" s="618" t="s">
        <v>46</v>
      </c>
      <c r="C40" s="145">
        <v>0.04</v>
      </c>
      <c r="D40" s="195" t="s">
        <v>107</v>
      </c>
      <c r="E40" s="588">
        <v>0</v>
      </c>
      <c r="F40" s="623"/>
      <c r="G40" s="567"/>
    </row>
    <row r="41" spans="1:10">
      <c r="A41" s="567"/>
      <c r="B41" s="618"/>
      <c r="C41" s="145">
        <v>7.0000000000000007E-2</v>
      </c>
      <c r="D41" s="195" t="s">
        <v>107</v>
      </c>
      <c r="E41" s="588">
        <v>50000</v>
      </c>
      <c r="F41" s="612"/>
      <c r="G41" s="567"/>
    </row>
    <row r="42" spans="1:10">
      <c r="A42" s="567"/>
      <c r="B42" s="621" t="s">
        <v>47</v>
      </c>
      <c r="C42" s="144">
        <v>0.05</v>
      </c>
      <c r="D42" s="196" t="s">
        <v>107</v>
      </c>
      <c r="E42" s="122">
        <v>0</v>
      </c>
      <c r="F42" s="567"/>
      <c r="G42" s="567"/>
    </row>
    <row r="43" spans="1:10">
      <c r="A43" s="567"/>
      <c r="B43" s="618" t="s">
        <v>48</v>
      </c>
      <c r="C43" s="145">
        <v>0.04</v>
      </c>
      <c r="D43" s="195" t="s">
        <v>107</v>
      </c>
      <c r="E43" s="588">
        <v>0</v>
      </c>
      <c r="F43" s="567"/>
      <c r="G43" s="567"/>
    </row>
    <row r="44" spans="1:10">
      <c r="A44" s="567"/>
      <c r="B44" s="618"/>
      <c r="C44" s="145">
        <v>0.05</v>
      </c>
      <c r="D44" s="195" t="s">
        <v>107</v>
      </c>
      <c r="E44" s="588">
        <v>25000</v>
      </c>
      <c r="F44" s="567"/>
      <c r="G44" s="567"/>
    </row>
    <row r="45" spans="1:10">
      <c r="A45" s="567"/>
      <c r="B45" s="618"/>
      <c r="C45" s="145">
        <v>0.06</v>
      </c>
      <c r="D45" s="195" t="s">
        <v>107</v>
      </c>
      <c r="E45" s="588">
        <v>50000</v>
      </c>
      <c r="F45" s="567"/>
      <c r="G45" s="567"/>
    </row>
    <row r="46" spans="1:10">
      <c r="A46" s="567"/>
      <c r="B46" s="618"/>
      <c r="C46" s="145">
        <v>7.0000000000000007E-2</v>
      </c>
      <c r="D46" s="195" t="s">
        <v>107</v>
      </c>
      <c r="E46" s="588">
        <v>100000</v>
      </c>
      <c r="F46" s="567"/>
      <c r="G46" s="567"/>
    </row>
    <row r="47" spans="1:10">
      <c r="A47" s="567"/>
      <c r="B47" s="618"/>
      <c r="C47" s="145">
        <v>0.08</v>
      </c>
      <c r="D47" s="195" t="s">
        <v>107</v>
      </c>
      <c r="E47" s="588">
        <v>200000</v>
      </c>
      <c r="F47" s="567"/>
      <c r="G47" s="567"/>
    </row>
    <row r="48" spans="1:10">
      <c r="A48" s="567"/>
      <c r="B48" s="621" t="s">
        <v>49</v>
      </c>
      <c r="C48" s="143">
        <v>3.5000000000000003E-2</v>
      </c>
      <c r="D48" s="196" t="s">
        <v>107</v>
      </c>
      <c r="E48" s="122">
        <v>0</v>
      </c>
      <c r="F48" s="567"/>
      <c r="G48" s="567"/>
    </row>
    <row r="49" spans="1:7">
      <c r="A49" s="567"/>
      <c r="B49" s="621"/>
      <c r="C49" s="143">
        <v>7.9299999999999995E-2</v>
      </c>
      <c r="D49" s="196" t="s">
        <v>107</v>
      </c>
      <c r="E49" s="122">
        <v>350000</v>
      </c>
      <c r="F49" s="567"/>
      <c r="G49" s="567"/>
    </row>
    <row r="50" spans="1:7">
      <c r="A50" s="567"/>
      <c r="B50" s="621"/>
      <c r="C50" s="143">
        <v>8.3299999999999999E-2</v>
      </c>
      <c r="D50" s="196" t="s">
        <v>107</v>
      </c>
      <c r="E50" s="122">
        <v>1050000</v>
      </c>
      <c r="F50" s="567"/>
      <c r="G50" s="567"/>
    </row>
    <row r="51" spans="1:7">
      <c r="A51" s="567"/>
      <c r="B51" s="621"/>
      <c r="C51" s="143">
        <v>8.9300000000000004E-2</v>
      </c>
      <c r="D51" s="196" t="s">
        <v>107</v>
      </c>
      <c r="E51" s="122">
        <v>3500000</v>
      </c>
      <c r="F51" s="567"/>
      <c r="G51" s="567"/>
    </row>
    <row r="52" spans="1:7">
      <c r="A52" s="567"/>
      <c r="B52" s="149" t="s">
        <v>50</v>
      </c>
      <c r="C52" s="146">
        <v>8.2500000000000004E-2</v>
      </c>
      <c r="D52" s="195" t="s">
        <v>107</v>
      </c>
      <c r="E52" s="588">
        <v>0</v>
      </c>
      <c r="F52" s="567"/>
      <c r="G52" s="567"/>
    </row>
    <row r="53" spans="1:7">
      <c r="A53" s="567"/>
      <c r="B53" s="624" t="s">
        <v>51</v>
      </c>
      <c r="C53" s="265">
        <v>0.08</v>
      </c>
      <c r="D53" s="263" t="s">
        <v>107</v>
      </c>
      <c r="E53" s="264">
        <v>0</v>
      </c>
      <c r="F53" s="567"/>
      <c r="G53" s="567"/>
    </row>
    <row r="54" spans="1:7">
      <c r="A54" s="567"/>
      <c r="B54" s="618" t="s">
        <v>52</v>
      </c>
      <c r="C54" s="146">
        <v>0.06</v>
      </c>
      <c r="D54" s="195" t="s">
        <v>107</v>
      </c>
      <c r="E54" s="588">
        <v>0</v>
      </c>
      <c r="F54" s="145"/>
      <c r="G54" s="567"/>
    </row>
    <row r="55" spans="1:7">
      <c r="A55" s="567"/>
      <c r="B55" s="617" t="s">
        <v>53</v>
      </c>
      <c r="C55" s="142">
        <v>9.8000000000000004E-2</v>
      </c>
      <c r="D55" s="196" t="s">
        <v>107</v>
      </c>
      <c r="E55" s="122">
        <v>0</v>
      </c>
      <c r="F55" s="148"/>
      <c r="G55" s="567"/>
    </row>
    <row r="56" spans="1:7">
      <c r="A56" s="567"/>
      <c r="B56" s="149" t="s">
        <v>926</v>
      </c>
      <c r="C56" s="145">
        <v>0.03</v>
      </c>
      <c r="D56" s="195" t="s">
        <v>107</v>
      </c>
      <c r="E56" s="588">
        <v>4000</v>
      </c>
      <c r="F56" s="149"/>
      <c r="G56" s="567"/>
    </row>
    <row r="57" spans="1:7">
      <c r="A57" s="567"/>
      <c r="B57" s="618"/>
      <c r="C57" s="145">
        <v>0.04</v>
      </c>
      <c r="D57" s="195" t="s">
        <v>107</v>
      </c>
      <c r="E57" s="588">
        <v>5000</v>
      </c>
      <c r="F57" s="567"/>
      <c r="G57" s="567"/>
    </row>
    <row r="58" spans="1:7">
      <c r="A58" s="567"/>
      <c r="B58" s="618"/>
      <c r="C58" s="145">
        <v>0.05</v>
      </c>
      <c r="D58" s="195" t="s">
        <v>107</v>
      </c>
      <c r="E58" s="588">
        <v>10000</v>
      </c>
      <c r="F58" s="567"/>
      <c r="G58" s="567"/>
    </row>
    <row r="59" spans="1:7">
      <c r="A59" s="567"/>
      <c r="B59" s="617" t="s">
        <v>55</v>
      </c>
      <c r="C59" s="143">
        <v>0.04</v>
      </c>
      <c r="D59" s="196" t="s">
        <v>107</v>
      </c>
      <c r="E59" s="122">
        <v>0</v>
      </c>
      <c r="F59" s="567"/>
      <c r="G59" s="567"/>
    </row>
    <row r="60" spans="1:7">
      <c r="A60" s="567"/>
      <c r="B60" s="618" t="s">
        <v>56</v>
      </c>
      <c r="C60" s="146">
        <v>6.7500000000000004E-2</v>
      </c>
      <c r="D60" s="195" t="s">
        <v>107</v>
      </c>
      <c r="E60" s="588">
        <v>0</v>
      </c>
      <c r="F60" s="567"/>
      <c r="G60" s="567"/>
    </row>
    <row r="61" spans="1:7">
      <c r="A61" s="567"/>
      <c r="B61" s="617" t="s">
        <v>57</v>
      </c>
      <c r="C61" s="143">
        <v>5.5800000000000002E-2</v>
      </c>
      <c r="D61" s="196" t="s">
        <v>107</v>
      </c>
      <c r="E61" s="122">
        <v>0</v>
      </c>
      <c r="F61" s="567"/>
      <c r="G61" s="567"/>
    </row>
    <row r="62" spans="1:7">
      <c r="A62" s="567"/>
      <c r="B62" s="617"/>
      <c r="C62" s="143">
        <v>7.8100000000000003E-2</v>
      </c>
      <c r="D62" s="196" t="s">
        <v>107</v>
      </c>
      <c r="E62" s="122">
        <v>100000</v>
      </c>
      <c r="F62" s="567"/>
      <c r="G62" s="567"/>
    </row>
    <row r="63" spans="1:7">
      <c r="A63" s="567"/>
      <c r="B63" s="618" t="s">
        <v>58</v>
      </c>
      <c r="C63" s="198"/>
      <c r="D63" s="104" t="s">
        <v>927</v>
      </c>
      <c r="E63" s="198"/>
      <c r="F63" s="195"/>
      <c r="G63" s="567"/>
    </row>
    <row r="64" spans="1:7">
      <c r="A64" s="567"/>
      <c r="B64" s="621" t="s">
        <v>59</v>
      </c>
      <c r="C64" s="142">
        <v>7.6999999999999999E-2</v>
      </c>
      <c r="D64" s="196" t="s">
        <v>107</v>
      </c>
      <c r="E64" s="122">
        <v>0</v>
      </c>
      <c r="F64" s="146"/>
      <c r="G64" s="567"/>
    </row>
    <row r="65" spans="1:7">
      <c r="A65" s="567"/>
      <c r="B65" s="618" t="s">
        <v>928</v>
      </c>
      <c r="C65" s="619">
        <v>6.5000000000000002E-2</v>
      </c>
      <c r="D65" s="195" t="s">
        <v>107</v>
      </c>
      <c r="E65" s="588">
        <v>0</v>
      </c>
      <c r="F65" s="567"/>
      <c r="G65" s="567"/>
    </row>
    <row r="66" spans="1:7">
      <c r="A66" s="567"/>
      <c r="B66" s="618"/>
      <c r="C66" s="619">
        <v>7.4999999999999997E-2</v>
      </c>
      <c r="D66" s="195" t="s">
        <v>107</v>
      </c>
      <c r="E66" s="588">
        <v>50000</v>
      </c>
      <c r="F66" s="567"/>
      <c r="G66" s="567"/>
    </row>
    <row r="67" spans="1:7">
      <c r="A67" s="567"/>
      <c r="B67" s="618"/>
      <c r="C67" s="619">
        <v>0.09</v>
      </c>
      <c r="D67" s="195" t="s">
        <v>107</v>
      </c>
      <c r="E67" s="588">
        <v>100000</v>
      </c>
      <c r="F67" s="567"/>
      <c r="G67" s="567"/>
    </row>
    <row r="68" spans="1:7">
      <c r="A68" s="567"/>
      <c r="B68" s="618"/>
      <c r="C68" s="619">
        <v>0.115</v>
      </c>
      <c r="D68" s="195" t="s">
        <v>107</v>
      </c>
      <c r="E68" s="588">
        <v>1000000</v>
      </c>
      <c r="F68" s="567"/>
      <c r="G68" s="567"/>
    </row>
    <row r="69" spans="1:7">
      <c r="A69" s="567"/>
      <c r="B69" s="617" t="s">
        <v>61</v>
      </c>
      <c r="C69" s="142">
        <v>4.8000000000000001E-2</v>
      </c>
      <c r="D69" s="196" t="s">
        <v>107</v>
      </c>
      <c r="E69" s="122">
        <v>0</v>
      </c>
      <c r="F69" s="195"/>
      <c r="G69" s="567"/>
    </row>
    <row r="70" spans="1:7">
      <c r="A70" s="567"/>
      <c r="B70" s="617"/>
      <c r="C70" s="142">
        <v>5.8999999999999997E-2</v>
      </c>
      <c r="D70" s="196" t="s">
        <v>107</v>
      </c>
      <c r="E70" s="122">
        <v>500000</v>
      </c>
      <c r="F70" s="567"/>
      <c r="G70" s="567"/>
    </row>
    <row r="71" spans="1:7">
      <c r="A71" s="567"/>
      <c r="B71" s="618" t="s">
        <v>62</v>
      </c>
      <c r="C71" s="619">
        <v>6.5000000000000002E-2</v>
      </c>
      <c r="D71" s="195" t="s">
        <v>107</v>
      </c>
      <c r="E71" s="588">
        <v>0</v>
      </c>
      <c r="F71" s="567"/>
      <c r="G71" s="567"/>
    </row>
    <row r="72" spans="1:7">
      <c r="A72" s="567"/>
      <c r="B72" s="621" t="s">
        <v>63</v>
      </c>
      <c r="C72" s="142">
        <v>2.5000000000000001E-2</v>
      </c>
      <c r="D72" s="196" t="s">
        <v>107</v>
      </c>
      <c r="E72" s="122">
        <v>0</v>
      </c>
      <c r="F72" s="567"/>
      <c r="G72" s="567"/>
    </row>
    <row r="73" spans="1:7">
      <c r="A73" s="567"/>
      <c r="B73" s="149" t="s">
        <v>64</v>
      </c>
      <c r="C73" s="146">
        <v>1.41E-2</v>
      </c>
      <c r="D73" s="195" t="s">
        <v>107</v>
      </c>
      <c r="E73" s="588">
        <v>0</v>
      </c>
      <c r="F73" s="567"/>
      <c r="G73" s="567"/>
    </row>
    <row r="74" spans="1:7">
      <c r="A74" s="567"/>
      <c r="B74" s="618"/>
      <c r="C74" s="146">
        <v>3.5499999999999997E-2</v>
      </c>
      <c r="D74" s="195" t="s">
        <v>107</v>
      </c>
      <c r="E74" s="588">
        <v>25000</v>
      </c>
      <c r="F74" s="567"/>
      <c r="G74" s="567"/>
    </row>
    <row r="75" spans="1:7">
      <c r="A75" s="567"/>
      <c r="B75" s="618"/>
      <c r="C75" s="146">
        <v>4.3099999999999999E-2</v>
      </c>
      <c r="D75" s="195" t="s">
        <v>107</v>
      </c>
      <c r="E75" s="588">
        <v>50000</v>
      </c>
      <c r="F75" s="567"/>
      <c r="G75" s="567"/>
    </row>
    <row r="76" spans="1:7">
      <c r="A76" s="567"/>
      <c r="B76" s="617" t="s">
        <v>65</v>
      </c>
      <c r="C76" s="143"/>
      <c r="D76" s="117" t="s">
        <v>927</v>
      </c>
      <c r="E76" s="122"/>
      <c r="F76" s="567"/>
    </row>
    <row r="77" spans="1:7">
      <c r="A77" s="567"/>
      <c r="B77" s="618" t="s">
        <v>66</v>
      </c>
      <c r="C77" s="145">
        <v>0.06</v>
      </c>
      <c r="D77" s="195" t="s">
        <v>107</v>
      </c>
      <c r="E77" s="588">
        <v>0</v>
      </c>
      <c r="F77" s="567"/>
      <c r="G77" s="567"/>
    </row>
    <row r="78" spans="1:7">
      <c r="A78" s="567"/>
      <c r="B78" s="617" t="s">
        <v>196</v>
      </c>
      <c r="C78" s="142">
        <v>6.6000000000000003E-2</v>
      </c>
      <c r="D78" s="196" t="s">
        <v>107</v>
      </c>
      <c r="E78" s="122">
        <v>0</v>
      </c>
      <c r="F78" s="567"/>
      <c r="G78" s="567"/>
    </row>
    <row r="79" spans="1:7">
      <c r="A79" s="567"/>
      <c r="B79" s="617"/>
      <c r="C79" s="142">
        <v>7.5999999999999998E-2</v>
      </c>
      <c r="D79" s="196" t="s">
        <v>107</v>
      </c>
      <c r="E79" s="122">
        <v>1000000</v>
      </c>
      <c r="F79" s="567"/>
      <c r="G79" s="567"/>
    </row>
    <row r="80" spans="1:7">
      <c r="A80" s="567"/>
      <c r="B80" s="625" t="s">
        <v>68</v>
      </c>
      <c r="C80" s="151">
        <v>9.9900000000000003E-2</v>
      </c>
      <c r="D80" s="152" t="s">
        <v>107</v>
      </c>
      <c r="E80" s="153">
        <v>0</v>
      </c>
      <c r="F80" s="567"/>
      <c r="G80" s="567"/>
    </row>
    <row r="81" spans="1:10">
      <c r="A81" s="567"/>
      <c r="B81" s="617" t="s">
        <v>69</v>
      </c>
      <c r="C81" s="144">
        <v>7.0000000000000007E-2</v>
      </c>
      <c r="D81" s="196" t="s">
        <v>107</v>
      </c>
      <c r="E81" s="122">
        <v>0</v>
      </c>
      <c r="F81" s="567"/>
      <c r="G81" s="567"/>
    </row>
    <row r="82" spans="1:10">
      <c r="A82" s="567"/>
      <c r="B82" s="149" t="s">
        <v>70</v>
      </c>
      <c r="C82" s="145">
        <v>0.05</v>
      </c>
      <c r="D82" s="195" t="s">
        <v>107</v>
      </c>
      <c r="E82" s="588">
        <v>0</v>
      </c>
      <c r="F82" s="567"/>
      <c r="G82" s="567"/>
    </row>
    <row r="83" spans="1:10">
      <c r="A83" s="567"/>
      <c r="B83" s="617" t="s">
        <v>71</v>
      </c>
      <c r="C83" s="219"/>
      <c r="D83" s="117" t="s">
        <v>125</v>
      </c>
      <c r="E83" s="219"/>
      <c r="F83" s="567"/>
      <c r="G83" s="567"/>
    </row>
    <row r="84" spans="1:10">
      <c r="A84" s="567"/>
      <c r="B84" s="618" t="s">
        <v>127</v>
      </c>
      <c r="C84" s="619">
        <v>6.5000000000000002E-2</v>
      </c>
      <c r="D84" s="195" t="s">
        <v>107</v>
      </c>
      <c r="E84" s="588">
        <v>0</v>
      </c>
      <c r="F84" s="567"/>
      <c r="G84" s="567"/>
    </row>
    <row r="85" spans="1:10">
      <c r="A85" s="567"/>
      <c r="B85" s="621" t="s">
        <v>73</v>
      </c>
      <c r="C85" s="219"/>
      <c r="D85" s="117" t="s">
        <v>927</v>
      </c>
      <c r="E85" s="154"/>
      <c r="F85" s="567"/>
      <c r="G85" s="567"/>
    </row>
    <row r="86" spans="1:10">
      <c r="A86" s="567"/>
      <c r="B86" s="149" t="s">
        <v>74</v>
      </c>
      <c r="C86" s="146">
        <v>4.9500000000000002E-2</v>
      </c>
      <c r="D86" s="195" t="s">
        <v>107</v>
      </c>
      <c r="E86" s="588">
        <v>0</v>
      </c>
      <c r="F86" s="145"/>
      <c r="G86" s="567"/>
    </row>
    <row r="87" spans="1:10">
      <c r="A87" s="567"/>
      <c r="B87" s="617" t="s">
        <v>75</v>
      </c>
      <c r="C87" s="144">
        <v>0.06</v>
      </c>
      <c r="D87" s="196" t="s">
        <v>107</v>
      </c>
      <c r="E87" s="122">
        <v>0</v>
      </c>
      <c r="F87" s="535"/>
      <c r="G87" s="567"/>
    </row>
    <row r="88" spans="1:10">
      <c r="A88" s="567"/>
      <c r="B88" s="617"/>
      <c r="C88" s="144">
        <v>7.0000000000000007E-2</v>
      </c>
      <c r="D88" s="196" t="s">
        <v>107</v>
      </c>
      <c r="E88" s="122">
        <v>10000</v>
      </c>
      <c r="F88" s="146"/>
      <c r="G88" s="567"/>
    </row>
    <row r="89" spans="1:10">
      <c r="A89" s="567"/>
      <c r="B89" s="617"/>
      <c r="C89" s="142">
        <v>8.5000000000000006E-2</v>
      </c>
      <c r="D89" s="196" t="s">
        <v>107</v>
      </c>
      <c r="E89" s="122">
        <v>25000</v>
      </c>
      <c r="F89" s="567"/>
      <c r="G89" s="567"/>
    </row>
    <row r="90" spans="1:10">
      <c r="A90" s="567"/>
      <c r="B90" s="618" t="s">
        <v>76</v>
      </c>
      <c r="C90" s="145">
        <v>0.06</v>
      </c>
      <c r="D90" s="195" t="s">
        <v>107</v>
      </c>
      <c r="E90" s="588">
        <v>0</v>
      </c>
      <c r="F90" s="567"/>
      <c r="G90" s="567"/>
    </row>
    <row r="91" spans="1:10">
      <c r="B91" s="617" t="s">
        <v>138</v>
      </c>
      <c r="C91" s="219"/>
      <c r="D91" s="117" t="s">
        <v>927</v>
      </c>
      <c r="E91" s="219"/>
      <c r="F91" s="567"/>
      <c r="G91" s="567"/>
    </row>
    <row r="92" spans="1:10">
      <c r="A92" s="567"/>
      <c r="B92" s="618" t="s">
        <v>78</v>
      </c>
      <c r="C92" s="619">
        <v>6.5000000000000002E-2</v>
      </c>
      <c r="D92" s="195" t="s">
        <v>107</v>
      </c>
      <c r="E92" s="588">
        <v>0</v>
      </c>
      <c r="F92" s="567"/>
      <c r="G92" s="567"/>
    </row>
    <row r="93" spans="1:10">
      <c r="A93" s="567"/>
      <c r="B93" s="617" t="s">
        <v>79</v>
      </c>
      <c r="C93" s="142">
        <v>7.9000000000000001E-2</v>
      </c>
      <c r="D93" s="196" t="s">
        <v>107</v>
      </c>
      <c r="E93" s="122">
        <v>0</v>
      </c>
      <c r="F93" s="567"/>
      <c r="G93" s="567"/>
    </row>
    <row r="94" spans="1:10">
      <c r="A94" s="567"/>
      <c r="B94" s="618" t="s">
        <v>80</v>
      </c>
      <c r="C94" s="198"/>
      <c r="D94" s="104" t="s">
        <v>125</v>
      </c>
      <c r="E94" s="198"/>
      <c r="F94" s="567"/>
      <c r="G94" s="567"/>
    </row>
    <row r="95" spans="1:10">
      <c r="A95" s="429"/>
      <c r="B95" s="617" t="s">
        <v>81</v>
      </c>
      <c r="C95" s="143">
        <v>8.2500000000000004E-2</v>
      </c>
      <c r="D95" s="196" t="s">
        <v>107</v>
      </c>
      <c r="E95" s="122">
        <v>0</v>
      </c>
      <c r="F95" s="567"/>
      <c r="G95" s="567"/>
    </row>
    <row r="96" spans="1:10" ht="15" customHeight="1">
      <c r="A96" s="371"/>
      <c r="B96" s="371"/>
      <c r="C96" s="371"/>
      <c r="D96" s="371"/>
      <c r="E96" s="371"/>
      <c r="F96" s="371"/>
      <c r="G96" s="371"/>
      <c r="H96" s="371"/>
      <c r="I96" s="371"/>
      <c r="J96" s="562"/>
    </row>
    <row r="97" spans="1:10" ht="15" customHeight="1">
      <c r="A97" s="371"/>
      <c r="B97" s="371"/>
      <c r="C97" s="371"/>
      <c r="D97" s="371"/>
      <c r="E97" s="371"/>
      <c r="F97" s="371"/>
      <c r="G97" s="371"/>
      <c r="H97" s="371"/>
      <c r="I97" s="371"/>
      <c r="J97" s="562"/>
    </row>
    <row r="98" spans="1:10" ht="15" customHeight="1">
      <c r="A98" s="627" t="s">
        <v>970</v>
      </c>
      <c r="B98" s="371"/>
      <c r="C98" s="371"/>
      <c r="D98" s="371"/>
      <c r="E98" s="371"/>
      <c r="F98" s="371"/>
      <c r="G98" s="371"/>
      <c r="H98" s="371"/>
      <c r="I98" s="371"/>
      <c r="J98" s="567"/>
    </row>
    <row r="99" spans="1:10" ht="15" customHeight="1">
      <c r="A99" s="760" t="s">
        <v>929</v>
      </c>
      <c r="B99" s="760"/>
      <c r="C99" s="760"/>
      <c r="D99" s="760"/>
      <c r="E99" s="760"/>
      <c r="F99" s="760"/>
      <c r="G99" s="760"/>
      <c r="H99" s="760"/>
      <c r="I99" s="760"/>
      <c r="J99" s="567"/>
    </row>
    <row r="100" spans="1:10" ht="17.25" customHeight="1">
      <c r="A100" s="760"/>
      <c r="B100" s="760"/>
      <c r="C100" s="760"/>
      <c r="D100" s="760"/>
      <c r="E100" s="760"/>
      <c r="F100" s="760"/>
      <c r="G100" s="760"/>
      <c r="H100" s="760"/>
      <c r="I100" s="760"/>
      <c r="J100" s="567"/>
    </row>
    <row r="101" spans="1:10" ht="27.75" customHeight="1">
      <c r="A101" s="760"/>
      <c r="B101" s="760"/>
      <c r="C101" s="760"/>
      <c r="D101" s="760"/>
      <c r="E101" s="760"/>
      <c r="F101" s="760"/>
      <c r="G101" s="760"/>
      <c r="H101" s="760"/>
      <c r="I101" s="760"/>
      <c r="J101" s="567"/>
    </row>
    <row r="102" spans="1:10" ht="31.5" customHeight="1">
      <c r="A102" s="760"/>
      <c r="B102" s="760"/>
      <c r="C102" s="760"/>
      <c r="D102" s="760"/>
      <c r="E102" s="760"/>
      <c r="F102" s="760"/>
      <c r="G102" s="760"/>
      <c r="H102" s="760"/>
      <c r="I102" s="760"/>
      <c r="J102" s="567"/>
    </row>
    <row r="103" spans="1:10" ht="17.25" customHeight="1">
      <c r="A103" s="730" t="s">
        <v>930</v>
      </c>
      <c r="B103" s="730"/>
      <c r="C103" s="730"/>
      <c r="D103" s="730"/>
      <c r="E103" s="730"/>
      <c r="F103" s="730"/>
      <c r="G103" s="730"/>
      <c r="H103" s="730"/>
      <c r="I103" s="730"/>
      <c r="J103" s="567"/>
    </row>
    <row r="104" spans="1:10" ht="17.25" customHeight="1">
      <c r="A104" s="730"/>
      <c r="B104" s="730"/>
      <c r="C104" s="730"/>
      <c r="D104" s="730"/>
      <c r="E104" s="730"/>
      <c r="F104" s="730"/>
      <c r="G104" s="730"/>
      <c r="H104" s="730"/>
      <c r="I104" s="730"/>
      <c r="J104" s="567"/>
    </row>
    <row r="105" spans="1:10" ht="13.5" customHeight="1">
      <c r="A105" s="728" t="s">
        <v>931</v>
      </c>
      <c r="B105" s="728"/>
      <c r="C105" s="728"/>
      <c r="D105" s="728"/>
      <c r="E105" s="728"/>
      <c r="F105" s="728"/>
      <c r="G105" s="728"/>
      <c r="H105" s="728"/>
      <c r="I105" s="728"/>
      <c r="J105" s="567"/>
    </row>
    <row r="106" spans="1:10" ht="17.25" customHeight="1">
      <c r="A106" s="728"/>
      <c r="B106" s="728"/>
      <c r="C106" s="728"/>
      <c r="D106" s="728"/>
      <c r="E106" s="728"/>
      <c r="F106" s="728"/>
      <c r="G106" s="728"/>
      <c r="H106" s="728"/>
      <c r="I106" s="728"/>
      <c r="J106" s="567"/>
    </row>
    <row r="107" spans="1:10" ht="15.75" customHeight="1">
      <c r="A107" s="730" t="s">
        <v>932</v>
      </c>
      <c r="B107" s="730"/>
      <c r="C107" s="730"/>
      <c r="D107" s="730"/>
      <c r="E107" s="730"/>
      <c r="F107" s="730"/>
      <c r="G107" s="730"/>
      <c r="H107" s="730"/>
      <c r="I107" s="730"/>
      <c r="J107" s="567"/>
    </row>
    <row r="108" spans="1:10" ht="15" customHeight="1">
      <c r="A108" s="730"/>
      <c r="B108" s="730"/>
      <c r="C108" s="730"/>
      <c r="D108" s="730"/>
      <c r="E108" s="730"/>
      <c r="F108" s="730"/>
      <c r="G108" s="730"/>
      <c r="H108" s="730"/>
      <c r="I108" s="730"/>
      <c r="J108" s="567"/>
    </row>
    <row r="109" spans="1:10">
      <c r="A109" s="728" t="s">
        <v>933</v>
      </c>
      <c r="B109" s="728"/>
      <c r="C109" s="728"/>
      <c r="D109" s="728"/>
      <c r="E109" s="728"/>
      <c r="F109" s="728"/>
      <c r="G109" s="728"/>
      <c r="H109" s="728"/>
      <c r="I109" s="728"/>
      <c r="J109" s="567"/>
    </row>
    <row r="110" spans="1:10">
      <c r="A110" s="728"/>
      <c r="B110" s="728"/>
      <c r="C110" s="728"/>
      <c r="D110" s="728"/>
      <c r="E110" s="728"/>
      <c r="F110" s="728"/>
      <c r="G110" s="728"/>
      <c r="H110" s="728"/>
      <c r="I110" s="728"/>
      <c r="J110" s="567"/>
    </row>
    <row r="111" spans="1:10" ht="14.25" customHeight="1">
      <c r="A111" s="728" t="s">
        <v>971</v>
      </c>
      <c r="B111" s="728"/>
      <c r="C111" s="728"/>
      <c r="D111" s="728"/>
      <c r="E111" s="728"/>
      <c r="F111" s="728"/>
      <c r="G111" s="728"/>
      <c r="H111" s="728"/>
      <c r="I111" s="728"/>
      <c r="J111" s="567"/>
    </row>
    <row r="112" spans="1:10">
      <c r="A112" s="728"/>
      <c r="B112" s="728"/>
      <c r="C112" s="728"/>
      <c r="D112" s="728"/>
      <c r="E112" s="728"/>
      <c r="F112" s="728"/>
      <c r="G112" s="728"/>
      <c r="H112" s="728"/>
      <c r="I112" s="728"/>
      <c r="J112" s="567"/>
    </row>
    <row r="113" spans="1:10" ht="15" customHeight="1">
      <c r="A113" s="728"/>
      <c r="B113" s="728"/>
      <c r="C113" s="728"/>
      <c r="D113" s="728"/>
      <c r="E113" s="728"/>
      <c r="F113" s="728"/>
      <c r="G113" s="728"/>
      <c r="H113" s="728"/>
      <c r="I113" s="728"/>
      <c r="J113" s="567"/>
    </row>
    <row r="114" spans="1:10" ht="15" customHeight="1">
      <c r="A114" s="760" t="s">
        <v>934</v>
      </c>
      <c r="B114" s="760"/>
      <c r="C114" s="760"/>
      <c r="D114" s="760"/>
      <c r="E114" s="760"/>
      <c r="F114" s="760"/>
      <c r="G114" s="760"/>
      <c r="H114" s="760"/>
      <c r="I114" s="760"/>
      <c r="J114" s="567"/>
    </row>
    <row r="115" spans="1:10">
      <c r="A115" s="760"/>
      <c r="B115" s="760"/>
      <c r="C115" s="760"/>
      <c r="D115" s="760"/>
      <c r="E115" s="760"/>
      <c r="F115" s="760"/>
      <c r="G115" s="760"/>
      <c r="H115" s="760"/>
      <c r="I115" s="760"/>
      <c r="J115" s="567"/>
    </row>
    <row r="116" spans="1:10">
      <c r="A116" s="760"/>
      <c r="B116" s="760"/>
      <c r="C116" s="760"/>
      <c r="D116" s="760"/>
      <c r="E116" s="760"/>
      <c r="F116" s="760"/>
      <c r="G116" s="760"/>
      <c r="H116" s="760"/>
      <c r="I116" s="760"/>
      <c r="J116" s="567"/>
    </row>
    <row r="117" spans="1:10">
      <c r="A117" s="737" t="s">
        <v>865</v>
      </c>
      <c r="B117" s="737"/>
      <c r="C117" s="737"/>
      <c r="D117" s="737"/>
      <c r="E117" s="737"/>
      <c r="F117" s="737"/>
      <c r="G117" s="737"/>
      <c r="H117" s="737"/>
      <c r="I117" s="737"/>
      <c r="J117" s="567"/>
    </row>
    <row r="118" spans="1:10">
      <c r="A118" s="737"/>
      <c r="B118" s="737"/>
      <c r="C118" s="737"/>
      <c r="D118" s="737"/>
      <c r="E118" s="737"/>
      <c r="F118" s="737"/>
      <c r="G118" s="737"/>
      <c r="H118" s="737"/>
      <c r="I118" s="737"/>
    </row>
    <row r="119" spans="1:10">
      <c r="A119" s="737"/>
      <c r="B119" s="737"/>
      <c r="C119" s="737"/>
      <c r="D119" s="737"/>
      <c r="E119" s="737"/>
      <c r="F119" s="737"/>
      <c r="G119" s="737"/>
      <c r="H119" s="737"/>
      <c r="I119" s="737"/>
    </row>
    <row r="121" spans="1:10">
      <c r="A121" s="149" t="s">
        <v>735</v>
      </c>
    </row>
    <row r="123" spans="1:10">
      <c r="B123" s="562"/>
      <c r="C123" s="562"/>
      <c r="D123" s="562"/>
      <c r="E123" s="562"/>
      <c r="F123" s="149"/>
      <c r="G123" s="149"/>
      <c r="H123" s="149"/>
      <c r="I123" s="149"/>
    </row>
    <row r="124" spans="1:10">
      <c r="B124" s="564"/>
      <c r="C124" s="564"/>
      <c r="D124" s="564"/>
      <c r="E124" s="564"/>
      <c r="F124" s="160"/>
    </row>
    <row r="125" spans="1:10">
      <c r="B125" s="564"/>
      <c r="C125" s="564"/>
      <c r="D125" s="564"/>
      <c r="E125" s="564"/>
    </row>
    <row r="126" spans="1:10">
      <c r="B126" s="149"/>
      <c r="C126" s="149"/>
      <c r="D126" s="149"/>
      <c r="E126" s="149"/>
    </row>
    <row r="127" spans="1:10">
      <c r="B127" s="204"/>
      <c r="C127" s="21"/>
      <c r="D127" s="21"/>
    </row>
  </sheetData>
  <mergeCells count="11">
    <mergeCell ref="A117:I119"/>
    <mergeCell ref="B2:D2"/>
    <mergeCell ref="A107:I108"/>
    <mergeCell ref="A3:E3"/>
    <mergeCell ref="B4:D4"/>
    <mergeCell ref="A105:I106"/>
    <mergeCell ref="A114:I116"/>
    <mergeCell ref="A99:I102"/>
    <mergeCell ref="A109:I110"/>
    <mergeCell ref="A111:I113"/>
    <mergeCell ref="A103:I10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6" activePane="bottomLeft" state="frozen"/>
      <selection activeCell="D31" sqref="D31"/>
      <selection pane="bottomLeft" activeCell="A2" sqref="A2:E2"/>
    </sheetView>
  </sheetViews>
  <sheetFormatPr defaultColWidth="9.23046875" defaultRowHeight="12.45"/>
  <cols>
    <col min="1" max="4" width="16" style="21" customWidth="1"/>
    <col min="5" max="5" width="12.69140625" style="21" customWidth="1"/>
    <col min="6" max="6" width="8.69140625" style="21" customWidth="1"/>
    <col min="7" max="7" width="23.69140625" style="21" bestFit="1" customWidth="1"/>
    <col min="8" max="8" width="20.3828125" style="21" customWidth="1"/>
    <col min="9" max="9" width="5" style="21" bestFit="1" customWidth="1"/>
    <col min="10" max="10" width="24.23046875" style="21" bestFit="1" customWidth="1"/>
    <col min="11" max="16384" width="9.23046875" style="21"/>
  </cols>
  <sheetData>
    <row r="1" spans="1:7" ht="14.15">
      <c r="B1" s="722" t="s">
        <v>368</v>
      </c>
      <c r="C1" s="748"/>
      <c r="D1" s="748"/>
    </row>
    <row r="2" spans="1:7" ht="17.600000000000001">
      <c r="A2" s="738" t="s">
        <v>362</v>
      </c>
      <c r="B2" s="743"/>
      <c r="C2" s="743"/>
      <c r="D2" s="748"/>
      <c r="E2" s="748"/>
    </row>
    <row r="3" spans="1:7" ht="17.600000000000001">
      <c r="A3" s="36"/>
      <c r="B3" s="742" t="s">
        <v>852</v>
      </c>
      <c r="C3" s="743"/>
      <c r="D3" s="743"/>
    </row>
    <row r="4" spans="1:7">
      <c r="A4" s="36"/>
    </row>
    <row r="5" spans="1:7" ht="28.3">
      <c r="A5" s="224"/>
      <c r="B5" s="193" t="s">
        <v>27</v>
      </c>
      <c r="C5" s="139" t="s">
        <v>356</v>
      </c>
      <c r="D5" s="139" t="s">
        <v>29</v>
      </c>
      <c r="E5" s="224"/>
    </row>
    <row r="6" spans="1:7" ht="14.15">
      <c r="A6" s="224"/>
      <c r="B6" s="224" t="s">
        <v>30</v>
      </c>
      <c r="C6" s="278">
        <f>IF(STC!E$29="X","$0",((STC!D$29/Pop!E4)*1000))</f>
        <v>146.912664749394</v>
      </c>
      <c r="D6" s="198"/>
      <c r="G6" s="41"/>
    </row>
    <row r="7" spans="1:7" ht="14.15">
      <c r="A7" s="224"/>
      <c r="B7" s="232" t="s">
        <v>31</v>
      </c>
      <c r="C7" s="283">
        <f>IF(STC!G$29="X","$0",((STC!G$29/Pop!E5)*1000))</f>
        <v>139.56152990352189</v>
      </c>
      <c r="D7" s="196">
        <f>IF(C7="$0","--",RANK(C7,$C$7:$C$56))</f>
        <v>29</v>
      </c>
      <c r="E7" s="575"/>
      <c r="F7" s="392"/>
      <c r="G7" s="41"/>
    </row>
    <row r="8" spans="1:7" ht="14.15">
      <c r="A8" s="224"/>
      <c r="B8" s="233" t="s">
        <v>32</v>
      </c>
      <c r="C8" s="284">
        <f>IF(STC!H$29="X","$0",((STC!H$29/Pop!E6)*1000))</f>
        <v>454.54483319549723</v>
      </c>
      <c r="D8" s="195">
        <f>IF(C8="$0","--",RANK(C8,$C$7:$C$56))</f>
        <v>3</v>
      </c>
      <c r="E8" s="575"/>
      <c r="F8" s="392"/>
      <c r="G8" s="41"/>
    </row>
    <row r="9" spans="1:7" ht="14.15">
      <c r="A9" s="224"/>
      <c r="B9" s="232" t="s">
        <v>33</v>
      </c>
      <c r="C9" s="283">
        <f>IF(STC!I$29="X","$0",((STC!I$29/Pop!E7)*1000))</f>
        <v>70.653110980959966</v>
      </c>
      <c r="D9" s="196">
        <f t="shared" ref="D9:D55" si="0">IF(C9="$0","--",RANK(C9,$C$7:$C$56))</f>
        <v>43</v>
      </c>
      <c r="E9" s="575"/>
      <c r="G9" s="41"/>
    </row>
    <row r="10" spans="1:7" ht="14.15">
      <c r="A10" s="224"/>
      <c r="B10" s="233" t="s">
        <v>34</v>
      </c>
      <c r="C10" s="284">
        <f>IF(STC!J$29="X","$0",((STC!J$29/Pop!E8)*1000))</f>
        <v>176.92169537849375</v>
      </c>
      <c r="D10" s="195">
        <f t="shared" si="0"/>
        <v>20</v>
      </c>
      <c r="E10" s="575"/>
      <c r="G10" s="41"/>
    </row>
    <row r="11" spans="1:7" ht="14.15">
      <c r="A11" s="224"/>
      <c r="B11" s="232" t="s">
        <v>35</v>
      </c>
      <c r="C11" s="283">
        <f>IF(STC!K$29="X","$0",((STC!K$29/Pop!E9)*1000))</f>
        <v>349.06967902059068</v>
      </c>
      <c r="D11" s="196">
        <f t="shared" si="0"/>
        <v>5</v>
      </c>
      <c r="E11" s="575"/>
      <c r="G11" s="41"/>
    </row>
    <row r="12" spans="1:7" ht="14.15">
      <c r="A12" s="224"/>
      <c r="B12" s="233" t="s">
        <v>36</v>
      </c>
      <c r="C12" s="284">
        <f>IF(STC!L$29="X","$0",((STC!L$29/Pop!E10)*1000))</f>
        <v>137.99191350324099</v>
      </c>
      <c r="D12" s="195">
        <f t="shared" si="0"/>
        <v>30</v>
      </c>
      <c r="E12" s="575"/>
      <c r="G12" s="41"/>
    </row>
    <row r="13" spans="1:7" ht="14.15">
      <c r="A13" s="224"/>
      <c r="B13" s="232" t="s">
        <v>37</v>
      </c>
      <c r="C13" s="283">
        <f>IF(STC!M$29="X","$0",((STC!M$29/Pop!E11)*1000))</f>
        <v>252.55161786414388</v>
      </c>
      <c r="D13" s="196">
        <f t="shared" si="0"/>
        <v>8</v>
      </c>
      <c r="E13" s="575"/>
      <c r="F13" s="392"/>
      <c r="G13" s="41"/>
    </row>
    <row r="14" spans="1:7" ht="14.15">
      <c r="A14" s="224"/>
      <c r="B14" s="233" t="s">
        <v>750</v>
      </c>
      <c r="C14" s="284">
        <f>IF(STC!N$29="X","$0",((STC!N$29/Pop!E12)*1000))</f>
        <v>297.78673271963231</v>
      </c>
      <c r="D14" s="195">
        <f t="shared" si="0"/>
        <v>7</v>
      </c>
      <c r="E14" s="221"/>
      <c r="F14" s="392"/>
      <c r="G14" s="41"/>
    </row>
    <row r="15" spans="1:7" ht="14.15">
      <c r="A15" s="224"/>
      <c r="B15" s="232" t="s">
        <v>39</v>
      </c>
      <c r="C15" s="486">
        <f>IF(STC!P$29="X","$0",((STC!P$29/Pop!E13)*1000))</f>
        <v>145.02044605537353</v>
      </c>
      <c r="D15" s="196">
        <f t="shared" si="0"/>
        <v>28</v>
      </c>
      <c r="E15" s="575"/>
      <c r="G15" s="41"/>
    </row>
    <row r="16" spans="1:7" ht="14.15">
      <c r="A16" s="224"/>
      <c r="B16" s="233" t="s">
        <v>40</v>
      </c>
      <c r="C16" s="284">
        <f>IF(STC!Q$29="X","$0",((STC!Q$29/Pop!E14)*1000))</f>
        <v>119.73432724682816</v>
      </c>
      <c r="D16" s="195">
        <f t="shared" si="0"/>
        <v>33</v>
      </c>
      <c r="E16" s="575"/>
      <c r="G16" s="41"/>
    </row>
    <row r="17" spans="1:7" ht="14.15">
      <c r="A17" s="224"/>
      <c r="B17" s="232" t="s">
        <v>41</v>
      </c>
      <c r="C17" s="283">
        <f>IF(STC!R$29="X","$0",((STC!R$29/Pop!E15)*1000))</f>
        <v>134.53476020431228</v>
      </c>
      <c r="D17" s="196">
        <f t="shared" si="0"/>
        <v>31</v>
      </c>
      <c r="E17" s="575"/>
      <c r="G17" s="41"/>
    </row>
    <row r="18" spans="1:7" ht="14.15">
      <c r="A18" s="224"/>
      <c r="B18" s="233" t="s">
        <v>42</v>
      </c>
      <c r="C18" s="284">
        <f>IF(STC!S$29="X","$0",((STC!S$29/Pop!E16)*1000))</f>
        <v>159.45754631196962</v>
      </c>
      <c r="D18" s="195">
        <f t="shared" si="0"/>
        <v>27</v>
      </c>
      <c r="E18" s="575"/>
      <c r="G18" s="41"/>
    </row>
    <row r="19" spans="1:7" ht="14.15">
      <c r="A19" s="224"/>
      <c r="B19" s="232" t="s">
        <v>43</v>
      </c>
      <c r="C19" s="283">
        <f>IF(STC!T$29="X","$0",((STC!T$29/Pop!E17)*1000))</f>
        <v>243.90172493756026</v>
      </c>
      <c r="D19" s="196">
        <f t="shared" si="0"/>
        <v>10</v>
      </c>
      <c r="E19" s="575"/>
      <c r="G19" s="41"/>
    </row>
    <row r="20" spans="1:7" ht="14.15">
      <c r="A20" s="224"/>
      <c r="B20" s="233" t="s">
        <v>44</v>
      </c>
      <c r="C20" s="284">
        <f>IF(STC!U$29="X","$0",((STC!U$29/Pop!E18)*1000))</f>
        <v>111.75394026843155</v>
      </c>
      <c r="D20" s="195">
        <f t="shared" si="0"/>
        <v>35</v>
      </c>
      <c r="E20" s="575"/>
      <c r="G20" s="41"/>
    </row>
    <row r="21" spans="1:7" ht="14.15">
      <c r="A21" s="224"/>
      <c r="B21" s="232" t="s">
        <v>45</v>
      </c>
      <c r="C21" s="283">
        <f>IF(STC!V$29="X","$0",((STC!V$29/Pop!E19)*1000))</f>
        <v>169.75661395785195</v>
      </c>
      <c r="D21" s="196">
        <f t="shared" si="0"/>
        <v>22</v>
      </c>
      <c r="E21" s="575"/>
      <c r="G21" s="41"/>
    </row>
    <row r="22" spans="1:7" ht="14.15">
      <c r="A22" s="224"/>
      <c r="B22" s="233" t="s">
        <v>46</v>
      </c>
      <c r="C22" s="284">
        <f>IF(STC!W$29="X","$0",((STC!W$29/Pop!E20)*1000))</f>
        <v>166.96483798176234</v>
      </c>
      <c r="D22" s="195">
        <f t="shared" si="0"/>
        <v>23</v>
      </c>
      <c r="E22" s="575"/>
      <c r="G22" s="41"/>
    </row>
    <row r="23" spans="1:7" ht="14.15">
      <c r="A23" s="224"/>
      <c r="B23" s="232" t="s">
        <v>47</v>
      </c>
      <c r="C23" s="283">
        <f>IF(STC!X$29="X","$0",((STC!X$29/Pop!E21)*1000))</f>
        <v>129.85081943105507</v>
      </c>
      <c r="D23" s="196">
        <f t="shared" si="0"/>
        <v>32</v>
      </c>
      <c r="E23" s="575"/>
      <c r="G23" s="41"/>
    </row>
    <row r="24" spans="1:7" ht="14.15">
      <c r="A24" s="224"/>
      <c r="B24" s="233" t="s">
        <v>48</v>
      </c>
      <c r="C24" s="284">
        <f>IF(STC!Y$29="X","$0",((STC!Y$29/Pop!E22)*1000))</f>
        <v>106.56269131305883</v>
      </c>
      <c r="D24" s="195">
        <f t="shared" si="0"/>
        <v>38</v>
      </c>
      <c r="E24" s="575"/>
      <c r="G24" s="41"/>
    </row>
    <row r="25" spans="1:7" ht="14.15">
      <c r="A25" s="224"/>
      <c r="B25" s="232" t="s">
        <v>49</v>
      </c>
      <c r="C25" s="283">
        <f>IF(STC!Z$29="X","$0",((STC!Z$29/Pop!E23)*1000))</f>
        <v>188.11541631825932</v>
      </c>
      <c r="D25" s="196">
        <f t="shared" si="0"/>
        <v>19</v>
      </c>
      <c r="E25" s="575"/>
      <c r="G25" s="41"/>
    </row>
    <row r="26" spans="1:7" ht="14.15">
      <c r="A26" s="224"/>
      <c r="B26" s="233" t="s">
        <v>50</v>
      </c>
      <c r="C26" s="284">
        <f>IF(STC!AA$29="X","$0",((STC!AA$29/Pop!E24)*1000))</f>
        <v>215.20325257043046</v>
      </c>
      <c r="D26" s="195">
        <f t="shared" si="0"/>
        <v>17</v>
      </c>
      <c r="E26" s="575"/>
      <c r="G26" s="41"/>
    </row>
    <row r="27" spans="1:7" ht="14.15">
      <c r="A27" s="224"/>
      <c r="B27" s="232" t="s">
        <v>51</v>
      </c>
      <c r="C27" s="283">
        <f>IF(STC!AB$29="X","$0",((STC!AB$29/Pop!E25)*1000))</f>
        <v>427.51769567601207</v>
      </c>
      <c r="D27" s="196">
        <f t="shared" si="0"/>
        <v>4</v>
      </c>
      <c r="E27" s="575"/>
      <c r="G27" s="41"/>
    </row>
    <row r="28" spans="1:7" ht="14.15">
      <c r="A28" s="224"/>
      <c r="B28" s="233" t="s">
        <v>52</v>
      </c>
      <c r="C28" s="284">
        <f>IF(STC!AC$29="X","$0",((STC!AC$29/Pop!E26)*1000))</f>
        <v>114.41747889250841</v>
      </c>
      <c r="D28" s="195">
        <f t="shared" si="0"/>
        <v>34</v>
      </c>
      <c r="E28" s="575"/>
      <c r="G28" s="41"/>
    </row>
    <row r="29" spans="1:7" ht="14.15">
      <c r="A29" s="224"/>
      <c r="B29" s="232" t="s">
        <v>53</v>
      </c>
      <c r="C29" s="283">
        <f>IF(STC!AD$29="X","$0",((STC!AD$29/Pop!E27)*1000))</f>
        <v>303.50544148979935</v>
      </c>
      <c r="D29" s="196">
        <f t="shared" si="0"/>
        <v>6</v>
      </c>
      <c r="E29" s="575"/>
      <c r="G29" s="41"/>
    </row>
    <row r="30" spans="1:7" ht="14.15">
      <c r="A30" s="224"/>
      <c r="B30" s="233" t="s">
        <v>54</v>
      </c>
      <c r="C30" s="284">
        <f>IF(STC!AE$29="X","$0",((STC!AE$29/Pop!E28)*1000))</f>
        <v>166.25881298281772</v>
      </c>
      <c r="D30" s="195">
        <f t="shared" si="0"/>
        <v>25</v>
      </c>
      <c r="E30" s="575"/>
      <c r="G30" s="41"/>
    </row>
    <row r="31" spans="1:7" ht="14.15">
      <c r="A31" s="224"/>
      <c r="B31" s="232" t="s">
        <v>55</v>
      </c>
      <c r="C31" s="283">
        <f>IF(STC!AF$29="X","$0",((STC!AF$29/Pop!E29)*1000))</f>
        <v>60.124534251155367</v>
      </c>
      <c r="D31" s="196">
        <f t="shared" si="0"/>
        <v>44</v>
      </c>
      <c r="E31" s="575"/>
      <c r="G31" s="41"/>
    </row>
    <row r="32" spans="1:7" ht="14.15">
      <c r="A32" s="224"/>
      <c r="B32" s="233" t="s">
        <v>56</v>
      </c>
      <c r="C32" s="284">
        <f>IF(STC!AG$29="X","$0",((STC!AG$29/Pop!E30)*1000))</f>
        <v>173.18563817743254</v>
      </c>
      <c r="D32" s="195">
        <f t="shared" si="0"/>
        <v>21</v>
      </c>
      <c r="E32" s="575"/>
      <c r="G32" s="41"/>
    </row>
    <row r="33" spans="1:7" ht="14.15">
      <c r="A33" s="224"/>
      <c r="B33" s="232" t="s">
        <v>57</v>
      </c>
      <c r="C33" s="283">
        <f>IF(STC!AH$29="X","$0",((STC!AH$29/Pop!E31)*1000))</f>
        <v>219.05306429667371</v>
      </c>
      <c r="D33" s="196">
        <f t="shared" si="0"/>
        <v>15</v>
      </c>
      <c r="E33" s="575"/>
      <c r="G33" s="41"/>
    </row>
    <row r="34" spans="1:7" ht="14.15">
      <c r="A34" s="224"/>
      <c r="B34" s="233" t="s">
        <v>753</v>
      </c>
      <c r="C34" s="284">
        <f>IF(STC!AI$29="X","$0",((STC!AI$29/Pop!E32)*1000))</f>
        <v>0</v>
      </c>
      <c r="D34" s="383" t="s">
        <v>328</v>
      </c>
      <c r="E34" s="221"/>
      <c r="G34" s="41"/>
    </row>
    <row r="35" spans="1:7" ht="14.15">
      <c r="A35" s="224"/>
      <c r="B35" s="232" t="s">
        <v>59</v>
      </c>
      <c r="C35" s="283">
        <f>IF(STC!AJ$29="X","$0",((STC!AJ$29/Pop!E33)*1000))</f>
        <v>611.72190266902305</v>
      </c>
      <c r="D35" s="196">
        <f t="shared" si="0"/>
        <v>1</v>
      </c>
      <c r="E35" s="575"/>
      <c r="G35" s="41"/>
    </row>
    <row r="36" spans="1:7" ht="14.15">
      <c r="A36" s="224"/>
      <c r="B36" s="233" t="s">
        <v>60</v>
      </c>
      <c r="C36" s="284">
        <f>IF(STC!AK$29="X","$0",((STC!AK$29/Pop!E34)*1000))</f>
        <v>456.12624814375738</v>
      </c>
      <c r="D36" s="195">
        <f t="shared" si="0"/>
        <v>2</v>
      </c>
      <c r="E36" s="575"/>
      <c r="G36" s="41"/>
    </row>
    <row r="37" spans="1:7" ht="14.15">
      <c r="A37" s="224"/>
      <c r="B37" s="232" t="s">
        <v>61</v>
      </c>
      <c r="C37" s="283">
        <f>IF(STC!AL$29="X","$0",((STC!AL$29/Pop!E35)*1000))</f>
        <v>96.510969659423822</v>
      </c>
      <c r="D37" s="196">
        <f t="shared" si="0"/>
        <v>39</v>
      </c>
      <c r="E37" s="575"/>
      <c r="G37" s="41"/>
    </row>
    <row r="38" spans="1:7" ht="14.15">
      <c r="A38" s="224"/>
      <c r="B38" s="233" t="s">
        <v>62</v>
      </c>
      <c r="C38" s="284">
        <f>IF(STC!AM$29="X","$0",((STC!AM$29/Pop!E36)*1000))</f>
        <v>223.05335254558278</v>
      </c>
      <c r="D38" s="195">
        <f t="shared" si="0"/>
        <v>14</v>
      </c>
      <c r="E38" s="575"/>
      <c r="G38" s="41"/>
    </row>
    <row r="39" spans="1:7" ht="14.15">
      <c r="A39" s="224"/>
      <c r="B39" s="232" t="s">
        <v>63</v>
      </c>
      <c r="C39" s="283">
        <f>IF(STC!AN$29="X","$0",((STC!AN$29/Pop!E37)*1000))</f>
        <v>79.749075236239534</v>
      </c>
      <c r="D39" s="196">
        <f t="shared" si="0"/>
        <v>40</v>
      </c>
      <c r="E39" s="575"/>
      <c r="G39" s="41"/>
    </row>
    <row r="40" spans="1:7" ht="14.15">
      <c r="A40" s="224"/>
      <c r="B40" s="233" t="s">
        <v>64</v>
      </c>
      <c r="C40" s="284">
        <f>IF(STC!AO$29="X","$0",((STC!AO$29/Pop!E38)*1000))</f>
        <v>192.27175741606325</v>
      </c>
      <c r="D40" s="195">
        <f t="shared" si="0"/>
        <v>18</v>
      </c>
      <c r="E40" s="575"/>
      <c r="G40" s="41"/>
    </row>
    <row r="41" spans="1:7" ht="14.15">
      <c r="A41" s="224"/>
      <c r="B41" s="232" t="s">
        <v>754</v>
      </c>
      <c r="C41" s="283">
        <f>IF(STC!AP$29="X","$0",((STC!AP$29/Pop!E39)*1000))</f>
        <v>0.62502673430803057</v>
      </c>
      <c r="D41" s="384" t="s">
        <v>328</v>
      </c>
      <c r="E41" s="221"/>
      <c r="G41" s="41"/>
    </row>
    <row r="42" spans="1:7" ht="14.15">
      <c r="A42" s="224"/>
      <c r="B42" s="233" t="s">
        <v>66</v>
      </c>
      <c r="C42" s="284">
        <f>IF(STC!AQ$29="X","$0",((STC!AQ$29/Pop!E40)*1000))</f>
        <v>76.542891014364272</v>
      </c>
      <c r="D42" s="195">
        <f t="shared" si="0"/>
        <v>42</v>
      </c>
      <c r="E42" s="575"/>
      <c r="G42" s="41"/>
    </row>
    <row r="43" spans="1:7" ht="14.15">
      <c r="A43" s="224"/>
      <c r="B43" s="232" t="s">
        <v>196</v>
      </c>
      <c r="C43" s="283">
        <f>IF(STC!AR$29="X","$0",((STC!AR$29/Pop!E41)*1000))</f>
        <v>215.97577089325389</v>
      </c>
      <c r="D43" s="196">
        <f t="shared" si="0"/>
        <v>16</v>
      </c>
      <c r="E43" s="575"/>
      <c r="G43" s="41"/>
    </row>
    <row r="44" spans="1:7" ht="14.15">
      <c r="A44" s="224"/>
      <c r="B44" s="233" t="s">
        <v>68</v>
      </c>
      <c r="C44" s="284">
        <f>IF(STC!AS$29="X","$0",((STC!AS$29/Pop!E42)*1000))</f>
        <v>231.39849596808745</v>
      </c>
      <c r="D44" s="195">
        <f t="shared" si="0"/>
        <v>13</v>
      </c>
      <c r="E44" s="575"/>
      <c r="G44" s="41"/>
    </row>
    <row r="45" spans="1:7" ht="14.15">
      <c r="A45" s="224"/>
      <c r="B45" s="232" t="s">
        <v>69</v>
      </c>
      <c r="C45" s="283">
        <f>IF(STC!AT$29="X","$0",((STC!AT$29/Pop!E43)*1000))</f>
        <v>166.5749447072339</v>
      </c>
      <c r="D45" s="196">
        <f t="shared" si="0"/>
        <v>24</v>
      </c>
      <c r="E45" s="575"/>
      <c r="G45" s="41"/>
    </row>
    <row r="46" spans="1:7" ht="14.15">
      <c r="A46" s="224"/>
      <c r="B46" s="233" t="s">
        <v>70</v>
      </c>
      <c r="C46" s="284">
        <f>IF(STC!AU$29="X","$0",((STC!AU$29/Pop!E44)*1000))</f>
        <v>76.952613798319348</v>
      </c>
      <c r="D46" s="195">
        <f t="shared" si="0"/>
        <v>41</v>
      </c>
      <c r="E46" s="575"/>
      <c r="G46" s="41"/>
    </row>
    <row r="47" spans="1:7" ht="14.15">
      <c r="A47" s="224"/>
      <c r="B47" s="232" t="s">
        <v>164</v>
      </c>
      <c r="C47" s="283">
        <f>IF(STC!AV$29="X","$0",((STC!AV$29/Pop!E45)*1000))</f>
        <v>52.3308981200666</v>
      </c>
      <c r="D47" s="196">
        <f t="shared" si="0"/>
        <v>45</v>
      </c>
      <c r="E47" s="221"/>
      <c r="G47" s="41"/>
    </row>
    <row r="48" spans="1:7" ht="14.15">
      <c r="A48" s="224"/>
      <c r="B48" s="233" t="s">
        <v>127</v>
      </c>
      <c r="C48" s="284">
        <f>IF(STC!AW$29="X","$0",((STC!AW$29/Pop!E46)*1000))</f>
        <v>248.56139263694263</v>
      </c>
      <c r="D48" s="195">
        <f t="shared" si="0"/>
        <v>9</v>
      </c>
      <c r="E48" s="575"/>
      <c r="G48" s="41"/>
    </row>
    <row r="49" spans="1:7" ht="14.15">
      <c r="A49" s="224"/>
      <c r="B49" s="232" t="s">
        <v>755</v>
      </c>
      <c r="C49" s="283">
        <f>IF(STC!AX$29="X","$0",((STC!AX$29/Pop!E47)*1000))</f>
        <v>0</v>
      </c>
      <c r="D49" s="384" t="s">
        <v>328</v>
      </c>
      <c r="E49" s="221"/>
      <c r="G49" s="41"/>
    </row>
    <row r="50" spans="1:7" ht="14.15">
      <c r="A50" s="224"/>
      <c r="B50" s="233" t="s">
        <v>74</v>
      </c>
      <c r="C50" s="313">
        <f>IF(STC!AY$29="X","$0",((STC!AY$29/Pop!E48)*1000))</f>
        <v>162.94099922706411</v>
      </c>
      <c r="D50" s="152">
        <f t="shared" si="0"/>
        <v>26</v>
      </c>
      <c r="E50" s="575"/>
      <c r="G50" s="41"/>
    </row>
    <row r="51" spans="1:7" ht="14.15">
      <c r="A51" s="224"/>
      <c r="B51" s="232" t="s">
        <v>75</v>
      </c>
      <c r="C51" s="283">
        <f>IF(STC!AZ$29="X","$0",((STC!AZ$29/Pop!E49)*1000))</f>
        <v>240.1196174932571</v>
      </c>
      <c r="D51" s="196">
        <f t="shared" si="0"/>
        <v>11</v>
      </c>
      <c r="E51" s="575"/>
      <c r="G51" s="41"/>
    </row>
    <row r="52" spans="1:7" ht="14.15">
      <c r="A52" s="224"/>
      <c r="B52" s="233" t="s">
        <v>76</v>
      </c>
      <c r="C52" s="284">
        <f>IF(STC!BA$29="X","$0",((STC!BA$29/Pop!E50)*1000))</f>
        <v>108.21638379575982</v>
      </c>
      <c r="D52" s="195">
        <f t="shared" si="0"/>
        <v>37</v>
      </c>
      <c r="E52" s="221"/>
      <c r="G52" s="41"/>
    </row>
    <row r="53" spans="1:7" ht="14.15">
      <c r="A53" s="224"/>
      <c r="B53" s="232" t="s">
        <v>756</v>
      </c>
      <c r="C53" s="283">
        <f>IF(STC!BB$29="X","$0",((STC!BB$29/Pop!E51)*1000))</f>
        <v>0</v>
      </c>
      <c r="D53" s="384" t="s">
        <v>328</v>
      </c>
      <c r="E53" s="221"/>
      <c r="G53" s="41"/>
    </row>
    <row r="54" spans="1:7" ht="14.15">
      <c r="A54" s="224"/>
      <c r="B54" s="233" t="s">
        <v>78</v>
      </c>
      <c r="C54" s="284">
        <f>IF(STC!BC$29="X","$0",((STC!BC$29/Pop!E52)*1000))</f>
        <v>110.92784241471264</v>
      </c>
      <c r="D54" s="195">
        <f t="shared" si="0"/>
        <v>36</v>
      </c>
      <c r="E54" s="575"/>
      <c r="G54" s="41"/>
    </row>
    <row r="55" spans="1:7" ht="14.15">
      <c r="A55" s="224"/>
      <c r="B55" s="232" t="s">
        <v>79</v>
      </c>
      <c r="C55" s="283">
        <f>IF(STC!BD$29="X","$0",((STC!BD$29/Pop!E53)*1000))</f>
        <v>234.40300053207989</v>
      </c>
      <c r="D55" s="196">
        <f t="shared" si="0"/>
        <v>12</v>
      </c>
      <c r="E55" s="575"/>
      <c r="G55" s="41"/>
    </row>
    <row r="56" spans="1:7" ht="14.15">
      <c r="A56" s="224"/>
      <c r="B56" s="233" t="s">
        <v>751</v>
      </c>
      <c r="C56" s="284">
        <f>IF(STC!BE$29="X","$0",((STC!BE$29/Pop!E54)*1000))</f>
        <v>0</v>
      </c>
      <c r="D56" s="383" t="s">
        <v>328</v>
      </c>
      <c r="E56" s="221"/>
      <c r="G56" s="41"/>
    </row>
    <row r="57" spans="1:7" ht="14.15">
      <c r="A57" s="233"/>
      <c r="B57" s="233"/>
      <c r="C57" s="233"/>
      <c r="D57" s="224"/>
      <c r="E57" s="224"/>
    </row>
    <row r="58" spans="1:7" ht="14.15">
      <c r="A58" s="429" t="s">
        <v>749</v>
      </c>
      <c r="B58" s="429"/>
      <c r="C58" s="429"/>
      <c r="D58" s="424"/>
      <c r="E58" s="424"/>
    </row>
    <row r="59" spans="1:7">
      <c r="A59" s="728" t="s">
        <v>823</v>
      </c>
      <c r="B59" s="728"/>
      <c r="C59" s="728"/>
      <c r="D59" s="728"/>
      <c r="E59" s="728"/>
      <c r="F59" s="728"/>
    </row>
    <row r="60" spans="1:7" ht="13.5" customHeight="1">
      <c r="A60" s="728"/>
      <c r="B60" s="728"/>
      <c r="C60" s="728"/>
      <c r="D60" s="728"/>
      <c r="E60" s="728"/>
      <c r="F60" s="728"/>
    </row>
    <row r="61" spans="1:7" ht="16.5" customHeight="1">
      <c r="A61" s="728"/>
      <c r="B61" s="728"/>
      <c r="C61" s="728"/>
      <c r="D61" s="728"/>
      <c r="E61" s="728"/>
      <c r="F61" s="728"/>
    </row>
    <row r="62" spans="1:7" ht="13.5" customHeight="1">
      <c r="A62" s="233" t="s">
        <v>752</v>
      </c>
      <c r="B62" s="233"/>
      <c r="C62" s="233"/>
      <c r="D62" s="224"/>
      <c r="E62" s="224"/>
    </row>
    <row r="63" spans="1:7" ht="14.15">
      <c r="A63" s="233" t="s">
        <v>832</v>
      </c>
      <c r="B63" s="233"/>
      <c r="C63" s="233"/>
      <c r="D63" s="224"/>
      <c r="E63" s="224"/>
    </row>
    <row r="64" spans="1:7" ht="14.15">
      <c r="A64" s="567" t="s">
        <v>820</v>
      </c>
      <c r="B64" s="224"/>
      <c r="C64" s="224"/>
      <c r="D64" s="224"/>
      <c r="E64" s="224"/>
    </row>
    <row r="65" spans="1:5" ht="14.15">
      <c r="A65" s="224"/>
      <c r="B65" s="224"/>
      <c r="C65" s="224"/>
      <c r="D65" s="224"/>
      <c r="E65" s="224"/>
    </row>
    <row r="66" spans="1:5" ht="14.15">
      <c r="B66" s="224"/>
    </row>
    <row r="67" spans="1:5" ht="14.15">
      <c r="B67" s="204"/>
    </row>
  </sheetData>
  <mergeCells count="4">
    <mergeCell ref="A2:E2"/>
    <mergeCell ref="B1:D1"/>
    <mergeCell ref="B3:D3"/>
    <mergeCell ref="A59:F61"/>
  </mergeCells>
  <pageMargins left="0.7" right="0.7" top="0.75" bottom="0.75" header="0.3" footer="0.3"/>
  <pageSetup scale="70"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6" activePane="bottomLeft" state="frozen"/>
      <selection activeCell="D31" sqref="D31"/>
      <selection pane="bottomLeft" activeCell="A2" sqref="A2:H2"/>
    </sheetView>
  </sheetViews>
  <sheetFormatPr defaultColWidth="9.23046875" defaultRowHeight="12.45"/>
  <cols>
    <col min="1" max="1" width="6.69140625" style="21" customWidth="1"/>
    <col min="2" max="2" width="7.61328125" style="21" customWidth="1"/>
    <col min="3" max="3" width="13.3828125" style="21" customWidth="1"/>
    <col min="4" max="4" width="15.69140625" style="21" customWidth="1"/>
    <col min="5" max="5" width="9.23046875" style="34"/>
    <col min="6" max="6" width="9.23046875" style="21"/>
    <col min="7" max="7" width="9.84375" style="21" bestFit="1" customWidth="1"/>
    <col min="8" max="8" width="16.69140625" style="21" bestFit="1" customWidth="1"/>
    <col min="9" max="9" width="16" style="21" customWidth="1"/>
    <col min="10" max="10" width="13.3828125" style="21" customWidth="1"/>
    <col min="11" max="11" width="10.23046875" style="21" customWidth="1"/>
    <col min="12" max="16384" width="9.23046875" style="21"/>
  </cols>
  <sheetData>
    <row r="1" spans="1:10" ht="14.6">
      <c r="A1" s="761" t="s">
        <v>367</v>
      </c>
      <c r="B1" s="714"/>
      <c r="C1" s="714"/>
      <c r="D1" s="714"/>
      <c r="E1" s="714"/>
      <c r="F1" s="714"/>
      <c r="G1" s="714"/>
      <c r="H1" s="714"/>
    </row>
    <row r="2" spans="1:10" ht="18.45">
      <c r="A2" s="738" t="s">
        <v>363</v>
      </c>
      <c r="B2" s="719"/>
      <c r="C2" s="719"/>
      <c r="D2" s="719"/>
      <c r="E2" s="719"/>
      <c r="F2" s="714"/>
      <c r="G2" s="714"/>
      <c r="H2" s="714"/>
      <c r="J2" s="52"/>
    </row>
    <row r="3" spans="1:10" ht="18.45">
      <c r="A3" s="718" t="str">
        <f>CONCATENATE("Fiscal Year ",Pop!H1)</f>
        <v>Fiscal Year 2018</v>
      </c>
      <c r="B3" s="719"/>
      <c r="C3" s="719"/>
      <c r="D3" s="719"/>
      <c r="E3" s="719"/>
      <c r="F3" s="719"/>
      <c r="G3" s="719"/>
      <c r="H3" s="719"/>
    </row>
    <row r="5" spans="1:10" ht="28.3">
      <c r="A5" s="224"/>
      <c r="B5" s="224"/>
      <c r="C5" s="193" t="s">
        <v>27</v>
      </c>
      <c r="D5" s="139" t="s">
        <v>84</v>
      </c>
      <c r="E5" s="385" t="s">
        <v>29</v>
      </c>
      <c r="F5" s="224"/>
      <c r="G5" s="224"/>
    </row>
    <row r="6" spans="1:10" ht="14.15">
      <c r="A6" s="224"/>
      <c r="B6" s="224"/>
      <c r="C6" s="224" t="s">
        <v>30</v>
      </c>
      <c r="D6" s="191">
        <f>(SLF!$D23/Pop!$D$4)*1000</f>
        <v>171.59700578810941</v>
      </c>
      <c r="E6" s="387"/>
    </row>
    <row r="7" spans="1:10" ht="14.15">
      <c r="A7" s="224"/>
      <c r="B7" s="224"/>
      <c r="C7" s="232" t="s">
        <v>31</v>
      </c>
      <c r="D7" s="119">
        <f>(SLF!$I23/Pop!$D$5)*1000</f>
        <v>118.1574656774859</v>
      </c>
      <c r="E7" s="310">
        <f>IF(D7=0, "--", RANK(D7,$D$7:$D$56))</f>
        <v>28</v>
      </c>
    </row>
    <row r="8" spans="1:10" ht="14.15">
      <c r="A8" s="224"/>
      <c r="B8" s="224"/>
      <c r="C8" s="233" t="s">
        <v>32</v>
      </c>
      <c r="D8" s="85">
        <f>(SLF!$L23/Pop!$D$6)*1000</f>
        <v>267.05289747925218</v>
      </c>
      <c r="E8" s="495">
        <f t="shared" ref="E8:E56" si="0">IF(D8=0, "--", RANK(D8,$D$7:$D$56))</f>
        <v>6</v>
      </c>
    </row>
    <row r="9" spans="1:10" ht="14.15">
      <c r="A9" s="224"/>
      <c r="B9" s="224"/>
      <c r="C9" s="232" t="s">
        <v>33</v>
      </c>
      <c r="D9" s="119">
        <f>(SLF!$O23/Pop!$D$7)*1000</f>
        <v>52.119970539355556</v>
      </c>
      <c r="E9" s="310">
        <f t="shared" si="0"/>
        <v>43</v>
      </c>
    </row>
    <row r="10" spans="1:10" ht="14.15">
      <c r="A10" s="224"/>
      <c r="B10" s="224"/>
      <c r="C10" s="233" t="s">
        <v>34</v>
      </c>
      <c r="D10" s="85">
        <f>(SLF!$R$23/Pop!$D$8)*1000</f>
        <v>129.83078565440857</v>
      </c>
      <c r="E10" s="495">
        <f t="shared" si="0"/>
        <v>26</v>
      </c>
    </row>
    <row r="11" spans="1:10" ht="14.15">
      <c r="A11" s="224"/>
      <c r="B11" s="224"/>
      <c r="C11" s="232" t="s">
        <v>35</v>
      </c>
      <c r="D11" s="119">
        <f>(SLF!$U$23/Pop!$D$9)*1000</f>
        <v>316.46734540941435</v>
      </c>
      <c r="E11" s="310">
        <f t="shared" si="0"/>
        <v>4</v>
      </c>
      <c r="G11" s="392"/>
    </row>
    <row r="12" spans="1:10" ht="14.15">
      <c r="A12" s="224"/>
      <c r="B12" s="224"/>
      <c r="C12" s="233" t="s">
        <v>36</v>
      </c>
      <c r="D12" s="85">
        <f>(SLF!$X$23/Pop!$D$10)*1000</f>
        <v>115.9843107543162</v>
      </c>
      <c r="E12" s="495">
        <f t="shared" si="0"/>
        <v>29</v>
      </c>
      <c r="G12" s="392"/>
    </row>
    <row r="13" spans="1:10" ht="14.15">
      <c r="A13" s="224"/>
      <c r="B13" s="224"/>
      <c r="C13" s="232" t="s">
        <v>37</v>
      </c>
      <c r="D13" s="119">
        <f>(SLF!$AA$23/Pop!$D$11)*1000</f>
        <v>217.89938177582655</v>
      </c>
      <c r="E13" s="310">
        <f t="shared" si="0"/>
        <v>11</v>
      </c>
    </row>
    <row r="14" spans="1:10" ht="14.15">
      <c r="A14" s="224"/>
      <c r="B14" s="224"/>
      <c r="C14" s="233" t="s">
        <v>139</v>
      </c>
      <c r="D14" s="85">
        <f>(SLF!$AD$23/Pop!$D$12)*1000</f>
        <v>270.59314599281811</v>
      </c>
      <c r="E14" s="495">
        <f t="shared" si="0"/>
        <v>5</v>
      </c>
    </row>
    <row r="15" spans="1:10" ht="14.15">
      <c r="A15" s="224"/>
      <c r="B15" s="224"/>
      <c r="C15" s="232" t="s">
        <v>39</v>
      </c>
      <c r="D15" s="119">
        <f>(SLF!$AJ$23/Pop!$D$13)*1000</f>
        <v>114.23760999235702</v>
      </c>
      <c r="E15" s="310">
        <f t="shared" si="0"/>
        <v>30</v>
      </c>
      <c r="G15" s="392"/>
    </row>
    <row r="16" spans="1:10" ht="14.15">
      <c r="A16" s="224"/>
      <c r="B16" s="224"/>
      <c r="C16" s="233" t="s">
        <v>40</v>
      </c>
      <c r="D16" s="85">
        <f>(SLF!$AM$23/Pop!$D$14)*1000</f>
        <v>95.546140562799579</v>
      </c>
      <c r="E16" s="495">
        <f t="shared" si="0"/>
        <v>36</v>
      </c>
    </row>
    <row r="17" spans="1:5" ht="14.15">
      <c r="A17" s="224"/>
      <c r="B17" s="224"/>
      <c r="C17" s="232" t="s">
        <v>41</v>
      </c>
      <c r="D17" s="119">
        <f>(SLF!$AP$23/Pop!$D$15)*1000</f>
        <v>103.35894939648442</v>
      </c>
      <c r="E17" s="310">
        <f t="shared" si="0"/>
        <v>34</v>
      </c>
    </row>
    <row r="18" spans="1:5" ht="14.15">
      <c r="A18" s="224"/>
      <c r="B18" s="224"/>
      <c r="C18" s="233" t="s">
        <v>42</v>
      </c>
      <c r="D18" s="85">
        <f>(SLF!$AS$23/Pop!$D$16)*1000</f>
        <v>137.56300927258852</v>
      </c>
      <c r="E18" s="495">
        <f t="shared" si="0"/>
        <v>25</v>
      </c>
    </row>
    <row r="19" spans="1:5" ht="14.15">
      <c r="A19" s="224"/>
      <c r="B19" s="224"/>
      <c r="C19" s="232" t="s">
        <v>43</v>
      </c>
      <c r="D19" s="119">
        <f>(SLF!$AV$23/Pop!$D$17)*1000</f>
        <v>203.34249490551457</v>
      </c>
      <c r="E19" s="310">
        <f t="shared" si="0"/>
        <v>13</v>
      </c>
    </row>
    <row r="20" spans="1:5" ht="14.15">
      <c r="A20" s="224"/>
      <c r="B20" s="224"/>
      <c r="C20" s="233" t="s">
        <v>44</v>
      </c>
      <c r="D20" s="85">
        <f>(SLF!$AY$23/Pop!$D$18)*1000</f>
        <v>104.35745098534134</v>
      </c>
      <c r="E20" s="495">
        <f t="shared" si="0"/>
        <v>33</v>
      </c>
    </row>
    <row r="21" spans="1:5" ht="14.15">
      <c r="A21" s="224"/>
      <c r="B21" s="224"/>
      <c r="C21" s="232" t="s">
        <v>45</v>
      </c>
      <c r="D21" s="119">
        <f>(SLF!$BB$23/Pop!$D$19)*1000</f>
        <v>140.75603963389651</v>
      </c>
      <c r="E21" s="310">
        <f t="shared" si="0"/>
        <v>23</v>
      </c>
    </row>
    <row r="22" spans="1:5" ht="14.15">
      <c r="A22" s="224"/>
      <c r="B22" s="224"/>
      <c r="C22" s="233" t="s">
        <v>46</v>
      </c>
      <c r="D22" s="85">
        <f>(SLF!$BE$23/Pop!$D$20)*1000</f>
        <v>150.4338695433988</v>
      </c>
      <c r="E22" s="495">
        <f t="shared" si="0"/>
        <v>20</v>
      </c>
    </row>
    <row r="23" spans="1:5" ht="14.15">
      <c r="A23" s="224"/>
      <c r="B23" s="224"/>
      <c r="C23" s="232" t="s">
        <v>47</v>
      </c>
      <c r="D23" s="119">
        <f>(SLF!$BH$23/Pop!$D$21)*1000</f>
        <v>156.1316099223676</v>
      </c>
      <c r="E23" s="310">
        <f t="shared" si="0"/>
        <v>19</v>
      </c>
    </row>
    <row r="24" spans="1:5" ht="14.15">
      <c r="A24" s="224"/>
      <c r="B24" s="224"/>
      <c r="C24" s="233" t="s">
        <v>48</v>
      </c>
      <c r="D24" s="85">
        <f>(SLF!$BK$23/Pop!$D$22)*1000</f>
        <v>76.87378344911356</v>
      </c>
      <c r="E24" s="495">
        <f t="shared" si="0"/>
        <v>38</v>
      </c>
    </row>
    <row r="25" spans="1:5" ht="14.15">
      <c r="A25" s="224"/>
      <c r="B25" s="224"/>
      <c r="C25" s="232" t="s">
        <v>49</v>
      </c>
      <c r="D25" s="119">
        <f>(SLF!$BN$23/Pop!$D$23)*1000</f>
        <v>138.70731417706639</v>
      </c>
      <c r="E25" s="310">
        <f t="shared" si="0"/>
        <v>24</v>
      </c>
    </row>
    <row r="26" spans="1:5" ht="14.15">
      <c r="A26" s="224"/>
      <c r="B26" s="224"/>
      <c r="C26" s="233" t="s">
        <v>50</v>
      </c>
      <c r="D26" s="85">
        <f>(SLF!$BQ$23/Pop!$D$24)*1000</f>
        <v>171.17443547684303</v>
      </c>
      <c r="E26" s="495">
        <f t="shared" si="0"/>
        <v>15</v>
      </c>
    </row>
    <row r="27" spans="1:5" ht="14.15">
      <c r="A27" s="224"/>
      <c r="B27" s="224"/>
      <c r="C27" s="232" t="s">
        <v>51</v>
      </c>
      <c r="D27" s="119">
        <f>(SLF!$BT$23/Pop!$D$25)*1000</f>
        <v>350.00359600647135</v>
      </c>
      <c r="E27" s="310">
        <f t="shared" si="0"/>
        <v>3</v>
      </c>
    </row>
    <row r="28" spans="1:5" ht="14.15">
      <c r="A28" s="224"/>
      <c r="B28" s="224"/>
      <c r="C28" s="233" t="s">
        <v>52</v>
      </c>
      <c r="D28" s="85">
        <f>(SLF!$BW$23/Pop!$D$26)*1000</f>
        <v>109.67699351527112</v>
      </c>
      <c r="E28" s="495">
        <f t="shared" si="0"/>
        <v>32</v>
      </c>
    </row>
    <row r="29" spans="1:5" ht="14.15">
      <c r="A29" s="224"/>
      <c r="B29" s="224"/>
      <c r="C29" s="232" t="s">
        <v>53</v>
      </c>
      <c r="D29" s="119">
        <f>(SLF!$BZ$23/Pop!$D$27)*1000</f>
        <v>242.05203871608271</v>
      </c>
      <c r="E29" s="310">
        <f t="shared" si="0"/>
        <v>9</v>
      </c>
    </row>
    <row r="30" spans="1:5" ht="14.15">
      <c r="A30" s="224"/>
      <c r="B30" s="224"/>
      <c r="C30" s="233" t="s">
        <v>54</v>
      </c>
      <c r="D30" s="85">
        <f>(SLF!$CC$23/Pop!$D$28)*1000</f>
        <v>146.73064924086387</v>
      </c>
      <c r="E30" s="495">
        <f t="shared" si="0"/>
        <v>21</v>
      </c>
    </row>
    <row r="31" spans="1:5" ht="14.15">
      <c r="A31" s="224"/>
      <c r="B31" s="224"/>
      <c r="C31" s="232" t="s">
        <v>55</v>
      </c>
      <c r="D31" s="119">
        <f>(SLF!$CF$23/Pop!$D$29)*1000</f>
        <v>67.275786176313048</v>
      </c>
      <c r="E31" s="310">
        <f t="shared" si="0"/>
        <v>40</v>
      </c>
    </row>
    <row r="32" spans="1:5" ht="14.15">
      <c r="A32" s="224"/>
      <c r="B32" s="224"/>
      <c r="C32" s="233" t="s">
        <v>56</v>
      </c>
      <c r="D32" s="85">
        <f>(SLF!$CI$23/Pop!$D$30)*1000</f>
        <v>166.05808620063829</v>
      </c>
      <c r="E32" s="495">
        <f t="shared" si="0"/>
        <v>16</v>
      </c>
    </row>
    <row r="33" spans="1:5" ht="14.15">
      <c r="A33" s="224"/>
      <c r="B33" s="224"/>
      <c r="C33" s="232" t="s">
        <v>57</v>
      </c>
      <c r="D33" s="119">
        <f>(SLF!$CL$23/Pop!$D$31)*1000</f>
        <v>162.90388416370052</v>
      </c>
      <c r="E33" s="310">
        <f t="shared" si="0"/>
        <v>17</v>
      </c>
    </row>
    <row r="34" spans="1:5" ht="14.15">
      <c r="A34" s="224"/>
      <c r="B34" s="224"/>
      <c r="C34" s="233" t="s">
        <v>130</v>
      </c>
      <c r="D34" s="85">
        <f>(SLF!$CO$23/Pop!$D$32)*1000</f>
        <v>0</v>
      </c>
      <c r="E34" s="495" t="str">
        <f t="shared" si="0"/>
        <v>--</v>
      </c>
    </row>
    <row r="35" spans="1:5" ht="14.15">
      <c r="A35" s="224"/>
      <c r="B35" s="224"/>
      <c r="C35" s="232" t="s">
        <v>59</v>
      </c>
      <c r="D35" s="119">
        <f>(SLF!$CR$23/Pop!$D$33)*1000</f>
        <v>583.69518236526255</v>
      </c>
      <c r="E35" s="310">
        <f t="shared" si="0"/>
        <v>1</v>
      </c>
    </row>
    <row r="36" spans="1:5" ht="14.15">
      <c r="A36" s="224"/>
      <c r="B36" s="224"/>
      <c r="C36" s="233" t="s">
        <v>60</v>
      </c>
      <c r="D36" s="85">
        <f>(SLF!$CU$23/Pop!$D$34)*1000</f>
        <v>251.59202230468631</v>
      </c>
      <c r="E36" s="495">
        <f t="shared" si="0"/>
        <v>7</v>
      </c>
    </row>
    <row r="37" spans="1:5" ht="14.15">
      <c r="A37" s="224"/>
      <c r="B37" s="224"/>
      <c r="C37" s="232" t="s">
        <v>61</v>
      </c>
      <c r="D37" s="119">
        <f>(SLF!$CX$23/Pop!$D$35)*1000</f>
        <v>43.716828790567014</v>
      </c>
      <c r="E37" s="310">
        <f t="shared" si="0"/>
        <v>44</v>
      </c>
    </row>
    <row r="38" spans="1:5" ht="14.15">
      <c r="A38" s="224"/>
      <c r="B38" s="224"/>
      <c r="C38" s="233" t="s">
        <v>62</v>
      </c>
      <c r="D38" s="85">
        <f>(SLF!$DA$23/Pop!$D$36)*1000</f>
        <v>531.68726972700074</v>
      </c>
      <c r="E38" s="495">
        <f t="shared" si="0"/>
        <v>2</v>
      </c>
    </row>
    <row r="39" spans="1:5" ht="14.15">
      <c r="A39" s="224"/>
      <c r="B39" s="224"/>
      <c r="C39" s="232" t="s">
        <v>63</v>
      </c>
      <c r="D39" s="119">
        <f>(SLF!$DD$23/Pop!$D$37)*1000</f>
        <v>71.521820063641357</v>
      </c>
      <c r="E39" s="310">
        <f t="shared" si="0"/>
        <v>39</v>
      </c>
    </row>
    <row r="40" spans="1:5" ht="14.15">
      <c r="A40" s="224"/>
      <c r="B40" s="224"/>
      <c r="C40" s="233" t="s">
        <v>64</v>
      </c>
      <c r="D40" s="85">
        <f>(SLF!$DG$23/Pop!$D$38)*1000</f>
        <v>141.51144997889406</v>
      </c>
      <c r="E40" s="495">
        <f t="shared" si="0"/>
        <v>22</v>
      </c>
    </row>
    <row r="41" spans="1:5" ht="14.15">
      <c r="A41" s="224"/>
      <c r="B41" s="224"/>
      <c r="C41" s="232" t="s">
        <v>140</v>
      </c>
      <c r="D41" s="119">
        <f>(SLF!$DJ$23/Pop!$D$39)*1000</f>
        <v>23.217889919453363</v>
      </c>
      <c r="E41" s="310">
        <f t="shared" si="0"/>
        <v>46</v>
      </c>
    </row>
    <row r="42" spans="1:5" ht="14.15">
      <c r="A42" s="224"/>
      <c r="B42" s="224"/>
      <c r="C42" s="233" t="s">
        <v>66</v>
      </c>
      <c r="D42" s="85">
        <f>(SLF!$DM$23/Pop!$D$40)*1000</f>
        <v>59.607612236326005</v>
      </c>
      <c r="E42" s="495">
        <f t="shared" si="0"/>
        <v>42</v>
      </c>
    </row>
    <row r="43" spans="1:5" ht="14.15">
      <c r="A43" s="224"/>
      <c r="B43" s="224"/>
      <c r="C43" s="232" t="s">
        <v>196</v>
      </c>
      <c r="D43" s="119">
        <f>(SLF!$DP$23/Pop!$D$41)*1000</f>
        <v>214.70049637890656</v>
      </c>
      <c r="E43" s="310">
        <f t="shared" si="0"/>
        <v>12</v>
      </c>
    </row>
    <row r="44" spans="1:5" ht="14.15">
      <c r="A44" s="224"/>
      <c r="B44" s="224"/>
      <c r="C44" s="233" t="s">
        <v>68</v>
      </c>
      <c r="D44" s="85">
        <f>(SLF!$DS$23/Pop!$D$42)*1000</f>
        <v>228.97663152701031</v>
      </c>
      <c r="E44" s="495">
        <f t="shared" si="0"/>
        <v>10</v>
      </c>
    </row>
    <row r="45" spans="1:5" ht="14.15">
      <c r="A45" s="224"/>
      <c r="B45" s="224"/>
      <c r="C45" s="232" t="s">
        <v>69</v>
      </c>
      <c r="D45" s="119">
        <f>(SLF!$DV$23/Pop!$D$43)*1000</f>
        <v>111.61244539524724</v>
      </c>
      <c r="E45" s="310">
        <f t="shared" si="0"/>
        <v>31</v>
      </c>
    </row>
    <row r="46" spans="1:5" ht="14.15">
      <c r="A46" s="224"/>
      <c r="B46" s="224"/>
      <c r="C46" s="233" t="s">
        <v>70</v>
      </c>
      <c r="D46" s="85">
        <f>(SLF!$DY$23/Pop!$D$44)*1000</f>
        <v>83.4057806251421</v>
      </c>
      <c r="E46" s="495">
        <f t="shared" si="0"/>
        <v>37</v>
      </c>
    </row>
    <row r="47" spans="1:5" ht="14.15">
      <c r="A47" s="224"/>
      <c r="B47" s="224"/>
      <c r="C47" s="232" t="s">
        <v>131</v>
      </c>
      <c r="D47" s="119">
        <f>(SLF!$EB$23/Pop!$D$45)*1000</f>
        <v>36.8454235698727</v>
      </c>
      <c r="E47" s="310">
        <f t="shared" si="0"/>
        <v>45</v>
      </c>
    </row>
    <row r="48" spans="1:5" ht="14.15">
      <c r="A48" s="224"/>
      <c r="B48" s="224"/>
      <c r="C48" s="233" t="s">
        <v>127</v>
      </c>
      <c r="D48" s="85">
        <f>(SLF!$EE$23/Pop!$D$46)*1000</f>
        <v>242.80103272018218</v>
      </c>
      <c r="E48" s="495">
        <f t="shared" si="0"/>
        <v>8</v>
      </c>
    </row>
    <row r="49" spans="1:7" ht="14.15">
      <c r="A49" s="224"/>
      <c r="B49" s="224"/>
      <c r="C49" s="232" t="s">
        <v>141</v>
      </c>
      <c r="D49" s="119">
        <f>(SLF!$EH$23/Pop!$D$47)*1000</f>
        <v>0</v>
      </c>
      <c r="E49" s="310" t="str">
        <f t="shared" si="0"/>
        <v>--</v>
      </c>
    </row>
    <row r="50" spans="1:7" ht="14.15">
      <c r="A50" s="224"/>
      <c r="B50" s="224"/>
      <c r="C50" s="233" t="s">
        <v>74</v>
      </c>
      <c r="D50" s="85">
        <f>(SLF!$EK$23/Pop!$D$48)*1000</f>
        <v>127.12181509727132</v>
      </c>
      <c r="E50" s="495">
        <f t="shared" si="0"/>
        <v>27</v>
      </c>
    </row>
    <row r="51" spans="1:7" ht="14.15">
      <c r="A51" s="224"/>
      <c r="B51" s="224"/>
      <c r="C51" s="232" t="s">
        <v>75</v>
      </c>
      <c r="D51" s="119">
        <f>(SLF!$EN$23/Pop!$D$49)*1000</f>
        <v>177.49272052252076</v>
      </c>
      <c r="E51" s="310">
        <f t="shared" si="0"/>
        <v>14</v>
      </c>
    </row>
    <row r="52" spans="1:7" ht="14.15">
      <c r="A52" s="224"/>
      <c r="B52" s="224"/>
      <c r="C52" s="233" t="s">
        <v>142</v>
      </c>
      <c r="D52" s="85">
        <f>(SLF!$EQ$23/Pop!$D$50)*1000</f>
        <v>101.38430820936973</v>
      </c>
      <c r="E52" s="495">
        <f t="shared" si="0"/>
        <v>35</v>
      </c>
    </row>
    <row r="53" spans="1:7" ht="14.15">
      <c r="A53" s="224"/>
      <c r="B53" s="224"/>
      <c r="C53" s="232" t="s">
        <v>143</v>
      </c>
      <c r="D53" s="119">
        <f>(SLF!$ET$23/Pop!$D$51)*1000</f>
        <v>0</v>
      </c>
      <c r="E53" s="310" t="str">
        <f t="shared" si="0"/>
        <v>--</v>
      </c>
    </row>
    <row r="54" spans="1:7" ht="14.15">
      <c r="A54" s="224"/>
      <c r="B54" s="224"/>
      <c r="C54" s="233" t="s">
        <v>78</v>
      </c>
      <c r="D54" s="85">
        <f>(SLF!$EW$23/Pop!$D$52)*1000</f>
        <v>61.003463410281377</v>
      </c>
      <c r="E54" s="495">
        <f t="shared" si="0"/>
        <v>41</v>
      </c>
    </row>
    <row r="55" spans="1:7" ht="14.15">
      <c r="A55" s="224"/>
      <c r="B55" s="224"/>
      <c r="C55" s="232" t="s">
        <v>79</v>
      </c>
      <c r="D55" s="119">
        <f>(SLF!$EZ$23/Pop!$D$53)*1000</f>
        <v>156.77670891272282</v>
      </c>
      <c r="E55" s="310">
        <f t="shared" si="0"/>
        <v>18</v>
      </c>
    </row>
    <row r="56" spans="1:7" ht="14.15">
      <c r="A56" s="224"/>
      <c r="B56" s="224"/>
      <c r="C56" s="233" t="s">
        <v>134</v>
      </c>
      <c r="D56" s="85">
        <f>(SLF!$FC$23/Pop!$D$54)*1000</f>
        <v>0</v>
      </c>
      <c r="E56" s="495" t="str">
        <f t="shared" si="0"/>
        <v>--</v>
      </c>
    </row>
    <row r="57" spans="1:7" ht="14.15">
      <c r="A57" s="224"/>
      <c r="B57" s="224"/>
      <c r="C57" s="194" t="s">
        <v>81</v>
      </c>
      <c r="D57" s="188">
        <f>(SLF!$AG$23/Pop!$D$55)*1000</f>
        <v>819.25373496002408</v>
      </c>
      <c r="E57" s="310" t="str">
        <f>CONCATENATE("(",RANK(D57,$D$7:$D$57),")")</f>
        <v>(1)</v>
      </c>
    </row>
    <row r="58" spans="1:7" ht="14.15">
      <c r="A58" s="224"/>
      <c r="B58" s="15"/>
      <c r="C58" s="15"/>
      <c r="D58" s="224"/>
      <c r="E58" s="198"/>
      <c r="F58" s="224"/>
      <c r="G58" s="224"/>
    </row>
    <row r="59" spans="1:7" ht="14.15">
      <c r="A59" s="233" t="s">
        <v>144</v>
      </c>
      <c r="B59" s="224"/>
      <c r="C59" s="224"/>
      <c r="D59" s="224"/>
      <c r="E59" s="198"/>
      <c r="F59" s="224"/>
      <c r="G59" s="224"/>
    </row>
    <row r="60" spans="1:7" ht="42.75" customHeight="1">
      <c r="A60" s="729" t="s">
        <v>824</v>
      </c>
      <c r="B60" s="729"/>
      <c r="C60" s="729"/>
      <c r="D60" s="729"/>
      <c r="E60" s="729"/>
      <c r="F60" s="729"/>
      <c r="G60" s="729"/>
    </row>
    <row r="61" spans="1:7" ht="14.15">
      <c r="A61" s="233" t="s">
        <v>830</v>
      </c>
      <c r="B61" s="224"/>
      <c r="C61" s="224"/>
      <c r="D61" s="224"/>
      <c r="E61" s="198"/>
      <c r="F61" s="224"/>
      <c r="G61" s="224"/>
    </row>
    <row r="62" spans="1:7" ht="14.15">
      <c r="A62" s="233"/>
      <c r="B62" s="224"/>
      <c r="C62" s="224"/>
      <c r="D62" s="224"/>
      <c r="E62" s="198"/>
      <c r="F62" s="224"/>
      <c r="G62" s="224"/>
    </row>
    <row r="63" spans="1:7" ht="14.15">
      <c r="A63" s="224" t="s">
        <v>822</v>
      </c>
      <c r="B63" s="224"/>
      <c r="C63" s="224"/>
      <c r="D63" s="224"/>
      <c r="E63" s="198"/>
      <c r="F63" s="224"/>
      <c r="G63" s="224"/>
    </row>
    <row r="66" spans="2:2" ht="14.15">
      <c r="B66" s="224"/>
    </row>
    <row r="67" spans="2:2" ht="14.15">
      <c r="B67" s="204"/>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activeCell="A2" sqref="A2:C2"/>
    </sheetView>
  </sheetViews>
  <sheetFormatPr defaultColWidth="9.23046875" defaultRowHeight="14.15"/>
  <cols>
    <col min="1" max="1" width="14.23046875" style="224" customWidth="1"/>
    <col min="2" max="2" width="34.69140625" style="224" customWidth="1"/>
    <col min="3" max="3" width="18.69140625" style="224" customWidth="1"/>
    <col min="4" max="16384" width="9.23046875" style="224"/>
  </cols>
  <sheetData>
    <row r="1" spans="1:5">
      <c r="A1" s="722" t="s">
        <v>366</v>
      </c>
      <c r="B1" s="722"/>
      <c r="C1" s="722"/>
    </row>
    <row r="2" spans="1:5" s="52" customFormat="1" ht="17.600000000000001">
      <c r="A2" s="738" t="s">
        <v>13</v>
      </c>
      <c r="B2" s="738"/>
      <c r="C2" s="738"/>
      <c r="D2" s="59"/>
      <c r="E2" s="58"/>
    </row>
    <row r="3" spans="1:5" s="52" customFormat="1" ht="17.600000000000001">
      <c r="A3" s="742" t="s">
        <v>859</v>
      </c>
      <c r="B3" s="742"/>
      <c r="C3" s="742"/>
      <c r="D3" s="57"/>
    </row>
    <row r="4" spans="1:5">
      <c r="B4" s="198"/>
      <c r="C4" s="198"/>
      <c r="D4" s="198"/>
    </row>
    <row r="5" spans="1:5" s="55" customFormat="1">
      <c r="A5" s="56" t="s">
        <v>27</v>
      </c>
      <c r="B5" s="56" t="s">
        <v>145</v>
      </c>
      <c r="C5" s="56" t="s">
        <v>146</v>
      </c>
    </row>
    <row r="6" spans="1:5" ht="28.3">
      <c r="A6" s="200" t="s">
        <v>38</v>
      </c>
      <c r="B6" s="54" t="s">
        <v>147</v>
      </c>
      <c r="C6" s="245" t="s">
        <v>736</v>
      </c>
      <c r="D6" s="198"/>
    </row>
    <row r="7" spans="1:5">
      <c r="A7" s="323" t="s">
        <v>58</v>
      </c>
      <c r="B7" s="324" t="s">
        <v>317</v>
      </c>
      <c r="C7" s="325" t="s">
        <v>451</v>
      </c>
      <c r="D7" s="198"/>
    </row>
    <row r="8" spans="1:5" ht="15" customHeight="1">
      <c r="A8" s="200" t="s">
        <v>65</v>
      </c>
      <c r="B8" s="54" t="s">
        <v>148</v>
      </c>
      <c r="C8" s="326">
        <v>2.5999999999999999E-3</v>
      </c>
      <c r="D8" s="198"/>
      <c r="E8" s="444"/>
    </row>
    <row r="9" spans="1:5" s="542" customFormat="1" ht="15" customHeight="1">
      <c r="A9" s="67" t="s">
        <v>67</v>
      </c>
      <c r="B9" s="552" t="s">
        <v>737</v>
      </c>
      <c r="C9" s="553">
        <v>5.7000000000000002E-3</v>
      </c>
      <c r="D9" s="198"/>
      <c r="E9" s="444"/>
    </row>
    <row r="10" spans="1:5" s="542" customFormat="1" ht="15" customHeight="1">
      <c r="A10" s="200" t="s">
        <v>72</v>
      </c>
      <c r="B10" s="54" t="s">
        <v>738</v>
      </c>
      <c r="C10" s="326" t="s">
        <v>739</v>
      </c>
      <c r="D10" s="198"/>
      <c r="E10" s="444"/>
    </row>
    <row r="11" spans="1:5" ht="14.6">
      <c r="A11" s="323" t="s">
        <v>73</v>
      </c>
      <c r="B11" s="324" t="s">
        <v>656</v>
      </c>
      <c r="C11" s="325" t="s">
        <v>665</v>
      </c>
      <c r="D11" s="198"/>
      <c r="E11" s="240"/>
    </row>
    <row r="12" spans="1:5" ht="28.75">
      <c r="A12" s="200" t="s">
        <v>149</v>
      </c>
      <c r="B12" s="54" t="s">
        <v>150</v>
      </c>
      <c r="C12" s="245" t="s">
        <v>151</v>
      </c>
      <c r="D12" s="198"/>
      <c r="E12" s="240"/>
    </row>
    <row r="13" spans="1:5" ht="16.5" customHeight="1">
      <c r="A13" s="323" t="s">
        <v>77</v>
      </c>
      <c r="B13" s="324" t="s">
        <v>152</v>
      </c>
      <c r="C13" s="327" t="s">
        <v>153</v>
      </c>
      <c r="D13" s="198"/>
      <c r="E13" s="240"/>
    </row>
    <row r="14" spans="1:5" ht="16.5" customHeight="1">
      <c r="B14" s="363"/>
      <c r="C14" s="195"/>
      <c r="D14" s="198"/>
      <c r="E14" s="240"/>
    </row>
    <row r="15" spans="1:5" ht="14.6">
      <c r="A15" s="762" t="s">
        <v>155</v>
      </c>
      <c r="B15" s="762"/>
      <c r="C15" s="762"/>
      <c r="E15" s="240"/>
    </row>
    <row r="16" spans="1:5" s="542" customFormat="1" ht="14.6">
      <c r="A16" s="762"/>
      <c r="B16" s="762"/>
      <c r="C16" s="762"/>
      <c r="E16" s="541"/>
    </row>
    <row r="17" spans="1:5" s="542" customFormat="1" ht="14.6">
      <c r="A17" s="762"/>
      <c r="B17" s="762"/>
      <c r="C17" s="762"/>
      <c r="E17" s="541"/>
    </row>
    <row r="18" spans="1:5" s="542" customFormat="1" ht="14.6">
      <c r="A18" s="762" t="s">
        <v>154</v>
      </c>
      <c r="B18" s="762"/>
      <c r="C18" s="762"/>
      <c r="E18" s="541"/>
    </row>
    <row r="19" spans="1:5" s="542" customFormat="1" ht="14.6">
      <c r="A19" s="762"/>
      <c r="B19" s="762"/>
      <c r="C19" s="762"/>
      <c r="E19" s="541"/>
    </row>
    <row r="20" spans="1:5">
      <c r="A20" s="762"/>
      <c r="B20" s="762"/>
      <c r="C20" s="762"/>
    </row>
    <row r="21" spans="1:5">
      <c r="A21" s="762"/>
      <c r="B21" s="762"/>
      <c r="C21" s="762"/>
      <c r="D21" s="53"/>
      <c r="E21" s="53"/>
    </row>
    <row r="22" spans="1:5" s="542" customFormat="1">
      <c r="A22" s="543"/>
      <c r="B22" s="543"/>
      <c r="C22" s="543"/>
      <c r="D22" s="53"/>
      <c r="E22" s="53"/>
    </row>
    <row r="23" spans="1:5" ht="15" customHeight="1">
      <c r="A23" s="53" t="s">
        <v>745</v>
      </c>
      <c r="B23" s="53"/>
      <c r="C23" s="53"/>
      <c r="D23" s="53"/>
      <c r="E23" s="53"/>
    </row>
    <row r="24" spans="1:5">
      <c r="A24" s="53"/>
      <c r="B24" s="53"/>
      <c r="C24" s="53"/>
      <c r="D24" s="53"/>
      <c r="E24" s="53"/>
    </row>
    <row r="25" spans="1:5">
      <c r="A25" s="53"/>
      <c r="B25" s="53"/>
      <c r="C25" s="53"/>
      <c r="D25" s="53"/>
      <c r="E25" s="53"/>
    </row>
    <row r="26" spans="1:5">
      <c r="A26" s="53"/>
    </row>
    <row r="27" spans="1:5">
      <c r="A27" s="365"/>
      <c r="B27" s="365"/>
    </row>
    <row r="28" spans="1:5">
      <c r="A28" s="233"/>
    </row>
    <row r="29" spans="1:5">
      <c r="A29" s="233"/>
    </row>
  </sheetData>
  <mergeCells count="5">
    <mergeCell ref="A1:C1"/>
    <mergeCell ref="A2:C2"/>
    <mergeCell ref="A3:C3"/>
    <mergeCell ref="A15:C17"/>
    <mergeCell ref="A18:C2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36" activePane="bottomLeft" state="frozen"/>
      <selection activeCell="D31" sqref="D31"/>
      <selection pane="bottomLeft" activeCell="A2" sqref="A2:F2"/>
    </sheetView>
  </sheetViews>
  <sheetFormatPr defaultRowHeight="14.6"/>
  <cols>
    <col min="1" max="1" width="10.23046875" style="21" customWidth="1"/>
    <col min="2" max="2" width="11.69140625" style="40" customWidth="1"/>
    <col min="3" max="3" width="9.23046875" style="21"/>
    <col min="4" max="4" width="13.23046875" style="14" bestFit="1" customWidth="1"/>
    <col min="5" max="5" width="12.69140625" style="21" customWidth="1"/>
    <col min="6" max="6" width="11" style="21" bestFit="1" customWidth="1"/>
    <col min="8" max="8" width="9.23046875" bestFit="1" customWidth="1"/>
    <col min="11" max="11" width="10" customWidth="1"/>
  </cols>
  <sheetData>
    <row r="1" spans="1:9">
      <c r="B1" s="764" t="s">
        <v>365</v>
      </c>
      <c r="C1" s="741"/>
      <c r="D1" s="741"/>
      <c r="E1" s="741"/>
      <c r="G1" s="240"/>
      <c r="H1" s="240"/>
      <c r="I1" s="240"/>
    </row>
    <row r="2" spans="1:9" ht="17.600000000000001">
      <c r="A2" s="763" t="s">
        <v>340</v>
      </c>
      <c r="B2" s="743"/>
      <c r="C2" s="743"/>
      <c r="D2" s="743"/>
      <c r="E2" s="743"/>
      <c r="F2" s="743"/>
      <c r="G2" s="240"/>
      <c r="H2" s="240"/>
      <c r="I2" s="240"/>
    </row>
    <row r="3" spans="1:9" ht="18.45">
      <c r="A3" s="64"/>
      <c r="B3" s="765" t="s">
        <v>869</v>
      </c>
      <c r="C3" s="719"/>
      <c r="D3" s="719"/>
      <c r="E3" s="719"/>
      <c r="F3" s="64"/>
      <c r="G3" s="240"/>
      <c r="H3" s="240"/>
      <c r="I3" s="240"/>
    </row>
    <row r="4" spans="1:9" ht="15.75" customHeight="1">
      <c r="B4" s="303"/>
      <c r="C4" s="287"/>
      <c r="D4" s="287"/>
      <c r="E4" s="287"/>
      <c r="G4" s="240"/>
      <c r="H4" s="240"/>
      <c r="I4" s="240"/>
    </row>
    <row r="5" spans="1:9" ht="30" customHeight="1">
      <c r="A5" s="139" t="s">
        <v>27</v>
      </c>
      <c r="B5" s="155" t="s">
        <v>156</v>
      </c>
      <c r="C5" s="179" t="s">
        <v>29</v>
      </c>
      <c r="D5" s="155" t="s">
        <v>157</v>
      </c>
      <c r="E5" s="155" t="s">
        <v>158</v>
      </c>
      <c r="F5" s="295" t="s">
        <v>29</v>
      </c>
      <c r="G5" s="224"/>
      <c r="H5" s="148"/>
      <c r="I5" s="148"/>
    </row>
    <row r="6" spans="1:9" ht="18" customHeight="1">
      <c r="A6" s="200" t="s">
        <v>31</v>
      </c>
      <c r="B6" s="236">
        <v>0.04</v>
      </c>
      <c r="C6" s="180">
        <v>40</v>
      </c>
      <c r="D6" s="236">
        <v>5.2193008364221055E-2</v>
      </c>
      <c r="E6" s="236">
        <v>9.2193008364221063E-2</v>
      </c>
      <c r="F6" s="639">
        <v>6</v>
      </c>
      <c r="G6" s="224"/>
      <c r="H6" s="224"/>
      <c r="I6" s="224"/>
    </row>
    <row r="7" spans="1:9">
      <c r="A7" s="224" t="s">
        <v>32</v>
      </c>
      <c r="B7" s="458" t="s">
        <v>328</v>
      </c>
      <c r="C7" s="344">
        <v>46</v>
      </c>
      <c r="D7" s="345">
        <v>1.7603019299354719E-2</v>
      </c>
      <c r="E7" s="345">
        <v>1.7603019299354719E-2</v>
      </c>
      <c r="F7" s="638">
        <v>46</v>
      </c>
      <c r="G7" s="224"/>
      <c r="H7" s="224"/>
      <c r="I7" s="400"/>
    </row>
    <row r="8" spans="1:9">
      <c r="A8" s="200" t="s">
        <v>33</v>
      </c>
      <c r="B8" s="236">
        <v>5.6000000000000001E-2</v>
      </c>
      <c r="C8" s="180">
        <v>28</v>
      </c>
      <c r="D8" s="236">
        <v>2.7976002277528361E-2</v>
      </c>
      <c r="E8" s="236">
        <v>8.3976002277528355E-2</v>
      </c>
      <c r="F8" s="639">
        <v>11</v>
      </c>
      <c r="G8" s="224"/>
      <c r="H8" s="224"/>
      <c r="I8" s="224"/>
    </row>
    <row r="9" spans="1:9">
      <c r="A9" s="224" t="s">
        <v>34</v>
      </c>
      <c r="B9" s="345">
        <v>6.5000000000000002E-2</v>
      </c>
      <c r="C9" s="210">
        <v>9</v>
      </c>
      <c r="D9" s="345">
        <v>3.0065262466228499E-2</v>
      </c>
      <c r="E9" s="345">
        <v>9.5065262466228498E-2</v>
      </c>
      <c r="F9" s="638">
        <v>4</v>
      </c>
      <c r="G9" s="224"/>
      <c r="H9" s="224"/>
      <c r="I9" s="224"/>
    </row>
    <row r="10" spans="1:9">
      <c r="A10" s="200" t="s">
        <v>159</v>
      </c>
      <c r="B10" s="236">
        <v>7.2499999999999995E-2</v>
      </c>
      <c r="C10" s="180">
        <v>1</v>
      </c>
      <c r="D10" s="236">
        <v>1.4344250530692146E-2</v>
      </c>
      <c r="E10" s="236">
        <v>8.6844250530692141E-2</v>
      </c>
      <c r="F10" s="639">
        <v>9</v>
      </c>
      <c r="G10" s="224"/>
      <c r="H10" s="224"/>
      <c r="I10" s="224"/>
    </row>
    <row r="11" spans="1:9">
      <c r="A11" s="224" t="s">
        <v>36</v>
      </c>
      <c r="B11" s="345">
        <v>2.9000000000000001E-2</v>
      </c>
      <c r="C11" s="210">
        <v>45</v>
      </c>
      <c r="D11" s="345">
        <v>4.8230713615197075E-2</v>
      </c>
      <c r="E11" s="345">
        <v>7.723071361519708E-2</v>
      </c>
      <c r="F11" s="638">
        <v>16</v>
      </c>
      <c r="G11" s="224"/>
      <c r="H11" s="224"/>
      <c r="I11" s="224"/>
    </row>
    <row r="12" spans="1:9">
      <c r="A12" s="200" t="s">
        <v>37</v>
      </c>
      <c r="B12" s="236">
        <v>6.3500000000000001E-2</v>
      </c>
      <c r="C12" s="180">
        <v>12</v>
      </c>
      <c r="D12" s="236">
        <v>0</v>
      </c>
      <c r="E12" s="236">
        <v>6.3500000000000001E-2</v>
      </c>
      <c r="F12" s="639">
        <v>33</v>
      </c>
      <c r="G12" s="224"/>
      <c r="H12" s="224"/>
      <c r="I12" s="224"/>
    </row>
    <row r="13" spans="1:9">
      <c r="A13" s="224" t="s">
        <v>38</v>
      </c>
      <c r="B13" s="458" t="s">
        <v>328</v>
      </c>
      <c r="C13" s="637">
        <v>46</v>
      </c>
      <c r="D13" s="458" t="s">
        <v>328</v>
      </c>
      <c r="E13" s="458" t="s">
        <v>328</v>
      </c>
      <c r="F13" s="637">
        <v>47</v>
      </c>
      <c r="G13" s="224"/>
      <c r="H13" s="224"/>
      <c r="I13" s="224"/>
    </row>
    <row r="14" spans="1:9">
      <c r="A14" s="200" t="s">
        <v>39</v>
      </c>
      <c r="B14" s="236">
        <v>0.06</v>
      </c>
      <c r="C14" s="180">
        <v>17</v>
      </c>
      <c r="D14" s="236">
        <v>1.0785271877331946E-2</v>
      </c>
      <c r="E14" s="236">
        <v>7.078527187733194E-2</v>
      </c>
      <c r="F14" s="639">
        <v>22</v>
      </c>
      <c r="G14" s="224"/>
      <c r="H14" s="224"/>
      <c r="I14" s="224"/>
    </row>
    <row r="15" spans="1:9">
      <c r="A15" s="224" t="s">
        <v>40</v>
      </c>
      <c r="B15" s="345">
        <v>0.04</v>
      </c>
      <c r="C15" s="210">
        <v>40</v>
      </c>
      <c r="D15" s="345">
        <v>3.3212325007925043E-2</v>
      </c>
      <c r="E15" s="345">
        <v>7.3212325007925044E-2</v>
      </c>
      <c r="F15" s="638">
        <v>19</v>
      </c>
      <c r="G15" s="224"/>
      <c r="H15" s="224"/>
      <c r="I15" s="224"/>
    </row>
    <row r="16" spans="1:9">
      <c r="A16" s="200" t="s">
        <v>160</v>
      </c>
      <c r="B16" s="236">
        <v>0.04</v>
      </c>
      <c r="C16" s="180">
        <v>40</v>
      </c>
      <c r="D16" s="236">
        <v>4.43055250271815E-3</v>
      </c>
      <c r="E16" s="236">
        <v>4.443055250271815E-2</v>
      </c>
      <c r="F16" s="639">
        <v>45</v>
      </c>
      <c r="G16" s="224"/>
      <c r="H16" s="224"/>
      <c r="I16" s="224"/>
    </row>
    <row r="17" spans="1:9">
      <c r="A17" s="224" t="s">
        <v>42</v>
      </c>
      <c r="B17" s="345">
        <v>0.06</v>
      </c>
      <c r="C17" s="210">
        <v>17</v>
      </c>
      <c r="D17" s="345">
        <v>3.1280022352897648E-4</v>
      </c>
      <c r="E17" s="345">
        <v>6.0312800223528973E-2</v>
      </c>
      <c r="F17" s="638">
        <v>37</v>
      </c>
      <c r="G17" s="224"/>
      <c r="H17" s="224"/>
      <c r="I17" s="224"/>
    </row>
    <row r="18" spans="1:9">
      <c r="A18" s="200" t="s">
        <v>43</v>
      </c>
      <c r="B18" s="236">
        <v>6.25E-2</v>
      </c>
      <c r="C18" s="180">
        <v>13</v>
      </c>
      <c r="D18" s="236">
        <v>3.5140960008828846E-2</v>
      </c>
      <c r="E18" s="236">
        <v>9.7640960008828853E-2</v>
      </c>
      <c r="F18" s="639">
        <v>1</v>
      </c>
      <c r="G18" s="224"/>
      <c r="H18" s="224"/>
      <c r="I18" s="224"/>
    </row>
    <row r="19" spans="1:9">
      <c r="A19" s="224" t="s">
        <v>44</v>
      </c>
      <c r="B19" s="345">
        <v>7.0000000000000007E-2</v>
      </c>
      <c r="C19" s="210">
        <v>2</v>
      </c>
      <c r="D19" s="345">
        <v>0</v>
      </c>
      <c r="E19" s="345">
        <v>7.0000000000000007E-2</v>
      </c>
      <c r="F19" s="638">
        <v>24</v>
      </c>
      <c r="G19" s="224"/>
      <c r="H19" s="224"/>
      <c r="I19" s="224"/>
    </row>
    <row r="20" spans="1:9">
      <c r="A20" s="200" t="s">
        <v>45</v>
      </c>
      <c r="B20" s="236">
        <v>0.06</v>
      </c>
      <c r="C20" s="180">
        <v>17</v>
      </c>
      <c r="D20" s="236">
        <v>9.4447429797249391E-3</v>
      </c>
      <c r="E20" s="236">
        <v>6.9444742979724944E-2</v>
      </c>
      <c r="F20" s="639">
        <v>28</v>
      </c>
      <c r="G20" s="224"/>
      <c r="H20" s="224"/>
      <c r="I20" s="224"/>
    </row>
    <row r="21" spans="1:9">
      <c r="A21" s="224" t="s">
        <v>46</v>
      </c>
      <c r="B21" s="345">
        <v>6.5000000000000002E-2</v>
      </c>
      <c r="C21" s="210">
        <v>9</v>
      </c>
      <c r="D21" s="345">
        <v>2.186568817446263E-2</v>
      </c>
      <c r="E21" s="345">
        <v>8.6865688174462635E-2</v>
      </c>
      <c r="F21" s="638">
        <v>8</v>
      </c>
      <c r="G21" s="224"/>
      <c r="H21" s="224"/>
      <c r="I21" s="224"/>
    </row>
    <row r="22" spans="1:9">
      <c r="A22" s="200" t="s">
        <v>47</v>
      </c>
      <c r="B22" s="236">
        <v>0.06</v>
      </c>
      <c r="C22" s="180">
        <v>17</v>
      </c>
      <c r="D22" s="236">
        <v>0</v>
      </c>
      <c r="E22" s="236">
        <v>0.06</v>
      </c>
      <c r="F22" s="639">
        <v>38</v>
      </c>
      <c r="G22" s="224"/>
      <c r="H22" s="224"/>
      <c r="I22" s="224"/>
    </row>
    <row r="23" spans="1:9">
      <c r="A23" s="224" t="s">
        <v>48</v>
      </c>
      <c r="B23" s="345">
        <v>4.4499999999999998E-2</v>
      </c>
      <c r="C23" s="210">
        <v>38</v>
      </c>
      <c r="D23" s="345">
        <v>5.0681925282107902E-2</v>
      </c>
      <c r="E23" s="345">
        <v>9.5181925282107893E-2</v>
      </c>
      <c r="F23" s="638">
        <v>3</v>
      </c>
      <c r="G23" s="224"/>
      <c r="H23" s="224"/>
      <c r="I23" s="224"/>
    </row>
    <row r="24" spans="1:9">
      <c r="A24" s="200" t="s">
        <v>49</v>
      </c>
      <c r="B24" s="236">
        <v>5.5E-2</v>
      </c>
      <c r="C24" s="180">
        <v>29</v>
      </c>
      <c r="D24" s="236">
        <v>0</v>
      </c>
      <c r="E24" s="236">
        <v>5.5E-2</v>
      </c>
      <c r="F24" s="639">
        <v>42</v>
      </c>
      <c r="G24" s="224"/>
      <c r="H24" s="224"/>
      <c r="I24" s="224"/>
    </row>
    <row r="25" spans="1:9">
      <c r="A25" s="224" t="s">
        <v>50</v>
      </c>
      <c r="B25" s="345">
        <v>0.06</v>
      </c>
      <c r="C25" s="210">
        <v>17</v>
      </c>
      <c r="D25" s="345">
        <v>0</v>
      </c>
      <c r="E25" s="345">
        <v>0.06</v>
      </c>
      <c r="F25" s="638">
        <v>38</v>
      </c>
      <c r="G25" s="224"/>
      <c r="H25" s="224"/>
      <c r="I25" s="224"/>
    </row>
    <row r="26" spans="1:9">
      <c r="A26" s="200" t="s">
        <v>51</v>
      </c>
      <c r="B26" s="236">
        <v>6.25E-2</v>
      </c>
      <c r="C26" s="180">
        <v>13</v>
      </c>
      <c r="D26" s="236">
        <v>0</v>
      </c>
      <c r="E26" s="236">
        <v>6.25E-2</v>
      </c>
      <c r="F26" s="639">
        <v>35</v>
      </c>
      <c r="G26" s="224"/>
      <c r="H26" s="224"/>
      <c r="I26" s="224"/>
    </row>
    <row r="27" spans="1:9">
      <c r="A27" s="224" t="s">
        <v>52</v>
      </c>
      <c r="B27" s="345">
        <v>0.06</v>
      </c>
      <c r="C27" s="210">
        <v>17</v>
      </c>
      <c r="D27" s="345">
        <v>0</v>
      </c>
      <c r="E27" s="345">
        <v>0.06</v>
      </c>
      <c r="F27" s="638">
        <v>38</v>
      </c>
      <c r="G27" s="224"/>
      <c r="H27" s="224"/>
      <c r="I27" s="224"/>
    </row>
    <row r="28" spans="1:9">
      <c r="A28" s="200" t="s">
        <v>53</v>
      </c>
      <c r="B28" s="238">
        <v>6.8750000000000006E-2</v>
      </c>
      <c r="C28" s="180">
        <v>6</v>
      </c>
      <c r="D28" s="236">
        <v>5.8599266580881123E-3</v>
      </c>
      <c r="E28" s="236">
        <v>7.4609926658088119E-2</v>
      </c>
      <c r="F28" s="639">
        <v>17</v>
      </c>
      <c r="G28" s="224"/>
      <c r="H28" s="224"/>
      <c r="I28" s="224"/>
    </row>
    <row r="29" spans="1:9">
      <c r="A29" s="224" t="s">
        <v>54</v>
      </c>
      <c r="B29" s="345">
        <v>7.0000000000000007E-2</v>
      </c>
      <c r="C29" s="210">
        <v>2</v>
      </c>
      <c r="D29" s="345">
        <v>6.7221784674739336E-4</v>
      </c>
      <c r="E29" s="345">
        <v>7.0672217846747404E-2</v>
      </c>
      <c r="F29" s="638">
        <v>23</v>
      </c>
      <c r="G29" s="67"/>
      <c r="H29" s="224"/>
      <c r="I29" s="224"/>
    </row>
    <row r="30" spans="1:9">
      <c r="A30" s="200" t="s">
        <v>55</v>
      </c>
      <c r="B30" s="238">
        <v>4.2250000000000003E-2</v>
      </c>
      <c r="C30" s="180">
        <v>39</v>
      </c>
      <c r="D30" s="236">
        <v>4.0253493465214639E-2</v>
      </c>
      <c r="E30" s="236">
        <v>8.2503493465214642E-2</v>
      </c>
      <c r="F30" s="639">
        <v>12</v>
      </c>
      <c r="G30" s="224"/>
      <c r="H30" s="224"/>
      <c r="I30" s="224"/>
    </row>
    <row r="31" spans="1:9">
      <c r="A31" s="224" t="s">
        <v>161</v>
      </c>
      <c r="B31" s="458" t="s">
        <v>328</v>
      </c>
      <c r="C31" s="637">
        <v>46</v>
      </c>
      <c r="D31" s="458" t="s">
        <v>328</v>
      </c>
      <c r="E31" s="458" t="s">
        <v>328</v>
      </c>
      <c r="F31" s="638">
        <v>47</v>
      </c>
      <c r="G31" s="224"/>
      <c r="H31" s="224"/>
      <c r="I31" s="224"/>
    </row>
    <row r="32" spans="1:9">
      <c r="A32" s="200" t="s">
        <v>57</v>
      </c>
      <c r="B32" s="236">
        <v>5.5E-2</v>
      </c>
      <c r="C32" s="180">
        <v>29</v>
      </c>
      <c r="D32" s="236">
        <v>1.4391203504712433E-2</v>
      </c>
      <c r="E32" s="236">
        <v>6.9391203504712437E-2</v>
      </c>
      <c r="F32" s="639">
        <v>29</v>
      </c>
      <c r="G32" s="224"/>
      <c r="H32" s="224"/>
      <c r="I32" s="224"/>
    </row>
    <row r="33" spans="1:9">
      <c r="A33" s="224" t="s">
        <v>58</v>
      </c>
      <c r="B33" s="345">
        <v>6.8500000000000005E-2</v>
      </c>
      <c r="C33" s="210">
        <v>7</v>
      </c>
      <c r="D33" s="345">
        <v>1.3774546083373352E-2</v>
      </c>
      <c r="E33" s="345">
        <v>8.2274546083373354E-2</v>
      </c>
      <c r="F33" s="638">
        <v>13</v>
      </c>
      <c r="G33" s="224"/>
      <c r="H33" s="224"/>
      <c r="I33" s="224"/>
    </row>
    <row r="34" spans="1:9">
      <c r="A34" s="200" t="s">
        <v>59</v>
      </c>
      <c r="B34" s="459" t="s">
        <v>328</v>
      </c>
      <c r="C34" s="342">
        <v>46</v>
      </c>
      <c r="D34" s="459" t="s">
        <v>328</v>
      </c>
      <c r="E34" s="459" t="s">
        <v>328</v>
      </c>
      <c r="F34" s="639">
        <v>47</v>
      </c>
      <c r="G34" s="224"/>
      <c r="H34" s="224"/>
      <c r="I34" s="224"/>
    </row>
    <row r="35" spans="1:9">
      <c r="A35" s="224" t="s">
        <v>162</v>
      </c>
      <c r="B35" s="234">
        <v>6.6250000000000003E-2</v>
      </c>
      <c r="C35" s="210">
        <v>8</v>
      </c>
      <c r="D35" s="345">
        <v>-2.5327442243959497E-4</v>
      </c>
      <c r="E35" s="345">
        <v>6.5996725577560408E-2</v>
      </c>
      <c r="F35" s="638">
        <v>30</v>
      </c>
      <c r="G35" s="224"/>
      <c r="H35" s="224"/>
      <c r="I35" s="224"/>
    </row>
    <row r="36" spans="1:9">
      <c r="A36" s="200" t="s">
        <v>163</v>
      </c>
      <c r="B36" s="238">
        <v>5.1249999999999997E-2</v>
      </c>
      <c r="C36" s="180">
        <v>32</v>
      </c>
      <c r="D36" s="236">
        <v>2.7099276021657164E-2</v>
      </c>
      <c r="E36" s="236">
        <v>7.8349276021657158E-2</v>
      </c>
      <c r="F36" s="639">
        <v>15</v>
      </c>
      <c r="G36" s="224"/>
      <c r="H36" s="224"/>
      <c r="I36" s="224"/>
    </row>
    <row r="37" spans="1:9">
      <c r="A37" s="224" t="s">
        <v>62</v>
      </c>
      <c r="B37" s="345">
        <v>0.04</v>
      </c>
      <c r="C37" s="210">
        <v>40</v>
      </c>
      <c r="D37" s="345">
        <v>4.522236252807426E-2</v>
      </c>
      <c r="E37" s="345">
        <v>8.5222362528074261E-2</v>
      </c>
      <c r="F37" s="638">
        <v>10</v>
      </c>
      <c r="G37" s="224"/>
      <c r="H37" s="224"/>
      <c r="I37" s="224"/>
    </row>
    <row r="38" spans="1:9">
      <c r="A38" s="200" t="s">
        <v>63</v>
      </c>
      <c r="B38" s="236">
        <v>4.7500000000000001E-2</v>
      </c>
      <c r="C38" s="180">
        <v>35</v>
      </c>
      <c r="D38" s="236">
        <v>2.2347664245219667E-2</v>
      </c>
      <c r="E38" s="236">
        <v>6.9847664245219668E-2</v>
      </c>
      <c r="F38" s="639">
        <v>26</v>
      </c>
      <c r="G38" s="224"/>
      <c r="H38" s="224"/>
      <c r="I38" s="224"/>
    </row>
    <row r="39" spans="1:9">
      <c r="A39" s="224" t="s">
        <v>747</v>
      </c>
      <c r="B39" s="345">
        <v>0.05</v>
      </c>
      <c r="C39" s="210">
        <v>33</v>
      </c>
      <c r="D39" s="345">
        <v>1.9564021246028292E-2</v>
      </c>
      <c r="E39" s="345">
        <v>6.9564021246028299E-2</v>
      </c>
      <c r="F39" s="638">
        <v>27</v>
      </c>
      <c r="G39" s="224"/>
      <c r="H39" s="224"/>
      <c r="I39" s="224"/>
    </row>
    <row r="40" spans="1:9">
      <c r="A40" s="200" t="s">
        <v>65</v>
      </c>
      <c r="B40" s="236">
        <v>5.7500000000000002E-2</v>
      </c>
      <c r="C40" s="180">
        <v>27</v>
      </c>
      <c r="D40" s="236">
        <v>1.4761329428742025E-2</v>
      </c>
      <c r="E40" s="236">
        <v>7.2261329428742027E-2</v>
      </c>
      <c r="F40" s="639">
        <v>20</v>
      </c>
      <c r="G40" s="224"/>
      <c r="H40" s="400"/>
      <c r="I40" s="224"/>
    </row>
    <row r="41" spans="1:9">
      <c r="A41" s="224" t="s">
        <v>66</v>
      </c>
      <c r="B41" s="345">
        <v>4.4999999999999998E-2</v>
      </c>
      <c r="C41" s="210">
        <v>36</v>
      </c>
      <c r="D41" s="345">
        <v>4.4498696075094026E-2</v>
      </c>
      <c r="E41" s="345">
        <v>8.9498696075094031E-2</v>
      </c>
      <c r="F41" s="638">
        <v>7</v>
      </c>
      <c r="G41" s="224"/>
      <c r="H41" s="400"/>
      <c r="I41" s="224"/>
    </row>
    <row r="42" spans="1:9">
      <c r="A42" s="200" t="s">
        <v>67</v>
      </c>
      <c r="B42" s="459" t="s">
        <v>328</v>
      </c>
      <c r="C42" s="342">
        <v>46</v>
      </c>
      <c r="D42" s="459" t="s">
        <v>328</v>
      </c>
      <c r="E42" s="459" t="s">
        <v>328</v>
      </c>
      <c r="F42" s="639">
        <v>47</v>
      </c>
      <c r="G42" s="224"/>
      <c r="H42" s="224"/>
      <c r="I42" s="224"/>
    </row>
    <row r="43" spans="1:9">
      <c r="A43" s="224" t="s">
        <v>68</v>
      </c>
      <c r="B43" s="345">
        <v>0.06</v>
      </c>
      <c r="C43" s="210">
        <v>17</v>
      </c>
      <c r="D43" s="345">
        <v>3.3543818838974969E-3</v>
      </c>
      <c r="E43" s="345">
        <v>6.3354381883897498E-2</v>
      </c>
      <c r="F43" s="638">
        <v>34</v>
      </c>
      <c r="G43" s="224"/>
      <c r="H43" s="224"/>
      <c r="I43" s="224"/>
    </row>
    <row r="44" spans="1:9">
      <c r="A44" s="200" t="s">
        <v>69</v>
      </c>
      <c r="B44" s="236">
        <v>7.0000000000000007E-2</v>
      </c>
      <c r="C44" s="180">
        <v>2</v>
      </c>
      <c r="D44" s="236">
        <v>0</v>
      </c>
      <c r="E44" s="236">
        <v>7.0000000000000007E-2</v>
      </c>
      <c r="F44" s="639">
        <v>24</v>
      </c>
      <c r="G44" s="224"/>
      <c r="H44" s="224"/>
      <c r="I44" s="224"/>
    </row>
    <row r="45" spans="1:9">
      <c r="A45" s="224" t="s">
        <v>70</v>
      </c>
      <c r="B45" s="345">
        <v>0.06</v>
      </c>
      <c r="C45" s="210">
        <v>17</v>
      </c>
      <c r="D45" s="345">
        <v>1.460690661318763E-2</v>
      </c>
      <c r="E45" s="345">
        <v>7.4606906613187626E-2</v>
      </c>
      <c r="F45" s="638">
        <v>18</v>
      </c>
      <c r="G45" s="224"/>
      <c r="H45" s="224"/>
      <c r="I45" s="224"/>
    </row>
    <row r="46" spans="1:9">
      <c r="A46" s="200" t="s">
        <v>164</v>
      </c>
      <c r="B46" s="236">
        <v>4.4999999999999998E-2</v>
      </c>
      <c r="C46" s="180">
        <v>36</v>
      </c>
      <c r="D46" s="236">
        <v>1.8963031516372294E-2</v>
      </c>
      <c r="E46" s="236">
        <v>6.3963031516372296E-2</v>
      </c>
      <c r="F46" s="639">
        <v>32</v>
      </c>
      <c r="G46" s="224"/>
      <c r="H46" s="224"/>
      <c r="I46" s="224"/>
    </row>
    <row r="47" spans="1:9">
      <c r="A47" s="224" t="s">
        <v>72</v>
      </c>
      <c r="B47" s="345">
        <v>7.0000000000000007E-2</v>
      </c>
      <c r="C47" s="210">
        <v>2</v>
      </c>
      <c r="D47" s="345">
        <v>2.5472659213801235E-2</v>
      </c>
      <c r="E47" s="345">
        <v>9.5472659213801242E-2</v>
      </c>
      <c r="F47" s="638">
        <v>2</v>
      </c>
      <c r="G47" s="224"/>
      <c r="H47" s="224"/>
      <c r="I47" s="224"/>
    </row>
    <row r="48" spans="1:9">
      <c r="A48" s="200" t="s">
        <v>73</v>
      </c>
      <c r="B48" s="236">
        <v>6.25E-2</v>
      </c>
      <c r="C48" s="180">
        <v>13</v>
      </c>
      <c r="D48" s="236">
        <v>1.9418603744812055E-2</v>
      </c>
      <c r="E48" s="236">
        <v>8.1918603744812052E-2</v>
      </c>
      <c r="F48" s="639">
        <v>14</v>
      </c>
      <c r="G48" s="224"/>
      <c r="H48" s="224"/>
      <c r="I48" s="224"/>
    </row>
    <row r="49" spans="1:16">
      <c r="A49" s="224" t="s">
        <v>165</v>
      </c>
      <c r="B49" s="345">
        <v>6.0999999999999999E-2</v>
      </c>
      <c r="C49" s="210">
        <v>16</v>
      </c>
      <c r="D49" s="345">
        <v>1.0850811991092221E-2</v>
      </c>
      <c r="E49" s="345">
        <v>7.1850811991092223E-2</v>
      </c>
      <c r="F49" s="638">
        <v>21</v>
      </c>
      <c r="G49" s="224"/>
      <c r="H49" s="224"/>
      <c r="I49" s="224"/>
      <c r="J49" s="240"/>
      <c r="K49" s="240"/>
      <c r="L49" s="240"/>
      <c r="M49" s="240"/>
      <c r="N49" s="240"/>
      <c r="O49" s="240"/>
      <c r="P49" s="240"/>
    </row>
    <row r="50" spans="1:16">
      <c r="A50" s="200" t="s">
        <v>75</v>
      </c>
      <c r="B50" s="236">
        <v>0.06</v>
      </c>
      <c r="C50" s="180">
        <v>17</v>
      </c>
      <c r="D50" s="236">
        <v>2.3840534662104614E-3</v>
      </c>
      <c r="E50" s="236">
        <v>6.2384053466210461E-2</v>
      </c>
      <c r="F50" s="639">
        <v>36</v>
      </c>
      <c r="G50" s="224"/>
      <c r="H50" s="224"/>
      <c r="I50" s="224"/>
      <c r="J50" s="240"/>
      <c r="K50" s="240"/>
      <c r="L50" s="240"/>
      <c r="M50" s="240"/>
      <c r="N50" s="240"/>
      <c r="O50" s="240"/>
      <c r="P50" s="240"/>
    </row>
    <row r="51" spans="1:16">
      <c r="A51" s="224" t="s">
        <v>142</v>
      </c>
      <c r="B51" s="345">
        <v>5.2999999999999999E-2</v>
      </c>
      <c r="C51" s="210">
        <v>31</v>
      </c>
      <c r="D51" s="345">
        <v>4.3316992924905678E-3</v>
      </c>
      <c r="E51" s="345">
        <v>5.7331699292490566E-2</v>
      </c>
      <c r="F51" s="638">
        <v>41</v>
      </c>
      <c r="G51" s="224"/>
      <c r="H51" s="224"/>
      <c r="I51" s="224"/>
      <c r="J51" s="240"/>
      <c r="K51" s="240"/>
      <c r="L51" s="240"/>
      <c r="M51" s="240"/>
      <c r="N51" s="240"/>
      <c r="O51" s="240"/>
      <c r="P51" s="240"/>
    </row>
    <row r="52" spans="1:16">
      <c r="A52" s="200" t="s">
        <v>77</v>
      </c>
      <c r="B52" s="236">
        <v>6.5000000000000002E-2</v>
      </c>
      <c r="C52" s="180">
        <v>9</v>
      </c>
      <c r="D52" s="236">
        <v>2.7281247966403632E-2</v>
      </c>
      <c r="E52" s="236">
        <v>9.2281247966403634E-2</v>
      </c>
      <c r="F52" s="639">
        <v>5</v>
      </c>
      <c r="G52" s="224"/>
      <c r="H52" s="224"/>
      <c r="I52" s="224"/>
      <c r="J52" s="240"/>
      <c r="K52" s="240"/>
      <c r="L52" s="240"/>
      <c r="M52" s="240"/>
      <c r="N52" s="240"/>
      <c r="O52" s="240"/>
      <c r="P52" s="240"/>
    </row>
    <row r="53" spans="1:16">
      <c r="A53" s="224" t="s">
        <v>166</v>
      </c>
      <c r="B53" s="345">
        <v>0.06</v>
      </c>
      <c r="C53" s="210">
        <v>17</v>
      </c>
      <c r="D53" s="345">
        <v>4.98696549066427E-3</v>
      </c>
      <c r="E53" s="345">
        <v>6.4986965490664267E-2</v>
      </c>
      <c r="F53" s="638">
        <v>31</v>
      </c>
      <c r="G53" s="224"/>
      <c r="H53" s="224"/>
      <c r="I53" s="224"/>
      <c r="J53" s="240"/>
      <c r="K53" s="240"/>
      <c r="L53" s="240"/>
      <c r="M53" s="240"/>
      <c r="N53" s="240"/>
      <c r="O53" s="240"/>
      <c r="P53" s="240"/>
    </row>
    <row r="54" spans="1:16">
      <c r="A54" s="200" t="s">
        <v>79</v>
      </c>
      <c r="B54" s="236">
        <v>0.05</v>
      </c>
      <c r="C54" s="180">
        <v>33</v>
      </c>
      <c r="D54" s="236">
        <v>4.2869544605877363E-3</v>
      </c>
      <c r="E54" s="236">
        <v>5.428695446058774E-2</v>
      </c>
      <c r="F54" s="639">
        <v>43</v>
      </c>
      <c r="G54" s="224"/>
      <c r="H54" s="224"/>
      <c r="I54" s="224"/>
      <c r="J54" s="240"/>
      <c r="K54" s="240"/>
      <c r="L54" s="240"/>
      <c r="M54" s="240"/>
      <c r="N54" s="240"/>
      <c r="O54" s="240"/>
      <c r="P54" s="240"/>
    </row>
    <row r="55" spans="1:16">
      <c r="A55" s="224" t="s">
        <v>80</v>
      </c>
      <c r="B55" s="235">
        <v>0.04</v>
      </c>
      <c r="C55" s="210">
        <v>40</v>
      </c>
      <c r="D55" s="345">
        <v>1.3338632355498144E-2</v>
      </c>
      <c r="E55" s="345">
        <v>5.3338632355498142E-2</v>
      </c>
      <c r="F55" s="638">
        <v>44</v>
      </c>
      <c r="G55" s="224"/>
      <c r="H55" s="224"/>
      <c r="I55" s="224"/>
      <c r="J55" s="240"/>
      <c r="K55" s="240"/>
      <c r="L55" s="240"/>
      <c r="M55" s="240"/>
      <c r="N55" s="240"/>
      <c r="O55" s="240"/>
      <c r="P55" s="240"/>
    </row>
    <row r="56" spans="1:16">
      <c r="A56" s="200" t="s">
        <v>81</v>
      </c>
      <c r="B56" s="236">
        <v>0.06</v>
      </c>
      <c r="C56" s="398">
        <v>17</v>
      </c>
      <c r="D56" s="459" t="s">
        <v>328</v>
      </c>
      <c r="E56" s="236">
        <v>0.06</v>
      </c>
      <c r="F56" s="398">
        <v>38</v>
      </c>
      <c r="G56" s="224"/>
      <c r="H56" s="224"/>
      <c r="I56" s="224"/>
      <c r="J56" s="240"/>
      <c r="K56" s="240"/>
      <c r="L56" s="240"/>
      <c r="M56" s="240"/>
      <c r="N56" s="240"/>
      <c r="O56" s="240"/>
      <c r="P56" s="240"/>
    </row>
    <row r="57" spans="1:16">
      <c r="A57" s="224"/>
      <c r="B57" s="198"/>
      <c r="C57" s="198"/>
      <c r="D57" s="198"/>
      <c r="E57" s="377"/>
      <c r="F57" s="198"/>
      <c r="G57" s="224"/>
      <c r="H57" s="224"/>
      <c r="I57" s="224"/>
      <c r="J57" s="224"/>
      <c r="K57" s="224"/>
      <c r="L57" s="240"/>
      <c r="M57" s="240"/>
      <c r="N57" s="240"/>
      <c r="O57" s="240"/>
      <c r="P57" s="240"/>
    </row>
    <row r="58" spans="1:16">
      <c r="A58" s="65" t="s">
        <v>167</v>
      </c>
      <c r="B58" s="300"/>
      <c r="C58" s="300"/>
      <c r="D58" s="300"/>
      <c r="E58" s="378"/>
      <c r="F58" s="300"/>
      <c r="G58" s="300"/>
      <c r="H58" s="148"/>
      <c r="I58" s="148"/>
      <c r="J58" s="242"/>
      <c r="K58" s="148"/>
      <c r="L58" s="240"/>
      <c r="M58" s="240"/>
      <c r="N58" s="240"/>
      <c r="O58" s="240"/>
      <c r="P58" s="240"/>
    </row>
    <row r="59" spans="1:16">
      <c r="A59" s="65" t="s">
        <v>654</v>
      </c>
      <c r="B59" s="293"/>
      <c r="C59" s="293"/>
      <c r="D59" s="293"/>
      <c r="E59" s="239"/>
      <c r="F59" s="293"/>
      <c r="G59" s="293"/>
      <c r="H59" s="224"/>
      <c r="I59" s="224"/>
      <c r="J59" s="301"/>
      <c r="K59" s="224"/>
      <c r="L59" s="160"/>
      <c r="M59" s="160"/>
      <c r="N59" s="160"/>
      <c r="O59" s="160"/>
      <c r="P59" s="160"/>
    </row>
    <row r="60" spans="1:16">
      <c r="A60" s="65" t="s">
        <v>655</v>
      </c>
      <c r="B60" s="293"/>
      <c r="C60" s="293"/>
      <c r="D60" s="293"/>
      <c r="E60" s="293"/>
      <c r="F60" s="293"/>
      <c r="G60" s="293"/>
      <c r="H60" s="148"/>
      <c r="I60" s="148"/>
      <c r="J60" s="243"/>
      <c r="K60" s="148"/>
      <c r="L60" s="43"/>
      <c r="M60" s="240"/>
      <c r="N60" s="240"/>
      <c r="O60" s="240"/>
      <c r="P60" s="240"/>
    </row>
    <row r="61" spans="1:16">
      <c r="A61" s="453" t="s">
        <v>652</v>
      </c>
      <c r="B61" s="293"/>
      <c r="C61" s="293"/>
      <c r="D61" s="293"/>
      <c r="E61" s="293"/>
      <c r="F61" s="293"/>
      <c r="G61" s="293"/>
      <c r="H61" s="224"/>
      <c r="I61" s="224"/>
      <c r="J61" s="224"/>
      <c r="K61" s="224"/>
      <c r="L61" s="240"/>
      <c r="M61" s="240"/>
      <c r="N61" s="240"/>
      <c r="O61" s="240"/>
      <c r="P61" s="240"/>
    </row>
    <row r="62" spans="1:16">
      <c r="A62" s="453" t="s">
        <v>746</v>
      </c>
      <c r="B62" s="293"/>
      <c r="C62" s="293"/>
      <c r="D62" s="293"/>
      <c r="E62" s="293"/>
      <c r="F62" s="293"/>
      <c r="G62" s="293"/>
      <c r="H62" s="224"/>
      <c r="I62" s="224"/>
      <c r="J62" s="224"/>
      <c r="K62" s="224"/>
      <c r="L62" s="240"/>
      <c r="M62" s="240"/>
      <c r="N62" s="240"/>
      <c r="O62" s="240"/>
      <c r="P62" s="240"/>
    </row>
    <row r="63" spans="1:16" s="240" customFormat="1">
      <c r="A63" s="293" t="s">
        <v>364</v>
      </c>
      <c r="B63" s="293"/>
      <c r="C63" s="293"/>
      <c r="D63" s="293"/>
      <c r="E63" s="293"/>
      <c r="F63" s="293"/>
      <c r="G63" s="293"/>
      <c r="H63" s="224"/>
      <c r="I63" s="224"/>
      <c r="J63" s="224"/>
      <c r="K63" s="224"/>
    </row>
    <row r="64" spans="1:16">
      <c r="A64" s="293"/>
      <c r="B64" s="293"/>
      <c r="C64" s="293"/>
      <c r="D64" s="293"/>
      <c r="E64" s="293"/>
      <c r="F64" s="293"/>
      <c r="G64" s="293"/>
      <c r="H64" s="240"/>
      <c r="I64" s="240"/>
      <c r="J64" s="240"/>
      <c r="K64" s="240"/>
      <c r="L64" s="240"/>
      <c r="M64" s="240"/>
      <c r="N64" s="240"/>
      <c r="O64" s="240"/>
      <c r="P64" s="240"/>
    </row>
    <row r="65" spans="1:7">
      <c r="A65" s="147" t="s">
        <v>724</v>
      </c>
      <c r="B65" s="239"/>
      <c r="C65" s="293"/>
      <c r="D65" s="304"/>
      <c r="E65" s="293"/>
      <c r="F65" s="293"/>
      <c r="G65" s="293"/>
    </row>
    <row r="66" spans="1:7">
      <c r="D66" s="21"/>
      <c r="E66" s="240"/>
      <c r="F66" s="240"/>
      <c r="G66" s="240"/>
    </row>
    <row r="67" spans="1:7">
      <c r="D67" s="21"/>
      <c r="E67" s="240"/>
      <c r="F67" s="240"/>
      <c r="G67" s="240"/>
    </row>
    <row r="68" spans="1:7">
      <c r="B68" s="224"/>
      <c r="D68" s="231"/>
      <c r="G68" s="240"/>
    </row>
    <row r="69" spans="1:7">
      <c r="B69" s="204"/>
      <c r="D69" s="231"/>
      <c r="G69" s="240"/>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39" activePane="bottomLeft" state="frozen"/>
      <selection activeCell="D31" sqref="D31"/>
      <selection pane="bottomLeft" activeCell="A2" sqref="A2:E2"/>
    </sheetView>
  </sheetViews>
  <sheetFormatPr defaultColWidth="9.23046875" defaultRowHeight="12.45"/>
  <cols>
    <col min="1" max="3" width="14.61328125" style="21" customWidth="1"/>
    <col min="4" max="4" width="13.61328125" style="21" customWidth="1"/>
    <col min="5" max="5" width="12" style="21" customWidth="1"/>
    <col min="6" max="7" width="9.23046875" style="21"/>
    <col min="8" max="8" width="23.23046875" style="21" customWidth="1"/>
    <col min="9" max="9" width="18.61328125" style="21" customWidth="1"/>
    <col min="10" max="10" width="15.23046875" style="21" customWidth="1"/>
    <col min="11" max="11" width="11.23046875" style="21" bestFit="1" customWidth="1"/>
    <col min="12" max="16384" width="9.23046875" style="21"/>
  </cols>
  <sheetData>
    <row r="1" spans="1:14" ht="14.6">
      <c r="A1" s="37"/>
      <c r="B1" s="722" t="s">
        <v>384</v>
      </c>
      <c r="C1" s="756"/>
      <c r="D1" s="756"/>
    </row>
    <row r="2" spans="1:14" ht="18.45">
      <c r="A2" s="738" t="s">
        <v>341</v>
      </c>
      <c r="B2" s="719"/>
      <c r="C2" s="719"/>
      <c r="D2" s="756"/>
      <c r="E2" s="756"/>
    </row>
    <row r="3" spans="1:14" ht="18.45">
      <c r="A3" s="37"/>
      <c r="B3" s="742" t="str">
        <f>CONCATENATE("Fiscal Year ",Pop!G1)</f>
        <v>Fiscal Year 2019</v>
      </c>
      <c r="C3" s="755"/>
      <c r="D3" s="755"/>
    </row>
    <row r="5" spans="1:14" ht="28.75">
      <c r="A5" s="224"/>
      <c r="B5" s="193" t="s">
        <v>27</v>
      </c>
      <c r="C5" s="139" t="s">
        <v>356</v>
      </c>
      <c r="D5" s="139" t="s">
        <v>29</v>
      </c>
      <c r="E5" s="224"/>
      <c r="F5" s="224"/>
      <c r="I5" s="47"/>
      <c r="J5" s="46"/>
    </row>
    <row r="6" spans="1:14" ht="14.6">
      <c r="A6" s="224"/>
      <c r="B6" s="224" t="s">
        <v>30</v>
      </c>
      <c r="C6" s="278">
        <f>IF(STC!E$7="X","$0",((STC!D$7/Pop!E4)*1000))</f>
        <v>967.04666488319265</v>
      </c>
      <c r="D6" s="198"/>
      <c r="F6" s="35"/>
      <c r="G6" s="47"/>
      <c r="H6" s="46"/>
      <c r="N6" s="35"/>
    </row>
    <row r="7" spans="1:14" ht="14.6">
      <c r="A7" s="224"/>
      <c r="B7" s="232" t="s">
        <v>31</v>
      </c>
      <c r="C7" s="283">
        <f>IF(STC!G$7="X","$0",((STC!G$7/Pop!E5)*1000))</f>
        <v>594.07079276021602</v>
      </c>
      <c r="D7" s="196">
        <f>IF(C7="$0","--",RANK(C7,$C$7:$C$56))</f>
        <v>43</v>
      </c>
      <c r="F7" s="35"/>
      <c r="G7" s="47"/>
      <c r="H7" s="46"/>
      <c r="M7" s="35"/>
    </row>
    <row r="8" spans="1:14" ht="14.6">
      <c r="A8" s="224"/>
      <c r="B8" s="233" t="s">
        <v>128</v>
      </c>
      <c r="C8" s="284">
        <f>IF(STC!H$7="X","$0",((STC!H$7/Pop!E6)*1000))</f>
        <v>0</v>
      </c>
      <c r="D8" s="383" t="s">
        <v>328</v>
      </c>
      <c r="F8" s="392"/>
      <c r="G8" s="47"/>
      <c r="H8" s="46"/>
      <c r="M8" s="35"/>
    </row>
    <row r="9" spans="1:14" ht="14.6">
      <c r="A9" s="224"/>
      <c r="B9" s="232" t="s">
        <v>33</v>
      </c>
      <c r="C9" s="283">
        <f>IF(STC!I$7="X","$0",((STC!I$7/Pop!E7)*1000))</f>
        <v>1148.3150121099638</v>
      </c>
      <c r="D9" s="196">
        <f t="shared" ref="D9:D56" si="0">IF(C9="$0","--",RANK(C9,$C$7:$C$56))</f>
        <v>17</v>
      </c>
      <c r="F9" s="35"/>
      <c r="G9" s="47"/>
      <c r="H9" s="46"/>
      <c r="M9" s="35"/>
    </row>
    <row r="10" spans="1:14" ht="14.6">
      <c r="A10" s="224"/>
      <c r="B10" s="233" t="s">
        <v>34</v>
      </c>
      <c r="C10" s="284">
        <f>IF(STC!J$7="X","$0",((STC!J$7/Pop!E8)*1000))</f>
        <v>1184.1246151174828</v>
      </c>
      <c r="D10" s="195">
        <f t="shared" si="0"/>
        <v>15</v>
      </c>
      <c r="F10" s="35"/>
      <c r="G10" s="457"/>
      <c r="H10" s="46"/>
      <c r="M10" s="35"/>
    </row>
    <row r="11" spans="1:14" ht="14.6">
      <c r="A11" s="224"/>
      <c r="B11" s="232" t="s">
        <v>35</v>
      </c>
      <c r="C11" s="283">
        <f>IF(STC!K$7="X","$0",((STC!K$7/Pop!E9)*1000))</f>
        <v>1051.3075662687975</v>
      </c>
      <c r="D11" s="196">
        <f t="shared" si="0"/>
        <v>24</v>
      </c>
      <c r="F11" s="35"/>
      <c r="G11" s="457"/>
      <c r="H11" s="46"/>
      <c r="M11" s="35"/>
    </row>
    <row r="12" spans="1:14" ht="14.6">
      <c r="A12" s="224"/>
      <c r="B12" s="233" t="s">
        <v>36</v>
      </c>
      <c r="C12" s="284">
        <f>IF(STC!L$7="X","$0",((STC!L$7/Pop!E10)*1000))</f>
        <v>586.07618060629977</v>
      </c>
      <c r="D12" s="195">
        <f t="shared" si="0"/>
        <v>45</v>
      </c>
      <c r="F12" s="35"/>
      <c r="G12" s="47"/>
      <c r="H12" s="46"/>
      <c r="M12" s="35"/>
    </row>
    <row r="13" spans="1:14" ht="14.6">
      <c r="A13" s="224"/>
      <c r="B13" s="232" t="s">
        <v>37</v>
      </c>
      <c r="C13" s="283">
        <f>IF(STC!M$7="X","$0",((STC!M$7/Pop!E11)*1000))</f>
        <v>1287.1432229719514</v>
      </c>
      <c r="D13" s="196">
        <f t="shared" si="0"/>
        <v>10</v>
      </c>
      <c r="F13" s="35"/>
      <c r="G13" s="47"/>
      <c r="H13" s="46"/>
      <c r="M13" s="35"/>
    </row>
    <row r="14" spans="1:14" ht="14.6">
      <c r="A14" s="224"/>
      <c r="B14" s="233" t="s">
        <v>168</v>
      </c>
      <c r="C14" s="284">
        <f>IF(STC!N$7="X","$0",((STC!N$7/Pop!E12)*1000))</f>
        <v>0</v>
      </c>
      <c r="D14" s="383" t="s">
        <v>328</v>
      </c>
      <c r="F14" s="35"/>
      <c r="G14" s="47"/>
      <c r="H14" s="46"/>
      <c r="M14" s="35"/>
    </row>
    <row r="15" spans="1:14" ht="14.6">
      <c r="A15" s="224"/>
      <c r="B15" s="232" t="s">
        <v>39</v>
      </c>
      <c r="C15" s="283">
        <f>IF(STC!P$7="X","$0",((STC!P$7/Pop!E13)*1000))</f>
        <v>1303.9780680804499</v>
      </c>
      <c r="D15" s="196">
        <f t="shared" si="0"/>
        <v>8</v>
      </c>
      <c r="F15" s="35"/>
      <c r="G15" s="47"/>
      <c r="H15" s="46"/>
      <c r="M15" s="35"/>
    </row>
    <row r="16" spans="1:14" ht="14.6">
      <c r="A16" s="224"/>
      <c r="B16" s="233" t="s">
        <v>40</v>
      </c>
      <c r="C16" s="284">
        <f>IF(STC!Q$7="X","$0",((STC!Q$7/Pop!E14)*1000))</f>
        <v>588.68427866159232</v>
      </c>
      <c r="D16" s="195">
        <f t="shared" si="0"/>
        <v>44</v>
      </c>
      <c r="F16" s="35"/>
      <c r="G16" s="47"/>
      <c r="H16" s="46"/>
      <c r="M16" s="35"/>
    </row>
    <row r="17" spans="1:13" ht="14.6">
      <c r="A17" s="224"/>
      <c r="B17" s="232" t="s">
        <v>169</v>
      </c>
      <c r="C17" s="283">
        <f>IF(STC!R$7="X","$0",((STC!R$7/Pop!E15)*1000))</f>
        <v>2690.015764136871</v>
      </c>
      <c r="D17" s="196">
        <f t="shared" si="0"/>
        <v>1</v>
      </c>
      <c r="F17" s="35"/>
      <c r="G17" s="47"/>
      <c r="H17" s="46"/>
      <c r="M17" s="35"/>
    </row>
    <row r="18" spans="1:13" ht="14.6">
      <c r="A18" s="224"/>
      <c r="B18" s="233" t="s">
        <v>42</v>
      </c>
      <c r="C18" s="284">
        <f>IF(STC!S$7="X","$0",((STC!S$7/Pop!E16)*1000))</f>
        <v>1068.1687571520902</v>
      </c>
      <c r="D18" s="195">
        <f t="shared" si="0"/>
        <v>22</v>
      </c>
      <c r="F18" s="35"/>
      <c r="G18" s="47"/>
      <c r="H18" s="46"/>
      <c r="M18" s="35"/>
    </row>
    <row r="19" spans="1:13" ht="14.6">
      <c r="A19" s="224"/>
      <c r="B19" s="232" t="s">
        <v>43</v>
      </c>
      <c r="C19" s="283">
        <f>IF(STC!T$7="X","$0",((STC!T$7/Pop!E17)*1000))</f>
        <v>948.05166518687406</v>
      </c>
      <c r="D19" s="196">
        <f t="shared" si="0"/>
        <v>29</v>
      </c>
      <c r="F19" s="35"/>
      <c r="G19" s="47"/>
      <c r="H19" s="46"/>
      <c r="M19" s="35"/>
    </row>
    <row r="20" spans="1:13" ht="14.6">
      <c r="A20" s="224"/>
      <c r="B20" s="233" t="s">
        <v>44</v>
      </c>
      <c r="C20" s="284">
        <f>IF(STC!U$7="X","$0",((STC!U$7/Pop!E18)*1000))</f>
        <v>1201.2556335437098</v>
      </c>
      <c r="D20" s="195">
        <f t="shared" si="0"/>
        <v>13</v>
      </c>
      <c r="F20" s="35"/>
      <c r="G20" s="47"/>
      <c r="H20" s="46"/>
      <c r="M20" s="35"/>
    </row>
    <row r="21" spans="1:13" ht="14.6">
      <c r="A21" s="224"/>
      <c r="B21" s="232" t="s">
        <v>45</v>
      </c>
      <c r="C21" s="283">
        <f>IF(STC!V$7="X","$0",((STC!V$7/Pop!E19)*1000))</f>
        <v>1079.0980865717718</v>
      </c>
      <c r="D21" s="196">
        <f t="shared" si="0"/>
        <v>21</v>
      </c>
      <c r="F21" s="35"/>
      <c r="G21" s="47"/>
      <c r="H21" s="46"/>
      <c r="M21" s="35"/>
    </row>
    <row r="22" spans="1:13" ht="14.6">
      <c r="A22" s="224"/>
      <c r="B22" s="233" t="s">
        <v>46</v>
      </c>
      <c r="C22" s="284">
        <f>IF(STC!W$7="X","$0",((STC!W$7/Pop!E20)*1000))</f>
        <v>1144.6225844519336</v>
      </c>
      <c r="D22" s="195">
        <f t="shared" si="0"/>
        <v>18</v>
      </c>
      <c r="F22" s="35"/>
      <c r="G22" s="47"/>
      <c r="H22" s="46"/>
      <c r="M22" s="35"/>
    </row>
    <row r="23" spans="1:13" ht="14.6">
      <c r="A23" s="224"/>
      <c r="B23" s="232" t="s">
        <v>47</v>
      </c>
      <c r="C23" s="283">
        <f>IF(STC!X$7="X","$0",((STC!X$7/Pop!E21)*1000))</f>
        <v>891.90793507044941</v>
      </c>
      <c r="D23" s="196">
        <f t="shared" si="0"/>
        <v>31</v>
      </c>
      <c r="F23" s="35"/>
      <c r="G23" s="47"/>
      <c r="H23" s="46"/>
      <c r="M23" s="35"/>
    </row>
    <row r="24" spans="1:13" ht="14.6">
      <c r="A24" s="224"/>
      <c r="B24" s="233" t="s">
        <v>48</v>
      </c>
      <c r="C24" s="284">
        <f>IF(STC!Y$7="X","$0",((STC!Y$7/Pop!E22)*1000))</f>
        <v>804.41271435129204</v>
      </c>
      <c r="D24" s="195">
        <f t="shared" si="0"/>
        <v>36</v>
      </c>
      <c r="F24" s="35"/>
      <c r="G24" s="47"/>
      <c r="H24" s="46"/>
      <c r="M24" s="35"/>
    </row>
    <row r="25" spans="1:13" ht="14.6">
      <c r="A25" s="224"/>
      <c r="B25" s="232" t="s">
        <v>49</v>
      </c>
      <c r="C25" s="283">
        <f>IF(STC!Z$7="X","$0",((STC!Z$7/Pop!E23)*1000))</f>
        <v>1200.1157555504637</v>
      </c>
      <c r="D25" s="196">
        <f t="shared" si="0"/>
        <v>14</v>
      </c>
      <c r="F25" s="35"/>
      <c r="G25" s="47"/>
      <c r="H25" s="46"/>
      <c r="M25" s="35"/>
    </row>
    <row r="26" spans="1:13" ht="14.6">
      <c r="A26" s="224"/>
      <c r="B26" s="233" t="s">
        <v>50</v>
      </c>
      <c r="C26" s="284">
        <f>IF(STC!AA$7="X","$0",((STC!AA$7/Pop!E24)*1000))</f>
        <v>808.62582869089999</v>
      </c>
      <c r="D26" s="195">
        <f t="shared" si="0"/>
        <v>34</v>
      </c>
      <c r="F26" s="35"/>
      <c r="G26" s="47"/>
      <c r="H26" s="46"/>
      <c r="M26" s="35"/>
    </row>
    <row r="27" spans="1:13" ht="14.6">
      <c r="A27" s="224"/>
      <c r="B27" s="232" t="s">
        <v>51</v>
      </c>
      <c r="C27" s="283">
        <f>IF(STC!AB$7="X","$0",((STC!AB$7/Pop!E25)*1000))</f>
        <v>991.51251729596629</v>
      </c>
      <c r="D27" s="196">
        <f t="shared" si="0"/>
        <v>26</v>
      </c>
      <c r="F27" s="35"/>
      <c r="G27" s="47"/>
      <c r="H27" s="46"/>
      <c r="M27" s="35"/>
    </row>
    <row r="28" spans="1:13" ht="14.6">
      <c r="A28" s="224"/>
      <c r="B28" s="233" t="s">
        <v>52</v>
      </c>
      <c r="C28" s="284">
        <f>IF(STC!AC$7="X","$0",((STC!AC$7/Pop!E26)*1000))</f>
        <v>962.64480406598398</v>
      </c>
      <c r="D28" s="195">
        <f t="shared" si="0"/>
        <v>28</v>
      </c>
      <c r="F28" s="35"/>
      <c r="G28" s="47"/>
      <c r="H28" s="46"/>
      <c r="M28" s="35"/>
    </row>
    <row r="29" spans="1:13" ht="14.6">
      <c r="A29" s="224"/>
      <c r="B29" s="232" t="s">
        <v>53</v>
      </c>
      <c r="C29" s="283">
        <f>IF(STC!AD$7="X","$0",((STC!AD$7/Pop!E27)*1000))</f>
        <v>1100.3592078348374</v>
      </c>
      <c r="D29" s="196">
        <f t="shared" si="0"/>
        <v>19</v>
      </c>
      <c r="F29" s="35"/>
      <c r="G29" s="47"/>
      <c r="H29" s="46"/>
      <c r="M29" s="35"/>
    </row>
    <row r="30" spans="1:13" ht="14.6">
      <c r="A30" s="224"/>
      <c r="B30" s="233" t="s">
        <v>54</v>
      </c>
      <c r="C30" s="284">
        <f>IF(STC!AE$7="X","$0",((STC!AE$7/Pop!E28)*1000))</f>
        <v>1253.8928662509841</v>
      </c>
      <c r="D30" s="195">
        <f t="shared" si="0"/>
        <v>11</v>
      </c>
      <c r="F30" s="35"/>
      <c r="G30" s="47"/>
      <c r="H30" s="46"/>
      <c r="M30" s="35"/>
    </row>
    <row r="31" spans="1:13" ht="14.6">
      <c r="A31" s="224"/>
      <c r="B31" s="232" t="s">
        <v>55</v>
      </c>
      <c r="C31" s="283">
        <f>IF(STC!AF$7="X","$0",((STC!AF$7/Pop!E29)*1000))</f>
        <v>608.08876291501917</v>
      </c>
      <c r="D31" s="196">
        <f>IF(C31="$0","--",RANK(C31,$C$7:$C$56))</f>
        <v>42</v>
      </c>
      <c r="F31" s="35"/>
      <c r="G31" s="47"/>
      <c r="H31" s="46"/>
      <c r="M31" s="35"/>
    </row>
    <row r="32" spans="1:13" ht="14.6">
      <c r="A32" s="224"/>
      <c r="B32" s="233" t="s">
        <v>170</v>
      </c>
      <c r="C32" s="284">
        <f>IF(STC!AG$7="X","$0",((STC!AG$7/Pop!E30)*1000))</f>
        <v>0</v>
      </c>
      <c r="D32" s="383" t="s">
        <v>328</v>
      </c>
      <c r="F32" s="35"/>
      <c r="G32" s="47"/>
      <c r="H32" s="46"/>
      <c r="M32" s="35"/>
    </row>
    <row r="33" spans="1:13" ht="14.6">
      <c r="A33" s="224"/>
      <c r="B33" s="232" t="s">
        <v>57</v>
      </c>
      <c r="C33" s="283">
        <f>IF(STC!AH$7="X","$0",((STC!AH$7/Pop!E31)*1000))</f>
        <v>1016.5166810724522</v>
      </c>
      <c r="D33" s="196">
        <f t="shared" si="0"/>
        <v>25</v>
      </c>
      <c r="F33" s="35"/>
      <c r="G33" s="47"/>
      <c r="H33" s="46"/>
      <c r="M33" s="35"/>
    </row>
    <row r="34" spans="1:13" ht="14.6">
      <c r="A34" s="224"/>
      <c r="B34" s="233" t="s">
        <v>58</v>
      </c>
      <c r="C34" s="284">
        <f>IF(STC!AI$7="X","$0",((STC!AI$7/Pop!E32)*1000))</f>
        <v>1785.7673442513951</v>
      </c>
      <c r="D34" s="195">
        <f t="shared" si="0"/>
        <v>3</v>
      </c>
      <c r="F34" s="35"/>
      <c r="G34" s="47"/>
      <c r="H34" s="46"/>
      <c r="M34" s="35"/>
    </row>
    <row r="35" spans="1:13" ht="14.6">
      <c r="A35" s="224"/>
      <c r="B35" s="232" t="s">
        <v>171</v>
      </c>
      <c r="C35" s="283">
        <f>IF(STC!AJ$7="X","$0",((STC!AJ$7/Pop!E33)*1000))</f>
        <v>0</v>
      </c>
      <c r="D35" s="384" t="s">
        <v>328</v>
      </c>
      <c r="F35" s="35"/>
      <c r="G35" s="47"/>
      <c r="H35" s="46"/>
      <c r="M35" s="35"/>
    </row>
    <row r="36" spans="1:13" ht="14.6">
      <c r="A36" s="224"/>
      <c r="B36" s="233" t="s">
        <v>60</v>
      </c>
      <c r="C36" s="284">
        <f>IF(STC!AK$7="X","$0",((STC!AK$7/Pop!E34)*1000))</f>
        <v>1221.1627988142563</v>
      </c>
      <c r="D36" s="195">
        <f t="shared" si="0"/>
        <v>12</v>
      </c>
      <c r="F36" s="35"/>
      <c r="G36" s="47"/>
      <c r="H36" s="46"/>
      <c r="M36" s="35"/>
    </row>
    <row r="37" spans="1:13" ht="14.6">
      <c r="A37" s="224"/>
      <c r="B37" s="232" t="s">
        <v>172</v>
      </c>
      <c r="C37" s="283">
        <f>IF(STC!AL$7="X","$0",((STC!AL$7/Pop!E35)*1000))</f>
        <v>1365.4942773111206</v>
      </c>
      <c r="D37" s="196">
        <f t="shared" si="0"/>
        <v>5</v>
      </c>
      <c r="F37" s="35"/>
      <c r="G37" s="47"/>
      <c r="H37" s="46"/>
      <c r="M37" s="35"/>
    </row>
    <row r="38" spans="1:13" ht="14.6">
      <c r="A38" s="224"/>
      <c r="B38" s="233" t="s">
        <v>62</v>
      </c>
      <c r="C38" s="284">
        <f>IF(STC!AM$7="X","$0",((STC!AM$7/Pop!E36)*1000))</f>
        <v>790.21671148022722</v>
      </c>
      <c r="D38" s="195">
        <f t="shared" si="0"/>
        <v>37</v>
      </c>
      <c r="F38" s="35"/>
      <c r="G38" s="47"/>
      <c r="H38" s="46"/>
      <c r="M38" s="35"/>
    </row>
    <row r="39" spans="1:13" ht="14.6">
      <c r="A39" s="224"/>
      <c r="B39" s="232" t="s">
        <v>63</v>
      </c>
      <c r="C39" s="283">
        <f>IF(STC!AN$7="X","$0",((STC!AN$7/Pop!E37)*1000))</f>
        <v>806.76318000504193</v>
      </c>
      <c r="D39" s="196">
        <f t="shared" si="0"/>
        <v>35</v>
      </c>
      <c r="F39" s="35"/>
      <c r="G39" s="47"/>
      <c r="H39" s="46"/>
      <c r="M39" s="35"/>
    </row>
    <row r="40" spans="1:13" ht="14.6">
      <c r="A40" s="224"/>
      <c r="B40" s="233" t="s">
        <v>669</v>
      </c>
      <c r="C40" s="284">
        <f>IF(STC!AO$7="X","$0",((STC!AO$7/Pop!E38)*1000))</f>
        <v>1381.9702333930834</v>
      </c>
      <c r="D40" s="195">
        <f t="shared" si="0"/>
        <v>4</v>
      </c>
      <c r="F40" s="35"/>
      <c r="G40" s="47"/>
      <c r="H40" s="46"/>
      <c r="M40" s="35"/>
    </row>
    <row r="41" spans="1:13" ht="14.6">
      <c r="A41" s="224"/>
      <c r="B41" s="232" t="s">
        <v>65</v>
      </c>
      <c r="C41" s="283">
        <f>IF(STC!AP$7="X","$0",((STC!AP$7/Pop!E39)*1000))</f>
        <v>1085.8294479472329</v>
      </c>
      <c r="D41" s="196">
        <f t="shared" si="0"/>
        <v>20</v>
      </c>
      <c r="F41" s="35"/>
      <c r="G41" s="47"/>
      <c r="H41" s="46"/>
      <c r="M41" s="35"/>
    </row>
    <row r="42" spans="1:13" ht="14.6">
      <c r="A42" s="224"/>
      <c r="B42" s="233" t="s">
        <v>66</v>
      </c>
      <c r="C42" s="284">
        <f>IF(STC!AQ$7="X","$0",((STC!AQ$7/Pop!E40)*1000))</f>
        <v>776.21670717323934</v>
      </c>
      <c r="D42" s="195">
        <f t="shared" si="0"/>
        <v>38</v>
      </c>
      <c r="F42" s="35"/>
      <c r="G42" s="47"/>
      <c r="H42" s="46"/>
      <c r="M42" s="35"/>
    </row>
    <row r="43" spans="1:13" ht="14.6">
      <c r="A43" s="224"/>
      <c r="B43" s="232" t="s">
        <v>173</v>
      </c>
      <c r="C43" s="283">
        <f>IF(STC!AR$7="X","$0",((STC!AR$7/Pop!E41)*1000))</f>
        <v>0</v>
      </c>
      <c r="D43" s="384" t="s">
        <v>328</v>
      </c>
      <c r="F43" s="35"/>
      <c r="G43" s="47"/>
      <c r="H43" s="46"/>
      <c r="M43" s="35"/>
    </row>
    <row r="44" spans="1:13" ht="14.6">
      <c r="A44" s="224"/>
      <c r="B44" s="233" t="s">
        <v>68</v>
      </c>
      <c r="C44" s="284">
        <f>IF(STC!AS$7="X","$0",((STC!AS$7/Pop!E42)*1000))</f>
        <v>917.61631727694817</v>
      </c>
      <c r="D44" s="195">
        <f t="shared" si="0"/>
        <v>30</v>
      </c>
      <c r="F44" s="35"/>
      <c r="G44" s="45"/>
      <c r="H44" s="44"/>
      <c r="I44" s="46"/>
      <c r="M44" s="35"/>
    </row>
    <row r="45" spans="1:13" ht="14.15">
      <c r="A45" s="224"/>
      <c r="B45" s="232" t="s">
        <v>69</v>
      </c>
      <c r="C45" s="283">
        <f>IF(STC!AT$7="X","$0",((STC!AT$7/Pop!E43)*1000))</f>
        <v>1057.3723216165215</v>
      </c>
      <c r="D45" s="196">
        <f t="shared" si="0"/>
        <v>23</v>
      </c>
      <c r="F45" s="35"/>
      <c r="M45" s="35"/>
    </row>
    <row r="46" spans="1:13" ht="14.15">
      <c r="A46" s="224"/>
      <c r="B46" s="233" t="s">
        <v>70</v>
      </c>
      <c r="C46" s="284">
        <f>IF(STC!AU$7="X","$0",((STC!AU$7/Pop!E44)*1000))</f>
        <v>672.72449003770646</v>
      </c>
      <c r="D46" s="195">
        <f t="shared" si="0"/>
        <v>39</v>
      </c>
      <c r="F46" s="35"/>
      <c r="M46" s="35"/>
    </row>
    <row r="47" spans="1:13" ht="14.15">
      <c r="A47" s="224"/>
      <c r="B47" s="232" t="s">
        <v>174</v>
      </c>
      <c r="C47" s="283">
        <f>IF(STC!AV$7="X","$0",((STC!AV$7/Pop!E45)*1000))</f>
        <v>1293.9245517199283</v>
      </c>
      <c r="D47" s="196">
        <f t="shared" si="0"/>
        <v>9</v>
      </c>
      <c r="F47" s="35"/>
      <c r="M47" s="35"/>
    </row>
    <row r="48" spans="1:13" ht="14.15">
      <c r="A48" s="224"/>
      <c r="B48" s="233" t="s">
        <v>72</v>
      </c>
      <c r="C48" s="284">
        <f>IF(STC!AW$7="X","$0",((STC!AW$7/Pop!E46)*1000))</f>
        <v>1148.8581195910369</v>
      </c>
      <c r="D48" s="195">
        <f t="shared" si="0"/>
        <v>16</v>
      </c>
      <c r="F48" s="35"/>
      <c r="M48" s="35"/>
    </row>
    <row r="49" spans="1:13" ht="14.15">
      <c r="A49" s="224"/>
      <c r="B49" s="232" t="s">
        <v>73</v>
      </c>
      <c r="C49" s="283">
        <f>IF(STC!AX$7="X","$0",((STC!AX$7/Pop!E47)*1000))</f>
        <v>1314.7747433506158</v>
      </c>
      <c r="D49" s="196">
        <f t="shared" si="0"/>
        <v>7</v>
      </c>
      <c r="F49" s="35"/>
      <c r="M49" s="35"/>
    </row>
    <row r="50" spans="1:13" ht="14.15">
      <c r="A50" s="224"/>
      <c r="B50" s="233" t="s">
        <v>74</v>
      </c>
      <c r="C50" s="313">
        <f>IF(STC!AY$7="X","$0",((STC!AY$7/Pop!E48)*1000))</f>
        <v>883.58674692556792</v>
      </c>
      <c r="D50" s="152">
        <f t="shared" si="0"/>
        <v>32</v>
      </c>
      <c r="F50" s="35"/>
      <c r="M50" s="35"/>
    </row>
    <row r="51" spans="1:13" ht="14.15">
      <c r="A51" s="224"/>
      <c r="B51" s="232" t="s">
        <v>75</v>
      </c>
      <c r="C51" s="283">
        <f>IF(STC!AZ$7="X","$0",((STC!AZ$7/Pop!E49)*1000))</f>
        <v>660.74882730304546</v>
      </c>
      <c r="D51" s="196">
        <f t="shared" si="0"/>
        <v>40</v>
      </c>
      <c r="F51" s="35"/>
      <c r="M51" s="35"/>
    </row>
    <row r="52" spans="1:13" ht="14.15">
      <c r="A52" s="224"/>
      <c r="B52" s="233" t="s">
        <v>76</v>
      </c>
      <c r="C52" s="284">
        <f>IF(STC!BA$7="X","$0",((STC!BA$7/Pop!E50)*1000))</f>
        <v>639.42204334616326</v>
      </c>
      <c r="D52" s="195">
        <f t="shared" si="0"/>
        <v>41</v>
      </c>
      <c r="F52" s="35"/>
      <c r="M52" s="35"/>
    </row>
    <row r="53" spans="1:13" ht="14.15">
      <c r="A53" s="224"/>
      <c r="B53" s="232" t="s">
        <v>77</v>
      </c>
      <c r="C53" s="283">
        <f>IF(STC!BB$7="X","$0",((STC!BB$7/Pop!E51)*1000))</f>
        <v>2186.1213282970621</v>
      </c>
      <c r="D53" s="196">
        <f t="shared" si="0"/>
        <v>2</v>
      </c>
      <c r="F53" s="35"/>
      <c r="M53" s="35"/>
    </row>
    <row r="54" spans="1:13" ht="14.15">
      <c r="A54" s="224"/>
      <c r="B54" s="233" t="s">
        <v>78</v>
      </c>
      <c r="C54" s="284">
        <f>IF(STC!BC$7="X","$0",((STC!BC$7/Pop!E52)*1000))</f>
        <v>834.01640602026509</v>
      </c>
      <c r="D54" s="195">
        <f t="shared" si="0"/>
        <v>33</v>
      </c>
      <c r="F54" s="35"/>
      <c r="M54" s="35"/>
    </row>
    <row r="55" spans="1:13" ht="14.15">
      <c r="A55" s="224"/>
      <c r="B55" s="232" t="s">
        <v>79</v>
      </c>
      <c r="C55" s="283">
        <f>IF(STC!BD$7="X","$0",((STC!BD$7/Pop!E53)*1000))</f>
        <v>978.20773923757656</v>
      </c>
      <c r="D55" s="196">
        <f t="shared" si="0"/>
        <v>27</v>
      </c>
      <c r="F55" s="35"/>
      <c r="M55" s="35"/>
    </row>
    <row r="56" spans="1:13" ht="14.15">
      <c r="A56" s="224"/>
      <c r="B56" s="233" t="s">
        <v>80</v>
      </c>
      <c r="C56" s="284">
        <f>IF(STC!BE$7="X","$0",((STC!BE$7/Pop!E54)*1000))</f>
        <v>1330.8492826893405</v>
      </c>
      <c r="D56" s="195">
        <f t="shared" si="0"/>
        <v>6</v>
      </c>
      <c r="F56" s="35"/>
      <c r="M56" s="35"/>
    </row>
    <row r="57" spans="1:13" ht="14.15">
      <c r="A57" s="233"/>
      <c r="B57" s="233"/>
      <c r="C57" s="233"/>
      <c r="D57" s="224"/>
      <c r="E57" s="224"/>
      <c r="F57" s="224"/>
    </row>
    <row r="58" spans="1:13" ht="14.15">
      <c r="A58" s="233"/>
      <c r="B58" s="233"/>
      <c r="C58" s="233"/>
      <c r="D58" s="224"/>
      <c r="E58" s="224"/>
      <c r="F58" s="224"/>
    </row>
    <row r="59" spans="1:13" ht="14.15">
      <c r="A59" s="766" t="s">
        <v>175</v>
      </c>
      <c r="B59" s="767"/>
      <c r="C59" s="767"/>
      <c r="D59" s="224"/>
      <c r="E59" s="224"/>
      <c r="F59" s="224"/>
    </row>
    <row r="60" spans="1:13" ht="45" customHeight="1">
      <c r="A60" s="760" t="s">
        <v>668</v>
      </c>
      <c r="B60" s="760"/>
      <c r="C60" s="760"/>
      <c r="D60" s="760"/>
      <c r="E60" s="760"/>
      <c r="F60" s="224"/>
    </row>
    <row r="61" spans="1:13" ht="14.15">
      <c r="A61" s="364"/>
      <c r="B61" s="364"/>
      <c r="C61" s="364"/>
      <c r="D61" s="364"/>
      <c r="E61" s="364"/>
      <c r="F61" s="224"/>
    </row>
    <row r="62" spans="1:13" ht="55.5" customHeight="1">
      <c r="A62" s="762" t="s">
        <v>833</v>
      </c>
      <c r="B62" s="762"/>
      <c r="C62" s="762"/>
      <c r="D62" s="762"/>
      <c r="E62" s="762"/>
      <c r="F62" s="762"/>
    </row>
    <row r="63" spans="1:13" ht="14.15">
      <c r="A63" s="233"/>
    </row>
    <row r="64" spans="1:13" ht="14.15">
      <c r="A64" s="224" t="s">
        <v>827</v>
      </c>
    </row>
    <row r="68" spans="2:2" ht="14.15">
      <c r="B68" s="224"/>
    </row>
    <row r="69" spans="2:2" ht="14.15">
      <c r="B69" s="204"/>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25" zoomScale="90" zoomScaleNormal="100" workbookViewId="0">
      <selection activeCell="A2" sqref="A2:E2"/>
    </sheetView>
  </sheetViews>
  <sheetFormatPr defaultColWidth="9.23046875" defaultRowHeight="14.15"/>
  <cols>
    <col min="1" max="1" width="15.69140625" style="2" customWidth="1"/>
    <col min="2" max="3" width="15.23046875" style="2" customWidth="1"/>
    <col min="4" max="4" width="12" style="2" customWidth="1"/>
    <col min="5" max="5" width="15.69140625" style="2" customWidth="1"/>
    <col min="6" max="6" width="11.23046875" style="2" bestFit="1" customWidth="1"/>
    <col min="7" max="7" width="11.23046875" style="2" customWidth="1"/>
    <col min="8" max="8" width="16.23046875" style="2" customWidth="1"/>
    <col min="9" max="9" width="10.69140625" style="2" customWidth="1"/>
    <col min="10" max="16384" width="9.23046875" style="2"/>
  </cols>
  <sheetData>
    <row r="1" spans="1:6">
      <c r="A1" s="224"/>
      <c r="B1" s="722" t="s">
        <v>386</v>
      </c>
      <c r="C1" s="722"/>
      <c r="D1" s="722"/>
      <c r="E1" s="224"/>
    </row>
    <row r="2" spans="1:6" s="52" customFormat="1" ht="17.600000000000001">
      <c r="A2" s="754" t="s">
        <v>385</v>
      </c>
      <c r="B2" s="754"/>
      <c r="C2" s="754"/>
      <c r="D2" s="754"/>
      <c r="E2" s="754"/>
    </row>
    <row r="3" spans="1:6" s="52" customFormat="1" ht="17.600000000000001">
      <c r="A3" s="742" t="s">
        <v>387</v>
      </c>
      <c r="B3" s="742"/>
      <c r="C3" s="742"/>
      <c r="D3" s="742"/>
      <c r="E3" s="742"/>
    </row>
    <row r="4" spans="1:6" s="52" customFormat="1" ht="17.600000000000001">
      <c r="A4" s="296"/>
      <c r="B4" s="296"/>
      <c r="C4" s="296" t="str">
        <f>CONCATENATE("Fiscal Year ",Pop!H1)</f>
        <v>Fiscal Year 2018</v>
      </c>
      <c r="D4" s="296"/>
      <c r="E4" s="296"/>
    </row>
    <row r="6" spans="1:6" s="49" customFormat="1" ht="28.75">
      <c r="A6" s="51"/>
      <c r="B6" s="201" t="s">
        <v>27</v>
      </c>
      <c r="C6" s="50" t="s">
        <v>356</v>
      </c>
      <c r="D6" s="50" t="s">
        <v>29</v>
      </c>
    </row>
    <row r="7" spans="1:6" ht="14.6">
      <c r="A7" s="240"/>
      <c r="B7" s="200" t="s">
        <v>30</v>
      </c>
      <c r="C7" s="192">
        <f>(SLF!$D15/Pop!$D4)*1000</f>
        <v>1258.1192783374959</v>
      </c>
      <c r="D7" s="200"/>
      <c r="E7" s="224"/>
    </row>
    <row r="8" spans="1:6" ht="14.6">
      <c r="A8" s="240"/>
      <c r="B8" s="233" t="s">
        <v>31</v>
      </c>
      <c r="C8" s="85">
        <f>(SLF!$I15/Pop!$D$5)*1000</f>
        <v>1075.4325006071385</v>
      </c>
      <c r="D8" s="195">
        <f>IF(C8=0,"--",RANK(C8,$C$8:$C$57))</f>
        <v>30</v>
      </c>
      <c r="E8" s="224"/>
    </row>
    <row r="9" spans="1:6" ht="14.6">
      <c r="A9" s="240"/>
      <c r="B9" s="232" t="s">
        <v>128</v>
      </c>
      <c r="C9" s="119">
        <f>(SLF!$L15/Pop!$D$6)*1000</f>
        <v>334.52041042578338</v>
      </c>
      <c r="D9" s="196">
        <f>IF(C9=0,"--",RANK(C9,$C$8:$C$57))</f>
        <v>46</v>
      </c>
      <c r="E9" s="224"/>
    </row>
    <row r="10" spans="1:6" ht="14.6">
      <c r="A10" s="240"/>
      <c r="B10" s="233" t="s">
        <v>33</v>
      </c>
      <c r="C10" s="85">
        <f>(SLF!$O15/Pop!$D$7)*1000</f>
        <v>1548.695980901992</v>
      </c>
      <c r="D10" s="195">
        <f t="shared" ref="D10:D57" si="0">IF(C10=0,"--",RANK(C10,$C$8:$C$57))</f>
        <v>8</v>
      </c>
      <c r="E10" s="224"/>
      <c r="F10" s="400"/>
    </row>
    <row r="11" spans="1:6" ht="14.6">
      <c r="A11" s="240"/>
      <c r="B11" s="232" t="s">
        <v>34</v>
      </c>
      <c r="C11" s="119">
        <f>(SLF!$R$15/Pop!$D$8)*1000</f>
        <v>1564.4460820943254</v>
      </c>
      <c r="D11" s="196">
        <f t="shared" si="0"/>
        <v>7</v>
      </c>
      <c r="E11" s="224"/>
      <c r="F11" s="400"/>
    </row>
    <row r="12" spans="1:6" ht="14.6">
      <c r="A12" s="240"/>
      <c r="B12" s="233" t="s">
        <v>35</v>
      </c>
      <c r="C12" s="85">
        <f>(SLF!$U$15/Pop!$D$9)*1000</f>
        <v>1340.0346686504354</v>
      </c>
      <c r="D12" s="195">
        <f t="shared" si="0"/>
        <v>16</v>
      </c>
      <c r="E12" s="224"/>
      <c r="F12" s="400"/>
    </row>
    <row r="13" spans="1:6" ht="14.6">
      <c r="A13" s="240"/>
      <c r="B13" s="232" t="s">
        <v>36</v>
      </c>
      <c r="C13" s="119">
        <f>(SLF!$X$15/Pop!$D$10)*1000</f>
        <v>1397.7388594179135</v>
      </c>
      <c r="D13" s="196">
        <f t="shared" si="0"/>
        <v>14</v>
      </c>
      <c r="E13" s="224"/>
    </row>
    <row r="14" spans="1:6" ht="14.6">
      <c r="A14" s="240"/>
      <c r="B14" s="233" t="s">
        <v>37</v>
      </c>
      <c r="C14" s="85">
        <f>(SLF!$AA$15/Pop!$D$11)*1000</f>
        <v>1268.5100461428187</v>
      </c>
      <c r="D14" s="195">
        <f t="shared" si="0"/>
        <v>18</v>
      </c>
      <c r="E14" s="224"/>
    </row>
    <row r="15" spans="1:6" ht="14.6">
      <c r="A15" s="240"/>
      <c r="B15" s="232" t="s">
        <v>38</v>
      </c>
      <c r="C15" s="119">
        <f>(SLF!$AD$15/Pop!$D$12)*1000</f>
        <v>0</v>
      </c>
      <c r="D15" s="196" t="str">
        <f t="shared" si="0"/>
        <v>--</v>
      </c>
      <c r="E15" s="224"/>
    </row>
    <row r="16" spans="1:6" ht="14.6">
      <c r="A16" s="240"/>
      <c r="B16" s="233" t="s">
        <v>39</v>
      </c>
      <c r="C16" s="85">
        <f>(SLF!$AJ$15/Pop!$D$13)*1000</f>
        <v>1514.1542559358345</v>
      </c>
      <c r="D16" s="195">
        <f t="shared" si="0"/>
        <v>13</v>
      </c>
      <c r="E16" s="224"/>
    </row>
    <row r="17" spans="1:7" ht="14.6">
      <c r="A17" s="240"/>
      <c r="B17" s="232" t="s">
        <v>40</v>
      </c>
      <c r="C17" s="119">
        <f>(SLF!$AM$15/Pop!$D$14)*1000</f>
        <v>930.42708724684337</v>
      </c>
      <c r="D17" s="196">
        <f t="shared" si="0"/>
        <v>38</v>
      </c>
    </row>
    <row r="18" spans="1:7" ht="14.6">
      <c r="A18" s="240"/>
      <c r="B18" s="233" t="s">
        <v>41</v>
      </c>
      <c r="C18" s="85">
        <f>(SLF!$AP$15/Pop!$D$15)*1000</f>
        <v>2693.9207781539117</v>
      </c>
      <c r="D18" s="195">
        <f t="shared" si="0"/>
        <v>1</v>
      </c>
    </row>
    <row r="19" spans="1:7" ht="14.6">
      <c r="A19" s="240"/>
      <c r="B19" s="232" t="s">
        <v>42</v>
      </c>
      <c r="C19" s="119">
        <f>(SLF!$AS$15/Pop!$C16)*1000</f>
        <v>1045.5267608421652</v>
      </c>
      <c r="D19" s="196">
        <f t="shared" si="0"/>
        <v>32</v>
      </c>
    </row>
    <row r="20" spans="1:7" ht="14.6">
      <c r="A20" s="240"/>
      <c r="B20" s="233" t="s">
        <v>43</v>
      </c>
      <c r="C20" s="85">
        <f>(SLF!$AV$15/Pop!$D$17)*1000</f>
        <v>1094.9363561674695</v>
      </c>
      <c r="D20" s="195">
        <f t="shared" si="0"/>
        <v>27</v>
      </c>
    </row>
    <row r="21" spans="1:7" ht="14.6">
      <c r="A21" s="240"/>
      <c r="B21" s="232" t="s">
        <v>44</v>
      </c>
      <c r="C21" s="119">
        <f>(SLF!$AY$15/Pop!$D$18)*1000</f>
        <v>1164.2288839797852</v>
      </c>
      <c r="D21" s="196">
        <f t="shared" si="0"/>
        <v>24</v>
      </c>
    </row>
    <row r="22" spans="1:7" ht="14.6">
      <c r="A22" s="240"/>
      <c r="B22" s="233" t="s">
        <v>45</v>
      </c>
      <c r="C22" s="85">
        <f>(SLF!$BB$15/Pop!$D$19)*1000</f>
        <v>1146.2470201212086</v>
      </c>
      <c r="D22" s="195">
        <f t="shared" si="0"/>
        <v>25</v>
      </c>
    </row>
    <row r="23" spans="1:7" ht="14.6">
      <c r="A23" s="240"/>
      <c r="B23" s="232" t="s">
        <v>46</v>
      </c>
      <c r="C23" s="119">
        <f>(SLF!$BE$15/Pop!$D$20)*1000</f>
        <v>1535.4523437336309</v>
      </c>
      <c r="D23" s="196">
        <f t="shared" si="0"/>
        <v>11</v>
      </c>
    </row>
    <row r="24" spans="1:7" ht="14.6">
      <c r="A24" s="240"/>
      <c r="B24" s="233" t="s">
        <v>47</v>
      </c>
      <c r="C24" s="85">
        <f>(SLF!$BH$15/Pop!$D$21)*1000</f>
        <v>807.10031689117147</v>
      </c>
      <c r="D24" s="195">
        <f t="shared" si="0"/>
        <v>40</v>
      </c>
    </row>
    <row r="25" spans="1:7" ht="14.6">
      <c r="A25" s="240"/>
      <c r="B25" s="232" t="s">
        <v>48</v>
      </c>
      <c r="C25" s="119">
        <f>(SLF!$BK$15/Pop!$D$22)*1000</f>
        <v>1851.6190991246199</v>
      </c>
      <c r="D25" s="196">
        <f t="shared" si="0"/>
        <v>4</v>
      </c>
    </row>
    <row r="26" spans="1:7" ht="14.6">
      <c r="A26" s="240"/>
      <c r="B26" s="233" t="s">
        <v>49</v>
      </c>
      <c r="C26" s="85">
        <f>(SLF!$BN$15/Pop!$D$23)*1000</f>
        <v>1141.9327183234172</v>
      </c>
      <c r="D26" s="195">
        <f t="shared" si="0"/>
        <v>26</v>
      </c>
    </row>
    <row r="27" spans="1:7" ht="14.6">
      <c r="A27" s="240"/>
      <c r="B27" s="232" t="s">
        <v>50</v>
      </c>
      <c r="C27" s="119">
        <f>(SLF!$BQ$15/Pop!$D$24)*1000</f>
        <v>781.3674139741496</v>
      </c>
      <c r="D27" s="196">
        <f t="shared" si="0"/>
        <v>42</v>
      </c>
    </row>
    <row r="28" spans="1:7" ht="14.6">
      <c r="A28" s="240"/>
      <c r="B28" s="233" t="s">
        <v>51</v>
      </c>
      <c r="C28" s="85">
        <f>(SLF!$BT$15/Pop!$D$25)*1000</f>
        <v>942.99712246835702</v>
      </c>
      <c r="D28" s="195">
        <f t="shared" si="0"/>
        <v>37</v>
      </c>
    </row>
    <row r="29" spans="1:7" ht="14.6">
      <c r="A29" s="240"/>
      <c r="B29" s="232" t="s">
        <v>52</v>
      </c>
      <c r="C29" s="119">
        <f>(SLF!$BW$15/Pop!$D$26)*1000</f>
        <v>986.97365163231996</v>
      </c>
      <c r="D29" s="196">
        <f t="shared" si="0"/>
        <v>36</v>
      </c>
    </row>
    <row r="30" spans="1:7" ht="14.6">
      <c r="A30" s="240"/>
      <c r="B30" s="233" t="s">
        <v>53</v>
      </c>
      <c r="C30" s="85">
        <f>(SLF!$BZ$15/Pop!$D$27)*1000</f>
        <v>1084.8042960631967</v>
      </c>
      <c r="D30" s="195">
        <f t="shared" si="0"/>
        <v>29</v>
      </c>
    </row>
    <row r="31" spans="1:7" ht="14.6">
      <c r="A31" s="240"/>
      <c r="B31" s="232" t="s">
        <v>54</v>
      </c>
      <c r="C31" s="119">
        <f>(SLF!$CC$15/Pop!$D$28)*1000</f>
        <v>1193.468007594716</v>
      </c>
      <c r="D31" s="196">
        <f t="shared" si="0"/>
        <v>22</v>
      </c>
      <c r="G31" s="15"/>
    </row>
    <row r="32" spans="1:7" ht="14.6">
      <c r="A32" s="240"/>
      <c r="B32" s="233" t="s">
        <v>55</v>
      </c>
      <c r="C32" s="85">
        <f>(SLF!$CF$15/Pop!$D$29)*1000</f>
        <v>1088.1359404197219</v>
      </c>
      <c r="D32" s="195">
        <f t="shared" si="0"/>
        <v>28</v>
      </c>
      <c r="G32" s="15"/>
    </row>
    <row r="33" spans="1:7" ht="14.6">
      <c r="A33" s="240"/>
      <c r="B33" s="232" t="s">
        <v>56</v>
      </c>
      <c r="C33" s="119">
        <f>(SLF!$CI$15/Pop!$D$30)*1000</f>
        <v>0</v>
      </c>
      <c r="D33" s="196" t="str">
        <f t="shared" si="0"/>
        <v>--</v>
      </c>
      <c r="G33" s="15"/>
    </row>
    <row r="34" spans="1:7" ht="14.6">
      <c r="A34" s="240"/>
      <c r="B34" s="233" t="s">
        <v>57</v>
      </c>
      <c r="C34" s="85">
        <f>(SLF!$CL$15/Pop!$D$31)*1000</f>
        <v>1206.9796958268894</v>
      </c>
      <c r="D34" s="195">
        <f t="shared" si="0"/>
        <v>21</v>
      </c>
      <c r="G34" s="15"/>
    </row>
    <row r="35" spans="1:7" ht="14.6">
      <c r="A35" s="240"/>
      <c r="B35" s="232" t="s">
        <v>58</v>
      </c>
      <c r="C35" s="119">
        <f>(SLF!$CO$15/Pop!$D$32)*1000</f>
        <v>1941.458527466843</v>
      </c>
      <c r="D35" s="196">
        <f t="shared" si="0"/>
        <v>3</v>
      </c>
      <c r="G35" s="15"/>
    </row>
    <row r="36" spans="1:7" ht="14.6">
      <c r="A36" s="240"/>
      <c r="B36" s="233" t="s">
        <v>59</v>
      </c>
      <c r="C36" s="85">
        <f>(SLF!$CR$15/Pop!$D$33)*1000</f>
        <v>0</v>
      </c>
      <c r="D36" s="123" t="str">
        <f t="shared" si="0"/>
        <v>--</v>
      </c>
      <c r="G36" s="15"/>
    </row>
    <row r="37" spans="1:7" ht="14.6">
      <c r="A37" s="240"/>
      <c r="B37" s="232" t="s">
        <v>60</v>
      </c>
      <c r="C37" s="119">
        <f>(SLF!$CU$15/Pop!$D$34)*1000</f>
        <v>1177.0638727665071</v>
      </c>
      <c r="D37" s="196">
        <f t="shared" si="0"/>
        <v>23</v>
      </c>
      <c r="E37" s="67"/>
      <c r="G37" s="15"/>
    </row>
    <row r="38" spans="1:7" ht="14.6">
      <c r="A38" s="240"/>
      <c r="B38" s="233" t="s">
        <v>61</v>
      </c>
      <c r="C38" s="85">
        <f>(SLF!$CX$15/Pop!$D$35)*1000</f>
        <v>1539.8723492300289</v>
      </c>
      <c r="D38" s="195">
        <f t="shared" si="0"/>
        <v>10</v>
      </c>
      <c r="G38" s="15"/>
    </row>
    <row r="39" spans="1:7" ht="14.6">
      <c r="A39" s="240"/>
      <c r="B39" s="232" t="s">
        <v>62</v>
      </c>
      <c r="C39" s="119">
        <f>(SLF!$DA$15/Pop!$D$36)*1000</f>
        <v>1629.8922635850222</v>
      </c>
      <c r="D39" s="196">
        <f t="shared" si="0"/>
        <v>6</v>
      </c>
      <c r="G39" s="15"/>
    </row>
    <row r="40" spans="1:7" ht="14.6">
      <c r="A40" s="240"/>
      <c r="B40" s="233" t="s">
        <v>63</v>
      </c>
      <c r="C40" s="85">
        <f>(SLF!$DD$15/Pop!$D$37)*1000</f>
        <v>1068.1829368552003</v>
      </c>
      <c r="D40" s="195">
        <f t="shared" si="0"/>
        <v>31</v>
      </c>
      <c r="G40" s="15"/>
    </row>
    <row r="41" spans="1:7" ht="14.6">
      <c r="A41" s="240"/>
      <c r="B41" s="232" t="s">
        <v>64</v>
      </c>
      <c r="C41" s="119">
        <f>(SLF!$DG$15/Pop!$D$38)*1000</f>
        <v>1531.2025116082734</v>
      </c>
      <c r="D41" s="196">
        <f t="shared" si="0"/>
        <v>12</v>
      </c>
      <c r="G41" s="15"/>
    </row>
    <row r="42" spans="1:7" ht="14.6">
      <c r="A42" s="240"/>
      <c r="B42" s="233" t="s">
        <v>65</v>
      </c>
      <c r="C42" s="85">
        <f>(SLF!$DJ$15/Pop!$D$39)*1000</f>
        <v>1243.6992033720153</v>
      </c>
      <c r="D42" s="195">
        <f t="shared" si="0"/>
        <v>20</v>
      </c>
      <c r="G42" s="15"/>
    </row>
    <row r="43" spans="1:7" ht="14.6">
      <c r="A43" s="240"/>
      <c r="B43" s="232" t="s">
        <v>66</v>
      </c>
      <c r="C43" s="119">
        <f>(SLF!$DM$15/Pop!$D$40)*1000</f>
        <v>1259.5652289774596</v>
      </c>
      <c r="D43" s="196">
        <f t="shared" si="0"/>
        <v>19</v>
      </c>
      <c r="G43" s="15"/>
    </row>
    <row r="44" spans="1:7" ht="14.6">
      <c r="A44" s="240"/>
      <c r="B44" s="233" t="s">
        <v>67</v>
      </c>
      <c r="C44" s="85">
        <f>(SLF!$DP$15/Pop!$D$41)*1000</f>
        <v>0</v>
      </c>
      <c r="D44" s="195" t="str">
        <f t="shared" si="0"/>
        <v>--</v>
      </c>
      <c r="G44" s="15"/>
    </row>
    <row r="45" spans="1:7" ht="14.6">
      <c r="A45" s="240"/>
      <c r="B45" s="232" t="s">
        <v>68</v>
      </c>
      <c r="C45" s="119">
        <f>(SLF!$DS$15/Pop!$D$42)*1000</f>
        <v>926.96830743910471</v>
      </c>
      <c r="D45" s="196">
        <f t="shared" si="0"/>
        <v>39</v>
      </c>
      <c r="G45" s="15"/>
    </row>
    <row r="46" spans="1:7" ht="14.6">
      <c r="A46" s="240"/>
      <c r="B46" s="233" t="s">
        <v>69</v>
      </c>
      <c r="C46" s="85">
        <f>(SLF!$DV$15/Pop!$D$43)*1000</f>
        <v>991.1838660023227</v>
      </c>
      <c r="D46" s="195">
        <f t="shared" si="0"/>
        <v>34</v>
      </c>
      <c r="G46" s="15"/>
    </row>
    <row r="47" spans="1:7" ht="14.6">
      <c r="A47" s="240"/>
      <c r="B47" s="232" t="s">
        <v>70</v>
      </c>
      <c r="C47" s="119">
        <f>(SLF!$DY$15/Pop!$D$44)*1000</f>
        <v>783.18230203793905</v>
      </c>
      <c r="D47" s="196">
        <f t="shared" si="0"/>
        <v>41</v>
      </c>
      <c r="G47" s="15"/>
    </row>
    <row r="48" spans="1:7" ht="14.6">
      <c r="A48" s="240"/>
      <c r="B48" s="233" t="s">
        <v>71</v>
      </c>
      <c r="C48" s="85">
        <f>(SLF!$EB$15/Pop!$D$45)*1000</f>
        <v>1701.8782334772584</v>
      </c>
      <c r="D48" s="195">
        <f t="shared" si="0"/>
        <v>5</v>
      </c>
      <c r="G48" s="15"/>
    </row>
    <row r="49" spans="1:7" ht="14.6">
      <c r="A49" s="240"/>
      <c r="B49" s="232" t="s">
        <v>72</v>
      </c>
      <c r="C49" s="119">
        <f>(SLF!$EE$15/Pop!$D$46)*1000</f>
        <v>1338.3750532183458</v>
      </c>
      <c r="D49" s="196">
        <f t="shared" si="0"/>
        <v>17</v>
      </c>
      <c r="E49" s="224"/>
      <c r="F49" s="224"/>
      <c r="G49" s="15"/>
    </row>
    <row r="50" spans="1:7" ht="14.6">
      <c r="A50" s="240"/>
      <c r="B50" s="233" t="s">
        <v>73</v>
      </c>
      <c r="C50" s="85">
        <f>(SLF!$EH$15/Pop!$D$47)*1000</f>
        <v>1545.5293655666667</v>
      </c>
      <c r="D50" s="195">
        <f t="shared" si="0"/>
        <v>9</v>
      </c>
      <c r="E50" s="224"/>
      <c r="F50" s="224"/>
      <c r="G50" s="15"/>
    </row>
    <row r="51" spans="1:7" ht="14.6">
      <c r="A51" s="240"/>
      <c r="B51" s="232" t="s">
        <v>74</v>
      </c>
      <c r="C51" s="119">
        <f>(SLF!$EK$15/Pop!$D$48)*1000</f>
        <v>989.26574812512877</v>
      </c>
      <c r="D51" s="196">
        <f t="shared" si="0"/>
        <v>35</v>
      </c>
      <c r="E51" s="224"/>
      <c r="F51" s="224"/>
      <c r="G51" s="15"/>
    </row>
    <row r="52" spans="1:7" ht="14.6">
      <c r="A52" s="240"/>
      <c r="B52" s="233" t="s">
        <v>75</v>
      </c>
      <c r="C52" s="85">
        <f>(SLF!$EN$15/Pop!$D$49)*1000</f>
        <v>660.40156448704113</v>
      </c>
      <c r="D52" s="195">
        <f t="shared" si="0"/>
        <v>44</v>
      </c>
      <c r="E52" s="224"/>
      <c r="F52" s="224"/>
      <c r="G52" s="15"/>
    </row>
    <row r="53" spans="1:7" ht="14.6">
      <c r="A53" s="240"/>
      <c r="B53" s="232" t="s">
        <v>76</v>
      </c>
      <c r="C53" s="119">
        <f>(SLF!$EQ$15/Pop!$D$50)*1000</f>
        <v>651.40203493918443</v>
      </c>
      <c r="D53" s="196">
        <f t="shared" si="0"/>
        <v>45</v>
      </c>
      <c r="E53" s="224"/>
      <c r="F53" s="224"/>
      <c r="G53" s="15"/>
    </row>
    <row r="54" spans="1:7" ht="14.6">
      <c r="A54" s="240"/>
      <c r="B54" s="233" t="s">
        <v>77</v>
      </c>
      <c r="C54" s="85">
        <f>(SLF!$ET$15/Pop!$D$51)*1000</f>
        <v>2117.9946115489251</v>
      </c>
      <c r="D54" s="195">
        <f t="shared" si="0"/>
        <v>2</v>
      </c>
      <c r="E54" s="224"/>
      <c r="F54" s="224"/>
      <c r="G54" s="15"/>
    </row>
    <row r="55" spans="1:7" ht="14.6">
      <c r="A55" s="240"/>
      <c r="B55" s="232" t="s">
        <v>78</v>
      </c>
      <c r="C55" s="119">
        <f>(SLF!$EW$15/Pop!$D$52)*1000</f>
        <v>752.51275985969005</v>
      </c>
      <c r="D55" s="196">
        <f t="shared" si="0"/>
        <v>43</v>
      </c>
      <c r="E55" s="224"/>
      <c r="F55" s="224"/>
      <c r="G55" s="15"/>
    </row>
    <row r="56" spans="1:7" ht="14.6">
      <c r="A56" s="240"/>
      <c r="B56" s="233" t="s">
        <v>79</v>
      </c>
      <c r="C56" s="85">
        <f>(SLF!$EZ$15/Pop!$D$53)*1000</f>
        <v>1014.0179625808838</v>
      </c>
      <c r="D56" s="195">
        <f t="shared" si="0"/>
        <v>33</v>
      </c>
      <c r="E56" s="224"/>
      <c r="F56" s="224"/>
      <c r="G56" s="15"/>
    </row>
    <row r="57" spans="1:7" ht="14.6">
      <c r="A57" s="240"/>
      <c r="B57" s="232" t="s">
        <v>80</v>
      </c>
      <c r="C57" s="119">
        <f>(SLF!$FC$15/Pop!$D$54)*1000</f>
        <v>1342.688118614753</v>
      </c>
      <c r="D57" s="196">
        <f t="shared" si="0"/>
        <v>15</v>
      </c>
      <c r="E57" s="224"/>
      <c r="F57" s="224"/>
      <c r="G57" s="15"/>
    </row>
    <row r="58" spans="1:7" ht="14.6">
      <c r="A58" s="240"/>
      <c r="B58" s="199" t="s">
        <v>81</v>
      </c>
      <c r="C58" s="112">
        <f>(SLF!$AG$15/Pop!$D$55)*1000</f>
        <v>2128.2978902340114</v>
      </c>
      <c r="D58" s="403">
        <f>RANK(C58,$C$8:$C$58)</f>
        <v>2</v>
      </c>
      <c r="E58" s="224"/>
      <c r="F58" s="224"/>
      <c r="G58" s="15"/>
    </row>
    <row r="59" spans="1:7">
      <c r="D59" s="321"/>
      <c r="G59" s="15"/>
    </row>
    <row r="60" spans="1:7" s="424" customFormat="1">
      <c r="A60" s="424" t="s">
        <v>743</v>
      </c>
      <c r="D60" s="494"/>
      <c r="G60" s="15"/>
    </row>
    <row r="61" spans="1:7">
      <c r="A61" s="762" t="s">
        <v>841</v>
      </c>
      <c r="B61" s="762"/>
      <c r="C61" s="762"/>
      <c r="D61" s="762"/>
      <c r="E61" s="762"/>
      <c r="F61" s="762"/>
      <c r="G61" s="15"/>
    </row>
    <row r="62" spans="1:7" ht="15" customHeight="1">
      <c r="A62" s="762"/>
      <c r="B62" s="762"/>
      <c r="C62" s="762"/>
      <c r="D62" s="762"/>
      <c r="E62" s="762"/>
      <c r="F62" s="762"/>
      <c r="G62" s="15"/>
    </row>
    <row r="63" spans="1:7">
      <c r="A63" s="762"/>
      <c r="B63" s="762"/>
      <c r="C63" s="762"/>
      <c r="D63" s="762"/>
      <c r="E63" s="762"/>
      <c r="F63" s="762"/>
      <c r="G63" s="15"/>
    </row>
    <row r="64" spans="1:7">
      <c r="A64" s="762"/>
      <c r="B64" s="762"/>
      <c r="C64" s="762"/>
      <c r="D64" s="762"/>
      <c r="E64" s="762"/>
      <c r="F64" s="762"/>
      <c r="G64" s="15"/>
    </row>
    <row r="65" spans="1:7">
      <c r="G65" s="15"/>
    </row>
    <row r="66" spans="1:7">
      <c r="A66" s="224" t="s">
        <v>822</v>
      </c>
      <c r="B66" s="224"/>
      <c r="C66" s="224"/>
      <c r="G66" s="15"/>
    </row>
    <row r="67" spans="1:7">
      <c r="B67" s="768"/>
      <c r="C67" s="768"/>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4"/>
  <sheetViews>
    <sheetView topLeftCell="A28" workbookViewId="0">
      <selection activeCell="A2" sqref="A2:E2"/>
    </sheetView>
  </sheetViews>
  <sheetFormatPr defaultColWidth="9.23046875" defaultRowHeight="14.15"/>
  <cols>
    <col min="1" max="1" width="15.69140625" style="224" customWidth="1"/>
    <col min="2" max="2" width="10.61328125" style="224" customWidth="1"/>
    <col min="3" max="3" width="19.3828125" style="412" customWidth="1"/>
    <col min="4" max="4" width="10.61328125" style="224" customWidth="1"/>
    <col min="5" max="5" width="15.69140625" style="224" customWidth="1"/>
    <col min="6" max="7" width="9.23046875" style="224"/>
    <col min="8" max="8" width="24.3828125" style="224" customWidth="1"/>
    <col min="9" max="9" width="32.69140625" style="75" customWidth="1"/>
    <col min="10" max="10" width="14.61328125" style="75" customWidth="1"/>
    <col min="11" max="11" width="11.23046875" style="75" customWidth="1"/>
    <col min="12" max="12" width="12.23046875" style="75" bestFit="1" customWidth="1"/>
    <col min="13" max="13" width="9.23046875" style="75"/>
    <col min="14" max="14" width="17.61328125" style="224" customWidth="1"/>
    <col min="15" max="16384" width="9.23046875" style="224"/>
  </cols>
  <sheetData>
    <row r="1" spans="1:13" s="16" customFormat="1" ht="15" customHeight="1">
      <c r="B1" s="722" t="s">
        <v>389</v>
      </c>
      <c r="C1" s="722"/>
      <c r="D1" s="722"/>
      <c r="I1" s="89"/>
      <c r="J1" s="89"/>
      <c r="K1" s="89"/>
      <c r="L1" s="89"/>
      <c r="M1" s="89"/>
    </row>
    <row r="2" spans="1:13" s="64" customFormat="1" ht="17.600000000000001">
      <c r="A2" s="738" t="s">
        <v>431</v>
      </c>
      <c r="B2" s="738"/>
      <c r="C2" s="738"/>
      <c r="D2" s="738"/>
      <c r="E2" s="738"/>
      <c r="I2" s="88"/>
      <c r="J2" s="88"/>
      <c r="K2" s="88"/>
      <c r="L2" s="88"/>
      <c r="M2" s="88"/>
    </row>
    <row r="3" spans="1:13" s="64" customFormat="1" ht="17.600000000000001">
      <c r="B3" s="738" t="s">
        <v>898</v>
      </c>
      <c r="C3" s="738"/>
      <c r="D3" s="738"/>
      <c r="I3" s="88"/>
      <c r="J3" s="88"/>
      <c r="K3" s="88"/>
      <c r="L3" s="88"/>
      <c r="M3" s="88"/>
    </row>
    <row r="4" spans="1:13">
      <c r="K4" s="102"/>
    </row>
    <row r="5" spans="1:13" s="49" customFormat="1" ht="15" customHeight="1">
      <c r="B5" s="201" t="s">
        <v>27</v>
      </c>
      <c r="C5" s="413" t="s">
        <v>432</v>
      </c>
      <c r="D5" s="50" t="s">
        <v>29</v>
      </c>
    </row>
    <row r="6" spans="1:13">
      <c r="B6" s="233" t="s">
        <v>31</v>
      </c>
      <c r="C6" s="473">
        <v>0.39835515525597254</v>
      </c>
      <c r="D6" s="104">
        <f t="shared" ref="D6:D55" si="0">RANK(C6,$C$6:$C$55)</f>
        <v>15</v>
      </c>
      <c r="E6" s="101"/>
      <c r="G6" s="191"/>
      <c r="I6" s="224"/>
      <c r="J6" s="224"/>
      <c r="K6" s="224"/>
      <c r="L6" s="224"/>
      <c r="M6" s="224"/>
    </row>
    <row r="7" spans="1:13">
      <c r="B7" s="232" t="s">
        <v>32</v>
      </c>
      <c r="C7" s="474" t="s">
        <v>328</v>
      </c>
      <c r="D7" s="117" t="s">
        <v>328</v>
      </c>
      <c r="E7" s="101"/>
      <c r="G7" s="191"/>
      <c r="I7" s="224"/>
      <c r="J7" s="224"/>
      <c r="K7" s="224"/>
      <c r="L7" s="224"/>
      <c r="M7" s="224"/>
    </row>
    <row r="8" spans="1:13">
      <c r="B8" s="233" t="s">
        <v>33</v>
      </c>
      <c r="C8" s="473">
        <v>0.3836840928695795</v>
      </c>
      <c r="D8" s="104">
        <f t="shared" si="0"/>
        <v>19</v>
      </c>
      <c r="E8" s="101"/>
      <c r="G8" s="191"/>
      <c r="I8" s="224"/>
      <c r="J8" s="224"/>
      <c r="K8" s="224"/>
      <c r="L8" s="224"/>
      <c r="M8" s="224"/>
    </row>
    <row r="9" spans="1:13">
      <c r="B9" s="232" t="s">
        <v>34</v>
      </c>
      <c r="C9" s="475">
        <v>0.41499248004612083</v>
      </c>
      <c r="D9" s="117">
        <f t="shared" si="0"/>
        <v>12</v>
      </c>
      <c r="E9" s="101"/>
      <c r="G9" s="191"/>
      <c r="I9" s="224"/>
      <c r="J9" s="224"/>
      <c r="K9" s="224"/>
      <c r="L9" s="224"/>
      <c r="M9" s="224"/>
    </row>
    <row r="10" spans="1:13">
      <c r="B10" s="233" t="s">
        <v>35</v>
      </c>
      <c r="C10" s="473">
        <v>0.22383638699806915</v>
      </c>
      <c r="D10" s="104">
        <f t="shared" si="0"/>
        <v>44</v>
      </c>
      <c r="E10" s="101"/>
      <c r="G10" s="191"/>
      <c r="I10" s="224"/>
      <c r="J10" s="224"/>
      <c r="K10" s="224"/>
      <c r="L10" s="224"/>
      <c r="M10" s="224"/>
    </row>
    <row r="11" spans="1:13">
      <c r="B11" s="232" t="s">
        <v>36</v>
      </c>
      <c r="C11" s="475">
        <v>0.3375971520742892</v>
      </c>
      <c r="D11" s="117">
        <f t="shared" si="0"/>
        <v>27</v>
      </c>
      <c r="E11" s="101"/>
      <c r="G11" s="191"/>
      <c r="I11" s="224"/>
      <c r="J11" s="224"/>
      <c r="K11" s="224"/>
      <c r="L11" s="224"/>
      <c r="M11" s="224"/>
    </row>
    <row r="12" spans="1:13">
      <c r="B12" s="233" t="s">
        <v>37</v>
      </c>
      <c r="C12" s="473">
        <v>0.26511818293083755</v>
      </c>
      <c r="D12" s="104">
        <f t="shared" si="0"/>
        <v>39</v>
      </c>
      <c r="E12" s="101"/>
      <c r="G12" s="191"/>
      <c r="I12" s="224"/>
      <c r="J12" s="224"/>
      <c r="K12" s="224"/>
      <c r="L12" s="224"/>
      <c r="M12" s="224"/>
    </row>
    <row r="13" spans="1:13">
      <c r="B13" s="232" t="s">
        <v>38</v>
      </c>
      <c r="C13" s="474" t="s">
        <v>328</v>
      </c>
      <c r="D13" s="117" t="s">
        <v>328</v>
      </c>
      <c r="E13" s="101"/>
      <c r="G13" s="191"/>
      <c r="I13" s="224"/>
      <c r="J13" s="224"/>
      <c r="K13" s="224"/>
      <c r="L13" s="224"/>
      <c r="M13" s="224"/>
    </row>
    <row r="14" spans="1:13">
      <c r="B14" s="233" t="s">
        <v>39</v>
      </c>
      <c r="C14" s="473">
        <v>0.42136477960610458</v>
      </c>
      <c r="D14" s="104">
        <f t="shared" si="0"/>
        <v>9</v>
      </c>
      <c r="E14" s="101"/>
      <c r="G14" s="191"/>
      <c r="I14" s="224"/>
      <c r="J14" s="224"/>
      <c r="K14" s="224"/>
      <c r="L14" s="224"/>
      <c r="M14" s="224"/>
    </row>
    <row r="15" spans="1:13">
      <c r="B15" s="232" t="s">
        <v>40</v>
      </c>
      <c r="C15" s="475">
        <v>0.3078760622871301</v>
      </c>
      <c r="D15" s="117">
        <f t="shared" si="0"/>
        <v>31</v>
      </c>
      <c r="E15" s="101"/>
      <c r="G15" s="191"/>
      <c r="I15" s="224"/>
      <c r="J15" s="224"/>
      <c r="K15" s="224"/>
      <c r="L15" s="224"/>
      <c r="M15" s="224"/>
    </row>
    <row r="16" spans="1:13">
      <c r="B16" s="233" t="s">
        <v>300</v>
      </c>
      <c r="C16" s="473">
        <v>1.1909846828488786</v>
      </c>
      <c r="D16" s="104">
        <f t="shared" si="0"/>
        <v>1</v>
      </c>
      <c r="E16" s="101"/>
      <c r="G16" s="191"/>
      <c r="I16" s="224"/>
      <c r="J16" s="224"/>
      <c r="K16" s="224"/>
      <c r="L16" s="224"/>
      <c r="M16" s="224"/>
    </row>
    <row r="17" spans="2:13">
      <c r="B17" s="232" t="s">
        <v>42</v>
      </c>
      <c r="C17" s="475">
        <v>0.40658126025582975</v>
      </c>
      <c r="D17" s="117">
        <f t="shared" si="0"/>
        <v>13</v>
      </c>
      <c r="E17" s="101"/>
      <c r="G17" s="191"/>
      <c r="I17" s="224"/>
      <c r="J17" s="224"/>
      <c r="K17" s="224"/>
      <c r="L17" s="224"/>
      <c r="M17" s="224"/>
    </row>
    <row r="18" spans="2:13">
      <c r="B18" s="233" t="s">
        <v>43</v>
      </c>
      <c r="C18" s="473">
        <v>0.27441947524146881</v>
      </c>
      <c r="D18" s="104">
        <f t="shared" si="0"/>
        <v>36</v>
      </c>
      <c r="E18" s="101"/>
      <c r="G18" s="191"/>
      <c r="I18" s="224"/>
      <c r="J18" s="224"/>
      <c r="K18" s="224"/>
      <c r="L18" s="224"/>
      <c r="M18" s="224"/>
    </row>
    <row r="19" spans="2:13">
      <c r="B19" s="232" t="s">
        <v>44</v>
      </c>
      <c r="C19" s="475">
        <v>0.36462469826012561</v>
      </c>
      <c r="D19" s="117">
        <f t="shared" si="0"/>
        <v>22</v>
      </c>
      <c r="E19" s="101"/>
      <c r="G19" s="191"/>
      <c r="I19" s="224"/>
      <c r="J19" s="224"/>
      <c r="K19" s="224"/>
      <c r="L19" s="224"/>
      <c r="M19" s="224"/>
    </row>
    <row r="20" spans="2:13">
      <c r="B20" s="233" t="s">
        <v>45</v>
      </c>
      <c r="C20" s="473">
        <v>0.35973582435114126</v>
      </c>
      <c r="D20" s="104">
        <f t="shared" si="0"/>
        <v>24</v>
      </c>
      <c r="E20" s="101"/>
      <c r="G20" s="191"/>
      <c r="I20" s="224"/>
      <c r="J20" s="224"/>
      <c r="K20" s="224"/>
      <c r="L20" s="224"/>
      <c r="M20" s="224"/>
    </row>
    <row r="21" spans="2:13">
      <c r="B21" s="232" t="s">
        <v>46</v>
      </c>
      <c r="C21" s="475">
        <v>0.33606488187220557</v>
      </c>
      <c r="D21" s="117">
        <f t="shared" si="0"/>
        <v>28</v>
      </c>
      <c r="E21" s="101"/>
      <c r="G21" s="191"/>
      <c r="I21" s="224"/>
      <c r="J21" s="224"/>
      <c r="K21" s="224"/>
      <c r="L21" s="224"/>
      <c r="M21" s="224"/>
    </row>
    <row r="22" spans="2:13">
      <c r="B22" s="233" t="s">
        <v>47</v>
      </c>
      <c r="C22" s="473">
        <v>0.39192382327753145</v>
      </c>
      <c r="D22" s="104">
        <f t="shared" si="0"/>
        <v>16</v>
      </c>
      <c r="E22" s="101"/>
      <c r="G22" s="191"/>
      <c r="I22" s="224"/>
      <c r="J22" s="224"/>
      <c r="K22" s="224"/>
      <c r="L22" s="224"/>
      <c r="M22" s="224"/>
    </row>
    <row r="23" spans="2:13">
      <c r="B23" s="232" t="s">
        <v>48</v>
      </c>
      <c r="C23" s="475">
        <v>0.40140469643392979</v>
      </c>
      <c r="D23" s="117">
        <f t="shared" si="0"/>
        <v>14</v>
      </c>
      <c r="E23" s="101"/>
      <c r="G23" s="191"/>
      <c r="I23" s="224"/>
      <c r="J23" s="224"/>
      <c r="K23" s="224"/>
      <c r="L23" s="224"/>
      <c r="M23" s="224"/>
    </row>
    <row r="24" spans="2:13">
      <c r="B24" s="233" t="s">
        <v>49</v>
      </c>
      <c r="C24" s="473">
        <v>0.44611468833947043</v>
      </c>
      <c r="D24" s="104">
        <f t="shared" si="0"/>
        <v>8</v>
      </c>
      <c r="E24" s="101"/>
      <c r="G24" s="191"/>
      <c r="I24" s="224"/>
      <c r="J24" s="224"/>
      <c r="K24" s="224"/>
      <c r="L24" s="224"/>
      <c r="M24" s="224"/>
    </row>
    <row r="25" spans="2:13">
      <c r="B25" s="232" t="s">
        <v>50</v>
      </c>
      <c r="C25" s="475">
        <v>0.28038758117585849</v>
      </c>
      <c r="D25" s="117">
        <f t="shared" si="0"/>
        <v>34</v>
      </c>
      <c r="E25" s="101"/>
      <c r="G25" s="191"/>
      <c r="I25" s="224"/>
      <c r="J25" s="224"/>
      <c r="K25" s="224"/>
      <c r="L25" s="224"/>
      <c r="M25" s="224"/>
    </row>
    <row r="26" spans="2:13">
      <c r="B26" s="233" t="s">
        <v>51</v>
      </c>
      <c r="C26" s="473">
        <v>0.2190976264619367</v>
      </c>
      <c r="D26" s="104">
        <f t="shared" si="0"/>
        <v>45</v>
      </c>
      <c r="E26" s="101"/>
      <c r="G26" s="191"/>
      <c r="I26" s="224"/>
      <c r="J26" s="224"/>
      <c r="K26" s="224"/>
      <c r="L26" s="224"/>
      <c r="M26" s="224"/>
    </row>
    <row r="27" spans="2:13">
      <c r="B27" s="232" t="s">
        <v>52</v>
      </c>
      <c r="C27" s="475">
        <v>0.3292097866736855</v>
      </c>
      <c r="D27" s="117">
        <f t="shared" si="0"/>
        <v>29</v>
      </c>
      <c r="E27" s="101"/>
      <c r="G27" s="191"/>
      <c r="I27" s="224"/>
      <c r="J27" s="224"/>
      <c r="K27" s="224"/>
      <c r="L27" s="224"/>
      <c r="M27" s="224"/>
    </row>
    <row r="28" spans="2:13">
      <c r="B28" s="233" t="s">
        <v>53</v>
      </c>
      <c r="C28" s="473">
        <v>0.32085515209801113</v>
      </c>
      <c r="D28" s="104">
        <f t="shared" si="0"/>
        <v>30</v>
      </c>
      <c r="E28" s="101"/>
      <c r="G28" s="191"/>
      <c r="I28" s="224"/>
      <c r="J28" s="224"/>
      <c r="K28" s="224"/>
      <c r="L28" s="224"/>
      <c r="M28" s="224"/>
    </row>
    <row r="29" spans="2:13">
      <c r="B29" s="232" t="s">
        <v>54</v>
      </c>
      <c r="C29" s="475">
        <v>0.45565594349767613</v>
      </c>
      <c r="D29" s="117">
        <f t="shared" si="0"/>
        <v>7</v>
      </c>
      <c r="E29" s="101"/>
      <c r="G29" s="191"/>
      <c r="I29" s="224"/>
      <c r="J29" s="224"/>
      <c r="K29" s="224"/>
      <c r="L29" s="224"/>
      <c r="M29" s="224"/>
    </row>
    <row r="30" spans="2:13">
      <c r="B30" s="233" t="s">
        <v>55</v>
      </c>
      <c r="C30" s="473">
        <v>0.30206029014805003</v>
      </c>
      <c r="D30" s="104">
        <f t="shared" si="0"/>
        <v>32</v>
      </c>
      <c r="E30" s="101"/>
      <c r="G30" s="191"/>
      <c r="I30" s="224"/>
      <c r="J30" s="224"/>
      <c r="K30" s="224"/>
      <c r="L30" s="224"/>
      <c r="M30" s="224"/>
    </row>
    <row r="31" spans="2:13">
      <c r="B31" s="232" t="s">
        <v>56</v>
      </c>
      <c r="C31" s="474" t="s">
        <v>328</v>
      </c>
      <c r="D31" s="117" t="s">
        <v>328</v>
      </c>
      <c r="E31" s="101"/>
      <c r="G31" s="191"/>
      <c r="I31" s="224"/>
      <c r="J31" s="224"/>
      <c r="K31" s="224"/>
      <c r="L31" s="224"/>
      <c r="M31" s="224"/>
    </row>
    <row r="32" spans="2:13">
      <c r="B32" s="233" t="s">
        <v>57</v>
      </c>
      <c r="C32" s="473">
        <v>0.35815329050215861</v>
      </c>
      <c r="D32" s="104">
        <f t="shared" si="0"/>
        <v>25</v>
      </c>
      <c r="E32" s="101"/>
      <c r="G32" s="191"/>
      <c r="I32" s="224"/>
      <c r="J32" s="224"/>
      <c r="K32" s="224"/>
      <c r="L32" s="224"/>
      <c r="M32" s="224"/>
    </row>
    <row r="33" spans="2:13">
      <c r="B33" s="232" t="s">
        <v>58</v>
      </c>
      <c r="C33" s="475">
        <v>0.55574683381445178</v>
      </c>
      <c r="D33" s="117">
        <f t="shared" si="0"/>
        <v>4</v>
      </c>
      <c r="E33" s="101"/>
      <c r="G33" s="191"/>
      <c r="I33" s="224"/>
      <c r="J33" s="224"/>
      <c r="K33" s="224"/>
      <c r="L33" s="224"/>
      <c r="M33" s="224"/>
    </row>
    <row r="34" spans="2:13">
      <c r="B34" s="233" t="s">
        <v>59</v>
      </c>
      <c r="C34" s="476" t="s">
        <v>328</v>
      </c>
      <c r="D34" s="104" t="s">
        <v>328</v>
      </c>
      <c r="E34" s="101"/>
      <c r="G34" s="191"/>
      <c r="I34" s="224"/>
      <c r="J34" s="224"/>
      <c r="K34" s="224"/>
      <c r="L34" s="224"/>
      <c r="M34" s="224"/>
    </row>
    <row r="35" spans="2:13">
      <c r="B35" s="232" t="s">
        <v>60</v>
      </c>
      <c r="C35" s="475">
        <v>0.26818019957474409</v>
      </c>
      <c r="D35" s="117">
        <f t="shared" si="0"/>
        <v>38</v>
      </c>
      <c r="E35" s="101"/>
      <c r="G35" s="191"/>
      <c r="I35" s="224"/>
      <c r="J35" s="224"/>
      <c r="K35" s="224"/>
      <c r="L35" s="224"/>
      <c r="M35" s="224"/>
    </row>
    <row r="36" spans="2:13">
      <c r="B36" s="233" t="s">
        <v>403</v>
      </c>
      <c r="C36" s="473">
        <v>0.69557539434678484</v>
      </c>
      <c r="D36" s="104">
        <f t="shared" si="0"/>
        <v>2</v>
      </c>
      <c r="E36" s="101"/>
      <c r="G36" s="191"/>
      <c r="I36" s="224"/>
      <c r="J36" s="224"/>
      <c r="K36" s="224"/>
      <c r="L36" s="224"/>
      <c r="M36" s="224"/>
    </row>
    <row r="37" spans="2:13">
      <c r="B37" s="232" t="s">
        <v>62</v>
      </c>
      <c r="C37" s="475">
        <v>0.25705517353899859</v>
      </c>
      <c r="D37" s="117">
        <f t="shared" si="0"/>
        <v>41</v>
      </c>
      <c r="E37" s="101"/>
      <c r="G37" s="191"/>
      <c r="I37" s="224"/>
      <c r="J37" s="224"/>
      <c r="K37" s="224"/>
      <c r="L37" s="224"/>
      <c r="M37" s="224"/>
    </row>
    <row r="38" spans="2:13">
      <c r="B38" s="233" t="s">
        <v>63</v>
      </c>
      <c r="C38" s="473">
        <v>0.36593992697716671</v>
      </c>
      <c r="D38" s="104">
        <f t="shared" si="0"/>
        <v>21</v>
      </c>
      <c r="E38" s="101"/>
      <c r="G38" s="191"/>
      <c r="I38" s="224"/>
      <c r="J38" s="224"/>
      <c r="K38" s="224"/>
      <c r="L38" s="224"/>
      <c r="M38" s="224"/>
    </row>
    <row r="39" spans="2:13">
      <c r="B39" s="232" t="s">
        <v>304</v>
      </c>
      <c r="C39" s="475">
        <v>0.55234946210425917</v>
      </c>
      <c r="D39" s="117">
        <f t="shared" si="0"/>
        <v>5</v>
      </c>
      <c r="E39" s="101"/>
      <c r="G39" s="191"/>
      <c r="I39" s="224"/>
      <c r="J39" s="224"/>
      <c r="K39" s="224"/>
      <c r="L39" s="224"/>
      <c r="M39" s="224"/>
    </row>
    <row r="40" spans="2:13">
      <c r="B40" s="233" t="s">
        <v>65</v>
      </c>
      <c r="C40" s="473">
        <v>0.38565409447754717</v>
      </c>
      <c r="D40" s="104">
        <f t="shared" si="0"/>
        <v>17</v>
      </c>
      <c r="E40" s="101"/>
      <c r="G40" s="191"/>
      <c r="I40" s="224"/>
      <c r="J40" s="224"/>
      <c r="K40" s="224"/>
      <c r="L40" s="224"/>
      <c r="M40" s="224"/>
    </row>
    <row r="41" spans="2:13">
      <c r="B41" s="232" t="s">
        <v>66</v>
      </c>
      <c r="C41" s="475">
        <v>0.36060790327100933</v>
      </c>
      <c r="D41" s="117">
        <f t="shared" si="0"/>
        <v>23</v>
      </c>
      <c r="E41" s="101"/>
      <c r="G41" s="191"/>
      <c r="I41" s="224"/>
      <c r="J41" s="224"/>
      <c r="K41" s="224"/>
      <c r="L41" s="224"/>
      <c r="M41" s="224"/>
    </row>
    <row r="42" spans="2:13">
      <c r="B42" s="233" t="s">
        <v>67</v>
      </c>
      <c r="C42" s="476" t="s">
        <v>328</v>
      </c>
      <c r="D42" s="104" t="s">
        <v>328</v>
      </c>
      <c r="E42" s="101"/>
      <c r="G42" s="191"/>
      <c r="I42" s="224"/>
      <c r="J42" s="224"/>
      <c r="K42" s="224"/>
      <c r="L42" s="224"/>
      <c r="M42" s="224"/>
    </row>
    <row r="43" spans="2:13">
      <c r="B43" s="232" t="s">
        <v>68</v>
      </c>
      <c r="C43" s="475">
        <v>0.27088897213350005</v>
      </c>
      <c r="D43" s="117">
        <f t="shared" si="0"/>
        <v>37</v>
      </c>
      <c r="E43" s="101"/>
      <c r="G43" s="191"/>
      <c r="I43" s="224"/>
      <c r="J43" s="224"/>
      <c r="K43" s="224"/>
      <c r="L43" s="224"/>
      <c r="M43" s="224"/>
    </row>
    <row r="44" spans="2:13">
      <c r="B44" s="233" t="s">
        <v>69</v>
      </c>
      <c r="C44" s="473">
        <v>0.27634858107564914</v>
      </c>
      <c r="D44" s="104">
        <f t="shared" si="0"/>
        <v>35</v>
      </c>
      <c r="E44" s="101"/>
      <c r="G44" s="191"/>
      <c r="I44" s="224"/>
      <c r="J44" s="224"/>
      <c r="K44" s="224"/>
      <c r="L44" s="224"/>
      <c r="M44" s="224"/>
    </row>
    <row r="45" spans="2:13">
      <c r="B45" s="232" t="s">
        <v>70</v>
      </c>
      <c r="C45" s="475">
        <v>0.25440082798885</v>
      </c>
      <c r="D45" s="117">
        <f t="shared" si="0"/>
        <v>42</v>
      </c>
      <c r="E45" s="101"/>
      <c r="G45" s="191"/>
      <c r="I45" s="224"/>
      <c r="J45" s="224"/>
      <c r="K45" s="224"/>
      <c r="L45" s="224"/>
      <c r="M45" s="224"/>
    </row>
    <row r="46" spans="2:13">
      <c r="B46" s="233" t="s">
        <v>434</v>
      </c>
      <c r="C46" s="473">
        <v>0.60183608294236912</v>
      </c>
      <c r="D46" s="104">
        <f t="shared" si="0"/>
        <v>3</v>
      </c>
      <c r="E46" s="101"/>
      <c r="G46" s="191"/>
      <c r="I46" s="224"/>
      <c r="J46" s="224"/>
      <c r="K46" s="224"/>
      <c r="L46" s="224"/>
      <c r="M46" s="224"/>
    </row>
    <row r="47" spans="2:13">
      <c r="B47" s="232" t="s">
        <v>72</v>
      </c>
      <c r="C47" s="475">
        <v>0.4159740032790662</v>
      </c>
      <c r="D47" s="117">
        <f t="shared" si="0"/>
        <v>10</v>
      </c>
      <c r="E47" s="101"/>
      <c r="G47" s="191"/>
      <c r="I47" s="224"/>
      <c r="J47" s="224"/>
      <c r="K47" s="224"/>
      <c r="L47" s="224"/>
      <c r="M47" s="224"/>
    </row>
    <row r="48" spans="2:13">
      <c r="B48" s="233" t="s">
        <v>73</v>
      </c>
      <c r="C48" s="473">
        <v>0.41516293587636766</v>
      </c>
      <c r="D48" s="104">
        <f t="shared" si="0"/>
        <v>11</v>
      </c>
      <c r="E48" s="101"/>
      <c r="G48" s="191"/>
      <c r="I48" s="224"/>
      <c r="J48" s="224"/>
      <c r="K48" s="224"/>
      <c r="L48" s="224"/>
      <c r="M48" s="224"/>
    </row>
    <row r="49" spans="1:13">
      <c r="B49" s="232" t="s">
        <v>74</v>
      </c>
      <c r="C49" s="475">
        <v>0.38373234784383253</v>
      </c>
      <c r="D49" s="117">
        <f t="shared" si="0"/>
        <v>18</v>
      </c>
      <c r="E49" s="101"/>
      <c r="G49" s="191"/>
      <c r="I49" s="224"/>
      <c r="J49" s="224"/>
      <c r="K49" s="224"/>
      <c r="L49" s="224"/>
      <c r="M49" s="224"/>
    </row>
    <row r="50" spans="1:13">
      <c r="B50" s="233" t="s">
        <v>75</v>
      </c>
      <c r="C50" s="473">
        <v>0.26027832492326602</v>
      </c>
      <c r="D50" s="104">
        <f t="shared" si="0"/>
        <v>40</v>
      </c>
      <c r="E50" s="101"/>
      <c r="G50" s="191"/>
      <c r="I50" s="224"/>
      <c r="J50" s="224"/>
      <c r="K50" s="224"/>
      <c r="L50" s="224"/>
      <c r="M50" s="224"/>
    </row>
    <row r="51" spans="1:13">
      <c r="B51" s="232" t="s">
        <v>76</v>
      </c>
      <c r="C51" s="475">
        <v>0.23231635608975745</v>
      </c>
      <c r="D51" s="117">
        <f t="shared" si="0"/>
        <v>43</v>
      </c>
      <c r="E51" s="101"/>
      <c r="G51" s="191"/>
      <c r="I51" s="224"/>
      <c r="J51" s="224"/>
      <c r="K51" s="224"/>
      <c r="L51" s="224"/>
      <c r="M51" s="224"/>
    </row>
    <row r="52" spans="1:13">
      <c r="B52" s="233" t="s">
        <v>77</v>
      </c>
      <c r="C52" s="473">
        <v>0.28064048217667104</v>
      </c>
      <c r="D52" s="104">
        <f t="shared" si="0"/>
        <v>33</v>
      </c>
      <c r="E52" s="101"/>
      <c r="G52" s="191"/>
      <c r="I52" s="224"/>
      <c r="J52" s="224"/>
      <c r="K52" s="224"/>
      <c r="L52" s="224"/>
      <c r="M52" s="224"/>
    </row>
    <row r="53" spans="1:13">
      <c r="B53" s="232" t="s">
        <v>78</v>
      </c>
      <c r="C53" s="475">
        <v>0.35572262968794371</v>
      </c>
      <c r="D53" s="117">
        <f t="shared" si="0"/>
        <v>26</v>
      </c>
      <c r="E53" s="101"/>
      <c r="G53" s="191"/>
      <c r="I53" s="224"/>
      <c r="J53" s="224"/>
      <c r="K53" s="224"/>
      <c r="L53" s="224"/>
      <c r="M53" s="224"/>
    </row>
    <row r="54" spans="1:13">
      <c r="B54" s="233" t="s">
        <v>79</v>
      </c>
      <c r="C54" s="473">
        <v>0.37662632260471052</v>
      </c>
      <c r="D54" s="104">
        <f t="shared" si="0"/>
        <v>20</v>
      </c>
      <c r="E54" s="101"/>
      <c r="G54" s="191"/>
      <c r="I54" s="224"/>
      <c r="J54" s="224"/>
      <c r="K54" s="224"/>
      <c r="L54" s="224"/>
      <c r="M54" s="224"/>
    </row>
    <row r="55" spans="1:13">
      <c r="B55" s="232" t="s">
        <v>80</v>
      </c>
      <c r="C55" s="475">
        <v>0.55219530627043822</v>
      </c>
      <c r="D55" s="117">
        <f t="shared" si="0"/>
        <v>6</v>
      </c>
      <c r="E55" s="101"/>
      <c r="G55" s="191"/>
      <c r="I55" s="224"/>
      <c r="J55" s="224"/>
      <c r="K55" s="224"/>
      <c r="L55" s="224"/>
      <c r="M55" s="224"/>
    </row>
    <row r="56" spans="1:13" s="643" customFormat="1">
      <c r="B56" s="221" t="s">
        <v>81</v>
      </c>
      <c r="C56" s="473">
        <v>0.45556990124127938</v>
      </c>
      <c r="D56" s="675">
        <f>-RANK(C56,$C$6:$C$56)</f>
        <v>-8</v>
      </c>
      <c r="E56" s="646"/>
      <c r="G56" s="645"/>
    </row>
    <row r="57" spans="1:13">
      <c r="B57" s="100"/>
      <c r="C57" s="414"/>
      <c r="D57" s="100"/>
      <c r="K57" s="99"/>
    </row>
    <row r="58" spans="1:13" ht="29.25" customHeight="1">
      <c r="A58" s="65" t="s">
        <v>670</v>
      </c>
      <c r="H58" s="75"/>
      <c r="M58" s="224"/>
    </row>
    <row r="59" spans="1:13" ht="15" customHeight="1">
      <c r="A59" s="729" t="s">
        <v>433</v>
      </c>
      <c r="B59" s="729"/>
      <c r="C59" s="729"/>
      <c r="D59" s="729"/>
      <c r="H59" s="75"/>
      <c r="M59" s="224"/>
    </row>
    <row r="60" spans="1:13">
      <c r="A60" s="729"/>
      <c r="B60" s="729"/>
      <c r="C60" s="729"/>
      <c r="D60" s="729"/>
      <c r="H60" s="75"/>
      <c r="M60" s="224"/>
    </row>
    <row r="61" spans="1:13">
      <c r="A61" s="75" t="s">
        <v>899</v>
      </c>
    </row>
    <row r="64" spans="1:13">
      <c r="B64" s="417"/>
    </row>
  </sheetData>
  <mergeCells count="4">
    <mergeCell ref="B1:D1"/>
    <mergeCell ref="A2:E2"/>
    <mergeCell ref="B3:D3"/>
    <mergeCell ref="A59:D6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topLeftCell="A40" zoomScaleNormal="100" workbookViewId="0">
      <selection activeCell="C58" sqref="C58"/>
    </sheetView>
  </sheetViews>
  <sheetFormatPr defaultColWidth="9.23046875" defaultRowHeight="14.15"/>
  <cols>
    <col min="1" max="1" width="15.69140625" style="224" customWidth="1"/>
    <col min="2" max="2" width="9.23046875" style="224"/>
    <col min="3" max="3" width="9.69140625" style="60" customWidth="1"/>
    <col min="4" max="4" width="15" style="224" customWidth="1"/>
    <col min="5" max="5" width="9.84375" style="224" bestFit="1" customWidth="1"/>
    <col min="6" max="6" width="9.23046875" style="224"/>
    <col min="7" max="7" width="15.69140625" style="224" customWidth="1"/>
    <col min="8" max="16384" width="9.23046875" style="224"/>
  </cols>
  <sheetData>
    <row r="1" spans="2:10" ht="15" customHeight="1">
      <c r="B1" s="722" t="s">
        <v>390</v>
      </c>
      <c r="C1" s="722"/>
      <c r="D1" s="722"/>
      <c r="E1" s="722"/>
      <c r="F1" s="722"/>
    </row>
    <row r="2" spans="2:10" s="64" customFormat="1" ht="17.600000000000001">
      <c r="B2" s="742" t="s">
        <v>16</v>
      </c>
      <c r="C2" s="742"/>
      <c r="D2" s="742"/>
      <c r="E2" s="742"/>
      <c r="F2" s="742"/>
    </row>
    <row r="3" spans="2:10" s="64" customFormat="1" ht="17.600000000000001">
      <c r="B3" s="742" t="s">
        <v>388</v>
      </c>
      <c r="C3" s="742"/>
      <c r="D3" s="742"/>
      <c r="E3" s="742"/>
      <c r="F3" s="742"/>
    </row>
    <row r="4" spans="2:10" s="64" customFormat="1" ht="15" customHeight="1">
      <c r="B4" s="742" t="s">
        <v>870</v>
      </c>
      <c r="C4" s="742"/>
      <c r="D4" s="742"/>
      <c r="E4" s="742"/>
      <c r="F4" s="742"/>
    </row>
    <row r="5" spans="2:10" s="64" customFormat="1" ht="15" customHeight="1">
      <c r="B5" s="358"/>
      <c r="C5" s="358"/>
      <c r="D5" s="358"/>
      <c r="E5" s="358"/>
    </row>
    <row r="6" spans="2:10" s="49" customFormat="1" ht="32.25" customHeight="1">
      <c r="B6" s="353" t="s">
        <v>27</v>
      </c>
      <c r="C6" s="50" t="s">
        <v>176</v>
      </c>
      <c r="D6" s="50" t="s">
        <v>177</v>
      </c>
      <c r="E6" s="353" t="s">
        <v>178</v>
      </c>
      <c r="F6" s="353" t="s">
        <v>29</v>
      </c>
    </row>
    <row r="7" spans="2:10">
      <c r="B7" s="233" t="s">
        <v>179</v>
      </c>
      <c r="C7" s="511">
        <v>0.184</v>
      </c>
      <c r="D7" s="496"/>
      <c r="E7" s="497"/>
      <c r="J7" s="61"/>
    </row>
    <row r="8" spans="2:10">
      <c r="B8" s="232" t="s">
        <v>31</v>
      </c>
      <c r="C8" s="503">
        <v>0.26</v>
      </c>
      <c r="D8" s="507">
        <v>3.2099999999999997E-2</v>
      </c>
      <c r="E8" s="507">
        <f>(C8+D8)</f>
        <v>0.29210000000000003</v>
      </c>
      <c r="F8" s="200">
        <f>RANK(E8,$E$8:$E$57)</f>
        <v>31</v>
      </c>
      <c r="H8" s="400"/>
    </row>
    <row r="9" spans="2:10">
      <c r="B9" s="233" t="s">
        <v>180</v>
      </c>
      <c r="C9" s="513">
        <v>8.9499999999999996E-2</v>
      </c>
      <c r="D9" s="509">
        <v>4.8399999999999999E-2</v>
      </c>
      <c r="E9" s="516">
        <f t="shared" ref="E9:E40" si="0">C9+D9</f>
        <v>0.13789999999999999</v>
      </c>
      <c r="F9" s="323">
        <f t="shared" ref="F9:F56" si="1">RANK(E9,$E$8:$E$57)</f>
        <v>50</v>
      </c>
      <c r="H9" s="400"/>
    </row>
    <row r="10" spans="2:10">
      <c r="B10" s="232" t="s">
        <v>33</v>
      </c>
      <c r="C10" s="503">
        <v>0.18</v>
      </c>
      <c r="D10" s="498">
        <v>0.01</v>
      </c>
      <c r="E10" s="498">
        <f t="shared" si="0"/>
        <v>0.19</v>
      </c>
      <c r="F10" s="200">
        <f t="shared" si="1"/>
        <v>46</v>
      </c>
    </row>
    <row r="11" spans="2:10">
      <c r="B11" s="233" t="s">
        <v>34</v>
      </c>
      <c r="C11" s="511">
        <v>0.245</v>
      </c>
      <c r="D11" s="508">
        <v>3.0000000000000001E-3</v>
      </c>
      <c r="E11" s="515">
        <f t="shared" si="0"/>
        <v>0.248</v>
      </c>
      <c r="F11" s="323">
        <f t="shared" si="1"/>
        <v>35</v>
      </c>
    </row>
    <row r="12" spans="2:10">
      <c r="B12" s="232" t="s">
        <v>35</v>
      </c>
      <c r="C12" s="512">
        <v>0.505</v>
      </c>
      <c r="D12" s="507">
        <v>0.1255</v>
      </c>
      <c r="E12" s="507">
        <f t="shared" si="0"/>
        <v>0.63050000000000006</v>
      </c>
      <c r="F12" s="200">
        <f t="shared" si="1"/>
        <v>1</v>
      </c>
    </row>
    <row r="13" spans="2:10">
      <c r="B13" s="233" t="s">
        <v>36</v>
      </c>
      <c r="C13" s="502">
        <v>0.22</v>
      </c>
      <c r="D13" s="497">
        <v>0</v>
      </c>
      <c r="E13" s="499">
        <f t="shared" si="0"/>
        <v>0.22</v>
      </c>
      <c r="F13" s="323">
        <f t="shared" si="1"/>
        <v>42</v>
      </c>
    </row>
    <row r="14" spans="2:10">
      <c r="B14" s="232" t="s">
        <v>37</v>
      </c>
      <c r="C14" s="503">
        <v>0.25</v>
      </c>
      <c r="D14" s="507">
        <v>0.1075</v>
      </c>
      <c r="E14" s="507">
        <f t="shared" si="0"/>
        <v>0.35749999999999998</v>
      </c>
      <c r="F14" s="200">
        <f t="shared" si="1"/>
        <v>16</v>
      </c>
    </row>
    <row r="15" spans="2:10">
      <c r="B15" s="233" t="s">
        <v>38</v>
      </c>
      <c r="C15" s="502">
        <v>0.23</v>
      </c>
      <c r="D15" s="497">
        <v>0</v>
      </c>
      <c r="E15" s="499">
        <f t="shared" si="0"/>
        <v>0.23</v>
      </c>
      <c r="F15" s="323">
        <f t="shared" si="1"/>
        <v>39</v>
      </c>
      <c r="J15" s="424"/>
    </row>
    <row r="16" spans="2:10">
      <c r="B16" s="232" t="s">
        <v>39</v>
      </c>
      <c r="C16" s="503">
        <v>0.04</v>
      </c>
      <c r="D16" s="507">
        <v>0.3846</v>
      </c>
      <c r="E16" s="507">
        <f t="shared" si="0"/>
        <v>0.42459999999999998</v>
      </c>
      <c r="F16" s="200">
        <f t="shared" si="1"/>
        <v>9</v>
      </c>
    </row>
    <row r="17" spans="2:9">
      <c r="B17" s="233" t="s">
        <v>40</v>
      </c>
      <c r="C17" s="511">
        <v>0.28699999999999998</v>
      </c>
      <c r="D17" s="509">
        <v>5.2600000000000001E-2</v>
      </c>
      <c r="E17" s="516">
        <f t="shared" si="0"/>
        <v>0.33959999999999996</v>
      </c>
      <c r="F17" s="323">
        <f t="shared" si="1"/>
        <v>19</v>
      </c>
    </row>
    <row r="18" spans="2:9" ht="14.6">
      <c r="B18" s="232" t="s">
        <v>41</v>
      </c>
      <c r="C18" s="503">
        <v>0.16</v>
      </c>
      <c r="D18" s="507">
        <v>0.30840000000000001</v>
      </c>
      <c r="E18" s="507">
        <f t="shared" si="0"/>
        <v>0.46840000000000004</v>
      </c>
      <c r="F18" s="200">
        <f t="shared" si="1"/>
        <v>7</v>
      </c>
      <c r="I18" s="500"/>
    </row>
    <row r="19" spans="2:9">
      <c r="B19" s="233" t="s">
        <v>42</v>
      </c>
      <c r="C19" s="502">
        <v>0.32</v>
      </c>
      <c r="D19" s="497">
        <v>0.01</v>
      </c>
      <c r="E19" s="499">
        <f t="shared" si="0"/>
        <v>0.33</v>
      </c>
      <c r="F19" s="323">
        <f t="shared" si="1"/>
        <v>20</v>
      </c>
    </row>
    <row r="20" spans="2:9">
      <c r="B20" s="232" t="s">
        <v>43</v>
      </c>
      <c r="C20" s="503">
        <v>0.38700000000000001</v>
      </c>
      <c r="D20" s="507">
        <v>0.1346</v>
      </c>
      <c r="E20" s="507">
        <f t="shared" si="0"/>
        <v>0.52160000000000006</v>
      </c>
      <c r="F20" s="200">
        <f t="shared" si="1"/>
        <v>3</v>
      </c>
    </row>
    <row r="21" spans="2:9">
      <c r="B21" s="233" t="s">
        <v>44</v>
      </c>
      <c r="C21" s="502">
        <v>0.31</v>
      </c>
      <c r="D21" s="509">
        <v>0.1116</v>
      </c>
      <c r="E21" s="516">
        <f t="shared" si="0"/>
        <v>0.42159999999999997</v>
      </c>
      <c r="F21" s="323">
        <f t="shared" si="1"/>
        <v>10</v>
      </c>
    </row>
    <row r="22" spans="2:9">
      <c r="B22" s="232" t="s">
        <v>45</v>
      </c>
      <c r="C22" s="512">
        <v>0.3</v>
      </c>
      <c r="D22" s="498">
        <v>0</v>
      </c>
      <c r="E22" s="506">
        <f t="shared" si="0"/>
        <v>0.3</v>
      </c>
      <c r="F22" s="200">
        <f t="shared" si="1"/>
        <v>28</v>
      </c>
    </row>
    <row r="23" spans="2:9">
      <c r="B23" s="233" t="s">
        <v>46</v>
      </c>
      <c r="C23" s="502">
        <v>0.24</v>
      </c>
      <c r="D23" s="510">
        <v>2.5000000000000001E-4</v>
      </c>
      <c r="E23" s="517">
        <f t="shared" si="0"/>
        <v>0.24024999999999999</v>
      </c>
      <c r="F23" s="323">
        <f t="shared" si="1"/>
        <v>36</v>
      </c>
    </row>
    <row r="24" spans="2:9">
      <c r="B24" s="232" t="s">
        <v>47</v>
      </c>
      <c r="C24" s="512">
        <v>0.246</v>
      </c>
      <c r="D24" s="506">
        <v>1.4E-2</v>
      </c>
      <c r="E24" s="498">
        <f t="shared" si="0"/>
        <v>0.26</v>
      </c>
      <c r="F24" s="200">
        <f t="shared" si="1"/>
        <v>34</v>
      </c>
    </row>
    <row r="25" spans="2:9">
      <c r="B25" s="233" t="s">
        <v>48</v>
      </c>
      <c r="C25" s="502">
        <v>0.2</v>
      </c>
      <c r="D25" s="509">
        <v>1E-4</v>
      </c>
      <c r="E25" s="516">
        <f t="shared" si="0"/>
        <v>0.2001</v>
      </c>
      <c r="F25" s="323">
        <f t="shared" si="1"/>
        <v>43</v>
      </c>
    </row>
    <row r="26" spans="2:9">
      <c r="B26" s="232" t="s">
        <v>49</v>
      </c>
      <c r="C26" s="503">
        <v>0.3</v>
      </c>
      <c r="D26" s="507">
        <v>1E-4</v>
      </c>
      <c r="E26" s="507">
        <f t="shared" si="0"/>
        <v>0.30009999999999998</v>
      </c>
      <c r="F26" s="200">
        <f t="shared" si="1"/>
        <v>26</v>
      </c>
    </row>
    <row r="27" spans="2:9">
      <c r="B27" s="233" t="s">
        <v>50</v>
      </c>
      <c r="C27" s="511">
        <v>0.26700000000000002</v>
      </c>
      <c r="D27" s="508">
        <v>9.6000000000000002E-2</v>
      </c>
      <c r="E27" s="515">
        <f t="shared" si="0"/>
        <v>0.36299999999999999</v>
      </c>
      <c r="F27" s="323">
        <f t="shared" si="1"/>
        <v>15</v>
      </c>
    </row>
    <row r="28" spans="2:9">
      <c r="B28" s="232" t="s">
        <v>51</v>
      </c>
      <c r="C28" s="503">
        <v>0.24</v>
      </c>
      <c r="D28" s="507">
        <v>2.5399999999999999E-2</v>
      </c>
      <c r="E28" s="507">
        <f t="shared" si="0"/>
        <v>0.26539999999999997</v>
      </c>
      <c r="F28" s="200">
        <f t="shared" si="1"/>
        <v>33</v>
      </c>
    </row>
    <row r="29" spans="2:9">
      <c r="B29" s="233" t="s">
        <v>52</v>
      </c>
      <c r="C29" s="511">
        <v>0.26300000000000001</v>
      </c>
      <c r="D29" s="509">
        <v>0.15679999999999999</v>
      </c>
      <c r="E29" s="516">
        <f t="shared" si="0"/>
        <v>0.41980000000000001</v>
      </c>
      <c r="F29" s="323">
        <f t="shared" si="1"/>
        <v>11</v>
      </c>
    </row>
    <row r="30" spans="2:9">
      <c r="B30" s="232" t="s">
        <v>53</v>
      </c>
      <c r="C30" s="512">
        <v>0.28499999999999998</v>
      </c>
      <c r="D30" s="506">
        <v>2.1000000000000001E-2</v>
      </c>
      <c r="E30" s="506">
        <f t="shared" si="0"/>
        <v>0.30599999999999999</v>
      </c>
      <c r="F30" s="200">
        <f t="shared" si="1"/>
        <v>24</v>
      </c>
    </row>
    <row r="31" spans="2:9">
      <c r="B31" s="233" t="s">
        <v>54</v>
      </c>
      <c r="C31" s="502">
        <v>0.18</v>
      </c>
      <c r="D31" s="509">
        <v>7.9000000000000008E-3</v>
      </c>
      <c r="E31" s="516">
        <f t="shared" si="0"/>
        <v>0.18789999999999998</v>
      </c>
      <c r="F31" s="323">
        <f t="shared" si="1"/>
        <v>48</v>
      </c>
    </row>
    <row r="32" spans="2:9">
      <c r="B32" s="232" t="s">
        <v>55</v>
      </c>
      <c r="C32" s="503">
        <v>0.17</v>
      </c>
      <c r="D32" s="507">
        <v>4.1999999999999997E-3</v>
      </c>
      <c r="E32" s="507">
        <f t="shared" si="0"/>
        <v>0.17420000000000002</v>
      </c>
      <c r="F32" s="200">
        <f t="shared" si="1"/>
        <v>49</v>
      </c>
    </row>
    <row r="33" spans="2:6">
      <c r="B33" s="233" t="s">
        <v>56</v>
      </c>
      <c r="C33" s="511">
        <v>0.32</v>
      </c>
      <c r="D33" s="509">
        <v>7.4999999999999997E-3</v>
      </c>
      <c r="E33" s="516">
        <f t="shared" si="0"/>
        <v>0.32750000000000001</v>
      </c>
      <c r="F33" s="323">
        <f t="shared" si="1"/>
        <v>22</v>
      </c>
    </row>
    <row r="34" spans="2:6">
      <c r="B34" s="232" t="s">
        <v>57</v>
      </c>
      <c r="C34" s="512">
        <v>0.28699999999999998</v>
      </c>
      <c r="D34" s="506">
        <v>8.9999999999999993E-3</v>
      </c>
      <c r="E34" s="506">
        <f t="shared" si="0"/>
        <v>0.29599999999999999</v>
      </c>
      <c r="F34" s="200">
        <f t="shared" si="1"/>
        <v>29</v>
      </c>
    </row>
    <row r="35" spans="2:6">
      <c r="B35" s="233" t="s">
        <v>58</v>
      </c>
      <c r="C35" s="502">
        <v>0.23</v>
      </c>
      <c r="D35" s="509">
        <v>0.27479999999999999</v>
      </c>
      <c r="E35" s="516">
        <f t="shared" si="0"/>
        <v>0.50480000000000003</v>
      </c>
      <c r="F35" s="323">
        <f t="shared" si="1"/>
        <v>5</v>
      </c>
    </row>
    <row r="36" spans="2:6">
      <c r="B36" s="232" t="s">
        <v>59</v>
      </c>
      <c r="C36" s="512">
        <v>0.222</v>
      </c>
      <c r="D36" s="507">
        <v>1.6299999999999999E-2</v>
      </c>
      <c r="E36" s="507">
        <f t="shared" si="0"/>
        <v>0.23830000000000001</v>
      </c>
      <c r="F36" s="200">
        <f t="shared" si="1"/>
        <v>38</v>
      </c>
    </row>
    <row r="37" spans="2:6">
      <c r="B37" s="233" t="s">
        <v>60</v>
      </c>
      <c r="C37" s="511">
        <v>0.105</v>
      </c>
      <c r="D37" s="508">
        <v>0.40200000000000002</v>
      </c>
      <c r="E37" s="515">
        <f t="shared" si="0"/>
        <v>0.50700000000000001</v>
      </c>
      <c r="F37" s="323">
        <f t="shared" si="1"/>
        <v>4</v>
      </c>
    </row>
    <row r="38" spans="2:6">
      <c r="B38" s="232" t="s">
        <v>61</v>
      </c>
      <c r="C38" s="503">
        <v>0.17</v>
      </c>
      <c r="D38" s="507">
        <v>1.8800000000000001E-2</v>
      </c>
      <c r="E38" s="507">
        <f t="shared" si="0"/>
        <v>0.18880000000000002</v>
      </c>
      <c r="F38" s="200">
        <f t="shared" si="1"/>
        <v>47</v>
      </c>
    </row>
    <row r="39" spans="2:6">
      <c r="B39" s="233" t="s">
        <v>62</v>
      </c>
      <c r="C39" s="513">
        <v>8.0500000000000002E-2</v>
      </c>
      <c r="D39" s="509">
        <v>0.34649999999999997</v>
      </c>
      <c r="E39" s="516">
        <f t="shared" si="0"/>
        <v>0.42699999999999999</v>
      </c>
      <c r="F39" s="323">
        <f t="shared" si="1"/>
        <v>8</v>
      </c>
    </row>
    <row r="40" spans="2:6">
      <c r="B40" s="232" t="s">
        <v>63</v>
      </c>
      <c r="C40" s="512">
        <v>0.36099999999999999</v>
      </c>
      <c r="D40" s="507">
        <v>2.5000000000000001E-3</v>
      </c>
      <c r="E40" s="507">
        <f t="shared" si="0"/>
        <v>0.36349999999999999</v>
      </c>
      <c r="F40" s="200">
        <f t="shared" si="1"/>
        <v>14</v>
      </c>
    </row>
    <row r="41" spans="2:6">
      <c r="B41" s="233" t="s">
        <v>64</v>
      </c>
      <c r="C41" s="502">
        <v>0.23</v>
      </c>
      <c r="D41" s="497">
        <v>0</v>
      </c>
      <c r="E41" s="499">
        <f t="shared" ref="E41:E58" si="2">C41+D41</f>
        <v>0.23</v>
      </c>
      <c r="F41" s="323">
        <f t="shared" si="1"/>
        <v>39</v>
      </c>
    </row>
    <row r="42" spans="2:6">
      <c r="B42" s="232" t="s">
        <v>65</v>
      </c>
      <c r="C42" s="512">
        <v>0.38500000000000001</v>
      </c>
      <c r="D42" s="507">
        <v>1E-4</v>
      </c>
      <c r="E42" s="507">
        <f t="shared" si="2"/>
        <v>0.3851</v>
      </c>
      <c r="F42" s="200">
        <f t="shared" si="1"/>
        <v>13</v>
      </c>
    </row>
    <row r="43" spans="2:6">
      <c r="B43" s="233" t="s">
        <v>66</v>
      </c>
      <c r="C43" s="502">
        <v>0.19</v>
      </c>
      <c r="D43" s="497">
        <v>0.01</v>
      </c>
      <c r="E43" s="499">
        <f t="shared" si="2"/>
        <v>0.2</v>
      </c>
      <c r="F43" s="323">
        <f t="shared" si="1"/>
        <v>44</v>
      </c>
    </row>
    <row r="44" spans="2:6">
      <c r="B44" s="232" t="s">
        <v>67</v>
      </c>
      <c r="C44" s="503">
        <v>0.36</v>
      </c>
      <c r="D44" s="507">
        <v>2.8299999999999999E-2</v>
      </c>
      <c r="E44" s="507">
        <f t="shared" si="2"/>
        <v>0.38829999999999998</v>
      </c>
      <c r="F44" s="200">
        <f t="shared" si="1"/>
        <v>12</v>
      </c>
    </row>
    <row r="45" spans="2:6">
      <c r="B45" s="233" t="s">
        <v>68</v>
      </c>
      <c r="C45" s="502">
        <v>0</v>
      </c>
      <c r="D45" s="508">
        <v>0.58699999999999997</v>
      </c>
      <c r="E45" s="515">
        <f t="shared" si="2"/>
        <v>0.58699999999999997</v>
      </c>
      <c r="F45" s="323">
        <f t="shared" si="1"/>
        <v>2</v>
      </c>
    </row>
    <row r="46" spans="2:6">
      <c r="B46" s="232" t="s">
        <v>69</v>
      </c>
      <c r="C46" s="503">
        <v>0.34</v>
      </c>
      <c r="D46" s="498">
        <v>0.01</v>
      </c>
      <c r="E46" s="498">
        <f t="shared" si="2"/>
        <v>0.35000000000000003</v>
      </c>
      <c r="F46" s="200">
        <f t="shared" si="1"/>
        <v>18</v>
      </c>
    </row>
    <row r="47" spans="2:6">
      <c r="B47" s="233" t="s">
        <v>70</v>
      </c>
      <c r="C47" s="502">
        <v>0.22</v>
      </c>
      <c r="D47" s="509">
        <v>7.4999999999999997E-3</v>
      </c>
      <c r="E47" s="516">
        <f t="shared" si="2"/>
        <v>0.22750000000000001</v>
      </c>
      <c r="F47" s="323">
        <f t="shared" si="1"/>
        <v>41</v>
      </c>
    </row>
    <row r="48" spans="2:6">
      <c r="B48" s="232" t="s">
        <v>71</v>
      </c>
      <c r="C48" s="503">
        <v>0.28000000000000003</v>
      </c>
      <c r="D48" s="498">
        <v>0.02</v>
      </c>
      <c r="E48" s="498">
        <f t="shared" si="2"/>
        <v>0.30000000000000004</v>
      </c>
      <c r="F48" s="200">
        <f t="shared" si="1"/>
        <v>27</v>
      </c>
    </row>
    <row r="49" spans="1:11">
      <c r="B49" s="233" t="s">
        <v>72</v>
      </c>
      <c r="C49" s="502">
        <v>0.26</v>
      </c>
      <c r="D49" s="508">
        <v>1.4E-2</v>
      </c>
      <c r="E49" s="515">
        <f t="shared" si="2"/>
        <v>0.27400000000000002</v>
      </c>
      <c r="F49" s="323">
        <f t="shared" si="1"/>
        <v>32</v>
      </c>
    </row>
    <row r="50" spans="1:11">
      <c r="B50" s="232" t="s">
        <v>73</v>
      </c>
      <c r="C50" s="503">
        <v>0.2</v>
      </c>
      <c r="D50" s="498">
        <v>0</v>
      </c>
      <c r="E50" s="498">
        <f t="shared" si="2"/>
        <v>0.2</v>
      </c>
      <c r="F50" s="200">
        <f t="shared" si="1"/>
        <v>44</v>
      </c>
    </row>
    <row r="51" spans="1:11">
      <c r="B51" s="233" t="s">
        <v>74</v>
      </c>
      <c r="C51" s="511">
        <v>0.314</v>
      </c>
      <c r="D51" s="509">
        <v>1E-4</v>
      </c>
      <c r="E51" s="516">
        <f t="shared" si="2"/>
        <v>0.31409999999999999</v>
      </c>
      <c r="F51" s="323">
        <f t="shared" si="1"/>
        <v>23</v>
      </c>
    </row>
    <row r="52" spans="1:11">
      <c r="B52" s="232" t="s">
        <v>75</v>
      </c>
      <c r="C52" s="512">
        <v>0.121</v>
      </c>
      <c r="D52" s="507">
        <v>0.18360000000000001</v>
      </c>
      <c r="E52" s="507">
        <f t="shared" si="2"/>
        <v>0.30459999999999998</v>
      </c>
      <c r="F52" s="200">
        <f t="shared" si="1"/>
        <v>25</v>
      </c>
    </row>
    <row r="53" spans="1:11">
      <c r="B53" s="233" t="s">
        <v>76</v>
      </c>
      <c r="C53" s="511">
        <v>0.21199999999999999</v>
      </c>
      <c r="D53" s="509">
        <v>8.2000000000000003E-2</v>
      </c>
      <c r="E53" s="516">
        <f t="shared" si="2"/>
        <v>0.29399999999999998</v>
      </c>
      <c r="F53" s="323">
        <f t="shared" si="1"/>
        <v>30</v>
      </c>
    </row>
    <row r="54" spans="1:11">
      <c r="B54" s="232" t="s">
        <v>77</v>
      </c>
      <c r="C54" s="512">
        <v>0.49399999999999999</v>
      </c>
      <c r="D54" s="498">
        <v>0</v>
      </c>
      <c r="E54" s="506">
        <f t="shared" si="2"/>
        <v>0.49399999999999999</v>
      </c>
      <c r="F54" s="200">
        <f t="shared" si="1"/>
        <v>6</v>
      </c>
    </row>
    <row r="55" spans="1:11">
      <c r="B55" s="233" t="s">
        <v>78</v>
      </c>
      <c r="C55" s="511">
        <v>0.20499999999999999</v>
      </c>
      <c r="D55" s="508">
        <v>0.152</v>
      </c>
      <c r="E55" s="515">
        <f t="shared" si="2"/>
        <v>0.35699999999999998</v>
      </c>
      <c r="F55" s="323">
        <f t="shared" si="1"/>
        <v>17</v>
      </c>
    </row>
    <row r="56" spans="1:11">
      <c r="B56" s="232" t="s">
        <v>79</v>
      </c>
      <c r="C56" s="512">
        <v>0.309</v>
      </c>
      <c r="D56" s="498">
        <v>0.02</v>
      </c>
      <c r="E56" s="506">
        <f t="shared" si="2"/>
        <v>0.32900000000000001</v>
      </c>
      <c r="F56" s="200">
        <f t="shared" si="1"/>
        <v>21</v>
      </c>
    </row>
    <row r="57" spans="1:11">
      <c r="B57" s="233" t="s">
        <v>80</v>
      </c>
      <c r="C57" s="504">
        <v>0.23</v>
      </c>
      <c r="D57" s="497">
        <v>0.01</v>
      </c>
      <c r="E57" s="499">
        <f t="shared" si="2"/>
        <v>0.24000000000000002</v>
      </c>
      <c r="F57" s="323">
        <f>RANK(E57,$E$8:$E$57)</f>
        <v>37</v>
      </c>
    </row>
    <row r="58" spans="1:11">
      <c r="B58" s="232" t="s">
        <v>81</v>
      </c>
      <c r="C58" s="514">
        <v>0.23499999999999999</v>
      </c>
      <c r="D58" s="506">
        <v>5.2999999999999999E-2</v>
      </c>
      <c r="E58" s="506">
        <f t="shared" si="2"/>
        <v>0.28799999999999998</v>
      </c>
      <c r="F58" s="505">
        <f>-RANK(E58,$E$8:$E$58)</f>
        <v>-32</v>
      </c>
    </row>
    <row r="59" spans="1:11">
      <c r="C59" s="224"/>
    </row>
    <row r="60" spans="1:11" ht="72" customHeight="1">
      <c r="A60" s="769" t="s">
        <v>748</v>
      </c>
      <c r="B60" s="769"/>
      <c r="C60" s="769"/>
      <c r="D60" s="769"/>
      <c r="E60" s="769"/>
      <c r="F60" s="769"/>
      <c r="G60" s="769"/>
      <c r="H60" s="366"/>
      <c r="I60" s="366"/>
      <c r="J60" s="366"/>
      <c r="K60" s="366"/>
    </row>
    <row r="61" spans="1:11" ht="114.75" customHeight="1">
      <c r="A61" s="730" t="s">
        <v>838</v>
      </c>
      <c r="B61" s="730"/>
      <c r="C61" s="730"/>
      <c r="D61" s="730"/>
      <c r="E61" s="730"/>
      <c r="F61" s="730"/>
      <c r="G61" s="730"/>
    </row>
    <row r="62" spans="1:11">
      <c r="A62" s="224" t="s">
        <v>871</v>
      </c>
      <c r="C62" s="224"/>
    </row>
    <row r="66" spans="2:3">
      <c r="B66" s="365"/>
      <c r="C66" s="365"/>
    </row>
  </sheetData>
  <mergeCells count="6">
    <mergeCell ref="A61:G61"/>
    <mergeCell ref="B2:F2"/>
    <mergeCell ref="B4:F4"/>
    <mergeCell ref="B3:F3"/>
    <mergeCell ref="B1:F1"/>
    <mergeCell ref="A60:G60"/>
  </mergeCells>
  <pageMargins left="0.7" right="0.7" top="0.75" bottom="0.75" header="0.3" footer="0.3"/>
  <pageSetup scale="6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zoomScaleNormal="100" workbookViewId="0">
      <selection activeCell="C2" sqref="C2"/>
    </sheetView>
  </sheetViews>
  <sheetFormatPr defaultColWidth="9.23046875" defaultRowHeight="14.15"/>
  <cols>
    <col min="1" max="1" width="9.69140625" style="208" customWidth="1"/>
    <col min="2" max="2" width="11" style="77" customWidth="1"/>
    <col min="3" max="3" width="11.69140625" style="208" customWidth="1"/>
    <col min="4" max="4" width="19" style="381" customWidth="1"/>
    <col min="5" max="5" width="15.69140625" style="208" customWidth="1"/>
    <col min="6" max="7" width="9.23046875" style="208"/>
    <col min="8" max="8" width="11.23046875" style="208" bestFit="1" customWidth="1"/>
    <col min="9" max="16384" width="9.23046875" style="208"/>
  </cols>
  <sheetData>
    <row r="1" spans="1:10" s="205" customFormat="1">
      <c r="A1" s="288"/>
      <c r="B1" s="80"/>
      <c r="C1" s="288" t="s">
        <v>391</v>
      </c>
      <c r="D1" s="380"/>
      <c r="E1" s="288"/>
      <c r="F1" s="288"/>
      <c r="G1" s="288"/>
      <c r="H1" s="288"/>
      <c r="I1" s="288"/>
      <c r="J1" s="288"/>
    </row>
    <row r="2" spans="1:10" s="207" customFormat="1" ht="17.600000000000001">
      <c r="A2" s="215" t="s">
        <v>181</v>
      </c>
      <c r="B2" s="215"/>
      <c r="C2" s="215"/>
      <c r="D2" s="215"/>
      <c r="E2" s="215"/>
      <c r="F2" s="297"/>
      <c r="G2" s="297"/>
      <c r="H2" s="297"/>
      <c r="I2" s="297"/>
      <c r="J2" s="297"/>
    </row>
    <row r="3" spans="1:10" s="207" customFormat="1" ht="17.600000000000001">
      <c r="A3" s="738" t="s">
        <v>182</v>
      </c>
      <c r="B3" s="738"/>
      <c r="C3" s="738"/>
      <c r="D3" s="738"/>
      <c r="E3" s="738"/>
      <c r="F3" s="738"/>
      <c r="G3" s="297"/>
      <c r="H3" s="297"/>
      <c r="I3" s="297"/>
      <c r="J3" s="297"/>
    </row>
    <row r="4" spans="1:10" s="206" customFormat="1" ht="17.600000000000001">
      <c r="A4" s="296"/>
      <c r="B4" s="742" t="s">
        <v>705</v>
      </c>
      <c r="C4" s="742"/>
      <c r="D4" s="742"/>
      <c r="E4" s="296"/>
      <c r="F4" s="296"/>
      <c r="G4" s="296"/>
      <c r="H4" s="78"/>
      <c r="I4" s="78"/>
      <c r="J4" s="299"/>
    </row>
    <row r="5" spans="1:10">
      <c r="A5" s="299"/>
      <c r="B5" s="193"/>
      <c r="C5" s="299"/>
      <c r="E5" s="299"/>
      <c r="F5" s="299"/>
      <c r="G5" s="299"/>
      <c r="H5" s="78"/>
      <c r="I5" s="78"/>
      <c r="J5" s="299"/>
    </row>
    <row r="6" spans="1:10" s="55" customFormat="1" ht="42.45">
      <c r="A6" s="213" t="s">
        <v>27</v>
      </c>
      <c r="B6" s="214" t="s">
        <v>325</v>
      </c>
      <c r="C6" s="214" t="s">
        <v>29</v>
      </c>
      <c r="D6" s="214" t="s">
        <v>183</v>
      </c>
      <c r="E6" s="214" t="s">
        <v>184</v>
      </c>
      <c r="F6" s="214" t="s">
        <v>29</v>
      </c>
    </row>
    <row r="7" spans="1:10">
      <c r="A7" s="200" t="s">
        <v>30</v>
      </c>
      <c r="B7" s="249">
        <f>SLF!D161</f>
        <v>0.42307902538094122</v>
      </c>
      <c r="C7" s="338"/>
      <c r="D7" s="190">
        <f>SLF!D162</f>
        <v>0.13248232837246332</v>
      </c>
      <c r="E7" s="249">
        <f t="shared" ref="E7:E38" si="0">B7+D7</f>
        <v>0.55556135375340454</v>
      </c>
      <c r="F7" s="219"/>
      <c r="G7" s="299"/>
      <c r="H7" s="299"/>
      <c r="I7" s="299"/>
      <c r="J7" s="299"/>
    </row>
    <row r="8" spans="1:10">
      <c r="A8" s="233" t="s">
        <v>31</v>
      </c>
      <c r="B8" s="337">
        <f>SLF!I161</f>
        <v>0.34083530618117786</v>
      </c>
      <c r="C8" s="335">
        <f>RANK(B8,$B$8:$B$57)</f>
        <v>35</v>
      </c>
      <c r="D8" s="189">
        <f>(SLF!I$158/SLF!I$159)</f>
        <v>8.6743492692736412E-3</v>
      </c>
      <c r="E8" s="348">
        <f t="shared" si="0"/>
        <v>0.34950965545045148</v>
      </c>
      <c r="F8" s="217">
        <f>RANK(E8,$E$8:$E$57)</f>
        <v>44</v>
      </c>
      <c r="G8" s="299"/>
      <c r="H8" s="299"/>
      <c r="I8" s="299"/>
      <c r="J8" s="299"/>
    </row>
    <row r="9" spans="1:10">
      <c r="A9" s="432" t="s">
        <v>32</v>
      </c>
      <c r="B9" s="249">
        <f>SLF!L161</f>
        <v>6.6528082329736976E-2</v>
      </c>
      <c r="C9" s="308">
        <f t="shared" ref="C9:C57" si="1">RANK(B9,$B$8:$B$57)</f>
        <v>50</v>
      </c>
      <c r="D9" s="190">
        <f>(SLF!L162)</f>
        <v>4.8788907172562831E-2</v>
      </c>
      <c r="E9" s="249">
        <f t="shared" si="0"/>
        <v>0.11531698950229981</v>
      </c>
      <c r="F9" s="336">
        <f t="shared" ref="F9:F57" si="2">RANK(E9,$E$8:$E$57)</f>
        <v>50</v>
      </c>
      <c r="G9" s="299"/>
      <c r="H9" s="299"/>
      <c r="I9" s="299"/>
      <c r="J9" s="299"/>
    </row>
    <row r="10" spans="1:10">
      <c r="A10" s="140" t="s">
        <v>33</v>
      </c>
      <c r="B10" s="250">
        <f>SLF!O161</f>
        <v>0.41121575243359221</v>
      </c>
      <c r="C10" s="335">
        <f t="shared" si="1"/>
        <v>22</v>
      </c>
      <c r="D10" s="346">
        <f>(SLF!O162)</f>
        <v>1.4088677639629326E-2</v>
      </c>
      <c r="E10" s="348">
        <f t="shared" si="0"/>
        <v>0.42530443007322155</v>
      </c>
      <c r="F10" s="217">
        <f t="shared" si="2"/>
        <v>33</v>
      </c>
      <c r="G10" s="299"/>
      <c r="H10" s="460"/>
      <c r="I10" s="299"/>
      <c r="J10" s="299"/>
    </row>
    <row r="11" spans="1:10">
      <c r="A11" s="232" t="s">
        <v>34</v>
      </c>
      <c r="B11" s="249">
        <f>SLF!R161</f>
        <v>0.32503511891992887</v>
      </c>
      <c r="C11" s="308">
        <f t="shared" si="1"/>
        <v>40</v>
      </c>
      <c r="D11" s="311">
        <f>SLF!R162</f>
        <v>6.2274915156050586E-3</v>
      </c>
      <c r="E11" s="249">
        <f t="shared" si="0"/>
        <v>0.3312626104355339</v>
      </c>
      <c r="F11" s="336">
        <f t="shared" si="2"/>
        <v>45</v>
      </c>
      <c r="G11" s="299"/>
      <c r="H11" s="299"/>
      <c r="I11" s="299"/>
      <c r="J11" s="299"/>
    </row>
    <row r="12" spans="1:10">
      <c r="A12" s="233" t="s">
        <v>35</v>
      </c>
      <c r="B12" s="250">
        <f>SLF!U161</f>
        <v>0.67093671602109595</v>
      </c>
      <c r="C12" s="335">
        <f t="shared" si="1"/>
        <v>2</v>
      </c>
      <c r="D12" s="312">
        <f>SLF!U162</f>
        <v>0.10361689325437742</v>
      </c>
      <c r="E12" s="348">
        <f t="shared" si="0"/>
        <v>0.77455360927547334</v>
      </c>
      <c r="F12" s="217">
        <f t="shared" si="2"/>
        <v>2</v>
      </c>
      <c r="G12" s="299"/>
      <c r="H12" s="460"/>
      <c r="I12" s="299"/>
      <c r="J12" s="299"/>
    </row>
    <row r="13" spans="1:10">
      <c r="A13" s="232" t="s">
        <v>36</v>
      </c>
      <c r="B13" s="249">
        <f>SLF!X161</f>
        <v>0.40449130135416977</v>
      </c>
      <c r="C13" s="308">
        <f t="shared" si="1"/>
        <v>23</v>
      </c>
      <c r="D13" s="311">
        <f>SLF!X162</f>
        <v>0.12775202866309379</v>
      </c>
      <c r="E13" s="249">
        <f t="shared" si="0"/>
        <v>0.53224333001726354</v>
      </c>
      <c r="F13" s="336">
        <f t="shared" si="2"/>
        <v>21</v>
      </c>
      <c r="G13" s="299"/>
      <c r="H13" s="299"/>
      <c r="I13" s="299"/>
      <c r="J13" s="299"/>
    </row>
    <row r="14" spans="1:10">
      <c r="A14" s="233" t="s">
        <v>37</v>
      </c>
      <c r="B14" s="250">
        <f>SLF!AA161</f>
        <v>0.32838248284051086</v>
      </c>
      <c r="C14" s="335">
        <f t="shared" si="1"/>
        <v>39</v>
      </c>
      <c r="D14" s="312">
        <f>SLF!AA162</f>
        <v>3.9840152480523618E-2</v>
      </c>
      <c r="E14" s="348">
        <f t="shared" si="0"/>
        <v>0.3682226353210345</v>
      </c>
      <c r="F14" s="217">
        <f t="shared" si="2"/>
        <v>39</v>
      </c>
      <c r="G14" s="299"/>
      <c r="H14" s="299"/>
      <c r="I14" s="299"/>
      <c r="J14" s="299"/>
    </row>
    <row r="15" spans="1:10">
      <c r="A15" s="232" t="s">
        <v>38</v>
      </c>
      <c r="B15" s="249">
        <f>SLF!AD161</f>
        <v>0.24708514547406119</v>
      </c>
      <c r="C15" s="308">
        <f t="shared" si="1"/>
        <v>44</v>
      </c>
      <c r="D15" s="311">
        <f>SLF!AD162</f>
        <v>0.44774107675794372</v>
      </c>
      <c r="E15" s="249">
        <f t="shared" si="0"/>
        <v>0.69482622223200496</v>
      </c>
      <c r="F15" s="336">
        <f t="shared" si="2"/>
        <v>4</v>
      </c>
      <c r="G15" s="299"/>
      <c r="H15" s="299"/>
      <c r="I15" s="299"/>
      <c r="J15" s="299"/>
    </row>
    <row r="16" spans="1:10">
      <c r="A16" s="233" t="s">
        <v>39</v>
      </c>
      <c r="B16" s="250">
        <f>SLF!AJ161</f>
        <v>0.4486791246650324</v>
      </c>
      <c r="C16" s="335">
        <f t="shared" si="1"/>
        <v>16</v>
      </c>
      <c r="D16" s="312">
        <f>SLF!AJ162</f>
        <v>0.2120495470096434</v>
      </c>
      <c r="E16" s="348">
        <f t="shared" si="0"/>
        <v>0.66072867167467586</v>
      </c>
      <c r="F16" s="217">
        <f t="shared" si="2"/>
        <v>7</v>
      </c>
      <c r="G16" s="299"/>
      <c r="H16" s="299"/>
      <c r="I16" s="299"/>
      <c r="J16" s="299"/>
    </row>
    <row r="17" spans="1:6">
      <c r="A17" s="232" t="s">
        <v>40</v>
      </c>
      <c r="B17" s="249">
        <f>SLF!AM161</f>
        <v>0.49811235709474172</v>
      </c>
      <c r="C17" s="308">
        <f t="shared" si="1"/>
        <v>10</v>
      </c>
      <c r="D17" s="311">
        <f>SLF!AM162</f>
        <v>2.3835020168791621E-2</v>
      </c>
      <c r="E17" s="249">
        <f t="shared" si="0"/>
        <v>0.52194737726353335</v>
      </c>
      <c r="F17" s="336">
        <f t="shared" si="2"/>
        <v>25</v>
      </c>
    </row>
    <row r="18" spans="1:6">
      <c r="A18" s="233" t="s">
        <v>41</v>
      </c>
      <c r="B18" s="250">
        <f>SLF!AP161</f>
        <v>0.66185051371668324</v>
      </c>
      <c r="C18" s="335">
        <f t="shared" si="1"/>
        <v>4</v>
      </c>
      <c r="D18" s="312">
        <f>SLF!AP162</f>
        <v>1.7839227027290527E-2</v>
      </c>
      <c r="E18" s="348">
        <f t="shared" si="0"/>
        <v>0.67968974074397381</v>
      </c>
      <c r="F18" s="217">
        <f t="shared" si="2"/>
        <v>6</v>
      </c>
    </row>
    <row r="19" spans="1:6">
      <c r="A19" s="232" t="s">
        <v>42</v>
      </c>
      <c r="B19" s="249">
        <f>SLF!AS161</f>
        <v>0.54663391810158612</v>
      </c>
      <c r="C19" s="308">
        <f t="shared" si="1"/>
        <v>7</v>
      </c>
      <c r="D19" s="311">
        <f>SLF!AS162</f>
        <v>4.3842189717953464E-2</v>
      </c>
      <c r="E19" s="249">
        <f t="shared" si="0"/>
        <v>0.59047610781953963</v>
      </c>
      <c r="F19" s="336">
        <f t="shared" si="2"/>
        <v>14</v>
      </c>
    </row>
    <row r="20" spans="1:6">
      <c r="A20" s="233" t="s">
        <v>43</v>
      </c>
      <c r="B20" s="250">
        <f>SLF!AV161</f>
        <v>0.40012768288160105</v>
      </c>
      <c r="C20" s="335">
        <f t="shared" si="1"/>
        <v>24</v>
      </c>
      <c r="D20" s="312">
        <f>SLF!AV162</f>
        <v>0.18568713803393627</v>
      </c>
      <c r="E20" s="348">
        <f t="shared" si="0"/>
        <v>0.58581482091553738</v>
      </c>
      <c r="F20" s="217">
        <f t="shared" si="2"/>
        <v>15</v>
      </c>
    </row>
    <row r="21" spans="1:6">
      <c r="A21" s="232" t="s">
        <v>44</v>
      </c>
      <c r="B21" s="249">
        <f>SLF!AY161</f>
        <v>0.68731029692125944</v>
      </c>
      <c r="C21" s="308">
        <f t="shared" si="1"/>
        <v>1</v>
      </c>
      <c r="D21" s="311">
        <f>SLF!AY162</f>
        <v>1.0740288535288486E-2</v>
      </c>
      <c r="E21" s="249">
        <f t="shared" si="0"/>
        <v>0.69805058545654797</v>
      </c>
      <c r="F21" s="336">
        <f t="shared" si="2"/>
        <v>3</v>
      </c>
    </row>
    <row r="22" spans="1:6">
      <c r="A22" s="233" t="s">
        <v>45</v>
      </c>
      <c r="B22" s="250">
        <f>SLF!BB161</f>
        <v>0.45862817735002853</v>
      </c>
      <c r="C22" s="335">
        <f t="shared" si="1"/>
        <v>15</v>
      </c>
      <c r="D22" s="312">
        <f>SLF!BB162</f>
        <v>9.7805711317952761E-3</v>
      </c>
      <c r="E22" s="348">
        <f t="shared" si="0"/>
        <v>0.46840874848182379</v>
      </c>
      <c r="F22" s="217">
        <f t="shared" si="2"/>
        <v>30</v>
      </c>
    </row>
    <row r="23" spans="1:6">
      <c r="A23" s="232" t="s">
        <v>46</v>
      </c>
      <c r="B23" s="249">
        <f>SLF!BE161</f>
        <v>0.41946491561805721</v>
      </c>
      <c r="C23" s="308">
        <f t="shared" si="1"/>
        <v>19</v>
      </c>
      <c r="D23" s="311">
        <f>SLF!BE162</f>
        <v>8.4600354155217689E-2</v>
      </c>
      <c r="E23" s="249">
        <f t="shared" si="0"/>
        <v>0.50406526977327493</v>
      </c>
      <c r="F23" s="336">
        <f t="shared" si="2"/>
        <v>27</v>
      </c>
    </row>
    <row r="24" spans="1:6">
      <c r="A24" s="233" t="s">
        <v>47</v>
      </c>
      <c r="B24" s="250">
        <f>SLF!BH161</f>
        <v>0.39308441618248496</v>
      </c>
      <c r="C24" s="335">
        <f t="shared" si="1"/>
        <v>26</v>
      </c>
      <c r="D24" s="312">
        <f>SLF!BH162</f>
        <v>4.5371925644429649E-2</v>
      </c>
      <c r="E24" s="348">
        <f t="shared" si="0"/>
        <v>0.43845634182691462</v>
      </c>
      <c r="F24" s="217">
        <f t="shared" si="2"/>
        <v>31</v>
      </c>
    </row>
    <row r="25" spans="1:6">
      <c r="A25" s="232" t="s">
        <v>48</v>
      </c>
      <c r="B25" s="249">
        <f>SLF!BK161</f>
        <v>0.33408897174725954</v>
      </c>
      <c r="C25" s="308">
        <f t="shared" si="1"/>
        <v>36</v>
      </c>
      <c r="D25" s="311">
        <f>SLF!BK162</f>
        <v>3.1578297653265773E-2</v>
      </c>
      <c r="E25" s="249">
        <f t="shared" si="0"/>
        <v>0.3656672694005253</v>
      </c>
      <c r="F25" s="336">
        <f t="shared" si="2"/>
        <v>41</v>
      </c>
    </row>
    <row r="26" spans="1:6">
      <c r="A26" s="233" t="s">
        <v>49</v>
      </c>
      <c r="B26" s="250">
        <f>SLF!BN161</f>
        <v>0.36913011493879144</v>
      </c>
      <c r="C26" s="335">
        <f t="shared" si="1"/>
        <v>28</v>
      </c>
      <c r="D26" s="312">
        <f>SLF!BN162</f>
        <v>0.16440453739981467</v>
      </c>
      <c r="E26" s="348">
        <f t="shared" si="0"/>
        <v>0.53353465233860609</v>
      </c>
      <c r="F26" s="217">
        <f t="shared" si="2"/>
        <v>20</v>
      </c>
    </row>
    <row r="27" spans="1:6">
      <c r="A27" s="232" t="s">
        <v>50</v>
      </c>
      <c r="B27" s="249">
        <f>SLF!BQ161</f>
        <v>0.42178047684028802</v>
      </c>
      <c r="C27" s="308">
        <f t="shared" si="1"/>
        <v>18</v>
      </c>
      <c r="D27" s="311">
        <f>SLF!BQ162</f>
        <v>0.23635807444411638</v>
      </c>
      <c r="E27" s="249">
        <f t="shared" si="0"/>
        <v>0.65813855128440446</v>
      </c>
      <c r="F27" s="336">
        <f t="shared" si="2"/>
        <v>9</v>
      </c>
    </row>
    <row r="28" spans="1:6">
      <c r="A28" s="233" t="s">
        <v>51</v>
      </c>
      <c r="B28" s="250">
        <f>SLF!BT161</f>
        <v>0.34925572804584737</v>
      </c>
      <c r="C28" s="335">
        <f t="shared" si="1"/>
        <v>32</v>
      </c>
      <c r="D28" s="312">
        <f>SLF!BT162</f>
        <v>0.31074864494746657</v>
      </c>
      <c r="E28" s="348">
        <f t="shared" si="0"/>
        <v>0.66000437299331394</v>
      </c>
      <c r="F28" s="217">
        <f t="shared" si="2"/>
        <v>8</v>
      </c>
    </row>
    <row r="29" spans="1:6">
      <c r="A29" s="232" t="s">
        <v>52</v>
      </c>
      <c r="B29" s="249">
        <f>SLF!BW161</f>
        <v>0.586773965733141</v>
      </c>
      <c r="C29" s="308">
        <f t="shared" si="1"/>
        <v>6</v>
      </c>
      <c r="D29" s="311">
        <f>SLF!BW162</f>
        <v>4.6759790319175723E-2</v>
      </c>
      <c r="E29" s="249">
        <f t="shared" si="0"/>
        <v>0.63353375605231677</v>
      </c>
      <c r="F29" s="336">
        <f t="shared" si="2"/>
        <v>11</v>
      </c>
    </row>
    <row r="30" spans="1:6">
      <c r="A30" s="233" t="s">
        <v>53</v>
      </c>
      <c r="B30" s="250">
        <f>SLF!BZ161</f>
        <v>0.35723489655363283</v>
      </c>
      <c r="C30" s="335">
        <f t="shared" si="1"/>
        <v>29</v>
      </c>
      <c r="D30" s="312">
        <f>SLF!BZ162</f>
        <v>6.0744063341720181E-2</v>
      </c>
      <c r="E30" s="348">
        <f t="shared" si="0"/>
        <v>0.417978959895353</v>
      </c>
      <c r="F30" s="217">
        <f t="shared" si="2"/>
        <v>35</v>
      </c>
    </row>
    <row r="31" spans="1:6">
      <c r="A31" s="232" t="s">
        <v>54</v>
      </c>
      <c r="B31" s="249">
        <f>SLF!CC161</f>
        <v>0.34654327119867911</v>
      </c>
      <c r="C31" s="308">
        <f t="shared" si="1"/>
        <v>33</v>
      </c>
      <c r="D31" s="311">
        <f>SLF!CC162</f>
        <v>1.2364842179817965E-2</v>
      </c>
      <c r="E31" s="249">
        <f t="shared" si="0"/>
        <v>0.3589081133784971</v>
      </c>
      <c r="F31" s="336">
        <f t="shared" si="2"/>
        <v>42</v>
      </c>
    </row>
    <row r="32" spans="1:6">
      <c r="A32" s="233" t="s">
        <v>55</v>
      </c>
      <c r="B32" s="250">
        <f>SLF!CF161</f>
        <v>0.39971243096929432</v>
      </c>
      <c r="C32" s="335">
        <f t="shared" si="1"/>
        <v>25</v>
      </c>
      <c r="D32" s="312">
        <f>SLF!CF162</f>
        <v>2.492097080887699E-2</v>
      </c>
      <c r="E32" s="348">
        <f t="shared" si="0"/>
        <v>0.42463340177817133</v>
      </c>
      <c r="F32" s="217">
        <f t="shared" si="2"/>
        <v>34</v>
      </c>
    </row>
    <row r="33" spans="1:6">
      <c r="A33" s="232" t="s">
        <v>56</v>
      </c>
      <c r="B33" s="249">
        <f>SLF!CI161</f>
        <v>0.47786232423822239</v>
      </c>
      <c r="C33" s="308">
        <f t="shared" si="1"/>
        <v>12</v>
      </c>
      <c r="D33" s="311">
        <f>SLF!CI162</f>
        <v>4.2255022174346513E-2</v>
      </c>
      <c r="E33" s="249">
        <f t="shared" si="0"/>
        <v>0.5201173464125689</v>
      </c>
      <c r="F33" s="336">
        <f t="shared" si="2"/>
        <v>26</v>
      </c>
    </row>
    <row r="34" spans="1:6">
      <c r="A34" s="233" t="s">
        <v>57</v>
      </c>
      <c r="B34" s="250">
        <f>SLF!CL161</f>
        <v>0.35314545007444453</v>
      </c>
      <c r="C34" s="335">
        <f t="shared" si="1"/>
        <v>30</v>
      </c>
      <c r="D34" s="312">
        <f>SLF!CL162</f>
        <v>4.0323004892419377E-2</v>
      </c>
      <c r="E34" s="348">
        <f t="shared" si="0"/>
        <v>0.39346845496686389</v>
      </c>
      <c r="F34" s="217">
        <f t="shared" si="2"/>
        <v>37</v>
      </c>
    </row>
    <row r="35" spans="1:6">
      <c r="A35" s="232" t="s">
        <v>58</v>
      </c>
      <c r="B35" s="249">
        <f>SLF!CO161</f>
        <v>0.39185906607237841</v>
      </c>
      <c r="C35" s="308">
        <f t="shared" si="1"/>
        <v>27</v>
      </c>
      <c r="D35" s="311">
        <f>SLF!CO162</f>
        <v>8.4212961514430074E-3</v>
      </c>
      <c r="E35" s="249">
        <f t="shared" si="0"/>
        <v>0.40028036222382141</v>
      </c>
      <c r="F35" s="336">
        <f t="shared" si="2"/>
        <v>36</v>
      </c>
    </row>
    <row r="36" spans="1:6">
      <c r="A36" s="233" t="s">
        <v>59</v>
      </c>
      <c r="B36" s="250">
        <f>SLF!CR161</f>
        <v>0.34213586981021504</v>
      </c>
      <c r="C36" s="335">
        <f t="shared" si="1"/>
        <v>34</v>
      </c>
      <c r="D36" s="312">
        <f>SLF!CR162</f>
        <v>0.21984917665393705</v>
      </c>
      <c r="E36" s="348">
        <f t="shared" si="0"/>
        <v>0.56198504646415204</v>
      </c>
      <c r="F36" s="217">
        <f t="shared" si="2"/>
        <v>17</v>
      </c>
    </row>
    <row r="37" spans="1:6">
      <c r="A37" s="232" t="s">
        <v>60</v>
      </c>
      <c r="B37" s="249">
        <f>SLF!CU161</f>
        <v>0.21867846581562994</v>
      </c>
      <c r="C37" s="308">
        <f t="shared" si="1"/>
        <v>47</v>
      </c>
      <c r="D37" s="311">
        <f>SLF!CU162</f>
        <v>0.4701404529746962</v>
      </c>
      <c r="E37" s="249">
        <f t="shared" si="0"/>
        <v>0.6888189187903262</v>
      </c>
      <c r="F37" s="336">
        <f t="shared" si="2"/>
        <v>5</v>
      </c>
    </row>
    <row r="38" spans="1:6">
      <c r="A38" s="233" t="s">
        <v>61</v>
      </c>
      <c r="B38" s="250">
        <f>SLF!CX161</f>
        <v>0.46251260067603789</v>
      </c>
      <c r="C38" s="335">
        <f t="shared" si="1"/>
        <v>14</v>
      </c>
      <c r="D38" s="312">
        <f>SLF!CX162</f>
        <v>2.367685139378484E-2</v>
      </c>
      <c r="E38" s="348">
        <f t="shared" si="0"/>
        <v>0.48618945206982273</v>
      </c>
      <c r="F38" s="217">
        <f t="shared" si="2"/>
        <v>29</v>
      </c>
    </row>
    <row r="39" spans="1:6">
      <c r="A39" s="232" t="s">
        <v>62</v>
      </c>
      <c r="B39" s="249">
        <f>SLF!DA161</f>
        <v>0.2164727412538805</v>
      </c>
      <c r="C39" s="308">
        <f t="shared" si="1"/>
        <v>48</v>
      </c>
      <c r="D39" s="311">
        <f>SLF!DA162</f>
        <v>0.33223404023122627</v>
      </c>
      <c r="E39" s="249">
        <f t="shared" ref="E39:E58" si="3">B39+D39</f>
        <v>0.54870678148510676</v>
      </c>
      <c r="F39" s="336">
        <f t="shared" si="2"/>
        <v>19</v>
      </c>
    </row>
    <row r="40" spans="1:6">
      <c r="A40" s="233" t="s">
        <v>63</v>
      </c>
      <c r="B40" s="250">
        <f>SLF!DD161</f>
        <v>0.50818292334306603</v>
      </c>
      <c r="C40" s="335">
        <f t="shared" si="1"/>
        <v>9</v>
      </c>
      <c r="D40" s="312">
        <f>SLF!DD162</f>
        <v>1.9285654054684877E-2</v>
      </c>
      <c r="E40" s="348">
        <f t="shared" si="3"/>
        <v>0.52746857739775088</v>
      </c>
      <c r="F40" s="217">
        <f t="shared" si="2"/>
        <v>24</v>
      </c>
    </row>
    <row r="41" spans="1:6">
      <c r="A41" s="232" t="s">
        <v>64</v>
      </c>
      <c r="B41" s="249">
        <f>SLF!DG161</f>
        <v>0.22617320899063612</v>
      </c>
      <c r="C41" s="308">
        <f t="shared" si="1"/>
        <v>46</v>
      </c>
      <c r="D41" s="311">
        <f>SLF!DG162</f>
        <v>1.4039117456325771E-2</v>
      </c>
      <c r="E41" s="249">
        <f t="shared" si="3"/>
        <v>0.24021232644696189</v>
      </c>
      <c r="F41" s="336">
        <f t="shared" si="2"/>
        <v>49</v>
      </c>
    </row>
    <row r="42" spans="1:6">
      <c r="A42" s="233" t="s">
        <v>65</v>
      </c>
      <c r="B42" s="250">
        <f>SLF!DJ161</f>
        <v>0.46500643791127894</v>
      </c>
      <c r="C42" s="335">
        <f t="shared" si="1"/>
        <v>13</v>
      </c>
      <c r="D42" s="312">
        <f>SLF!DJ162</f>
        <v>6.4962022593075833E-2</v>
      </c>
      <c r="E42" s="348">
        <f t="shared" si="3"/>
        <v>0.52996846050435475</v>
      </c>
      <c r="F42" s="217">
        <f t="shared" si="2"/>
        <v>22</v>
      </c>
    </row>
    <row r="43" spans="1:6">
      <c r="A43" s="232" t="s">
        <v>66</v>
      </c>
      <c r="B43" s="249">
        <f>SLF!DM161</f>
        <v>0.48308960980618415</v>
      </c>
      <c r="C43" s="308">
        <f t="shared" si="1"/>
        <v>11</v>
      </c>
      <c r="D43" s="311">
        <f>SLF!DM162</f>
        <v>0.13104733775626778</v>
      </c>
      <c r="E43" s="249">
        <f t="shared" si="3"/>
        <v>0.61413694756245196</v>
      </c>
      <c r="F43" s="336">
        <f t="shared" si="2"/>
        <v>13</v>
      </c>
    </row>
    <row r="44" spans="1:6">
      <c r="A44" s="233" t="s">
        <v>67</v>
      </c>
      <c r="B44" s="250">
        <f>SLF!DP161</f>
        <v>0.53033917234036854</v>
      </c>
      <c r="C44" s="335">
        <f t="shared" si="1"/>
        <v>8</v>
      </c>
      <c r="D44" s="312">
        <f>SLF!DP162</f>
        <v>9.175868862194704E-2</v>
      </c>
      <c r="E44" s="348">
        <f t="shared" si="3"/>
        <v>0.62209786096231556</v>
      </c>
      <c r="F44" s="217">
        <f t="shared" si="2"/>
        <v>12</v>
      </c>
    </row>
    <row r="45" spans="1:6">
      <c r="A45" s="232" t="s">
        <v>68</v>
      </c>
      <c r="B45" s="249">
        <f>SLF!DS161</f>
        <v>0.41306804190734558</v>
      </c>
      <c r="C45" s="308">
        <f t="shared" si="1"/>
        <v>21</v>
      </c>
      <c r="D45" s="311">
        <f>SLF!DS162</f>
        <v>0.1652811945488778</v>
      </c>
      <c r="E45" s="249">
        <f t="shared" si="3"/>
        <v>0.57834923645622338</v>
      </c>
      <c r="F45" s="336">
        <f t="shared" si="2"/>
        <v>16</v>
      </c>
    </row>
    <row r="46" spans="1:6">
      <c r="A46" s="233" t="s">
        <v>69</v>
      </c>
      <c r="B46" s="337">
        <f>SLF!DV161</f>
        <v>0.18290313022074609</v>
      </c>
      <c r="C46" s="335">
        <f t="shared" si="1"/>
        <v>49</v>
      </c>
      <c r="D46" s="312">
        <f>SLF!DV162</f>
        <v>8.8232995024441499E-2</v>
      </c>
      <c r="E46" s="348">
        <f t="shared" si="3"/>
        <v>0.2711361252451876</v>
      </c>
      <c r="F46" s="217">
        <f t="shared" si="2"/>
        <v>47</v>
      </c>
    </row>
    <row r="47" spans="1:6">
      <c r="A47" s="232" t="s">
        <v>70</v>
      </c>
      <c r="B47" s="249">
        <f>SLF!DY161</f>
        <v>0.44796000809191816</v>
      </c>
      <c r="C47" s="308">
        <f t="shared" si="1"/>
        <v>17</v>
      </c>
      <c r="D47" s="311">
        <f>SLF!DY162</f>
        <v>8.1676642072675013E-2</v>
      </c>
      <c r="E47" s="249">
        <f t="shared" si="3"/>
        <v>0.52963665016459316</v>
      </c>
      <c r="F47" s="336">
        <f t="shared" si="2"/>
        <v>23</v>
      </c>
    </row>
    <row r="48" spans="1:6">
      <c r="A48" s="233" t="s">
        <v>71</v>
      </c>
      <c r="B48" s="250">
        <f>SLF!EB161</f>
        <v>0.31410214709007495</v>
      </c>
      <c r="C48" s="335">
        <f t="shared" si="1"/>
        <v>43</v>
      </c>
      <c r="D48" s="312">
        <f>SLF!EB162</f>
        <v>1.552001338252651E-2</v>
      </c>
      <c r="E48" s="348">
        <f t="shared" si="3"/>
        <v>0.32962216047260146</v>
      </c>
      <c r="F48" s="217">
        <f t="shared" si="2"/>
        <v>46</v>
      </c>
    </row>
    <row r="49" spans="1:7">
      <c r="A49" s="232" t="s">
        <v>72</v>
      </c>
      <c r="B49" s="249">
        <f>SLF!EE161</f>
        <v>0.64274119154439291</v>
      </c>
      <c r="C49" s="308">
        <f t="shared" si="1"/>
        <v>5</v>
      </c>
      <c r="D49" s="311">
        <f>SLF!EE162</f>
        <v>6.723296771462127E-3</v>
      </c>
      <c r="E49" s="249">
        <f t="shared" si="3"/>
        <v>0.64946448831585502</v>
      </c>
      <c r="F49" s="336">
        <f t="shared" si="2"/>
        <v>10</v>
      </c>
      <c r="G49" s="299"/>
    </row>
    <row r="50" spans="1:7">
      <c r="A50" s="233" t="s">
        <v>73</v>
      </c>
      <c r="B50" s="250">
        <f>SLF!EH161</f>
        <v>0.41725534942589232</v>
      </c>
      <c r="C50" s="335">
        <f t="shared" si="1"/>
        <v>20</v>
      </c>
      <c r="D50" s="312">
        <f>SLF!EH162</f>
        <v>0.14316087880935507</v>
      </c>
      <c r="E50" s="348">
        <f t="shared" si="3"/>
        <v>0.56041622823524739</v>
      </c>
      <c r="F50" s="217">
        <f t="shared" si="2"/>
        <v>18</v>
      </c>
      <c r="G50" s="299"/>
    </row>
    <row r="51" spans="1:7">
      <c r="A51" s="232" t="s">
        <v>74</v>
      </c>
      <c r="B51" s="249">
        <f>SLF!EK161</f>
        <v>0.35300983988949636</v>
      </c>
      <c r="C51" s="308">
        <f t="shared" si="1"/>
        <v>31</v>
      </c>
      <c r="D51" s="311">
        <f>SLF!EK162</f>
        <v>1.2674637667642834E-2</v>
      </c>
      <c r="E51" s="249">
        <f>B51+D51</f>
        <v>0.36568447755713918</v>
      </c>
      <c r="F51" s="336">
        <f t="shared" si="2"/>
        <v>40</v>
      </c>
      <c r="G51" s="299"/>
    </row>
    <row r="52" spans="1:7">
      <c r="A52" s="233" t="s">
        <v>75</v>
      </c>
      <c r="B52" s="250">
        <f>SLF!EN161</f>
        <v>0.23114257124856391</v>
      </c>
      <c r="C52" s="335">
        <f t="shared" si="1"/>
        <v>45</v>
      </c>
      <c r="D52" s="312">
        <f>SLF!EN162</f>
        <v>1.5841085127672978E-2</v>
      </c>
      <c r="E52" s="348">
        <f t="shared" si="3"/>
        <v>0.2469836563762369</v>
      </c>
      <c r="F52" s="217">
        <f t="shared" si="2"/>
        <v>48</v>
      </c>
      <c r="G52" s="299"/>
    </row>
    <row r="53" spans="1:7">
      <c r="A53" s="232" t="s">
        <v>76</v>
      </c>
      <c r="B53" s="249">
        <f>SLF!EQ161</f>
        <v>0.31587526719815012</v>
      </c>
      <c r="C53" s="308">
        <f t="shared" si="1"/>
        <v>42</v>
      </c>
      <c r="D53" s="311">
        <f>SLF!EQ162</f>
        <v>0.18465435296831406</v>
      </c>
      <c r="E53" s="249">
        <f t="shared" si="3"/>
        <v>0.50052962016646418</v>
      </c>
      <c r="F53" s="336">
        <f t="shared" si="2"/>
        <v>28</v>
      </c>
      <c r="G53" s="299"/>
    </row>
    <row r="54" spans="1:7">
      <c r="A54" s="233" t="s">
        <v>77</v>
      </c>
      <c r="B54" s="250">
        <f>SLF!ET161</f>
        <v>0.66506419307498321</v>
      </c>
      <c r="C54" s="335">
        <f t="shared" si="1"/>
        <v>3</v>
      </c>
      <c r="D54" s="312">
        <f>SLF!ET162</f>
        <v>0.14098697132939417</v>
      </c>
      <c r="E54" s="348">
        <f t="shared" si="3"/>
        <v>0.80605116440437741</v>
      </c>
      <c r="F54" s="217">
        <f t="shared" si="2"/>
        <v>1</v>
      </c>
      <c r="G54" s="299"/>
    </row>
    <row r="55" spans="1:7">
      <c r="A55" s="232" t="s">
        <v>78</v>
      </c>
      <c r="B55" s="249">
        <f>SLF!EW161</f>
        <v>0.32288816513719559</v>
      </c>
      <c r="C55" s="308">
        <f t="shared" si="1"/>
        <v>41</v>
      </c>
      <c r="D55" s="311">
        <f>SLF!EW162</f>
        <v>0.1099437696703377</v>
      </c>
      <c r="E55" s="249">
        <f t="shared" si="3"/>
        <v>0.43283193480753329</v>
      </c>
      <c r="F55" s="336">
        <f t="shared" si="2"/>
        <v>32</v>
      </c>
      <c r="G55" s="299"/>
    </row>
    <row r="56" spans="1:7">
      <c r="A56" s="233" t="s">
        <v>79</v>
      </c>
      <c r="B56" s="250">
        <f>SLF!EZ161</f>
        <v>0.33100616675187045</v>
      </c>
      <c r="C56" s="335">
        <f t="shared" si="1"/>
        <v>38</v>
      </c>
      <c r="D56" s="312">
        <f>SLF!EZ162</f>
        <v>5.4413533605902016E-2</v>
      </c>
      <c r="E56" s="348">
        <f t="shared" si="3"/>
        <v>0.38541970035777245</v>
      </c>
      <c r="F56" s="217">
        <f t="shared" si="2"/>
        <v>38</v>
      </c>
      <c r="G56" s="299"/>
    </row>
    <row r="57" spans="1:7">
      <c r="A57" s="232" t="s">
        <v>80</v>
      </c>
      <c r="B57" s="249">
        <f>SLF!FC161</f>
        <v>0.33378218462194326</v>
      </c>
      <c r="C57" s="308">
        <f t="shared" si="1"/>
        <v>37</v>
      </c>
      <c r="D57" s="311">
        <f>SLF!FC162</f>
        <v>1.6548206187385613E-2</v>
      </c>
      <c r="E57" s="249">
        <f t="shared" si="3"/>
        <v>0.35033039080932887</v>
      </c>
      <c r="F57" s="336">
        <f t="shared" si="2"/>
        <v>43</v>
      </c>
      <c r="G57" s="299"/>
    </row>
    <row r="58" spans="1:7">
      <c r="A58" s="216" t="s">
        <v>81</v>
      </c>
      <c r="B58" s="337">
        <v>0.2242899841330365</v>
      </c>
      <c r="C58" s="518">
        <f>-RANK(B58,$B$8:$B$58)</f>
        <v>-47</v>
      </c>
      <c r="D58" s="347">
        <f>SLF!AG162</f>
        <v>9.2027768570113432E-3</v>
      </c>
      <c r="E58" s="348">
        <f t="shared" si="3"/>
        <v>0.23349276099004784</v>
      </c>
      <c r="F58" s="334">
        <f>-RANK(E58,$E$8:$E$58)</f>
        <v>-50</v>
      </c>
      <c r="G58" s="299"/>
    </row>
    <row r="59" spans="1:7" s="261" customFormat="1">
      <c r="A59" s="216"/>
      <c r="B59" s="250"/>
      <c r="C59" s="266"/>
      <c r="D59" s="266"/>
      <c r="E59" s="250"/>
      <c r="F59" s="218"/>
      <c r="G59" s="299"/>
    </row>
    <row r="60" spans="1:7" s="261" customFormat="1">
      <c r="A60" s="216"/>
      <c r="B60" s="250"/>
      <c r="C60" s="266"/>
      <c r="D60" s="266"/>
      <c r="E60" s="250"/>
      <c r="F60" s="218"/>
      <c r="G60" s="299"/>
    </row>
    <row r="61" spans="1:7" s="261" customFormat="1" ht="14.6">
      <c r="A61" t="s">
        <v>364</v>
      </c>
      <c r="B61" s="250"/>
      <c r="C61" s="266"/>
      <c r="D61" s="266"/>
      <c r="E61" s="250"/>
      <c r="F61" s="218"/>
      <c r="G61" s="299"/>
    </row>
    <row r="62" spans="1:7" s="261" customFormat="1">
      <c r="A62" s="216"/>
      <c r="B62" s="250"/>
      <c r="C62" s="266"/>
      <c r="D62" s="266"/>
      <c r="E62" s="250"/>
      <c r="F62" s="218"/>
      <c r="G62" s="299"/>
    </row>
    <row r="63" spans="1:7" ht="14.6">
      <c r="A63" s="212"/>
      <c r="B63" s="240"/>
      <c r="C63" s="240"/>
      <c r="D63" s="240"/>
      <c r="E63" s="240"/>
      <c r="F63" s="240"/>
      <c r="G63" s="299"/>
    </row>
    <row r="64" spans="1:7" s="382" customFormat="1" ht="45.75" customHeight="1">
      <c r="A64" s="770" t="s">
        <v>873</v>
      </c>
      <c r="B64" s="770"/>
      <c r="C64" s="770"/>
      <c r="D64" s="770"/>
      <c r="E64" s="770"/>
      <c r="F64" s="770"/>
      <c r="G64" s="770"/>
    </row>
    <row r="65" spans="1:7" ht="14.25" customHeight="1">
      <c r="A65" s="299"/>
      <c r="B65" s="299"/>
      <c r="C65" s="299"/>
      <c r="E65" s="299"/>
      <c r="F65" s="299"/>
      <c r="G65" s="299"/>
    </row>
    <row r="66" spans="1:7">
      <c r="A66" s="299"/>
      <c r="B66" s="299"/>
      <c r="C66" s="299"/>
      <c r="E66" s="299"/>
      <c r="F66" s="299"/>
      <c r="G66" s="299"/>
    </row>
    <row r="67" spans="1:7">
      <c r="A67" s="289"/>
      <c r="B67" s="299"/>
      <c r="C67" s="299"/>
      <c r="E67" s="299"/>
      <c r="F67" s="299"/>
      <c r="G67" s="307"/>
    </row>
    <row r="68" spans="1:7">
      <c r="A68" s="307"/>
      <c r="B68" s="299"/>
      <c r="C68" s="299"/>
      <c r="E68" s="299"/>
      <c r="F68" s="299"/>
      <c r="G68" s="307"/>
    </row>
    <row r="69" spans="1:7">
      <c r="A69" s="224"/>
      <c r="B69" s="299"/>
      <c r="C69" s="299"/>
      <c r="E69" s="299"/>
      <c r="F69" s="299"/>
      <c r="G69" s="299"/>
    </row>
    <row r="70" spans="1:7">
      <c r="A70" s="305"/>
      <c r="B70" s="299"/>
      <c r="C70" s="299"/>
      <c r="E70" s="299"/>
      <c r="F70" s="299"/>
      <c r="G70" s="299"/>
    </row>
    <row r="71" spans="1:7">
      <c r="A71" s="307"/>
      <c r="B71" s="299"/>
      <c r="C71" s="299"/>
      <c r="E71" s="299"/>
      <c r="F71" s="299"/>
      <c r="G71" s="299"/>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zoomScaleNormal="100" workbookViewId="0">
      <selection activeCell="C60" sqref="C60"/>
    </sheetView>
  </sheetViews>
  <sheetFormatPr defaultColWidth="9.23046875" defaultRowHeight="14.15"/>
  <cols>
    <col min="1" max="1" width="15.69140625" style="224" customWidth="1"/>
    <col min="2" max="2" width="13.69140625" style="224" customWidth="1"/>
    <col min="3" max="3" width="17.61328125" style="233" customWidth="1"/>
    <col min="4" max="4" width="12.69140625" style="233" customWidth="1"/>
    <col min="5" max="16384" width="9.23046875" style="224"/>
  </cols>
  <sheetData>
    <row r="1" spans="1:8">
      <c r="C1" s="193" t="s">
        <v>393</v>
      </c>
    </row>
    <row r="2" spans="1:8" s="52" customFormat="1" ht="17.600000000000001">
      <c r="A2" s="738" t="s">
        <v>185</v>
      </c>
      <c r="B2" s="738"/>
      <c r="C2" s="738"/>
      <c r="D2" s="738"/>
    </row>
    <row r="3" spans="1:8" s="52" customFormat="1" ht="17.600000000000001">
      <c r="A3" s="738" t="s">
        <v>392</v>
      </c>
      <c r="B3" s="738"/>
      <c r="C3" s="738"/>
      <c r="D3" s="738"/>
      <c r="H3" s="66"/>
    </row>
    <row r="4" spans="1:8" s="52" customFormat="1" ht="17.600000000000001">
      <c r="A4" s="738" t="s">
        <v>859</v>
      </c>
      <c r="B4" s="738"/>
      <c r="C4" s="738"/>
      <c r="D4" s="738"/>
    </row>
    <row r="5" spans="1:8">
      <c r="B5" s="193"/>
    </row>
    <row r="6" spans="1:8" s="49" customFormat="1">
      <c r="B6" s="201" t="s">
        <v>27</v>
      </c>
      <c r="C6" s="353" t="s">
        <v>186</v>
      </c>
      <c r="D6" s="353" t="s">
        <v>29</v>
      </c>
      <c r="E6" s="201"/>
    </row>
    <row r="7" spans="1:8">
      <c r="B7" s="233" t="s">
        <v>187</v>
      </c>
      <c r="C7" s="280">
        <v>1.0065999999999999</v>
      </c>
      <c r="D7" s="62"/>
    </row>
    <row r="8" spans="1:8">
      <c r="B8" s="232" t="s">
        <v>31</v>
      </c>
      <c r="C8" s="274">
        <v>0.67500000000000004</v>
      </c>
      <c r="D8" s="276">
        <f>RANK(C8,$C$8:$C$57)</f>
        <v>40</v>
      </c>
    </row>
    <row r="9" spans="1:8">
      <c r="B9" s="233" t="s">
        <v>180</v>
      </c>
      <c r="C9" s="272">
        <v>2</v>
      </c>
      <c r="D9" s="339">
        <f t="shared" ref="D9:D57" si="0">RANK(C9,$C$8:$C$57)</f>
        <v>16</v>
      </c>
      <c r="F9" s="400"/>
    </row>
    <row r="10" spans="1:8">
      <c r="B10" s="232" t="s">
        <v>33</v>
      </c>
      <c r="C10" s="271">
        <v>2</v>
      </c>
      <c r="D10" s="276">
        <f t="shared" si="0"/>
        <v>16</v>
      </c>
      <c r="F10" s="400"/>
    </row>
    <row r="11" spans="1:8">
      <c r="B11" s="233" t="s">
        <v>34</v>
      </c>
      <c r="C11" s="272">
        <v>1.1499999999999999</v>
      </c>
      <c r="D11" s="339">
        <f t="shared" si="0"/>
        <v>35</v>
      </c>
    </row>
    <row r="12" spans="1:8">
      <c r="B12" s="232" t="s">
        <v>35</v>
      </c>
      <c r="C12" s="271">
        <v>2.87</v>
      </c>
      <c r="D12" s="276">
        <f t="shared" si="0"/>
        <v>10</v>
      </c>
    </row>
    <row r="13" spans="1:8">
      <c r="B13" s="233" t="s">
        <v>36</v>
      </c>
      <c r="C13" s="272">
        <v>1.94</v>
      </c>
      <c r="D13" s="339">
        <f t="shared" si="0"/>
        <v>22</v>
      </c>
    </row>
    <row r="14" spans="1:8">
      <c r="B14" s="232" t="s">
        <v>37</v>
      </c>
      <c r="C14" s="271">
        <v>4.3499999999999996</v>
      </c>
      <c r="D14" s="276">
        <f t="shared" si="0"/>
        <v>1</v>
      </c>
    </row>
    <row r="15" spans="1:8">
      <c r="B15" s="233" t="s">
        <v>38</v>
      </c>
      <c r="C15" s="272">
        <v>2.1</v>
      </c>
      <c r="D15" s="339">
        <f t="shared" si="0"/>
        <v>14</v>
      </c>
    </row>
    <row r="16" spans="1:8">
      <c r="B16" s="232" t="s">
        <v>39</v>
      </c>
      <c r="C16" s="274">
        <v>1.339</v>
      </c>
      <c r="D16" s="276">
        <f t="shared" si="0"/>
        <v>31</v>
      </c>
    </row>
    <row r="17" spans="2:4">
      <c r="B17" s="233" t="s">
        <v>40</v>
      </c>
      <c r="C17" s="272">
        <v>0.37</v>
      </c>
      <c r="D17" s="339">
        <f t="shared" si="0"/>
        <v>49</v>
      </c>
    </row>
    <row r="18" spans="2:4">
      <c r="B18" s="232" t="s">
        <v>41</v>
      </c>
      <c r="C18" s="271">
        <v>3.2</v>
      </c>
      <c r="D18" s="276">
        <f t="shared" si="0"/>
        <v>6</v>
      </c>
    </row>
    <row r="19" spans="2:4">
      <c r="B19" s="233" t="s">
        <v>42</v>
      </c>
      <c r="C19" s="272">
        <v>0.56999999999999995</v>
      </c>
      <c r="D19" s="339">
        <f t="shared" si="0"/>
        <v>45</v>
      </c>
    </row>
    <row r="20" spans="2:4">
      <c r="B20" s="232" t="s">
        <v>43</v>
      </c>
      <c r="C20" s="271">
        <v>2.98</v>
      </c>
      <c r="D20" s="276">
        <f>RANK(C20,$C$8:$C$57)</f>
        <v>9</v>
      </c>
    </row>
    <row r="21" spans="2:4">
      <c r="B21" s="233" t="s">
        <v>44</v>
      </c>
      <c r="C21" s="275">
        <v>0.995</v>
      </c>
      <c r="D21" s="339">
        <f t="shared" si="0"/>
        <v>38</v>
      </c>
    </row>
    <row r="22" spans="2:4">
      <c r="B22" s="232" t="s">
        <v>45</v>
      </c>
      <c r="C22" s="271">
        <v>1.36</v>
      </c>
      <c r="D22" s="276">
        <f t="shared" si="0"/>
        <v>30</v>
      </c>
    </row>
    <row r="23" spans="2:4">
      <c r="B23" s="233" t="s">
        <v>46</v>
      </c>
      <c r="C23" s="272">
        <v>1.29</v>
      </c>
      <c r="D23" s="339">
        <f t="shared" si="0"/>
        <v>33</v>
      </c>
    </row>
    <row r="24" spans="2:4">
      <c r="B24" s="232" t="s">
        <v>47</v>
      </c>
      <c r="C24" s="271">
        <v>1.1000000000000001</v>
      </c>
      <c r="D24" s="276">
        <f t="shared" si="0"/>
        <v>36</v>
      </c>
    </row>
    <row r="25" spans="2:4">
      <c r="B25" s="233" t="s">
        <v>48</v>
      </c>
      <c r="C25" s="272">
        <v>1.08</v>
      </c>
      <c r="D25" s="339">
        <f t="shared" si="0"/>
        <v>37</v>
      </c>
    </row>
    <row r="26" spans="2:4">
      <c r="B26" s="232" t="s">
        <v>49</v>
      </c>
      <c r="C26" s="271">
        <v>2</v>
      </c>
      <c r="D26" s="276">
        <f t="shared" si="0"/>
        <v>16</v>
      </c>
    </row>
    <row r="27" spans="2:4">
      <c r="B27" s="233" t="s">
        <v>50</v>
      </c>
      <c r="C27" s="272">
        <v>2</v>
      </c>
      <c r="D27" s="339">
        <f t="shared" si="0"/>
        <v>16</v>
      </c>
    </row>
    <row r="28" spans="2:4">
      <c r="B28" s="232" t="s">
        <v>51</v>
      </c>
      <c r="C28" s="271">
        <v>3.51</v>
      </c>
      <c r="D28" s="276">
        <f t="shared" si="0"/>
        <v>5</v>
      </c>
    </row>
    <row r="29" spans="2:4">
      <c r="B29" s="233" t="s">
        <v>52</v>
      </c>
      <c r="C29" s="272">
        <v>2</v>
      </c>
      <c r="D29" s="339">
        <f t="shared" si="0"/>
        <v>16</v>
      </c>
    </row>
    <row r="30" spans="2:4">
      <c r="B30" s="232" t="s">
        <v>845</v>
      </c>
      <c r="C30" s="271">
        <v>3.65</v>
      </c>
      <c r="D30" s="276">
        <f t="shared" si="0"/>
        <v>4</v>
      </c>
    </row>
    <row r="31" spans="2:4">
      <c r="B31" s="233" t="s">
        <v>54</v>
      </c>
      <c r="C31" s="272">
        <v>0.68</v>
      </c>
      <c r="D31" s="339">
        <f t="shared" si="0"/>
        <v>39</v>
      </c>
    </row>
    <row r="32" spans="2:4">
      <c r="B32" s="232" t="s">
        <v>55</v>
      </c>
      <c r="C32" s="271">
        <v>0.17</v>
      </c>
      <c r="D32" s="276">
        <f t="shared" si="0"/>
        <v>50</v>
      </c>
    </row>
    <row r="33" spans="2:4">
      <c r="B33" s="233" t="s">
        <v>56</v>
      </c>
      <c r="C33" s="272">
        <v>1.7</v>
      </c>
      <c r="D33" s="339">
        <f t="shared" si="0"/>
        <v>25</v>
      </c>
    </row>
    <row r="34" spans="2:4">
      <c r="B34" s="232" t="s">
        <v>57</v>
      </c>
      <c r="C34" s="271">
        <v>0.64</v>
      </c>
      <c r="D34" s="276">
        <f t="shared" si="0"/>
        <v>41</v>
      </c>
    </row>
    <row r="35" spans="2:4">
      <c r="B35" s="233" t="s">
        <v>58</v>
      </c>
      <c r="C35" s="272">
        <v>1.8</v>
      </c>
      <c r="D35" s="339">
        <f t="shared" si="0"/>
        <v>23</v>
      </c>
    </row>
    <row r="36" spans="2:4">
      <c r="B36" s="232" t="s">
        <v>59</v>
      </c>
      <c r="C36" s="271">
        <v>1.78</v>
      </c>
      <c r="D36" s="276">
        <f t="shared" si="0"/>
        <v>24</v>
      </c>
    </row>
    <row r="37" spans="2:4">
      <c r="B37" s="233" t="s">
        <v>60</v>
      </c>
      <c r="C37" s="272">
        <v>2.7</v>
      </c>
      <c r="D37" s="339">
        <f t="shared" si="0"/>
        <v>11</v>
      </c>
    </row>
    <row r="38" spans="2:4">
      <c r="B38" s="232" t="s">
        <v>61</v>
      </c>
      <c r="C38" s="271">
        <v>2</v>
      </c>
      <c r="D38" s="276">
        <f t="shared" si="0"/>
        <v>16</v>
      </c>
    </row>
    <row r="39" spans="2:4">
      <c r="B39" s="233" t="s">
        <v>62</v>
      </c>
      <c r="C39" s="272">
        <v>4.3499999999999996</v>
      </c>
      <c r="D39" s="339">
        <f t="shared" si="0"/>
        <v>1</v>
      </c>
    </row>
    <row r="40" spans="2:4">
      <c r="B40" s="232" t="s">
        <v>63</v>
      </c>
      <c r="C40" s="271">
        <v>0.45</v>
      </c>
      <c r="D40" s="276">
        <f t="shared" si="0"/>
        <v>47</v>
      </c>
    </row>
    <row r="41" spans="2:4">
      <c r="B41" s="233" t="s">
        <v>64</v>
      </c>
      <c r="C41" s="272">
        <v>0.44</v>
      </c>
      <c r="D41" s="339">
        <f t="shared" si="0"/>
        <v>48</v>
      </c>
    </row>
    <row r="42" spans="2:4">
      <c r="B42" s="232" t="s">
        <v>65</v>
      </c>
      <c r="C42" s="271">
        <v>1.6</v>
      </c>
      <c r="D42" s="276">
        <f t="shared" si="0"/>
        <v>27</v>
      </c>
    </row>
    <row r="43" spans="2:4">
      <c r="B43" s="233" t="s">
        <v>66</v>
      </c>
      <c r="C43" s="272">
        <v>2.0299999999999998</v>
      </c>
      <c r="D43" s="339">
        <f t="shared" si="0"/>
        <v>15</v>
      </c>
    </row>
    <row r="44" spans="2:4">
      <c r="B44" s="232" t="s">
        <v>67</v>
      </c>
      <c r="C44" s="271">
        <v>1.33</v>
      </c>
      <c r="D44" s="276">
        <f t="shared" si="0"/>
        <v>32</v>
      </c>
    </row>
    <row r="45" spans="2:4">
      <c r="B45" s="233" t="s">
        <v>68</v>
      </c>
      <c r="C45" s="272">
        <v>2.6</v>
      </c>
      <c r="D45" s="339">
        <f t="shared" si="0"/>
        <v>12</v>
      </c>
    </row>
    <row r="46" spans="2:4">
      <c r="B46" s="232" t="s">
        <v>69</v>
      </c>
      <c r="C46" s="271">
        <v>4.25</v>
      </c>
      <c r="D46" s="276">
        <f t="shared" si="0"/>
        <v>3</v>
      </c>
    </row>
    <row r="47" spans="2:4">
      <c r="B47" s="233" t="s">
        <v>70</v>
      </c>
      <c r="C47" s="272">
        <v>0.56999999999999995</v>
      </c>
      <c r="D47" s="339">
        <f t="shared" si="0"/>
        <v>45</v>
      </c>
    </row>
    <row r="48" spans="2:4">
      <c r="B48" s="232" t="s">
        <v>71</v>
      </c>
      <c r="C48" s="271">
        <v>1.53</v>
      </c>
      <c r="D48" s="276">
        <f t="shared" si="0"/>
        <v>28</v>
      </c>
    </row>
    <row r="49" spans="1:5">
      <c r="B49" s="233" t="s">
        <v>72</v>
      </c>
      <c r="C49" s="272">
        <v>0.62</v>
      </c>
      <c r="D49" s="339">
        <f t="shared" si="0"/>
        <v>42</v>
      </c>
    </row>
    <row r="50" spans="1:5">
      <c r="B50" s="232" t="s">
        <v>73</v>
      </c>
      <c r="C50" s="271">
        <v>1.41</v>
      </c>
      <c r="D50" s="276">
        <f t="shared" si="0"/>
        <v>29</v>
      </c>
    </row>
    <row r="51" spans="1:5">
      <c r="B51" s="233" t="s">
        <v>74</v>
      </c>
      <c r="C51" s="272">
        <v>1.7</v>
      </c>
      <c r="D51" s="339">
        <f t="shared" si="0"/>
        <v>25</v>
      </c>
    </row>
    <row r="52" spans="1:5">
      <c r="B52" s="232" t="s">
        <v>75</v>
      </c>
      <c r="C52" s="271">
        <v>3.08</v>
      </c>
      <c r="D52" s="276">
        <f t="shared" si="0"/>
        <v>7</v>
      </c>
    </row>
    <row r="53" spans="1:5">
      <c r="B53" s="233" t="s">
        <v>76</v>
      </c>
      <c r="C53" s="272">
        <v>0.6</v>
      </c>
      <c r="D53" s="339">
        <f t="shared" si="0"/>
        <v>43</v>
      </c>
    </row>
    <row r="54" spans="1:5">
      <c r="B54" s="232" t="s">
        <v>77</v>
      </c>
      <c r="C54" s="274">
        <v>3.0249999999999999</v>
      </c>
      <c r="D54" s="276">
        <f t="shared" si="0"/>
        <v>8</v>
      </c>
    </row>
    <row r="55" spans="1:5">
      <c r="B55" s="233" t="s">
        <v>78</v>
      </c>
      <c r="C55" s="272">
        <v>1.2</v>
      </c>
      <c r="D55" s="339">
        <f t="shared" si="0"/>
        <v>34</v>
      </c>
    </row>
    <row r="56" spans="1:5">
      <c r="B56" s="232" t="s">
        <v>79</v>
      </c>
      <c r="C56" s="271">
        <v>2.52</v>
      </c>
      <c r="D56" s="276">
        <f>RANK(C56,$C$8:$C$57)</f>
        <v>13</v>
      </c>
    </row>
    <row r="57" spans="1:5">
      <c r="B57" s="233" t="s">
        <v>80</v>
      </c>
      <c r="C57" s="273">
        <v>0.6</v>
      </c>
      <c r="D57" s="339">
        <f t="shared" si="0"/>
        <v>43</v>
      </c>
    </row>
    <row r="58" spans="1:5">
      <c r="B58" s="232" t="s">
        <v>846</v>
      </c>
      <c r="C58" s="277">
        <v>5</v>
      </c>
      <c r="D58" s="501">
        <f>-RANK(C58,$C$8:$C$58)</f>
        <v>-1</v>
      </c>
    </row>
    <row r="59" spans="1:5">
      <c r="B59" s="233"/>
      <c r="C59" s="63"/>
      <c r="D59" s="62"/>
      <c r="E59" s="176"/>
    </row>
    <row r="60" spans="1:5">
      <c r="A60" s="577" t="s">
        <v>847</v>
      </c>
      <c r="B60" s="65"/>
      <c r="C60" s="65"/>
      <c r="D60" s="65"/>
    </row>
    <row r="61" spans="1:5" ht="44.25" customHeight="1">
      <c r="A61" s="762" t="s">
        <v>653</v>
      </c>
      <c r="B61" s="762"/>
      <c r="C61" s="762"/>
      <c r="D61" s="762"/>
    </row>
    <row r="62" spans="1:5">
      <c r="A62" s="65"/>
    </row>
    <row r="63" spans="1:5">
      <c r="A63" s="233" t="s">
        <v>723</v>
      </c>
    </row>
    <row r="64" spans="1:5">
      <c r="B64" s="365"/>
      <c r="C64" s="365"/>
      <c r="D64" s="224"/>
    </row>
  </sheetData>
  <mergeCells count="4">
    <mergeCell ref="A61:D61"/>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6"/>
  <sheetViews>
    <sheetView workbookViewId="0">
      <selection activeCell="E42" sqref="E42"/>
    </sheetView>
  </sheetViews>
  <sheetFormatPr defaultColWidth="9.23046875" defaultRowHeight="14.15"/>
  <cols>
    <col min="1" max="1" width="15.69140625" style="567" customWidth="1"/>
    <col min="2" max="2" width="10.61328125" style="567" customWidth="1"/>
    <col min="3" max="3" width="26.765625" style="412" customWidth="1"/>
    <col min="4" max="4" width="15.69140625" style="567" customWidth="1"/>
    <col min="5" max="6" width="9.23046875" style="567"/>
    <col min="7" max="7" width="24.3828125" style="567" customWidth="1"/>
    <col min="8" max="8" width="32.69140625" style="567" customWidth="1"/>
    <col min="9" max="9" width="14.61328125" style="567" customWidth="1"/>
    <col min="10" max="10" width="11.23046875" style="567" customWidth="1"/>
    <col min="11" max="11" width="12.23046875" style="567" bestFit="1" customWidth="1"/>
    <col min="12" max="12" width="9.23046875" style="567"/>
    <col min="13" max="13" width="17.61328125" style="567" customWidth="1"/>
    <col min="14" max="16384" width="9.23046875" style="567"/>
  </cols>
  <sheetData>
    <row r="1" spans="1:10" s="420" customFormat="1" ht="15" customHeight="1">
      <c r="B1" s="722" t="s">
        <v>397</v>
      </c>
      <c r="C1" s="722"/>
    </row>
    <row r="2" spans="1:10" s="422" customFormat="1" ht="17.600000000000001">
      <c r="A2" s="738" t="s">
        <v>442</v>
      </c>
      <c r="B2" s="738"/>
      <c r="C2" s="738"/>
      <c r="D2" s="738"/>
    </row>
    <row r="3" spans="1:10" s="422" customFormat="1" ht="17.600000000000001">
      <c r="B3" s="738" t="s">
        <v>859</v>
      </c>
      <c r="C3" s="738"/>
    </row>
    <row r="4" spans="1:10">
      <c r="J4" s="571"/>
    </row>
    <row r="5" spans="1:10" s="426" customFormat="1" ht="15" customHeight="1">
      <c r="B5" s="201" t="s">
        <v>27</v>
      </c>
      <c r="C5" s="413" t="s">
        <v>186</v>
      </c>
      <c r="F5" s="431"/>
    </row>
    <row r="6" spans="1:10">
      <c r="B6" s="655" t="s">
        <v>35</v>
      </c>
      <c r="C6" s="656" t="s">
        <v>883</v>
      </c>
      <c r="D6" s="101"/>
    </row>
    <row r="7" spans="1:10" s="643" customFormat="1">
      <c r="B7" s="65" t="s">
        <v>36</v>
      </c>
      <c r="C7" s="657" t="s">
        <v>884</v>
      </c>
      <c r="D7" s="646"/>
    </row>
    <row r="8" spans="1:10" ht="42.45">
      <c r="B8" s="655" t="s">
        <v>37</v>
      </c>
      <c r="C8" s="647" t="s">
        <v>893</v>
      </c>
      <c r="D8" s="101"/>
      <c r="F8" s="431"/>
    </row>
    <row r="9" spans="1:10">
      <c r="B9" s="65" t="s">
        <v>38</v>
      </c>
      <c r="C9" s="658" t="s">
        <v>435</v>
      </c>
      <c r="D9" s="101"/>
      <c r="E9" s="400"/>
      <c r="F9" s="431"/>
    </row>
    <row r="10" spans="1:10" s="643" customFormat="1" ht="28.3">
      <c r="B10" s="655" t="s">
        <v>40</v>
      </c>
      <c r="C10" s="661" t="s">
        <v>892</v>
      </c>
      <c r="D10" s="646"/>
      <c r="E10" s="648"/>
      <c r="F10" s="645"/>
    </row>
    <row r="11" spans="1:10">
      <c r="B11" s="663" t="s">
        <v>450</v>
      </c>
      <c r="C11" s="660" t="s">
        <v>710</v>
      </c>
      <c r="D11" s="101"/>
      <c r="F11" s="431"/>
    </row>
    <row r="12" spans="1:10">
      <c r="B12" s="655" t="s">
        <v>46</v>
      </c>
      <c r="C12" s="656" t="s">
        <v>435</v>
      </c>
      <c r="D12" s="101"/>
      <c r="F12" s="431"/>
    </row>
    <row r="13" spans="1:10" s="643" customFormat="1" ht="28.3">
      <c r="B13" s="65" t="s">
        <v>47</v>
      </c>
      <c r="C13" s="659" t="s">
        <v>885</v>
      </c>
      <c r="D13" s="646"/>
      <c r="F13" s="645"/>
    </row>
    <row r="14" spans="1:10">
      <c r="B14" s="655" t="s">
        <v>48</v>
      </c>
      <c r="C14" s="656" t="s">
        <v>435</v>
      </c>
      <c r="D14" s="101"/>
      <c r="F14" s="431"/>
    </row>
    <row r="15" spans="1:10">
      <c r="B15" s="65" t="s">
        <v>49</v>
      </c>
      <c r="C15" s="658" t="s">
        <v>711</v>
      </c>
      <c r="D15" s="101"/>
      <c r="F15" s="431"/>
    </row>
    <row r="16" spans="1:10" s="643" customFormat="1">
      <c r="B16" s="655" t="s">
        <v>51</v>
      </c>
      <c r="C16" s="662" t="s">
        <v>886</v>
      </c>
      <c r="D16" s="646"/>
      <c r="F16" s="645"/>
    </row>
    <row r="17" spans="2:6">
      <c r="B17" s="663" t="s">
        <v>845</v>
      </c>
      <c r="C17" s="660" t="s">
        <v>935</v>
      </c>
      <c r="D17" s="101"/>
      <c r="F17" s="431"/>
    </row>
    <row r="18" spans="2:6">
      <c r="B18" s="655" t="s">
        <v>58</v>
      </c>
      <c r="C18" s="656" t="s">
        <v>712</v>
      </c>
      <c r="D18" s="101"/>
      <c r="F18" s="431"/>
    </row>
    <row r="19" spans="2:6" ht="28.3">
      <c r="B19" s="663" t="s">
        <v>59</v>
      </c>
      <c r="C19" s="665" t="s">
        <v>936</v>
      </c>
      <c r="D19" s="101"/>
      <c r="F19" s="431"/>
    </row>
    <row r="20" spans="2:6" ht="28.3">
      <c r="B20" s="655" t="s">
        <v>60</v>
      </c>
      <c r="C20" s="647" t="s">
        <v>937</v>
      </c>
      <c r="F20" s="431"/>
    </row>
    <row r="21" spans="2:6" ht="28.3">
      <c r="B21" s="663" t="s">
        <v>61</v>
      </c>
      <c r="C21" s="665" t="s">
        <v>939</v>
      </c>
      <c r="F21" s="431"/>
    </row>
    <row r="22" spans="2:6">
      <c r="B22" s="655" t="s">
        <v>62</v>
      </c>
      <c r="C22" s="656" t="s">
        <v>713</v>
      </c>
      <c r="F22" s="431"/>
    </row>
    <row r="23" spans="2:6">
      <c r="B23" s="663" t="s">
        <v>63</v>
      </c>
      <c r="C23" s="660" t="s">
        <v>435</v>
      </c>
      <c r="F23" s="431"/>
    </row>
    <row r="24" spans="2:6">
      <c r="B24" s="655" t="s">
        <v>65</v>
      </c>
      <c r="C24" s="656" t="s">
        <v>661</v>
      </c>
      <c r="F24" s="431"/>
    </row>
    <row r="25" spans="2:6" s="643" customFormat="1">
      <c r="B25" s="65" t="s">
        <v>67</v>
      </c>
      <c r="C25" s="657" t="s">
        <v>887</v>
      </c>
      <c r="F25" s="645"/>
    </row>
    <row r="26" spans="2:6">
      <c r="B26" s="655" t="s">
        <v>68</v>
      </c>
      <c r="C26" s="656" t="s">
        <v>662</v>
      </c>
      <c r="F26" s="431"/>
    </row>
    <row r="27" spans="2:6" s="643" customFormat="1">
      <c r="B27" s="663" t="s">
        <v>74</v>
      </c>
      <c r="C27" s="664" t="s">
        <v>888</v>
      </c>
      <c r="F27" s="645"/>
    </row>
    <row r="28" spans="2:6">
      <c r="B28" s="655" t="s">
        <v>75</v>
      </c>
      <c r="C28" s="656" t="s">
        <v>714</v>
      </c>
      <c r="F28" s="431"/>
    </row>
    <row r="29" spans="2:6" s="643" customFormat="1">
      <c r="B29" s="65" t="s">
        <v>76</v>
      </c>
      <c r="C29" s="657" t="s">
        <v>889</v>
      </c>
      <c r="F29" s="645"/>
    </row>
    <row r="30" spans="2:6" ht="28.3">
      <c r="B30" s="655" t="s">
        <v>77</v>
      </c>
      <c r="C30" s="647" t="s">
        <v>938</v>
      </c>
      <c r="F30" s="431"/>
    </row>
    <row r="31" spans="2:6">
      <c r="B31" s="65" t="s">
        <v>78</v>
      </c>
      <c r="C31" s="660" t="s">
        <v>436</v>
      </c>
      <c r="F31" s="431"/>
    </row>
    <row r="32" spans="2:6">
      <c r="B32" s="655" t="s">
        <v>79</v>
      </c>
      <c r="C32" s="656" t="s">
        <v>715</v>
      </c>
      <c r="F32" s="431"/>
    </row>
    <row r="33" spans="1:10" s="643" customFormat="1">
      <c r="B33" s="663" t="s">
        <v>80</v>
      </c>
      <c r="C33" s="664" t="s">
        <v>710</v>
      </c>
      <c r="F33" s="645"/>
    </row>
    <row r="34" spans="1:10" ht="14.25" customHeight="1">
      <c r="B34" s="655" t="s">
        <v>81</v>
      </c>
      <c r="C34" s="656" t="s">
        <v>890</v>
      </c>
    </row>
    <row r="35" spans="1:10" ht="14.25" customHeight="1">
      <c r="C35" s="649"/>
    </row>
    <row r="36" spans="1:10" ht="14.25" customHeight="1">
      <c r="C36" s="567"/>
    </row>
    <row r="37" spans="1:10" ht="14.25" customHeight="1">
      <c r="A37" s="730" t="s">
        <v>891</v>
      </c>
      <c r="B37" s="730"/>
      <c r="C37" s="730"/>
      <c r="D37" s="730"/>
      <c r="E37" s="730"/>
      <c r="F37" s="730"/>
      <c r="G37" s="730"/>
    </row>
    <row r="38" spans="1:10" ht="14.25" customHeight="1">
      <c r="A38" s="730"/>
      <c r="B38" s="730"/>
      <c r="C38" s="730"/>
      <c r="D38" s="730"/>
      <c r="E38" s="730"/>
      <c r="F38" s="730"/>
      <c r="G38" s="730"/>
    </row>
    <row r="39" spans="1:10">
      <c r="A39" s="730"/>
      <c r="B39" s="730"/>
      <c r="C39" s="730"/>
      <c r="D39" s="730"/>
      <c r="E39" s="730"/>
      <c r="F39" s="730"/>
      <c r="G39" s="730"/>
    </row>
    <row r="40" spans="1:10">
      <c r="A40" s="730" t="s">
        <v>983</v>
      </c>
      <c r="B40" s="730"/>
      <c r="C40" s="730"/>
      <c r="D40" s="730"/>
      <c r="E40" s="730"/>
      <c r="F40" s="730"/>
      <c r="G40" s="730"/>
      <c r="H40" s="730"/>
    </row>
    <row r="41" spans="1:10">
      <c r="A41" s="730"/>
      <c r="B41" s="730"/>
      <c r="C41" s="730"/>
      <c r="D41" s="730"/>
      <c r="E41" s="730"/>
      <c r="F41" s="730"/>
      <c r="G41" s="730"/>
      <c r="H41" s="730"/>
    </row>
    <row r="42" spans="1:10">
      <c r="A42" s="567" t="s">
        <v>718</v>
      </c>
      <c r="B42" s="562"/>
      <c r="C42" s="562"/>
      <c r="D42" s="562"/>
      <c r="E42" s="562"/>
      <c r="F42" s="562"/>
      <c r="G42" s="562"/>
    </row>
    <row r="43" spans="1:10">
      <c r="B43" s="562"/>
      <c r="C43" s="562"/>
      <c r="D43" s="562"/>
      <c r="E43" s="562"/>
      <c r="F43" s="562"/>
      <c r="G43" s="562"/>
    </row>
    <row r="44" spans="1:10">
      <c r="B44" s="562"/>
      <c r="C44" s="562"/>
      <c r="D44" s="562"/>
      <c r="E44" s="562"/>
      <c r="F44" s="562"/>
      <c r="G44" s="562"/>
      <c r="J44" s="626"/>
    </row>
    <row r="45" spans="1:10" ht="15" customHeight="1">
      <c r="F45" s="431"/>
    </row>
    <row r="46" spans="1:10" ht="57" customHeight="1"/>
  </sheetData>
  <mergeCells count="5">
    <mergeCell ref="B1:C1"/>
    <mergeCell ref="A2:D2"/>
    <mergeCell ref="B3:C3"/>
    <mergeCell ref="A37:G39"/>
    <mergeCell ref="A40:H41"/>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35"/>
  <sheetViews>
    <sheetView workbookViewId="0">
      <selection activeCell="C17" sqref="C17"/>
    </sheetView>
  </sheetViews>
  <sheetFormatPr defaultColWidth="9.23046875" defaultRowHeight="14.15"/>
  <cols>
    <col min="1" max="1" width="15.69140625" style="224" customWidth="1"/>
    <col min="2" max="2" width="10.61328125" style="224" customWidth="1"/>
    <col min="3" max="3" width="34.61328125" style="412" bestFit="1" customWidth="1"/>
    <col min="4" max="5" width="9.23046875" style="224"/>
    <col min="6" max="6" width="24.3828125" style="224" customWidth="1"/>
    <col min="7" max="7" width="32.69140625" style="75" customWidth="1"/>
    <col min="8" max="8" width="14.61328125" style="75" customWidth="1"/>
    <col min="9" max="9" width="11.23046875" style="75" customWidth="1"/>
    <col min="10" max="10" width="12.23046875" style="75" bestFit="1" customWidth="1"/>
    <col min="11" max="11" width="9.23046875" style="75"/>
    <col min="12" max="12" width="17.61328125" style="224" customWidth="1"/>
    <col min="13" max="16384" width="9.23046875" style="224"/>
  </cols>
  <sheetData>
    <row r="1" spans="1:11" s="16" customFormat="1" ht="15" customHeight="1">
      <c r="A1" s="420"/>
      <c r="B1" s="722" t="s">
        <v>407</v>
      </c>
      <c r="C1" s="722"/>
      <c r="D1" s="420"/>
      <c r="E1" s="420"/>
      <c r="F1" s="420"/>
      <c r="G1" s="421"/>
      <c r="H1" s="421"/>
      <c r="I1" s="421"/>
      <c r="J1" s="421"/>
      <c r="K1" s="421"/>
    </row>
    <row r="2" spans="1:11" s="64" customFormat="1" ht="17.600000000000001">
      <c r="A2" s="738" t="s">
        <v>443</v>
      </c>
      <c r="B2" s="738"/>
      <c r="C2" s="738"/>
      <c r="D2" s="738"/>
      <c r="E2" s="422"/>
      <c r="F2" s="422"/>
      <c r="G2" s="423"/>
      <c r="H2" s="423"/>
      <c r="I2" s="423"/>
      <c r="J2" s="423"/>
      <c r="K2" s="423"/>
    </row>
    <row r="3" spans="1:11" s="64" customFormat="1" ht="17.600000000000001">
      <c r="A3" s="422"/>
      <c r="B3" s="738" t="s">
        <v>859</v>
      </c>
      <c r="C3" s="738"/>
      <c r="D3" s="422"/>
      <c r="E3" s="422"/>
      <c r="F3" s="422"/>
      <c r="G3" s="423"/>
      <c r="H3" s="423"/>
      <c r="I3" s="423"/>
      <c r="J3" s="423"/>
      <c r="K3" s="423"/>
    </row>
    <row r="4" spans="1:11" ht="14.6">
      <c r="A4" s="419"/>
      <c r="B4" s="419"/>
      <c r="C4" s="419"/>
      <c r="D4" s="419"/>
      <c r="E4" s="419"/>
      <c r="F4" s="419"/>
      <c r="G4" s="419"/>
      <c r="H4" s="419"/>
      <c r="I4" s="425"/>
      <c r="J4" s="419"/>
      <c r="K4" s="419"/>
    </row>
    <row r="5" spans="1:11" s="49" customFormat="1" ht="15" customHeight="1">
      <c r="A5" s="426"/>
      <c r="B5" s="427" t="s">
        <v>27</v>
      </c>
      <c r="C5" s="428" t="s">
        <v>186</v>
      </c>
      <c r="D5" s="426"/>
      <c r="E5" s="426"/>
      <c r="F5" s="426"/>
      <c r="G5" s="426"/>
      <c r="H5" s="426"/>
      <c r="I5" s="426"/>
      <c r="J5" s="426"/>
      <c r="K5" s="426"/>
    </row>
    <row r="6" spans="1:11" ht="42.9">
      <c r="A6" s="419"/>
      <c r="B6" s="655" t="s">
        <v>180</v>
      </c>
      <c r="C6" s="688" t="s">
        <v>944</v>
      </c>
      <c r="D6" s="419"/>
      <c r="E6" s="431"/>
      <c r="F6" s="419"/>
      <c r="G6" s="424"/>
      <c r="H6" s="424"/>
      <c r="I6" s="424"/>
      <c r="J6" s="424"/>
      <c r="K6" s="424"/>
    </row>
    <row r="7" spans="1:11" s="643" customFormat="1" ht="14.6">
      <c r="A7" s="642"/>
      <c r="B7" s="65" t="s">
        <v>33</v>
      </c>
      <c r="C7" s="644" t="s">
        <v>882</v>
      </c>
      <c r="D7" s="642"/>
      <c r="E7" s="645"/>
      <c r="F7" s="642"/>
    </row>
    <row r="8" spans="1:11" ht="71.150000000000006">
      <c r="A8" s="419"/>
      <c r="B8" s="655" t="s">
        <v>35</v>
      </c>
      <c r="C8" s="688" t="s">
        <v>943</v>
      </c>
      <c r="D8" s="419"/>
      <c r="E8" s="431"/>
      <c r="F8" s="419"/>
      <c r="G8" s="424"/>
      <c r="H8" s="424"/>
      <c r="I8" s="424"/>
      <c r="J8" s="424"/>
      <c r="K8" s="424"/>
    </row>
    <row r="9" spans="1:11" ht="42.9">
      <c r="A9" s="419"/>
      <c r="B9" s="65" t="s">
        <v>36</v>
      </c>
      <c r="C9" s="653" t="s">
        <v>942</v>
      </c>
      <c r="D9" s="419"/>
      <c r="E9" s="431"/>
      <c r="F9" s="419"/>
      <c r="G9" s="424"/>
      <c r="H9" s="424"/>
      <c r="I9" s="424"/>
      <c r="J9" s="424"/>
      <c r="K9" s="424"/>
    </row>
    <row r="10" spans="1:11" s="529" customFormat="1" ht="113.15">
      <c r="A10" s="528"/>
      <c r="B10" s="137" t="s">
        <v>43</v>
      </c>
      <c r="C10" s="690" t="s">
        <v>945</v>
      </c>
      <c r="D10" s="528"/>
      <c r="E10" s="431"/>
      <c r="F10" s="528"/>
    </row>
    <row r="11" spans="1:11" ht="71.150000000000006">
      <c r="A11" s="419"/>
      <c r="B11" s="663" t="s">
        <v>49</v>
      </c>
      <c r="C11" s="653" t="s">
        <v>946</v>
      </c>
      <c r="D11" s="419"/>
      <c r="E11" s="431"/>
      <c r="F11" s="444"/>
      <c r="G11" s="424"/>
      <c r="H11" s="424"/>
      <c r="I11" s="424"/>
      <c r="J11" s="424"/>
      <c r="K11" s="424"/>
    </row>
    <row r="12" spans="1:11" ht="14.6">
      <c r="A12" s="419"/>
      <c r="B12" s="666" t="s">
        <v>51</v>
      </c>
      <c r="C12" s="651" t="s">
        <v>716</v>
      </c>
      <c r="D12" s="419"/>
      <c r="E12" s="419"/>
      <c r="F12" s="419"/>
      <c r="G12" s="419"/>
      <c r="H12" s="424"/>
      <c r="I12" s="434"/>
      <c r="J12" s="419"/>
      <c r="K12" s="419"/>
    </row>
    <row r="13" spans="1:11" ht="14.6">
      <c r="A13" s="419"/>
      <c r="B13" s="667" t="s">
        <v>52</v>
      </c>
      <c r="C13" s="536" t="s">
        <v>660</v>
      </c>
      <c r="D13" s="419"/>
      <c r="E13" s="419"/>
      <c r="F13" s="419"/>
      <c r="G13" s="419"/>
      <c r="H13" s="419"/>
      <c r="I13" s="419"/>
      <c r="J13" s="419"/>
      <c r="K13" s="419"/>
    </row>
    <row r="14" spans="1:11" s="643" customFormat="1" ht="14.6">
      <c r="A14" s="642"/>
      <c r="B14" s="669" t="s">
        <v>170</v>
      </c>
      <c r="C14" s="670" t="s">
        <v>896</v>
      </c>
      <c r="D14" s="642"/>
      <c r="E14" s="642"/>
      <c r="F14" s="642"/>
      <c r="G14" s="642"/>
      <c r="H14" s="642"/>
      <c r="I14" s="642"/>
      <c r="J14" s="642"/>
      <c r="K14" s="642"/>
    </row>
    <row r="15" spans="1:11" ht="42.9">
      <c r="A15" s="419"/>
      <c r="B15" s="671" t="s">
        <v>58</v>
      </c>
      <c r="C15" s="689" t="s">
        <v>947</v>
      </c>
      <c r="D15" s="419"/>
      <c r="E15" s="419"/>
      <c r="F15" s="419"/>
      <c r="G15" s="419"/>
      <c r="H15" s="419"/>
      <c r="I15" s="419"/>
      <c r="J15" s="419"/>
      <c r="K15" s="419"/>
    </row>
    <row r="16" spans="1:11" s="643" customFormat="1" ht="198.45">
      <c r="A16" s="642"/>
      <c r="B16" s="666" t="s">
        <v>941</v>
      </c>
      <c r="C16" s="688" t="s">
        <v>984</v>
      </c>
      <c r="D16" s="642"/>
      <c r="E16" s="642"/>
      <c r="F16" s="642"/>
      <c r="G16" s="642"/>
      <c r="H16" s="642"/>
      <c r="I16" s="642"/>
      <c r="J16" s="642"/>
      <c r="K16" s="642"/>
    </row>
    <row r="17" spans="1:11" ht="14.6">
      <c r="A17" s="419"/>
      <c r="B17" s="668" t="s">
        <v>67</v>
      </c>
      <c r="C17" s="430" t="s">
        <v>717</v>
      </c>
      <c r="D17" s="419"/>
      <c r="E17" s="419"/>
      <c r="F17" s="419"/>
      <c r="G17" s="419"/>
      <c r="H17" s="419"/>
      <c r="I17" s="419"/>
      <c r="J17" s="419"/>
      <c r="K17" s="419"/>
    </row>
    <row r="18" spans="1:11" s="643" customFormat="1" ht="14.6">
      <c r="A18" s="642"/>
      <c r="B18" s="666" t="s">
        <v>131</v>
      </c>
      <c r="C18" s="652" t="s">
        <v>894</v>
      </c>
      <c r="D18" s="642"/>
      <c r="E18" s="642"/>
      <c r="F18" s="642"/>
      <c r="G18" s="642"/>
      <c r="H18" s="642"/>
      <c r="I18" s="642"/>
      <c r="J18" s="642"/>
      <c r="K18" s="642"/>
    </row>
    <row r="19" spans="1:11" s="643" customFormat="1" ht="14.6">
      <c r="A19" s="642"/>
      <c r="B19" s="668" t="s">
        <v>405</v>
      </c>
      <c r="C19" s="643" t="s">
        <v>895</v>
      </c>
      <c r="D19" s="642"/>
      <c r="E19" s="642"/>
      <c r="F19" s="642"/>
      <c r="G19" s="642"/>
      <c r="H19" s="642"/>
      <c r="I19" s="642"/>
      <c r="J19" s="642"/>
      <c r="K19" s="642"/>
    </row>
    <row r="20" spans="1:11">
      <c r="B20" s="666" t="s">
        <v>77</v>
      </c>
      <c r="C20" s="433" t="s">
        <v>659</v>
      </c>
    </row>
    <row r="21" spans="1:11">
      <c r="A21" s="424"/>
    </row>
    <row r="22" spans="1:11" s="529" customFormat="1">
      <c r="C22" s="412"/>
      <c r="G22" s="75"/>
      <c r="H22" s="75"/>
      <c r="I22" s="75"/>
      <c r="J22" s="75"/>
      <c r="K22" s="75"/>
    </row>
    <row r="23" spans="1:11" ht="14.15" customHeight="1">
      <c r="A23" s="654" t="s">
        <v>897</v>
      </c>
      <c r="B23" s="650"/>
      <c r="C23" s="650"/>
      <c r="D23" s="650"/>
      <c r="E23" s="650"/>
    </row>
    <row r="24" spans="1:11">
      <c r="A24" s="679" t="s">
        <v>948</v>
      </c>
      <c r="B24" s="650"/>
      <c r="C24" s="650"/>
      <c r="D24" s="650"/>
      <c r="E24" s="650"/>
    </row>
    <row r="25" spans="1:11" ht="13.5" customHeight="1">
      <c r="A25" s="730" t="s">
        <v>940</v>
      </c>
      <c r="B25" s="730"/>
      <c r="C25" s="730"/>
      <c r="D25" s="730"/>
      <c r="E25" s="730"/>
    </row>
    <row r="26" spans="1:11">
      <c r="A26" s="730"/>
      <c r="B26" s="730"/>
      <c r="C26" s="730"/>
      <c r="D26" s="730"/>
      <c r="E26" s="730"/>
    </row>
    <row r="27" spans="1:11">
      <c r="A27" s="730"/>
      <c r="B27" s="730"/>
      <c r="C27" s="730"/>
      <c r="D27" s="730"/>
      <c r="E27" s="730"/>
    </row>
    <row r="28" spans="1:11" ht="13.5" customHeight="1">
      <c r="A28" s="730"/>
      <c r="B28" s="730"/>
      <c r="C28" s="730"/>
      <c r="D28" s="730"/>
      <c r="E28" s="730"/>
    </row>
    <row r="29" spans="1:11">
      <c r="A29" s="730"/>
      <c r="B29" s="730"/>
      <c r="C29" s="730"/>
      <c r="D29" s="730"/>
      <c r="E29" s="730"/>
    </row>
    <row r="30" spans="1:11">
      <c r="A30" s="730"/>
      <c r="B30" s="730"/>
      <c r="C30" s="730"/>
      <c r="D30" s="730"/>
      <c r="E30" s="730"/>
    </row>
    <row r="31" spans="1:11">
      <c r="A31" s="730"/>
      <c r="B31" s="730"/>
      <c r="C31" s="730"/>
      <c r="D31" s="730"/>
      <c r="E31" s="730"/>
    </row>
    <row r="32" spans="1:11">
      <c r="A32" s="730"/>
      <c r="B32" s="730"/>
      <c r="C32" s="730"/>
      <c r="D32" s="730"/>
      <c r="E32" s="730"/>
    </row>
    <row r="33" spans="1:5">
      <c r="A33" s="730"/>
      <c r="B33" s="730"/>
      <c r="C33" s="730"/>
      <c r="D33" s="730"/>
      <c r="E33" s="730"/>
    </row>
    <row r="35" spans="1:5">
      <c r="A35" s="224" t="s">
        <v>719</v>
      </c>
    </row>
  </sheetData>
  <mergeCells count="4">
    <mergeCell ref="B1:C1"/>
    <mergeCell ref="A2:D2"/>
    <mergeCell ref="B3:C3"/>
    <mergeCell ref="A25:E3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43" workbookViewId="0">
      <selection activeCell="G25" sqref="G25"/>
    </sheetView>
  </sheetViews>
  <sheetFormatPr defaultColWidth="9.23046875" defaultRowHeight="14.15"/>
  <cols>
    <col min="1" max="1" width="15.69140625" style="2" customWidth="1"/>
    <col min="2" max="2" width="14.23046875" style="2" customWidth="1"/>
    <col min="3" max="3" width="17" style="2" customWidth="1"/>
    <col min="4" max="4" width="13" style="2" customWidth="1"/>
    <col min="5" max="5" width="15.69140625" style="2" customWidth="1"/>
    <col min="6" max="6" width="14.23046875" style="2" customWidth="1"/>
    <col min="7" max="7" width="17" style="2" customWidth="1"/>
    <col min="8" max="8" width="24.69140625" style="2" customWidth="1"/>
    <col min="9" max="16384" width="9.23046875" style="2"/>
  </cols>
  <sheetData>
    <row r="1" spans="1:8">
      <c r="A1" s="224"/>
      <c r="B1" s="722" t="s">
        <v>408</v>
      </c>
      <c r="C1" s="722"/>
      <c r="D1" s="722"/>
      <c r="E1" s="224"/>
      <c r="F1" s="224"/>
      <c r="G1" s="224"/>
      <c r="H1" s="224"/>
    </row>
    <row r="2" spans="1:8" s="52" customFormat="1" ht="17.600000000000001">
      <c r="A2" s="742" t="s">
        <v>19</v>
      </c>
      <c r="B2" s="742"/>
      <c r="C2" s="742"/>
      <c r="D2" s="742"/>
      <c r="E2" s="742"/>
    </row>
    <row r="3" spans="1:8" s="52" customFormat="1" ht="17.600000000000001">
      <c r="A3" s="742" t="s">
        <v>394</v>
      </c>
      <c r="B3" s="742"/>
      <c r="C3" s="742"/>
      <c r="D3" s="742"/>
      <c r="E3" s="742"/>
    </row>
    <row r="4" spans="1:8" s="52" customFormat="1" ht="17.600000000000001">
      <c r="A4" s="742" t="s">
        <v>900</v>
      </c>
      <c r="B4" s="742"/>
      <c r="C4" s="742"/>
      <c r="D4" s="742"/>
      <c r="E4" s="742"/>
    </row>
    <row r="6" spans="1:8" s="49" customFormat="1">
      <c r="B6" s="69" t="s">
        <v>27</v>
      </c>
      <c r="C6" s="69" t="s">
        <v>186</v>
      </c>
      <c r="D6" s="69" t="s">
        <v>29</v>
      </c>
    </row>
    <row r="7" spans="1:8">
      <c r="A7" s="224"/>
      <c r="B7" s="429" t="s">
        <v>187</v>
      </c>
      <c r="C7" s="76">
        <v>13.5</v>
      </c>
      <c r="D7" s="75"/>
      <c r="E7" s="224"/>
      <c r="F7" s="224"/>
      <c r="G7" s="224"/>
      <c r="H7" s="224"/>
    </row>
    <row r="8" spans="1:8">
      <c r="A8" s="224"/>
      <c r="B8" s="432" t="s">
        <v>396</v>
      </c>
      <c r="C8" s="74">
        <v>19.110942395350673</v>
      </c>
      <c r="D8" s="73">
        <f>RANK(C8,$C$8:$C$57)</f>
        <v>4</v>
      </c>
      <c r="E8" s="224"/>
      <c r="F8" s="68"/>
      <c r="G8" s="224"/>
      <c r="H8" s="224"/>
    </row>
    <row r="9" spans="1:8">
      <c r="A9" s="224"/>
      <c r="B9" s="429" t="s">
        <v>777</v>
      </c>
      <c r="C9" s="72">
        <v>12.8</v>
      </c>
      <c r="D9" s="340">
        <f t="shared" ref="D9:D56" si="0">RANK(C9,$C$8:$C$57)</f>
        <v>8</v>
      </c>
      <c r="E9" s="224"/>
      <c r="F9" s="68"/>
      <c r="G9" s="224"/>
      <c r="H9" s="224"/>
    </row>
    <row r="10" spans="1:8">
      <c r="A10" s="224"/>
      <c r="B10" s="432" t="s">
        <v>33</v>
      </c>
      <c r="C10" s="74">
        <v>3</v>
      </c>
      <c r="D10" s="73">
        <f t="shared" si="0"/>
        <v>43</v>
      </c>
      <c r="E10" s="224"/>
      <c r="F10" s="68"/>
      <c r="G10" s="224"/>
      <c r="H10" s="224"/>
    </row>
    <row r="11" spans="1:8">
      <c r="A11" s="224"/>
      <c r="B11" s="429" t="s">
        <v>778</v>
      </c>
      <c r="C11" s="72">
        <v>8.334120278539066</v>
      </c>
      <c r="D11" s="340">
        <f t="shared" si="0"/>
        <v>17</v>
      </c>
      <c r="E11" s="224"/>
      <c r="F11" s="68"/>
      <c r="G11" s="224"/>
      <c r="H11" s="224"/>
    </row>
    <row r="12" spans="1:8">
      <c r="A12" s="224"/>
      <c r="B12" s="432" t="s">
        <v>159</v>
      </c>
      <c r="C12" s="74">
        <v>3.3</v>
      </c>
      <c r="D12" s="73">
        <f t="shared" si="0"/>
        <v>40</v>
      </c>
      <c r="E12" s="224"/>
      <c r="F12" s="400"/>
      <c r="G12" s="224"/>
      <c r="H12" s="224"/>
    </row>
    <row r="13" spans="1:8">
      <c r="A13" s="224"/>
      <c r="B13" s="429" t="s">
        <v>36</v>
      </c>
      <c r="C13" s="72">
        <v>2.2799999999999998</v>
      </c>
      <c r="D13" s="340">
        <f t="shared" si="0"/>
        <v>47</v>
      </c>
      <c r="E13" s="224"/>
      <c r="F13" s="68"/>
      <c r="G13" s="224"/>
      <c r="H13" s="224"/>
    </row>
    <row r="14" spans="1:8">
      <c r="A14" s="224"/>
      <c r="B14" s="432" t="s">
        <v>779</v>
      </c>
      <c r="C14" s="74">
        <v>5.94</v>
      </c>
      <c r="D14" s="73">
        <f t="shared" si="0"/>
        <v>26</v>
      </c>
      <c r="E14" s="224"/>
      <c r="F14" s="68"/>
      <c r="G14" s="224"/>
      <c r="H14" s="224"/>
    </row>
    <row r="15" spans="1:8">
      <c r="A15" s="224"/>
      <c r="B15" s="429" t="s">
        <v>139</v>
      </c>
      <c r="C15" s="72">
        <v>4.5</v>
      </c>
      <c r="D15" s="340">
        <f t="shared" si="0"/>
        <v>34</v>
      </c>
      <c r="E15" s="224"/>
      <c r="F15" s="68"/>
      <c r="G15" s="224"/>
      <c r="H15" s="224"/>
    </row>
    <row r="16" spans="1:8">
      <c r="A16" s="224"/>
      <c r="B16" s="432" t="s">
        <v>780</v>
      </c>
      <c r="C16" s="74">
        <v>6.5</v>
      </c>
      <c r="D16" s="73">
        <f t="shared" si="0"/>
        <v>22</v>
      </c>
      <c r="E16" s="224"/>
      <c r="F16" s="68"/>
      <c r="G16" s="224"/>
      <c r="H16" s="224"/>
    </row>
    <row r="17" spans="1:8">
      <c r="A17" s="224"/>
      <c r="B17" s="429" t="s">
        <v>781</v>
      </c>
      <c r="C17" s="72">
        <v>3.7854125342579832</v>
      </c>
      <c r="D17" s="340">
        <f t="shared" si="0"/>
        <v>37</v>
      </c>
      <c r="E17" s="224"/>
      <c r="F17" s="68"/>
      <c r="G17" s="224"/>
      <c r="H17" s="224"/>
    </row>
    <row r="18" spans="1:8">
      <c r="A18" s="224"/>
      <c r="B18" s="432" t="s">
        <v>41</v>
      </c>
      <c r="C18" s="74">
        <v>5.98</v>
      </c>
      <c r="D18" s="73">
        <f t="shared" si="0"/>
        <v>25</v>
      </c>
      <c r="E18" s="224"/>
      <c r="F18" s="68"/>
      <c r="G18" s="224"/>
      <c r="H18" s="224"/>
    </row>
    <row r="19" spans="1:8">
      <c r="A19" s="224"/>
      <c r="B19" s="429" t="s">
        <v>301</v>
      </c>
      <c r="C19" s="72">
        <v>10.909457221894645</v>
      </c>
      <c r="D19" s="340">
        <f t="shared" si="0"/>
        <v>11</v>
      </c>
      <c r="E19" s="224"/>
      <c r="F19" s="68"/>
      <c r="G19" s="224"/>
      <c r="H19" s="224"/>
    </row>
    <row r="20" spans="1:8">
      <c r="A20" s="224"/>
      <c r="B20" s="432" t="s">
        <v>782</v>
      </c>
      <c r="C20" s="74">
        <v>8.5500000000000007</v>
      </c>
      <c r="D20" s="73">
        <f t="shared" si="0"/>
        <v>15</v>
      </c>
      <c r="E20" s="224"/>
      <c r="F20" s="68"/>
      <c r="G20" s="224"/>
      <c r="H20" s="224"/>
    </row>
    <row r="21" spans="1:8" ht="14.6">
      <c r="A21" s="281"/>
      <c r="B21" s="429" t="s">
        <v>444</v>
      </c>
      <c r="C21" s="72">
        <v>2.68</v>
      </c>
      <c r="D21" s="340">
        <f t="shared" si="0"/>
        <v>44</v>
      </c>
      <c r="E21" s="224"/>
      <c r="F21" s="68"/>
      <c r="G21" s="224"/>
      <c r="H21" s="224"/>
    </row>
    <row r="22" spans="1:8">
      <c r="A22" s="224"/>
      <c r="B22" s="432" t="s">
        <v>312</v>
      </c>
      <c r="C22" s="74">
        <v>13.029650836148155</v>
      </c>
      <c r="D22" s="73">
        <f t="shared" si="0"/>
        <v>7</v>
      </c>
      <c r="E22" s="224"/>
      <c r="F22" s="68"/>
      <c r="G22" s="224"/>
      <c r="H22" s="224"/>
    </row>
    <row r="23" spans="1:8">
      <c r="A23" s="224"/>
      <c r="B23" s="429" t="s">
        <v>46</v>
      </c>
      <c r="C23" s="72">
        <v>2.5</v>
      </c>
      <c r="D23" s="340">
        <f t="shared" si="0"/>
        <v>45</v>
      </c>
      <c r="E23" s="224"/>
      <c r="F23" s="68"/>
      <c r="G23" s="224"/>
      <c r="H23" s="224"/>
    </row>
    <row r="24" spans="1:8">
      <c r="A24" s="224"/>
      <c r="B24" s="432" t="s">
        <v>783</v>
      </c>
      <c r="C24" s="74">
        <v>8.41</v>
      </c>
      <c r="D24" s="73">
        <f t="shared" si="0"/>
        <v>16</v>
      </c>
      <c r="E24" s="224"/>
      <c r="F24" s="68"/>
      <c r="G24" s="224"/>
      <c r="H24" s="224"/>
    </row>
    <row r="25" spans="1:8">
      <c r="A25" s="224"/>
      <c r="B25" s="429" t="s">
        <v>784</v>
      </c>
      <c r="C25" s="72">
        <v>3.0283300274063869</v>
      </c>
      <c r="D25" s="340">
        <f t="shared" si="0"/>
        <v>42</v>
      </c>
      <c r="E25" s="224"/>
      <c r="F25" s="68"/>
      <c r="G25" s="224"/>
      <c r="H25" s="224"/>
    </row>
    <row r="26" spans="1:8">
      <c r="A26" s="224"/>
      <c r="B26" s="432" t="s">
        <v>399</v>
      </c>
      <c r="C26" s="74">
        <v>11.961095150950843</v>
      </c>
      <c r="D26" s="73">
        <f t="shared" si="0"/>
        <v>9</v>
      </c>
      <c r="E26" s="224"/>
      <c r="F26" s="341"/>
      <c r="G26" s="224"/>
      <c r="H26" s="224"/>
    </row>
    <row r="27" spans="1:8" ht="14.6">
      <c r="A27" s="224"/>
      <c r="B27" s="429" t="s">
        <v>785</v>
      </c>
      <c r="C27" s="72">
        <v>5.0299999999999994</v>
      </c>
      <c r="D27" s="340">
        <f t="shared" si="0"/>
        <v>32</v>
      </c>
      <c r="E27" s="224"/>
      <c r="F27" s="68"/>
      <c r="G27" s="240"/>
      <c r="H27" s="240"/>
    </row>
    <row r="28" spans="1:8" ht="14.6">
      <c r="A28" s="224"/>
      <c r="B28" s="432" t="s">
        <v>786</v>
      </c>
      <c r="C28" s="74">
        <v>4.05</v>
      </c>
      <c r="D28" s="73">
        <f t="shared" si="0"/>
        <v>36</v>
      </c>
      <c r="E28" s="224"/>
      <c r="F28" s="68"/>
      <c r="G28" s="240"/>
      <c r="H28" s="240"/>
    </row>
    <row r="29" spans="1:8" ht="14.6">
      <c r="A29" s="224"/>
      <c r="B29" s="429" t="s">
        <v>400</v>
      </c>
      <c r="C29" s="72">
        <v>11.950272052824978</v>
      </c>
      <c r="D29" s="340">
        <f t="shared" si="0"/>
        <v>10</v>
      </c>
      <c r="E29" s="224"/>
      <c r="F29" s="68"/>
      <c r="G29" s="240"/>
      <c r="H29" s="240" t="s">
        <v>91</v>
      </c>
    </row>
    <row r="30" spans="1:8" ht="14.6">
      <c r="A30" s="224"/>
      <c r="B30" s="432" t="s">
        <v>787</v>
      </c>
      <c r="C30" s="74">
        <v>8.6104721671234401</v>
      </c>
      <c r="D30" s="73">
        <f t="shared" si="0"/>
        <v>14</v>
      </c>
      <c r="E30" s="224"/>
      <c r="F30" s="68"/>
      <c r="G30" s="240"/>
      <c r="H30" s="240"/>
    </row>
    <row r="31" spans="1:8" ht="14.6">
      <c r="A31" s="224"/>
      <c r="B31" s="429" t="s">
        <v>788</v>
      </c>
      <c r="C31" s="72">
        <v>8.1078162188116423</v>
      </c>
      <c r="D31" s="340">
        <f t="shared" si="0"/>
        <v>18</v>
      </c>
      <c r="E31" s="224"/>
      <c r="F31" s="68"/>
      <c r="G31" s="240"/>
      <c r="H31" s="240"/>
    </row>
    <row r="32" spans="1:8" ht="14.6">
      <c r="A32" s="224"/>
      <c r="B32" s="432" t="s">
        <v>55</v>
      </c>
      <c r="C32" s="74">
        <v>2</v>
      </c>
      <c r="D32" s="73">
        <f t="shared" si="0"/>
        <v>48</v>
      </c>
      <c r="E32" s="224"/>
      <c r="F32" s="68"/>
      <c r="G32" s="240"/>
      <c r="H32" s="240"/>
    </row>
    <row r="33" spans="2:8" ht="14.6">
      <c r="B33" s="429" t="s">
        <v>170</v>
      </c>
      <c r="C33" s="72">
        <v>9.8317239825588771</v>
      </c>
      <c r="D33" s="340">
        <f t="shared" si="0"/>
        <v>12</v>
      </c>
      <c r="E33" s="224"/>
      <c r="F33" s="68"/>
      <c r="G33" s="240"/>
      <c r="H33" s="240"/>
    </row>
    <row r="34" spans="2:8" ht="14.6">
      <c r="B34" s="432" t="s">
        <v>57</v>
      </c>
      <c r="C34" s="74">
        <v>3.75</v>
      </c>
      <c r="D34" s="73">
        <f t="shared" si="0"/>
        <v>38</v>
      </c>
      <c r="E34" s="224"/>
      <c r="F34" s="68"/>
      <c r="G34" s="240"/>
      <c r="H34" s="240"/>
    </row>
    <row r="35" spans="2:8" ht="14.6">
      <c r="B35" s="429" t="s">
        <v>789</v>
      </c>
      <c r="C35" s="72">
        <v>3.6</v>
      </c>
      <c r="D35" s="340">
        <f t="shared" si="0"/>
        <v>39</v>
      </c>
      <c r="E35" s="224"/>
      <c r="F35" s="68"/>
      <c r="G35" s="240"/>
      <c r="H35" s="240"/>
    </row>
    <row r="36" spans="2:8" ht="14.6">
      <c r="B36" s="432" t="s">
        <v>171</v>
      </c>
      <c r="C36" s="74" t="s">
        <v>328</v>
      </c>
      <c r="D36" s="343" t="s">
        <v>328</v>
      </c>
      <c r="E36" s="224"/>
      <c r="F36" s="68"/>
      <c r="G36" s="240"/>
      <c r="H36" s="240"/>
    </row>
    <row r="37" spans="2:8" ht="14.6">
      <c r="B37" s="429" t="s">
        <v>60</v>
      </c>
      <c r="C37" s="72">
        <v>5.5</v>
      </c>
      <c r="D37" s="340">
        <f t="shared" si="0"/>
        <v>28</v>
      </c>
      <c r="E37" s="224"/>
      <c r="F37" s="68"/>
      <c r="G37" s="240"/>
      <c r="H37" s="240"/>
    </row>
    <row r="38" spans="2:8">
      <c r="B38" s="432" t="s">
        <v>61</v>
      </c>
      <c r="C38" s="74">
        <v>6.0566600548127738</v>
      </c>
      <c r="D38" s="73">
        <f t="shared" si="0"/>
        <v>24</v>
      </c>
      <c r="E38" s="224"/>
      <c r="F38" s="68"/>
      <c r="G38" s="224"/>
      <c r="H38" s="224"/>
    </row>
    <row r="39" spans="2:8">
      <c r="B39" s="429" t="s">
        <v>790</v>
      </c>
      <c r="C39" s="72">
        <v>6.44</v>
      </c>
      <c r="D39" s="340">
        <f t="shared" si="0"/>
        <v>23</v>
      </c>
      <c r="E39" s="224"/>
      <c r="F39" s="68"/>
      <c r="G39" s="224"/>
      <c r="H39" s="224"/>
    </row>
    <row r="40" spans="2:8">
      <c r="B40" s="432" t="s">
        <v>303</v>
      </c>
      <c r="C40" s="74">
        <v>14.583879079671377</v>
      </c>
      <c r="D40" s="73">
        <f t="shared" si="0"/>
        <v>6</v>
      </c>
      <c r="E40" s="224"/>
      <c r="F40" s="68"/>
      <c r="G40" s="224"/>
      <c r="H40" s="224"/>
    </row>
    <row r="41" spans="2:8">
      <c r="B41" s="429" t="s">
        <v>791</v>
      </c>
      <c r="C41" s="72">
        <v>5.12</v>
      </c>
      <c r="D41" s="340">
        <f t="shared" si="0"/>
        <v>31</v>
      </c>
      <c r="E41" s="224"/>
      <c r="F41" s="68"/>
      <c r="G41" s="224"/>
      <c r="H41" s="224"/>
    </row>
    <row r="42" spans="2:8">
      <c r="B42" s="432" t="s">
        <v>305</v>
      </c>
      <c r="C42" s="74">
        <v>9.83109434659087</v>
      </c>
      <c r="D42" s="73">
        <f t="shared" si="0"/>
        <v>13</v>
      </c>
      <c r="E42" s="224"/>
      <c r="F42" s="68"/>
      <c r="G42" s="224"/>
      <c r="H42" s="224"/>
    </row>
    <row r="43" spans="2:8">
      <c r="B43" s="429" t="s">
        <v>66</v>
      </c>
      <c r="C43" s="72">
        <v>5.56</v>
      </c>
      <c r="D43" s="340">
        <f t="shared" si="0"/>
        <v>27</v>
      </c>
      <c r="E43" s="224"/>
      <c r="F43" s="68"/>
      <c r="G43" s="224"/>
      <c r="H43" s="224"/>
    </row>
    <row r="44" spans="2:8">
      <c r="B44" s="432" t="s">
        <v>173</v>
      </c>
      <c r="C44" s="74">
        <v>21.945272599593221</v>
      </c>
      <c r="D44" s="73">
        <f t="shared" si="0"/>
        <v>2</v>
      </c>
      <c r="E44" s="224"/>
      <c r="F44" s="68"/>
      <c r="G44" s="224"/>
      <c r="H44" s="224"/>
    </row>
    <row r="45" spans="2:8">
      <c r="B45" s="429" t="s">
        <v>792</v>
      </c>
      <c r="C45" s="72">
        <v>7.407378873067846</v>
      </c>
      <c r="D45" s="340">
        <f t="shared" si="0"/>
        <v>21</v>
      </c>
      <c r="E45" s="224"/>
      <c r="F45" s="68"/>
      <c r="G45" s="224"/>
      <c r="H45" s="224"/>
    </row>
    <row r="46" spans="2:8">
      <c r="B46" s="432" t="s">
        <v>793</v>
      </c>
      <c r="C46" s="74">
        <v>5.4</v>
      </c>
      <c r="D46" s="73">
        <f t="shared" si="0"/>
        <v>30</v>
      </c>
      <c r="E46" s="224"/>
      <c r="F46" s="68"/>
      <c r="G46" s="224"/>
      <c r="H46" s="224"/>
    </row>
    <row r="47" spans="2:8">
      <c r="B47" s="429" t="s">
        <v>731</v>
      </c>
      <c r="C47" s="72">
        <v>5.4221215766832049</v>
      </c>
      <c r="D47" s="340">
        <f t="shared" si="0"/>
        <v>29</v>
      </c>
      <c r="E47" s="224"/>
      <c r="F47" s="68"/>
      <c r="G47" s="224"/>
      <c r="H47" s="224"/>
    </row>
    <row r="48" spans="2:8">
      <c r="B48" s="432" t="s">
        <v>794</v>
      </c>
      <c r="C48" s="74">
        <v>4.7300000000000004</v>
      </c>
      <c r="D48" s="73">
        <f t="shared" si="0"/>
        <v>33</v>
      </c>
      <c r="E48" s="224"/>
      <c r="F48" s="68"/>
      <c r="G48" s="224"/>
      <c r="H48" s="224"/>
    </row>
    <row r="49" spans="1:8">
      <c r="A49" s="224"/>
      <c r="B49" s="429" t="s">
        <v>795</v>
      </c>
      <c r="C49" s="72">
        <v>4.4630902089043003</v>
      </c>
      <c r="D49" s="340">
        <f t="shared" si="0"/>
        <v>35</v>
      </c>
      <c r="E49" s="224"/>
      <c r="F49" s="68"/>
      <c r="G49" s="224"/>
      <c r="H49" s="224"/>
    </row>
    <row r="50" spans="1:8">
      <c r="A50" s="224"/>
      <c r="B50" s="432" t="s">
        <v>141</v>
      </c>
      <c r="C50" s="74">
        <v>2.4</v>
      </c>
      <c r="D50" s="73">
        <f t="shared" si="0"/>
        <v>46</v>
      </c>
      <c r="E50" s="224"/>
      <c r="F50" s="68"/>
      <c r="G50" s="224"/>
      <c r="H50" s="224"/>
    </row>
    <row r="51" spans="1:8">
      <c r="A51" s="224"/>
      <c r="B51" s="429" t="s">
        <v>200</v>
      </c>
      <c r="C51" s="72">
        <v>15.917972111766419</v>
      </c>
      <c r="D51" s="340">
        <f t="shared" si="0"/>
        <v>5</v>
      </c>
      <c r="E51" s="224"/>
      <c r="F51" s="68"/>
      <c r="G51" s="224"/>
      <c r="H51" s="224"/>
    </row>
    <row r="52" spans="1:8">
      <c r="A52" s="224"/>
      <c r="B52" s="432" t="s">
        <v>405</v>
      </c>
      <c r="C52" s="74">
        <v>7.6830503295857522</v>
      </c>
      <c r="D52" s="73">
        <f t="shared" si="0"/>
        <v>19</v>
      </c>
      <c r="E52" s="224"/>
      <c r="F52" s="68"/>
      <c r="G52" s="224"/>
      <c r="H52" s="224"/>
    </row>
    <row r="53" spans="1:8">
      <c r="A53" s="224"/>
      <c r="B53" s="429" t="s">
        <v>149</v>
      </c>
      <c r="C53" s="72">
        <v>19.891703641420648</v>
      </c>
      <c r="D53" s="340">
        <f t="shared" si="0"/>
        <v>3</v>
      </c>
      <c r="E53" s="224"/>
      <c r="F53" s="68"/>
      <c r="G53" s="224"/>
      <c r="H53" s="224"/>
    </row>
    <row r="54" spans="1:8">
      <c r="A54" s="224"/>
      <c r="B54" s="432" t="s">
        <v>796</v>
      </c>
      <c r="C54" s="74">
        <v>35.31</v>
      </c>
      <c r="D54" s="73">
        <f t="shared" si="0"/>
        <v>1</v>
      </c>
      <c r="E54" s="224"/>
      <c r="F54" s="68"/>
      <c r="G54" s="224"/>
      <c r="H54" s="224"/>
    </row>
    <row r="55" spans="1:8">
      <c r="A55" s="224"/>
      <c r="B55" s="429" t="s">
        <v>406</v>
      </c>
      <c r="C55" s="72">
        <v>7.6247742158613896</v>
      </c>
      <c r="D55" s="340">
        <f t="shared" si="0"/>
        <v>20</v>
      </c>
      <c r="E55" s="224"/>
      <c r="F55" s="68"/>
      <c r="G55" s="224"/>
      <c r="H55" s="224"/>
    </row>
    <row r="56" spans="1:8">
      <c r="A56" s="224"/>
      <c r="B56" s="432" t="s">
        <v>79</v>
      </c>
      <c r="C56" s="74">
        <v>3.25</v>
      </c>
      <c r="D56" s="73">
        <f t="shared" si="0"/>
        <v>41</v>
      </c>
      <c r="E56" s="224"/>
      <c r="F56" s="68"/>
      <c r="G56" s="224"/>
      <c r="H56" s="224"/>
    </row>
    <row r="57" spans="1:8" ht="15.75" customHeight="1">
      <c r="A57" s="224"/>
      <c r="B57" s="429" t="s">
        <v>134</v>
      </c>
      <c r="C57" s="72" t="s">
        <v>328</v>
      </c>
      <c r="D57" s="399" t="s">
        <v>328</v>
      </c>
      <c r="E57" s="224"/>
      <c r="F57" s="68"/>
      <c r="G57" s="224"/>
      <c r="H57" s="224"/>
    </row>
    <row r="58" spans="1:8" ht="15.75" customHeight="1">
      <c r="A58" s="224"/>
      <c r="B58" s="432" t="s">
        <v>797</v>
      </c>
      <c r="C58" s="74">
        <v>6.2</v>
      </c>
      <c r="D58" s="368">
        <f>-RANK(C58,$C$8:$C$58)</f>
        <v>-24</v>
      </c>
      <c r="E58" s="224"/>
      <c r="F58" s="68"/>
      <c r="G58" s="224"/>
      <c r="H58" s="224"/>
    </row>
    <row r="59" spans="1:8" s="224" customFormat="1" ht="15.75" customHeight="1">
      <c r="B59" s="231"/>
      <c r="C59" s="68"/>
    </row>
    <row r="60" spans="1:8" ht="36.75" customHeight="1">
      <c r="A60" s="762" t="s">
        <v>798</v>
      </c>
      <c r="B60" s="762"/>
      <c r="C60" s="762"/>
      <c r="D60" s="762"/>
      <c r="E60" s="762"/>
      <c r="F60" s="762"/>
      <c r="G60" s="224"/>
      <c r="H60" s="224"/>
    </row>
    <row r="61" spans="1:8" ht="27.75" customHeight="1">
      <c r="A61" s="762" t="s">
        <v>799</v>
      </c>
      <c r="B61" s="762"/>
      <c r="C61" s="762"/>
      <c r="D61" s="762"/>
      <c r="E61" s="762"/>
      <c r="F61" s="762"/>
      <c r="G61" s="224"/>
      <c r="H61" s="224"/>
    </row>
    <row r="62" spans="1:8">
      <c r="A62" s="771" t="s">
        <v>800</v>
      </c>
      <c r="B62" s="771"/>
      <c r="C62" s="771"/>
      <c r="D62" s="771"/>
      <c r="E62" s="771"/>
      <c r="F62" s="771"/>
      <c r="G62" s="224"/>
      <c r="H62" s="224"/>
    </row>
    <row r="63" spans="1:8" ht="15" customHeight="1">
      <c r="A63" s="771" t="s">
        <v>801</v>
      </c>
      <c r="B63" s="771"/>
      <c r="C63" s="771"/>
      <c r="D63" s="771"/>
      <c r="E63" s="771"/>
      <c r="F63" s="771"/>
      <c r="G63" s="224"/>
      <c r="H63" s="224"/>
    </row>
    <row r="64" spans="1:8">
      <c r="A64" s="771" t="s">
        <v>802</v>
      </c>
      <c r="B64" s="771"/>
      <c r="C64" s="771"/>
      <c r="D64" s="771"/>
      <c r="E64" s="771"/>
      <c r="F64" s="771"/>
      <c r="G64" s="224"/>
      <c r="H64" s="224"/>
    </row>
    <row r="65" spans="1:8">
      <c r="A65" s="771" t="s">
        <v>658</v>
      </c>
      <c r="B65" s="771"/>
      <c r="C65" s="771"/>
      <c r="D65" s="771"/>
      <c r="E65" s="771"/>
      <c r="F65" s="771"/>
      <c r="G65" s="224"/>
      <c r="H65" s="224"/>
    </row>
    <row r="66" spans="1:8" s="224" customFormat="1">
      <c r="A66" s="567"/>
      <c r="B66" s="567"/>
      <c r="C66" s="567"/>
      <c r="D66" s="567"/>
      <c r="E66" s="567"/>
      <c r="F66" s="567"/>
    </row>
    <row r="67" spans="1:8" ht="42.75" customHeight="1">
      <c r="A67" s="730" t="s">
        <v>972</v>
      </c>
      <c r="B67" s="730"/>
      <c r="C67" s="730"/>
      <c r="D67" s="730"/>
      <c r="E67" s="730"/>
      <c r="F67" s="730"/>
      <c r="G67" s="224"/>
      <c r="H67" s="224"/>
    </row>
    <row r="68" spans="1:8" s="224" customFormat="1">
      <c r="A68" s="730"/>
      <c r="B68" s="730"/>
      <c r="C68" s="730"/>
      <c r="D68" s="730"/>
      <c r="E68" s="730"/>
      <c r="F68" s="730"/>
    </row>
    <row r="69" spans="1:8" ht="15" customHeight="1">
      <c r="A69" s="730"/>
      <c r="B69" s="730"/>
      <c r="C69" s="730"/>
      <c r="D69" s="730"/>
      <c r="E69" s="730"/>
      <c r="F69" s="730"/>
      <c r="G69" s="224"/>
      <c r="H69" s="224"/>
    </row>
    <row r="70" spans="1:8">
      <c r="A70" s="730"/>
      <c r="B70" s="730"/>
      <c r="C70" s="730"/>
      <c r="D70" s="730"/>
      <c r="E70" s="730"/>
      <c r="F70" s="730"/>
      <c r="G70" s="224"/>
      <c r="H70" s="224"/>
    </row>
    <row r="71" spans="1:8">
      <c r="A71" s="730"/>
      <c r="B71" s="730"/>
      <c r="C71" s="730"/>
      <c r="D71" s="730"/>
      <c r="E71" s="730"/>
      <c r="F71" s="730"/>
      <c r="G71" s="224"/>
      <c r="H71" s="224"/>
    </row>
    <row r="72" spans="1:8" ht="13.5" customHeight="1">
      <c r="A72" s="224" t="s">
        <v>727</v>
      </c>
      <c r="B72" s="224"/>
      <c r="C72" s="224"/>
      <c r="D72" s="224"/>
      <c r="E72" s="224"/>
      <c r="F72" s="224"/>
      <c r="G72" s="224"/>
      <c r="H72" s="224"/>
    </row>
    <row r="73" spans="1:8">
      <c r="B73" s="305"/>
      <c r="C73" s="224"/>
      <c r="D73" s="224"/>
      <c r="E73" s="224"/>
      <c r="F73" s="224"/>
      <c r="G73" s="224"/>
      <c r="H73" s="224"/>
    </row>
    <row r="74" spans="1:8" ht="15" customHeight="1">
      <c r="A74" s="224"/>
      <c r="B74" s="224"/>
      <c r="C74" s="224"/>
      <c r="D74" s="224"/>
      <c r="E74" s="224"/>
      <c r="F74" s="224"/>
      <c r="G74" s="224"/>
      <c r="H74" s="224"/>
    </row>
    <row r="75" spans="1:8" ht="15" customHeight="1">
      <c r="A75" s="224"/>
      <c r="B75" s="224"/>
      <c r="C75" s="224"/>
      <c r="D75" s="224"/>
      <c r="E75" s="224"/>
      <c r="F75" s="224"/>
      <c r="G75" s="224"/>
      <c r="H75" s="224"/>
    </row>
    <row r="83" s="2" customFormat="1" ht="14.25" customHeight="1"/>
  </sheetData>
  <mergeCells count="11">
    <mergeCell ref="B1:D1"/>
    <mergeCell ref="A2:E2"/>
    <mergeCell ref="A4:E4"/>
    <mergeCell ref="A3:E3"/>
    <mergeCell ref="A61:F61"/>
    <mergeCell ref="A60:F60"/>
    <mergeCell ref="A65:F65"/>
    <mergeCell ref="A64:F64"/>
    <mergeCell ref="A63:F63"/>
    <mergeCell ref="A62:F62"/>
    <mergeCell ref="A67:F71"/>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zoomScaleNormal="100" workbookViewId="0">
      <selection activeCell="F28" sqref="F28"/>
    </sheetView>
  </sheetViews>
  <sheetFormatPr defaultColWidth="9.23046875" defaultRowHeight="14.15"/>
  <cols>
    <col min="1" max="1" width="15.69140625" style="567" customWidth="1"/>
    <col min="2" max="2" width="13.23046875" style="567" customWidth="1"/>
    <col min="3" max="3" width="17.23046875" style="429" customWidth="1"/>
    <col min="4" max="4" width="13.69140625" style="429" customWidth="1"/>
    <col min="5" max="5" width="15.69140625" style="567" customWidth="1"/>
    <col min="6" max="6" width="10.15234375" style="567" bestFit="1" customWidth="1"/>
    <col min="7" max="16384" width="9.23046875" style="567"/>
  </cols>
  <sheetData>
    <row r="1" spans="1:6" s="420" customFormat="1">
      <c r="A1" s="567"/>
      <c r="B1" s="722" t="s">
        <v>411</v>
      </c>
      <c r="C1" s="722"/>
      <c r="D1" s="722"/>
      <c r="E1" s="567"/>
    </row>
    <row r="2" spans="1:6" s="422" customFormat="1" ht="17.600000000000001">
      <c r="A2" s="742" t="s">
        <v>20</v>
      </c>
      <c r="B2" s="742"/>
      <c r="C2" s="742"/>
      <c r="D2" s="742"/>
      <c r="E2" s="742"/>
      <c r="F2" s="565"/>
    </row>
    <row r="3" spans="1:6" s="422" customFormat="1" ht="17.600000000000001">
      <c r="A3" s="742" t="s">
        <v>395</v>
      </c>
      <c r="B3" s="742"/>
      <c r="C3" s="742"/>
      <c r="D3" s="742"/>
      <c r="E3" s="742"/>
    </row>
    <row r="4" spans="1:6" s="422" customFormat="1" ht="17.600000000000001">
      <c r="A4" s="742" t="s">
        <v>859</v>
      </c>
      <c r="B4" s="742"/>
      <c r="C4" s="742"/>
      <c r="D4" s="742"/>
      <c r="E4" s="742"/>
    </row>
    <row r="5" spans="1:6">
      <c r="C5" s="567"/>
      <c r="D5" s="567"/>
    </row>
    <row r="6" spans="1:6" s="55" customFormat="1">
      <c r="A6" s="426"/>
      <c r="B6" s="69" t="s">
        <v>27</v>
      </c>
      <c r="C6" s="69" t="s">
        <v>186</v>
      </c>
      <c r="D6" s="69" t="s">
        <v>29</v>
      </c>
      <c r="E6" s="426"/>
    </row>
    <row r="7" spans="1:6">
      <c r="B7" s="429" t="s">
        <v>187</v>
      </c>
      <c r="C7" s="497">
        <v>1.07</v>
      </c>
      <c r="D7" s="567"/>
    </row>
    <row r="8" spans="1:6">
      <c r="B8" s="432" t="s">
        <v>396</v>
      </c>
      <c r="C8" s="277">
        <v>1.7</v>
      </c>
      <c r="D8" s="432">
        <f>RANK(C8,$C$8:$C$57)</f>
        <v>5</v>
      </c>
      <c r="E8" s="429"/>
      <c r="F8" s="400"/>
    </row>
    <row r="9" spans="1:6">
      <c r="B9" s="429" t="s">
        <v>32</v>
      </c>
      <c r="C9" s="273">
        <v>2.5</v>
      </c>
      <c r="D9" s="429">
        <f t="shared" ref="D9:D55" si="0">RANK(C9,$C$8:$C$57)</f>
        <v>2</v>
      </c>
      <c r="F9" s="400"/>
    </row>
    <row r="10" spans="1:6">
      <c r="B10" s="432" t="s">
        <v>326</v>
      </c>
      <c r="C10" s="277">
        <v>0.84</v>
      </c>
      <c r="D10" s="432">
        <f t="shared" si="0"/>
        <v>26</v>
      </c>
      <c r="E10" s="429"/>
    </row>
    <row r="11" spans="1:6">
      <c r="B11" s="429" t="s">
        <v>803</v>
      </c>
      <c r="C11" s="273">
        <v>1.4710300696347667</v>
      </c>
      <c r="D11" s="429">
        <f t="shared" si="0"/>
        <v>11</v>
      </c>
      <c r="E11" s="429"/>
    </row>
    <row r="12" spans="1:6">
      <c r="B12" s="432" t="s">
        <v>188</v>
      </c>
      <c r="C12" s="277">
        <v>0.2</v>
      </c>
      <c r="D12" s="432">
        <f t="shared" si="0"/>
        <v>45</v>
      </c>
      <c r="E12" s="429"/>
    </row>
    <row r="13" spans="1:6">
      <c r="B13" s="429" t="s">
        <v>398</v>
      </c>
      <c r="C13" s="273">
        <v>0.31532486410368998</v>
      </c>
      <c r="D13" s="429">
        <f t="shared" si="0"/>
        <v>40</v>
      </c>
      <c r="E13" s="429"/>
    </row>
    <row r="14" spans="1:6">
      <c r="B14" s="432" t="s">
        <v>189</v>
      </c>
      <c r="C14" s="703">
        <v>0.79200000000000004</v>
      </c>
      <c r="D14" s="432">
        <f t="shared" si="0"/>
        <v>27</v>
      </c>
      <c r="E14" s="429"/>
    </row>
    <row r="15" spans="1:6">
      <c r="B15" s="429" t="s">
        <v>38</v>
      </c>
      <c r="C15" s="273">
        <v>1.63</v>
      </c>
      <c r="D15" s="429">
        <f t="shared" si="0"/>
        <v>7</v>
      </c>
    </row>
    <row r="16" spans="1:6">
      <c r="B16" s="432" t="s">
        <v>129</v>
      </c>
      <c r="C16" s="277">
        <v>2.25</v>
      </c>
      <c r="D16" s="432">
        <f t="shared" si="0"/>
        <v>3</v>
      </c>
      <c r="E16" s="429"/>
    </row>
    <row r="17" spans="2:6">
      <c r="B17" s="429" t="s">
        <v>190</v>
      </c>
      <c r="C17" s="273">
        <v>1.5141650137031935</v>
      </c>
      <c r="D17" s="429">
        <f t="shared" si="0"/>
        <v>8</v>
      </c>
      <c r="E17" s="429"/>
    </row>
    <row r="18" spans="2:6">
      <c r="B18" s="432" t="s">
        <v>300</v>
      </c>
      <c r="C18" s="277">
        <v>1.38</v>
      </c>
      <c r="D18" s="432">
        <f t="shared" si="0"/>
        <v>14</v>
      </c>
      <c r="E18" s="429"/>
    </row>
    <row r="19" spans="2:6">
      <c r="B19" s="429" t="s">
        <v>301</v>
      </c>
      <c r="C19" s="273">
        <v>0.45</v>
      </c>
      <c r="D19" s="429">
        <f t="shared" si="0"/>
        <v>37</v>
      </c>
      <c r="E19" s="429"/>
    </row>
    <row r="20" spans="2:6">
      <c r="B20" s="432" t="s">
        <v>191</v>
      </c>
      <c r="C20" s="277">
        <v>1.39</v>
      </c>
      <c r="D20" s="432">
        <f t="shared" si="0"/>
        <v>13</v>
      </c>
      <c r="E20" s="429"/>
    </row>
    <row r="21" spans="2:6">
      <c r="B21" s="429" t="s">
        <v>192</v>
      </c>
      <c r="C21" s="273">
        <v>0.47</v>
      </c>
      <c r="D21" s="429">
        <f t="shared" si="0"/>
        <v>36</v>
      </c>
      <c r="E21" s="429"/>
    </row>
    <row r="22" spans="2:6">
      <c r="B22" s="432" t="s">
        <v>312</v>
      </c>
      <c r="C22" s="277">
        <v>1.75</v>
      </c>
      <c r="D22" s="432">
        <f t="shared" si="0"/>
        <v>4</v>
      </c>
      <c r="E22" s="429"/>
    </row>
    <row r="23" spans="2:6">
      <c r="B23" s="429" t="s">
        <v>302</v>
      </c>
      <c r="C23" s="273">
        <v>0.3</v>
      </c>
      <c r="D23" s="429">
        <f t="shared" si="0"/>
        <v>41</v>
      </c>
      <c r="E23" s="429"/>
    </row>
    <row r="24" spans="2:6">
      <c r="B24" s="432" t="s">
        <v>804</v>
      </c>
      <c r="C24" s="277">
        <v>3.23</v>
      </c>
      <c r="D24" s="432">
        <f t="shared" si="0"/>
        <v>1</v>
      </c>
      <c r="E24" s="429"/>
    </row>
    <row r="25" spans="2:6">
      <c r="B25" s="429" t="s">
        <v>193</v>
      </c>
      <c r="C25" s="273">
        <v>0.75708250685159673</v>
      </c>
      <c r="D25" s="429">
        <f t="shared" si="0"/>
        <v>28</v>
      </c>
      <c r="E25" s="429"/>
    </row>
    <row r="26" spans="2:6">
      <c r="B26" s="432" t="s">
        <v>399</v>
      </c>
      <c r="C26" s="277">
        <v>0.6</v>
      </c>
      <c r="D26" s="432">
        <f t="shared" si="0"/>
        <v>32</v>
      </c>
      <c r="E26" s="429"/>
    </row>
    <row r="27" spans="2:6">
      <c r="B27" s="429" t="s">
        <v>805</v>
      </c>
      <c r="C27" s="273">
        <v>1.48</v>
      </c>
      <c r="D27" s="429">
        <f t="shared" si="0"/>
        <v>10</v>
      </c>
      <c r="E27" s="429"/>
      <c r="F27" s="400"/>
    </row>
    <row r="28" spans="2:6">
      <c r="B28" s="432" t="s">
        <v>194</v>
      </c>
      <c r="C28" s="277">
        <v>0.55000000000000004</v>
      </c>
      <c r="D28" s="432">
        <f t="shared" si="0"/>
        <v>33</v>
      </c>
      <c r="E28" s="429"/>
      <c r="F28" s="400"/>
    </row>
    <row r="29" spans="2:6">
      <c r="B29" s="429" t="s">
        <v>400</v>
      </c>
      <c r="C29" s="273">
        <v>0.51</v>
      </c>
      <c r="D29" s="429">
        <f t="shared" si="0"/>
        <v>35</v>
      </c>
      <c r="E29" s="429"/>
    </row>
    <row r="30" spans="2:6">
      <c r="B30" s="432" t="s">
        <v>806</v>
      </c>
      <c r="C30" s="277">
        <v>1.2204721671234398</v>
      </c>
      <c r="D30" s="432">
        <f t="shared" si="0"/>
        <v>17</v>
      </c>
      <c r="E30" s="429"/>
    </row>
    <row r="31" spans="2:6">
      <c r="B31" s="429" t="s">
        <v>807</v>
      </c>
      <c r="C31" s="680" t="s">
        <v>328</v>
      </c>
      <c r="D31" s="429" t="s">
        <v>328</v>
      </c>
      <c r="E31" s="429"/>
    </row>
    <row r="32" spans="2:6">
      <c r="B32" s="432" t="s">
        <v>55</v>
      </c>
      <c r="C32" s="277">
        <v>0.42</v>
      </c>
      <c r="D32" s="432">
        <f t="shared" si="0"/>
        <v>38</v>
      </c>
    </row>
    <row r="33" spans="2:6">
      <c r="B33" s="429" t="s">
        <v>170</v>
      </c>
      <c r="C33" s="273">
        <v>1.0599155095922355</v>
      </c>
      <c r="D33" s="429">
        <f t="shared" si="0"/>
        <v>20</v>
      </c>
      <c r="E33" s="429"/>
    </row>
    <row r="34" spans="2:6">
      <c r="B34" s="432" t="s">
        <v>401</v>
      </c>
      <c r="C34" s="277">
        <v>0.95</v>
      </c>
      <c r="D34" s="432">
        <f t="shared" si="0"/>
        <v>23</v>
      </c>
      <c r="E34" s="429"/>
    </row>
    <row r="35" spans="2:6">
      <c r="B35" s="429" t="s">
        <v>130</v>
      </c>
      <c r="C35" s="273">
        <v>0.7</v>
      </c>
      <c r="D35" s="429">
        <f t="shared" si="0"/>
        <v>30</v>
      </c>
      <c r="E35" s="429"/>
    </row>
    <row r="36" spans="2:6">
      <c r="B36" s="432" t="s">
        <v>901</v>
      </c>
      <c r="C36" s="681" t="s">
        <v>328</v>
      </c>
      <c r="D36" s="432" t="s">
        <v>328</v>
      </c>
      <c r="E36" s="429"/>
    </row>
    <row r="37" spans="2:6">
      <c r="B37" s="429" t="s">
        <v>402</v>
      </c>
      <c r="C37" s="273">
        <v>0.875</v>
      </c>
      <c r="D37" s="429">
        <f t="shared" si="0"/>
        <v>24</v>
      </c>
    </row>
    <row r="38" spans="2:6">
      <c r="B38" s="432" t="s">
        <v>403</v>
      </c>
      <c r="C38" s="277">
        <v>1.7</v>
      </c>
      <c r="D38" s="432">
        <f t="shared" si="0"/>
        <v>5</v>
      </c>
      <c r="E38" s="429"/>
    </row>
    <row r="39" spans="2:6">
      <c r="B39" s="429" t="s">
        <v>62</v>
      </c>
      <c r="C39" s="273">
        <v>0.3</v>
      </c>
      <c r="D39" s="429">
        <f t="shared" si="0"/>
        <v>41</v>
      </c>
    </row>
    <row r="40" spans="2:6">
      <c r="B40" s="432" t="s">
        <v>303</v>
      </c>
      <c r="C40" s="277">
        <v>0.99707766152355282</v>
      </c>
      <c r="D40" s="432">
        <f t="shared" si="0"/>
        <v>22</v>
      </c>
      <c r="E40" s="429"/>
    </row>
    <row r="41" spans="2:6">
      <c r="B41" s="429" t="s">
        <v>304</v>
      </c>
      <c r="C41" s="273">
        <v>1.22</v>
      </c>
      <c r="D41" s="429">
        <f t="shared" si="0"/>
        <v>18</v>
      </c>
      <c r="E41" s="429"/>
    </row>
    <row r="42" spans="2:6">
      <c r="B42" s="432" t="s">
        <v>305</v>
      </c>
      <c r="C42" s="277">
        <v>0.32</v>
      </c>
      <c r="D42" s="432">
        <f t="shared" si="0"/>
        <v>39</v>
      </c>
      <c r="E42" s="429"/>
    </row>
    <row r="43" spans="2:6">
      <c r="B43" s="429" t="s">
        <v>306</v>
      </c>
      <c r="C43" s="273">
        <v>0.72</v>
      </c>
      <c r="D43" s="429">
        <f t="shared" si="0"/>
        <v>29</v>
      </c>
      <c r="E43" s="429"/>
      <c r="F43" s="400"/>
    </row>
    <row r="44" spans="2:6">
      <c r="B44" s="432" t="s">
        <v>173</v>
      </c>
      <c r="C44" s="277">
        <v>0.67</v>
      </c>
      <c r="D44" s="432">
        <f t="shared" si="0"/>
        <v>31</v>
      </c>
      <c r="E44" s="429"/>
      <c r="F44" s="400"/>
    </row>
    <row r="45" spans="2:6">
      <c r="B45" s="429" t="s">
        <v>808</v>
      </c>
      <c r="C45" s="680" t="s">
        <v>328</v>
      </c>
      <c r="D45" s="429" t="s">
        <v>328</v>
      </c>
      <c r="E45" s="429"/>
    </row>
    <row r="46" spans="2:6">
      <c r="B46" s="432" t="s">
        <v>198</v>
      </c>
      <c r="C46" s="277">
        <v>1.4</v>
      </c>
      <c r="D46" s="432">
        <f t="shared" si="0"/>
        <v>12</v>
      </c>
      <c r="E46" s="429"/>
    </row>
    <row r="47" spans="2:6">
      <c r="B47" s="429" t="s">
        <v>404</v>
      </c>
      <c r="C47" s="273">
        <v>1.08</v>
      </c>
      <c r="D47" s="429">
        <f t="shared" si="0"/>
        <v>19</v>
      </c>
      <c r="E47" s="429"/>
    </row>
    <row r="48" spans="2:6">
      <c r="B48" s="432" t="s">
        <v>809</v>
      </c>
      <c r="C48" s="277">
        <v>1.33</v>
      </c>
      <c r="D48" s="432">
        <f t="shared" si="0"/>
        <v>15</v>
      </c>
      <c r="E48" s="429"/>
    </row>
    <row r="49" spans="1:6">
      <c r="B49" s="429" t="s">
        <v>127</v>
      </c>
      <c r="C49" s="273">
        <v>1.2730902089042997</v>
      </c>
      <c r="D49" s="429">
        <f t="shared" si="0"/>
        <v>16</v>
      </c>
      <c r="E49" s="429"/>
    </row>
    <row r="50" spans="1:6">
      <c r="B50" s="432" t="s">
        <v>132</v>
      </c>
      <c r="C50" s="277">
        <v>0.20399999999999999</v>
      </c>
      <c r="D50" s="432">
        <f t="shared" si="0"/>
        <v>44</v>
      </c>
      <c r="E50" s="429"/>
    </row>
    <row r="51" spans="1:6">
      <c r="B51" s="429" t="s">
        <v>810</v>
      </c>
      <c r="C51" s="680" t="s">
        <v>328</v>
      </c>
      <c r="D51" s="429" t="s">
        <v>328</v>
      </c>
      <c r="E51" s="429"/>
    </row>
    <row r="52" spans="1:6">
      <c r="B52" s="432" t="s">
        <v>405</v>
      </c>
      <c r="C52" s="277">
        <v>0.55000000000000004</v>
      </c>
      <c r="D52" s="432">
        <f t="shared" si="0"/>
        <v>33</v>
      </c>
      <c r="E52" s="429"/>
    </row>
    <row r="53" spans="1:6">
      <c r="B53" s="429" t="s">
        <v>149</v>
      </c>
      <c r="C53" s="273">
        <v>1.5141650137031935</v>
      </c>
      <c r="D53" s="429">
        <f t="shared" si="0"/>
        <v>8</v>
      </c>
      <c r="E53" s="429"/>
    </row>
    <row r="54" spans="1:6">
      <c r="B54" s="432" t="s">
        <v>133</v>
      </c>
      <c r="C54" s="277">
        <v>0.86761655285192973</v>
      </c>
      <c r="D54" s="432">
        <f t="shared" si="0"/>
        <v>25</v>
      </c>
      <c r="E54" s="429"/>
    </row>
    <row r="55" spans="1:6">
      <c r="B55" s="429" t="s">
        <v>406</v>
      </c>
      <c r="C55" s="273">
        <v>1</v>
      </c>
      <c r="D55" s="429">
        <f t="shared" si="0"/>
        <v>21</v>
      </c>
      <c r="E55" s="429"/>
      <c r="F55" s="400"/>
    </row>
    <row r="56" spans="1:6">
      <c r="B56" s="432" t="s">
        <v>307</v>
      </c>
      <c r="C56" s="277">
        <v>0.25002649788773978</v>
      </c>
      <c r="D56" s="432">
        <f>RANK(C56,$C$8:$C$57)</f>
        <v>43</v>
      </c>
      <c r="E56" s="429"/>
      <c r="F56" s="400"/>
    </row>
    <row r="57" spans="1:6">
      <c r="B57" s="429" t="s">
        <v>811</v>
      </c>
      <c r="C57" s="680" t="s">
        <v>328</v>
      </c>
      <c r="D57" s="578" t="s">
        <v>328</v>
      </c>
      <c r="E57" s="429"/>
    </row>
    <row r="58" spans="1:6">
      <c r="B58" s="432" t="s">
        <v>812</v>
      </c>
      <c r="C58" s="277">
        <v>1.8900000000000001</v>
      </c>
      <c r="D58" s="579">
        <f>-RANK(C58,$C$8:$C$58)</f>
        <v>-4</v>
      </c>
      <c r="E58" s="429"/>
    </row>
    <row r="60" spans="1:6">
      <c r="A60" s="567" t="s">
        <v>973</v>
      </c>
    </row>
    <row r="61" spans="1:6" ht="15.75" customHeight="1">
      <c r="A61" s="429" t="s">
        <v>813</v>
      </c>
      <c r="B61" s="429"/>
      <c r="E61" s="429"/>
    </row>
    <row r="62" spans="1:6" ht="15" customHeight="1">
      <c r="A62" s="429" t="s">
        <v>814</v>
      </c>
      <c r="B62" s="429"/>
      <c r="D62" s="567"/>
    </row>
    <row r="63" spans="1:6" ht="15" customHeight="1">
      <c r="A63" s="429" t="s">
        <v>815</v>
      </c>
      <c r="B63" s="429"/>
      <c r="D63" s="567"/>
    </row>
    <row r="64" spans="1:6">
      <c r="A64" s="65" t="s">
        <v>974</v>
      </c>
      <c r="B64" s="65"/>
      <c r="C64" s="65"/>
      <c r="D64" s="65"/>
      <c r="E64" s="65"/>
      <c r="F64" s="65"/>
    </row>
    <row r="65" spans="1:6" ht="15" customHeight="1">
      <c r="A65" s="429"/>
      <c r="B65" s="429"/>
      <c r="D65" s="567"/>
    </row>
    <row r="66" spans="1:6" ht="75" customHeight="1">
      <c r="A66" s="729" t="s">
        <v>975</v>
      </c>
      <c r="B66" s="729"/>
      <c r="C66" s="729"/>
      <c r="D66" s="729"/>
      <c r="E66" s="729"/>
      <c r="F66" s="729"/>
    </row>
    <row r="67" spans="1:6" ht="18" customHeight="1">
      <c r="A67" s="561"/>
      <c r="B67" s="561"/>
      <c r="C67" s="561"/>
      <c r="D67" s="561"/>
      <c r="E67" s="561"/>
      <c r="F67" s="561"/>
    </row>
    <row r="68" spans="1:6" ht="15" customHeight="1">
      <c r="A68" s="429" t="s">
        <v>976</v>
      </c>
      <c r="B68" s="429"/>
      <c r="E68" s="429"/>
    </row>
    <row r="69" spans="1:6" ht="15" customHeight="1">
      <c r="A69" s="561"/>
      <c r="B69" s="561"/>
      <c r="C69" s="561"/>
      <c r="D69" s="561"/>
      <c r="E69" s="561"/>
    </row>
    <row r="70" spans="1:6" ht="12.75" customHeight="1"/>
    <row r="72" spans="1:6">
      <c r="B72" s="204"/>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opLeftCell="A40" workbookViewId="0">
      <selection activeCell="H70" sqref="H70"/>
    </sheetView>
  </sheetViews>
  <sheetFormatPr defaultColWidth="9.23046875" defaultRowHeight="14.15"/>
  <cols>
    <col min="1" max="1" width="15.69140625" style="2" customWidth="1"/>
    <col min="2" max="2" width="11.61328125" style="2" customWidth="1"/>
    <col min="3" max="3" width="15.23046875" style="48" customWidth="1"/>
    <col min="4" max="4" width="12.23046875" style="48" customWidth="1"/>
    <col min="5" max="5" width="15.69140625" style="2" customWidth="1"/>
    <col min="6" max="9" width="9.23046875" style="2"/>
    <col min="10" max="10" width="8.3828125" style="2" customWidth="1"/>
    <col min="11" max="16384" width="9.23046875" style="2"/>
  </cols>
  <sheetData>
    <row r="1" spans="1:7" s="16" customFormat="1">
      <c r="B1" s="773" t="s">
        <v>412</v>
      </c>
      <c r="C1" s="773"/>
      <c r="D1" s="773"/>
    </row>
    <row r="2" spans="1:7" s="64" customFormat="1" ht="17.600000000000001">
      <c r="A2" s="738" t="s">
        <v>21</v>
      </c>
      <c r="B2" s="738"/>
      <c r="C2" s="738"/>
      <c r="D2" s="738"/>
      <c r="E2" s="738"/>
    </row>
    <row r="3" spans="1:7" s="64" customFormat="1" ht="17.600000000000001">
      <c r="B3" s="738" t="s">
        <v>395</v>
      </c>
      <c r="C3" s="738"/>
      <c r="D3" s="738"/>
    </row>
    <row r="4" spans="1:7" s="64" customFormat="1" ht="17.600000000000001">
      <c r="A4" s="738" t="s">
        <v>859</v>
      </c>
      <c r="B4" s="738"/>
      <c r="C4" s="738"/>
      <c r="D4" s="738"/>
      <c r="E4" s="738"/>
    </row>
    <row r="5" spans="1:7">
      <c r="A5" s="224"/>
      <c r="B5" s="193"/>
      <c r="C5" s="233"/>
      <c r="D5" s="233"/>
      <c r="E5" s="224"/>
      <c r="F5" s="224"/>
      <c r="G5" s="224"/>
    </row>
    <row r="6" spans="1:7" s="55" customFormat="1">
      <c r="B6" s="291" t="s">
        <v>27</v>
      </c>
      <c r="C6" s="291" t="s">
        <v>186</v>
      </c>
      <c r="D6" s="291" t="s">
        <v>29</v>
      </c>
    </row>
    <row r="7" spans="1:7" ht="15">
      <c r="A7" s="224"/>
      <c r="B7" s="248" t="s">
        <v>187</v>
      </c>
      <c r="C7" s="76">
        <v>0.58064516129032262</v>
      </c>
      <c r="D7" s="75"/>
      <c r="E7" s="224"/>
      <c r="F7" s="1"/>
      <c r="G7" s="224"/>
    </row>
    <row r="8" spans="1:7" ht="15">
      <c r="A8" s="224"/>
      <c r="B8" s="247" t="s">
        <v>396</v>
      </c>
      <c r="C8" s="74">
        <v>0.53333333333333333</v>
      </c>
      <c r="D8" s="73">
        <f>RANK(C8,$C$8:$C$57)</f>
        <v>8</v>
      </c>
      <c r="E8" s="248"/>
      <c r="F8" s="1"/>
      <c r="G8" s="224"/>
    </row>
    <row r="9" spans="1:7" ht="15">
      <c r="A9" s="224"/>
      <c r="B9" s="246" t="s">
        <v>32</v>
      </c>
      <c r="C9" s="72">
        <v>1.07</v>
      </c>
      <c r="D9" s="340">
        <f t="shared" ref="D9:D56" si="0">RANK(C9,$C$8:$C$57)</f>
        <v>2</v>
      </c>
      <c r="E9" s="67"/>
      <c r="F9" s="1"/>
      <c r="G9" s="400"/>
    </row>
    <row r="10" spans="1:7">
      <c r="A10" s="224"/>
      <c r="B10" s="247" t="s">
        <v>33</v>
      </c>
      <c r="C10" s="74">
        <v>0.16</v>
      </c>
      <c r="D10" s="73">
        <f t="shared" si="0"/>
        <v>36</v>
      </c>
      <c r="E10" s="67"/>
      <c r="G10" s="224"/>
    </row>
    <row r="11" spans="1:7">
      <c r="A11" s="224"/>
      <c r="B11" s="246" t="s">
        <v>760</v>
      </c>
      <c r="C11" s="72">
        <v>0.34218749999999998</v>
      </c>
      <c r="D11" s="340">
        <f t="shared" si="0"/>
        <v>19</v>
      </c>
      <c r="E11" s="248"/>
      <c r="G11" s="224"/>
    </row>
    <row r="12" spans="1:7">
      <c r="A12" s="224"/>
      <c r="B12" s="247" t="s">
        <v>35</v>
      </c>
      <c r="C12" s="74">
        <v>0.2</v>
      </c>
      <c r="D12" s="73">
        <f t="shared" si="0"/>
        <v>30</v>
      </c>
      <c r="E12" s="67"/>
      <c r="G12" s="224"/>
    </row>
    <row r="13" spans="1:7">
      <c r="A13" s="224"/>
      <c r="B13" s="246" t="s">
        <v>36</v>
      </c>
      <c r="C13" s="72">
        <v>0.08</v>
      </c>
      <c r="D13" s="340">
        <f t="shared" si="0"/>
        <v>46</v>
      </c>
      <c r="E13" s="67"/>
      <c r="G13" s="224"/>
    </row>
    <row r="14" spans="1:7" ht="15">
      <c r="A14" s="224"/>
      <c r="B14" s="247" t="s">
        <v>37</v>
      </c>
      <c r="C14" s="74">
        <v>0.23225806451612904</v>
      </c>
      <c r="D14" s="73">
        <f t="shared" si="0"/>
        <v>27</v>
      </c>
      <c r="E14" s="67"/>
      <c r="F14" s="1"/>
      <c r="G14" s="224"/>
    </row>
    <row r="15" spans="1:7" ht="15">
      <c r="A15" s="224"/>
      <c r="B15" s="246" t="s">
        <v>38</v>
      </c>
      <c r="C15" s="72">
        <v>0.26290322580645165</v>
      </c>
      <c r="D15" s="340">
        <f t="shared" si="0"/>
        <v>24</v>
      </c>
      <c r="E15" s="67"/>
      <c r="F15" s="1"/>
      <c r="G15" s="224"/>
    </row>
    <row r="16" spans="1:7" ht="15">
      <c r="A16" s="224"/>
      <c r="B16" s="247" t="s">
        <v>761</v>
      </c>
      <c r="C16" s="74">
        <v>0.48</v>
      </c>
      <c r="D16" s="73">
        <f t="shared" si="0"/>
        <v>9</v>
      </c>
      <c r="E16" s="248"/>
      <c r="F16" s="1"/>
      <c r="G16" s="224"/>
    </row>
    <row r="17" spans="2:7" ht="15">
      <c r="B17" s="246" t="s">
        <v>902</v>
      </c>
      <c r="C17" s="72">
        <v>0.48</v>
      </c>
      <c r="D17" s="340">
        <f t="shared" si="0"/>
        <v>9</v>
      </c>
      <c r="E17" s="248"/>
      <c r="F17" s="1"/>
      <c r="G17" s="224"/>
    </row>
    <row r="18" spans="2:7" ht="15">
      <c r="B18" s="247" t="s">
        <v>762</v>
      </c>
      <c r="C18" s="74">
        <v>0.93</v>
      </c>
      <c r="D18" s="73">
        <f t="shared" si="0"/>
        <v>3</v>
      </c>
      <c r="E18" s="248"/>
      <c r="F18" s="1"/>
      <c r="G18" s="224"/>
    </row>
    <row r="19" spans="2:7" ht="15">
      <c r="B19" s="246" t="s">
        <v>763</v>
      </c>
      <c r="C19" s="72">
        <v>0.15</v>
      </c>
      <c r="D19" s="340">
        <f t="shared" si="0"/>
        <v>38</v>
      </c>
      <c r="E19" s="248"/>
      <c r="F19" s="1"/>
      <c r="G19" s="224"/>
    </row>
    <row r="20" spans="2:7" ht="15">
      <c r="B20" s="247" t="s">
        <v>43</v>
      </c>
      <c r="C20" s="74">
        <v>0.23100000000000001</v>
      </c>
      <c r="D20" s="73">
        <f t="shared" si="0"/>
        <v>28</v>
      </c>
      <c r="E20" s="67"/>
      <c r="F20" s="1"/>
      <c r="G20" s="224"/>
    </row>
    <row r="21" spans="2:7" ht="15">
      <c r="B21" s="246" t="s">
        <v>44</v>
      </c>
      <c r="C21" s="72">
        <v>0.115</v>
      </c>
      <c r="D21" s="340">
        <f t="shared" si="0"/>
        <v>43</v>
      </c>
      <c r="E21" s="67"/>
      <c r="F21" s="1"/>
      <c r="G21" s="224"/>
    </row>
    <row r="22" spans="2:7" ht="15">
      <c r="B22" s="247" t="s">
        <v>764</v>
      </c>
      <c r="C22" s="74">
        <v>0.19</v>
      </c>
      <c r="D22" s="73">
        <f t="shared" si="0"/>
        <v>32</v>
      </c>
      <c r="E22" s="248"/>
      <c r="F22" s="1"/>
      <c r="G22" s="224"/>
    </row>
    <row r="23" spans="2:7" ht="15">
      <c r="B23" s="246" t="s">
        <v>46</v>
      </c>
      <c r="C23" s="72">
        <v>0.18</v>
      </c>
      <c r="D23" s="340">
        <f t="shared" si="0"/>
        <v>33</v>
      </c>
      <c r="E23" s="67"/>
      <c r="F23" s="1"/>
      <c r="G23" s="224"/>
    </row>
    <row r="24" spans="2:7" ht="15">
      <c r="B24" s="247" t="s">
        <v>428</v>
      </c>
      <c r="C24" s="74">
        <v>0.89064516129032267</v>
      </c>
      <c r="D24" s="73">
        <f t="shared" si="0"/>
        <v>4</v>
      </c>
      <c r="E24" s="248"/>
      <c r="F24" s="1"/>
      <c r="G24" s="224"/>
    </row>
    <row r="25" spans="2:7" ht="15">
      <c r="B25" s="246" t="s">
        <v>48</v>
      </c>
      <c r="C25" s="72">
        <v>0.40322580645161288</v>
      </c>
      <c r="D25" s="340">
        <f t="shared" si="0"/>
        <v>16</v>
      </c>
      <c r="E25" s="67"/>
      <c r="F25" s="1"/>
      <c r="G25" s="224"/>
    </row>
    <row r="26" spans="2:7" ht="15">
      <c r="B26" s="247" t="s">
        <v>49</v>
      </c>
      <c r="C26" s="74">
        <v>0.35</v>
      </c>
      <c r="D26" s="73">
        <f t="shared" si="0"/>
        <v>18</v>
      </c>
      <c r="E26" s="67"/>
      <c r="F26" s="1"/>
      <c r="G26" s="224"/>
    </row>
    <row r="27" spans="2:7" ht="15">
      <c r="B27" s="246" t="s">
        <v>313</v>
      </c>
      <c r="C27" s="72">
        <v>0.55000000000000004</v>
      </c>
      <c r="D27" s="340">
        <f t="shared" si="0"/>
        <v>7</v>
      </c>
      <c r="E27" s="248"/>
      <c r="F27" s="1"/>
      <c r="G27" s="224"/>
    </row>
    <row r="28" spans="2:7" ht="15">
      <c r="B28" s="247" t="s">
        <v>51</v>
      </c>
      <c r="C28" s="74">
        <v>0.1064516129032258</v>
      </c>
      <c r="D28" s="73">
        <f t="shared" si="0"/>
        <v>44</v>
      </c>
      <c r="E28" s="67"/>
      <c r="F28" s="1"/>
      <c r="G28" s="224"/>
    </row>
    <row r="29" spans="2:7" ht="15">
      <c r="B29" s="246" t="s">
        <v>52</v>
      </c>
      <c r="C29" s="72">
        <v>0.20322580645161289</v>
      </c>
      <c r="D29" s="340">
        <f t="shared" si="0"/>
        <v>29</v>
      </c>
      <c r="E29" s="67"/>
      <c r="F29" s="1"/>
      <c r="G29" s="224"/>
    </row>
    <row r="30" spans="2:7" ht="15">
      <c r="B30" s="247" t="s">
        <v>765</v>
      </c>
      <c r="C30" s="74">
        <v>0.46483870967741936</v>
      </c>
      <c r="D30" s="73">
        <f t="shared" si="0"/>
        <v>11</v>
      </c>
      <c r="E30" s="248"/>
      <c r="F30" s="1"/>
      <c r="G30" s="224"/>
    </row>
    <row r="31" spans="2:7" ht="15">
      <c r="B31" s="246" t="s">
        <v>54</v>
      </c>
      <c r="C31" s="72">
        <v>0.42680000000000001</v>
      </c>
      <c r="D31" s="340">
        <f t="shared" si="0"/>
        <v>13</v>
      </c>
      <c r="E31" s="67"/>
      <c r="F31" s="1"/>
      <c r="G31" s="224"/>
    </row>
    <row r="32" spans="2:7" ht="15">
      <c r="B32" s="247" t="s">
        <v>55</v>
      </c>
      <c r="C32" s="74">
        <v>0.06</v>
      </c>
      <c r="D32" s="73">
        <f t="shared" si="0"/>
        <v>49</v>
      </c>
      <c r="E32" s="67"/>
      <c r="F32" s="1"/>
      <c r="G32" s="224"/>
    </row>
    <row r="33" spans="2:7" ht="15">
      <c r="B33" s="246" t="s">
        <v>56</v>
      </c>
      <c r="C33" s="72">
        <v>0.13870967741935483</v>
      </c>
      <c r="D33" s="340">
        <f t="shared" si="0"/>
        <v>40</v>
      </c>
      <c r="E33" s="67"/>
      <c r="F33" s="1"/>
      <c r="G33" s="224"/>
    </row>
    <row r="34" spans="2:7" ht="15">
      <c r="B34" s="247" t="s">
        <v>57</v>
      </c>
      <c r="C34" s="74">
        <v>0.31</v>
      </c>
      <c r="D34" s="73">
        <f t="shared" si="0"/>
        <v>20</v>
      </c>
      <c r="E34" s="67"/>
      <c r="F34" s="1"/>
      <c r="G34" s="224"/>
    </row>
    <row r="35" spans="2:7" ht="15">
      <c r="B35" s="246" t="s">
        <v>58</v>
      </c>
      <c r="C35" s="72">
        <v>0.16</v>
      </c>
      <c r="D35" s="340">
        <f t="shared" si="0"/>
        <v>36</v>
      </c>
      <c r="E35" s="67"/>
      <c r="F35" s="1"/>
      <c r="G35" s="224"/>
    </row>
    <row r="36" spans="2:7" ht="15">
      <c r="B36" s="247" t="s">
        <v>59</v>
      </c>
      <c r="C36" s="74">
        <v>0.3</v>
      </c>
      <c r="D36" s="73">
        <f t="shared" si="0"/>
        <v>21</v>
      </c>
      <c r="E36" s="67"/>
      <c r="F36" s="1"/>
      <c r="G36" s="224"/>
    </row>
    <row r="37" spans="2:7" ht="15">
      <c r="B37" s="246" t="s">
        <v>60</v>
      </c>
      <c r="C37" s="72">
        <v>0.12</v>
      </c>
      <c r="D37" s="340">
        <f t="shared" si="0"/>
        <v>42</v>
      </c>
      <c r="E37" s="67"/>
      <c r="F37" s="1"/>
      <c r="G37" s="224"/>
    </row>
    <row r="38" spans="2:7" ht="15">
      <c r="B38" s="247" t="s">
        <v>61</v>
      </c>
      <c r="C38" s="74">
        <v>0.41</v>
      </c>
      <c r="D38" s="73">
        <f t="shared" si="0"/>
        <v>15</v>
      </c>
      <c r="E38" s="67"/>
      <c r="F38" s="1"/>
      <c r="G38" s="224"/>
    </row>
    <row r="39" spans="2:7" ht="15">
      <c r="B39" s="246" t="s">
        <v>62</v>
      </c>
      <c r="C39" s="72">
        <v>0.14000000000000001</v>
      </c>
      <c r="D39" s="340">
        <f t="shared" si="0"/>
        <v>39</v>
      </c>
      <c r="E39" s="67"/>
      <c r="F39" s="1"/>
      <c r="G39" s="224"/>
    </row>
    <row r="40" spans="2:7" ht="15">
      <c r="B40" s="247" t="s">
        <v>766</v>
      </c>
      <c r="C40" s="74">
        <v>0.61709999999999998</v>
      </c>
      <c r="D40" s="73">
        <f t="shared" si="0"/>
        <v>6</v>
      </c>
      <c r="E40" s="248"/>
      <c r="F40" s="1"/>
      <c r="G40" s="224"/>
    </row>
    <row r="41" spans="2:7" ht="15">
      <c r="B41" s="246" t="s">
        <v>767</v>
      </c>
      <c r="C41" s="72">
        <v>0.44999999999999996</v>
      </c>
      <c r="D41" s="340">
        <f t="shared" si="0"/>
        <v>12</v>
      </c>
      <c r="E41" s="248"/>
      <c r="F41" s="1"/>
      <c r="G41" s="224"/>
    </row>
    <row r="42" spans="2:7" ht="15">
      <c r="B42" s="247" t="s">
        <v>768</v>
      </c>
      <c r="C42" s="74">
        <v>0.1792</v>
      </c>
      <c r="D42" s="73">
        <f t="shared" si="0"/>
        <v>34</v>
      </c>
      <c r="E42" s="248"/>
      <c r="F42" s="1"/>
      <c r="G42" s="224"/>
    </row>
    <row r="43" spans="2:7" ht="15">
      <c r="B43" s="246" t="s">
        <v>769</v>
      </c>
      <c r="C43" s="72">
        <v>0.40322580645161288</v>
      </c>
      <c r="D43" s="340">
        <f t="shared" si="0"/>
        <v>16</v>
      </c>
      <c r="E43" s="248"/>
      <c r="F43" s="1"/>
      <c r="G43" s="224"/>
    </row>
    <row r="44" spans="2:7" ht="15">
      <c r="B44" s="247" t="s">
        <v>67</v>
      </c>
      <c r="C44" s="74">
        <v>8.387096774193549E-2</v>
      </c>
      <c r="D44" s="73">
        <f t="shared" si="0"/>
        <v>45</v>
      </c>
      <c r="E44" s="67"/>
      <c r="F44" s="1"/>
      <c r="G44" s="224"/>
    </row>
    <row r="45" spans="2:7" ht="15">
      <c r="B45" s="246" t="s">
        <v>68</v>
      </c>
      <c r="C45" s="72">
        <v>0.08</v>
      </c>
      <c r="D45" s="340">
        <f t="shared" si="0"/>
        <v>46</v>
      </c>
      <c r="E45" s="67"/>
      <c r="F45" s="1"/>
      <c r="G45" s="224"/>
    </row>
    <row r="46" spans="2:7" ht="15">
      <c r="B46" s="247" t="s">
        <v>730</v>
      </c>
      <c r="C46" s="74">
        <v>0.12422939068100358</v>
      </c>
      <c r="D46" s="73">
        <f t="shared" si="0"/>
        <v>41</v>
      </c>
      <c r="E46" s="248"/>
      <c r="F46" s="1"/>
      <c r="G46" s="224"/>
    </row>
    <row r="47" spans="2:7" ht="15">
      <c r="B47" s="246" t="s">
        <v>70</v>
      </c>
      <c r="C47" s="72">
        <v>0.76800000000000002</v>
      </c>
      <c r="D47" s="340">
        <f t="shared" si="0"/>
        <v>5</v>
      </c>
      <c r="E47" s="67"/>
      <c r="F47" s="1"/>
      <c r="G47" s="224"/>
    </row>
    <row r="48" spans="2:7" ht="15">
      <c r="B48" s="247" t="s">
        <v>71</v>
      </c>
      <c r="C48" s="74">
        <v>0.27387096774193548</v>
      </c>
      <c r="D48" s="73">
        <f t="shared" si="0"/>
        <v>22</v>
      </c>
      <c r="E48" s="67"/>
      <c r="F48" s="1"/>
      <c r="G48" s="224"/>
    </row>
    <row r="49" spans="1:8" ht="15">
      <c r="A49" s="224"/>
      <c r="B49" s="246" t="s">
        <v>201</v>
      </c>
      <c r="C49" s="72">
        <v>1.2867741935483872</v>
      </c>
      <c r="D49" s="340">
        <f t="shared" si="0"/>
        <v>1</v>
      </c>
      <c r="E49" s="248"/>
      <c r="F49" s="1"/>
      <c r="G49" s="224"/>
      <c r="H49" s="224"/>
    </row>
    <row r="50" spans="1:8" ht="15">
      <c r="A50" s="224"/>
      <c r="B50" s="247" t="s">
        <v>770</v>
      </c>
      <c r="C50" s="74">
        <v>0.19800000000000001</v>
      </c>
      <c r="D50" s="73">
        <f t="shared" si="0"/>
        <v>31</v>
      </c>
      <c r="E50" s="248"/>
      <c r="F50" s="1"/>
      <c r="G50" s="224"/>
      <c r="H50" s="224"/>
    </row>
    <row r="51" spans="1:8" ht="15">
      <c r="A51" s="224"/>
      <c r="B51" s="246" t="s">
        <v>771</v>
      </c>
      <c r="C51" s="72">
        <v>0.41290322580645161</v>
      </c>
      <c r="D51" s="340">
        <f t="shared" si="0"/>
        <v>14</v>
      </c>
      <c r="E51" s="248"/>
      <c r="F51" s="1"/>
      <c r="G51" s="224"/>
      <c r="H51" s="224"/>
    </row>
    <row r="52" spans="1:8" ht="15">
      <c r="A52" s="224"/>
      <c r="B52" s="247" t="s">
        <v>75</v>
      </c>
      <c r="C52" s="74">
        <v>0.26500000000000001</v>
      </c>
      <c r="D52" s="73">
        <f t="shared" si="0"/>
        <v>23</v>
      </c>
      <c r="E52" s="67"/>
      <c r="F52" s="1"/>
      <c r="G52" s="224"/>
      <c r="H52" s="224"/>
    </row>
    <row r="53" spans="1:8" ht="15">
      <c r="A53" s="224"/>
      <c r="B53" s="246" t="s">
        <v>772</v>
      </c>
      <c r="C53" s="72">
        <v>0.25645161290322582</v>
      </c>
      <c r="D53" s="340">
        <f t="shared" si="0"/>
        <v>26</v>
      </c>
      <c r="E53" s="248"/>
      <c r="F53" s="1"/>
      <c r="G53" s="224"/>
      <c r="H53" s="224"/>
    </row>
    <row r="54" spans="1:8" ht="15">
      <c r="A54" s="224"/>
      <c r="B54" s="247" t="s">
        <v>773</v>
      </c>
      <c r="C54" s="74">
        <v>0.26064516129032256</v>
      </c>
      <c r="D54" s="73">
        <f t="shared" si="0"/>
        <v>25</v>
      </c>
      <c r="E54" s="248"/>
      <c r="F54" s="1"/>
      <c r="G54" s="224"/>
      <c r="H54" s="224"/>
    </row>
    <row r="55" spans="1:8" ht="15">
      <c r="A55" s="224"/>
      <c r="B55" s="246" t="s">
        <v>78</v>
      </c>
      <c r="C55" s="72">
        <v>0.17741935483870969</v>
      </c>
      <c r="D55" s="340">
        <f t="shared" si="0"/>
        <v>35</v>
      </c>
      <c r="E55" s="67"/>
      <c r="F55" s="1"/>
      <c r="G55" s="224"/>
      <c r="H55" s="224"/>
    </row>
    <row r="56" spans="1:8" ht="15">
      <c r="A56" s="224"/>
      <c r="B56" s="247" t="s">
        <v>774</v>
      </c>
      <c r="C56" s="74">
        <v>6.4516129032258063E-2</v>
      </c>
      <c r="D56" s="73">
        <f t="shared" si="0"/>
        <v>48</v>
      </c>
      <c r="E56" s="248"/>
      <c r="F56" s="1"/>
      <c r="G56" s="224"/>
      <c r="H56" s="224"/>
    </row>
    <row r="57" spans="1:8" ht="15">
      <c r="A57" s="224"/>
      <c r="B57" s="246" t="s">
        <v>80</v>
      </c>
      <c r="C57" s="72">
        <v>1.8927062671289917E-2</v>
      </c>
      <c r="D57" s="340">
        <f>RANK(C57,$C$8:$C$57)</f>
        <v>50</v>
      </c>
      <c r="E57" s="67"/>
      <c r="F57" s="1"/>
      <c r="G57" s="224"/>
      <c r="H57" s="224"/>
    </row>
    <row r="58" spans="1:8" s="224" customFormat="1" ht="15">
      <c r="B58" s="247" t="s">
        <v>775</v>
      </c>
      <c r="C58" s="74">
        <v>0.72</v>
      </c>
      <c r="D58" s="368">
        <f>-RANK(C58,$C$8:$C$58)</f>
        <v>-6</v>
      </c>
      <c r="E58" s="248"/>
      <c r="F58" s="1"/>
    </row>
    <row r="60" spans="1:8" ht="42" customHeight="1">
      <c r="A60" s="429" t="s">
        <v>903</v>
      </c>
      <c r="B60" s="554"/>
      <c r="C60" s="554"/>
      <c r="D60" s="554"/>
      <c r="E60" s="224"/>
      <c r="F60" s="224"/>
      <c r="G60" s="224"/>
      <c r="H60" s="70"/>
    </row>
    <row r="61" spans="1:8" ht="15" customHeight="1">
      <c r="A61" s="233" t="s">
        <v>757</v>
      </c>
      <c r="B61" s="316"/>
      <c r="C61" s="316"/>
      <c r="D61" s="315"/>
      <c r="E61" s="224"/>
      <c r="F61" s="224"/>
      <c r="G61" s="224"/>
      <c r="H61" s="290"/>
    </row>
    <row r="62" spans="1:8">
      <c r="A62" s="233" t="s">
        <v>758</v>
      </c>
      <c r="B62" s="233"/>
      <c r="C62" s="233"/>
      <c r="D62" s="224"/>
      <c r="E62" s="224"/>
      <c r="F62" s="224"/>
      <c r="G62" s="224"/>
      <c r="H62" s="290"/>
    </row>
    <row r="63" spans="1:8" s="224" customFormat="1" ht="45.75" customHeight="1">
      <c r="A63" s="729" t="s">
        <v>759</v>
      </c>
      <c r="B63" s="729"/>
      <c r="C63" s="729"/>
      <c r="D63" s="729"/>
      <c r="E63" s="729"/>
      <c r="H63" s="290"/>
    </row>
    <row r="64" spans="1:8">
      <c r="A64" s="429" t="s">
        <v>776</v>
      </c>
      <c r="B64" s="233"/>
      <c r="C64" s="233"/>
      <c r="D64" s="224"/>
      <c r="E64" s="224"/>
      <c r="F64" s="224"/>
      <c r="G64" s="224"/>
      <c r="H64" s="290"/>
    </row>
    <row r="65" spans="1:16" s="224" customFormat="1" ht="14.25" customHeight="1">
      <c r="A65" s="728" t="s">
        <v>977</v>
      </c>
      <c r="B65" s="728"/>
      <c r="C65" s="728"/>
      <c r="D65" s="728"/>
      <c r="E65" s="728"/>
      <c r="F65" s="728"/>
      <c r="G65" s="728"/>
      <c r="H65" s="290"/>
    </row>
    <row r="66" spans="1:16" s="71" customFormat="1">
      <c r="A66" s="728"/>
      <c r="B66" s="728"/>
      <c r="C66" s="728"/>
      <c r="D66" s="728"/>
      <c r="E66" s="728"/>
      <c r="F66" s="728"/>
      <c r="G66" s="728"/>
      <c r="H66" s="293"/>
      <c r="I66" s="293"/>
      <c r="M66" s="772"/>
      <c r="N66" s="772"/>
      <c r="O66" s="772"/>
      <c r="P66" s="772"/>
    </row>
    <row r="67" spans="1:16" s="224" customFormat="1">
      <c r="A67" s="728"/>
      <c r="B67" s="728"/>
      <c r="C67" s="728"/>
      <c r="D67" s="728"/>
      <c r="E67" s="728"/>
      <c r="F67" s="728"/>
      <c r="G67" s="728"/>
      <c r="H67" s="290"/>
      <c r="M67" s="315"/>
      <c r="N67" s="316"/>
      <c r="O67" s="316"/>
      <c r="P67" s="315"/>
    </row>
    <row r="68" spans="1:16">
      <c r="A68" s="233" t="s">
        <v>904</v>
      </c>
      <c r="B68" s="233"/>
      <c r="C68" s="233"/>
      <c r="D68" s="224"/>
      <c r="E68" s="224"/>
      <c r="F68" s="224"/>
      <c r="G68" s="224"/>
      <c r="H68" s="290"/>
      <c r="I68" s="224"/>
    </row>
    <row r="69" spans="1:16">
      <c r="A69" s="224"/>
      <c r="B69" s="224"/>
      <c r="C69" s="233"/>
      <c r="D69" s="233"/>
      <c r="E69" s="224"/>
      <c r="F69" s="224"/>
      <c r="G69" s="224"/>
      <c r="H69" s="224"/>
      <c r="I69" s="290"/>
    </row>
    <row r="70" spans="1:16" ht="15" customHeight="1">
      <c r="A70" s="224"/>
      <c r="B70" s="224"/>
      <c r="C70" s="233"/>
      <c r="D70" s="233"/>
      <c r="E70" s="224"/>
      <c r="F70" s="224"/>
      <c r="G70" s="224"/>
      <c r="H70" s="224"/>
      <c r="I70" s="290"/>
      <c r="J70" s="556"/>
    </row>
    <row r="71" spans="1:16" ht="14.25" customHeight="1">
      <c r="A71" s="557"/>
      <c r="B71" s="555"/>
      <c r="C71" s="555"/>
      <c r="D71" s="555"/>
      <c r="E71" s="555"/>
      <c r="F71" s="555"/>
      <c r="G71" s="555"/>
      <c r="H71" s="555"/>
      <c r="I71" s="555"/>
    </row>
    <row r="72" spans="1:16" ht="14.25" customHeight="1">
      <c r="A72" s="555"/>
      <c r="B72" s="555"/>
      <c r="C72" s="555"/>
      <c r="D72" s="555"/>
      <c r="E72" s="555"/>
      <c r="F72" s="555"/>
      <c r="G72" s="555"/>
      <c r="H72" s="555"/>
      <c r="I72" s="555"/>
    </row>
    <row r="73" spans="1:16" ht="15" customHeight="1">
      <c r="A73" s="555"/>
      <c r="B73" s="555"/>
      <c r="C73" s="555"/>
      <c r="D73" s="555"/>
      <c r="E73" s="555"/>
      <c r="F73" s="555"/>
      <c r="G73" s="555"/>
      <c r="H73" s="555"/>
      <c r="I73" s="555"/>
    </row>
    <row r="74" spans="1:16">
      <c r="A74" s="224"/>
      <c r="B74" s="224"/>
      <c r="C74" s="233"/>
      <c r="D74" s="233"/>
      <c r="E74" s="224"/>
      <c r="F74" s="224"/>
      <c r="G74" s="224"/>
      <c r="H74" s="224"/>
      <c r="I74" s="290"/>
    </row>
    <row r="75" spans="1:16">
      <c r="A75" s="224"/>
      <c r="B75" s="224"/>
      <c r="C75" s="233"/>
      <c r="D75" s="233"/>
      <c r="E75" s="224"/>
      <c r="F75" s="224"/>
      <c r="G75" s="224"/>
      <c r="H75" s="224"/>
      <c r="I75" s="290"/>
    </row>
    <row r="76" spans="1:16">
      <c r="A76" s="224"/>
      <c r="B76" s="224"/>
      <c r="C76" s="233"/>
      <c r="D76" s="233"/>
      <c r="E76" s="224"/>
      <c r="F76" s="224"/>
      <c r="G76" s="224"/>
      <c r="H76" s="224"/>
      <c r="I76" s="233"/>
    </row>
    <row r="77" spans="1:16">
      <c r="A77" s="224"/>
      <c r="B77" s="224"/>
      <c r="C77" s="233"/>
      <c r="D77" s="233"/>
      <c r="E77" s="224"/>
      <c r="F77" s="224"/>
      <c r="G77" s="224"/>
      <c r="H77" s="224"/>
      <c r="I77" s="233"/>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opLeftCell="A31" workbookViewId="0">
      <selection activeCell="A61" sqref="A61"/>
    </sheetView>
  </sheetViews>
  <sheetFormatPr defaultColWidth="9.23046875" defaultRowHeight="14.15"/>
  <cols>
    <col min="1" max="1" width="15.69140625" style="359" customWidth="1"/>
    <col min="2" max="2" width="11" style="367" customWidth="1"/>
    <col min="3" max="3" width="22" style="359" customWidth="1"/>
    <col min="4" max="4" width="11.69140625" style="359" customWidth="1"/>
    <col min="5" max="5" width="15.69140625" style="359" customWidth="1"/>
    <col min="6" max="6" width="11.23046875" style="359" bestFit="1" customWidth="1"/>
    <col min="7" max="16384" width="9.23046875" style="359"/>
  </cols>
  <sheetData>
    <row r="1" spans="1:10" s="349" customFormat="1">
      <c r="B1" s="80"/>
      <c r="C1" s="349" t="s">
        <v>413</v>
      </c>
    </row>
    <row r="2" spans="1:10" s="358" customFormat="1" ht="17.600000000000001">
      <c r="A2" s="738" t="s">
        <v>22</v>
      </c>
      <c r="B2" s="738"/>
      <c r="C2" s="738"/>
      <c r="D2" s="738"/>
      <c r="E2" s="738"/>
    </row>
    <row r="3" spans="1:10" s="357" customFormat="1" ht="17.600000000000001">
      <c r="B3" s="742" t="str">
        <f>CONCATENATE("As of July 1, ",Pop!F1)</f>
        <v>As of July 1, 2020</v>
      </c>
      <c r="C3" s="742"/>
      <c r="D3" s="742"/>
      <c r="H3" s="78"/>
      <c r="I3" s="78"/>
      <c r="J3" s="359"/>
    </row>
    <row r="4" spans="1:10">
      <c r="B4" s="193"/>
      <c r="H4" s="78"/>
      <c r="I4" s="78"/>
    </row>
    <row r="5" spans="1:10" s="55" customFormat="1" ht="28.3">
      <c r="B5" s="353" t="s">
        <v>27</v>
      </c>
      <c r="C5" s="50" t="s">
        <v>409</v>
      </c>
      <c r="D5" s="353" t="s">
        <v>29</v>
      </c>
      <c r="H5" s="78"/>
      <c r="I5" s="78"/>
      <c r="J5" s="359"/>
    </row>
    <row r="6" spans="1:10" s="259" customFormat="1">
      <c r="A6" s="359"/>
      <c r="B6" s="232" t="s">
        <v>202</v>
      </c>
      <c r="C6" s="156">
        <v>9.8299999999999998E-2</v>
      </c>
      <c r="D6" s="232"/>
      <c r="H6" s="78"/>
      <c r="I6" s="78"/>
      <c r="J6" s="359"/>
    </row>
    <row r="7" spans="1:10">
      <c r="B7" s="233" t="s">
        <v>31</v>
      </c>
      <c r="C7" s="469">
        <v>0.11046120455778621</v>
      </c>
      <c r="D7" s="233">
        <f>IF(C7="$0","--",RANK(C7,$C$7:$C$56))</f>
        <v>26</v>
      </c>
      <c r="F7" s="429"/>
      <c r="G7" s="462"/>
      <c r="H7" s="78"/>
      <c r="I7" s="467"/>
      <c r="J7" s="467"/>
    </row>
    <row r="8" spans="1:10">
      <c r="B8" s="232" t="s">
        <v>32</v>
      </c>
      <c r="C8" s="468">
        <v>0.14324454693434618</v>
      </c>
      <c r="D8" s="232">
        <f>IF(C8="$0","--",RANK(C8,$C$7:$C$56))</f>
        <v>16</v>
      </c>
      <c r="F8" s="429"/>
      <c r="G8" s="462"/>
      <c r="H8" s="78"/>
      <c r="I8" s="467"/>
      <c r="J8" s="467"/>
    </row>
    <row r="9" spans="1:10">
      <c r="B9" s="233" t="s">
        <v>33</v>
      </c>
      <c r="C9" s="469">
        <v>0.12642593597395552</v>
      </c>
      <c r="D9" s="233">
        <f t="shared" ref="D9:D55" si="0">IF(C9="$0","--",RANK(C9,$C$7:$C$56))</f>
        <v>19</v>
      </c>
      <c r="F9" s="429"/>
      <c r="G9" s="462"/>
      <c r="H9" s="78"/>
      <c r="I9" s="467"/>
      <c r="J9" s="467"/>
    </row>
    <row r="10" spans="1:10">
      <c r="B10" s="232" t="s">
        <v>34</v>
      </c>
      <c r="C10" s="468">
        <v>0.20211627102550192</v>
      </c>
      <c r="D10" s="232">
        <f t="shared" si="0"/>
        <v>2</v>
      </c>
      <c r="F10" s="491"/>
      <c r="G10" s="462"/>
      <c r="H10" s="78"/>
      <c r="I10" s="467"/>
      <c r="J10" s="467"/>
    </row>
    <row r="11" spans="1:10">
      <c r="B11" s="233" t="s">
        <v>35</v>
      </c>
      <c r="C11" s="469">
        <v>0.13393010396093327</v>
      </c>
      <c r="D11" s="233">
        <f t="shared" si="0"/>
        <v>17</v>
      </c>
      <c r="F11" s="491"/>
      <c r="G11" s="462"/>
      <c r="H11" s="78"/>
      <c r="I11" s="467"/>
      <c r="J11" s="467"/>
    </row>
    <row r="12" spans="1:10">
      <c r="B12" s="232" t="s">
        <v>36</v>
      </c>
      <c r="C12" s="468">
        <v>0.11977212262615301</v>
      </c>
      <c r="D12" s="232">
        <f t="shared" si="0"/>
        <v>23</v>
      </c>
      <c r="F12" s="429"/>
      <c r="G12" s="462"/>
      <c r="H12" s="78"/>
      <c r="I12" s="467"/>
      <c r="J12" s="467"/>
    </row>
    <row r="13" spans="1:10">
      <c r="B13" s="233" t="s">
        <v>37</v>
      </c>
      <c r="C13" s="469">
        <v>7.9235214324470976E-2</v>
      </c>
      <c r="D13" s="233">
        <f t="shared" si="0"/>
        <v>42</v>
      </c>
      <c r="E13" s="209"/>
      <c r="F13" s="429"/>
      <c r="G13" s="462"/>
      <c r="H13" s="78"/>
      <c r="I13" s="467"/>
      <c r="J13" s="467"/>
    </row>
    <row r="14" spans="1:10">
      <c r="B14" s="232" t="s">
        <v>38</v>
      </c>
      <c r="C14" s="468">
        <v>6.6820401519262079E-2</v>
      </c>
      <c r="D14" s="232">
        <f t="shared" si="0"/>
        <v>47</v>
      </c>
      <c r="F14" s="429"/>
      <c r="G14" s="462"/>
      <c r="H14" s="78"/>
      <c r="I14" s="467"/>
      <c r="J14" s="467"/>
    </row>
    <row r="15" spans="1:10">
      <c r="B15" s="233" t="s">
        <v>39</v>
      </c>
      <c r="C15" s="469">
        <v>0.14885187194791102</v>
      </c>
      <c r="D15" s="233">
        <f t="shared" si="0"/>
        <v>13</v>
      </c>
      <c r="F15" s="429"/>
      <c r="G15" s="462"/>
      <c r="H15" s="78"/>
      <c r="I15" s="467"/>
      <c r="J15" s="467"/>
    </row>
    <row r="16" spans="1:10">
      <c r="B16" s="232" t="s">
        <v>40</v>
      </c>
      <c r="C16" s="468">
        <v>0.12093054801953336</v>
      </c>
      <c r="D16" s="232">
        <f t="shared" si="0"/>
        <v>22</v>
      </c>
      <c r="F16" s="429"/>
      <c r="G16" s="462"/>
      <c r="H16" s="78"/>
      <c r="I16" s="467"/>
      <c r="J16" s="467"/>
    </row>
    <row r="17" spans="2:10">
      <c r="B17" s="233" t="s">
        <v>41</v>
      </c>
      <c r="C17" s="469">
        <v>7.8328088714053168E-2</v>
      </c>
      <c r="D17" s="233">
        <f t="shared" si="0"/>
        <v>43</v>
      </c>
      <c r="F17" s="429"/>
      <c r="G17" s="462"/>
      <c r="H17" s="78"/>
      <c r="I17" s="467"/>
      <c r="J17" s="467"/>
    </row>
    <row r="18" spans="2:10">
      <c r="B18" s="232" t="s">
        <v>42</v>
      </c>
      <c r="C18" s="468">
        <v>2.7129679869777538E-2</v>
      </c>
      <c r="D18" s="232">
        <f t="shared" si="0"/>
        <v>50</v>
      </c>
      <c r="F18" s="429"/>
      <c r="G18" s="462"/>
      <c r="H18" s="467"/>
      <c r="I18" s="467"/>
      <c r="J18" s="467"/>
    </row>
    <row r="19" spans="2:10">
      <c r="B19" s="233" t="s">
        <v>43</v>
      </c>
      <c r="C19" s="469">
        <v>0.22371405317417256</v>
      </c>
      <c r="D19" s="233">
        <f t="shared" si="0"/>
        <v>1</v>
      </c>
      <c r="F19" s="429"/>
      <c r="G19" s="462"/>
      <c r="H19" s="78"/>
      <c r="I19" s="467"/>
      <c r="J19" s="467"/>
    </row>
    <row r="20" spans="2:10">
      <c r="B20" s="232" t="s">
        <v>44</v>
      </c>
      <c r="C20" s="468">
        <v>0.11960101626587086</v>
      </c>
      <c r="D20" s="232">
        <f t="shared" si="0"/>
        <v>24</v>
      </c>
      <c r="F20" s="429"/>
      <c r="G20" s="462"/>
      <c r="H20" s="78"/>
      <c r="I20" s="467"/>
      <c r="J20" s="467"/>
    </row>
    <row r="21" spans="2:10">
      <c r="B21" s="233" t="s">
        <v>45</v>
      </c>
      <c r="C21" s="469">
        <v>9.7943570265870847E-2</v>
      </c>
      <c r="D21" s="233">
        <f t="shared" si="0"/>
        <v>34</v>
      </c>
      <c r="F21" s="429"/>
      <c r="G21" s="462"/>
      <c r="H21" s="78"/>
      <c r="I21" s="467"/>
      <c r="J21" s="467"/>
    </row>
    <row r="22" spans="2:10">
      <c r="B22" s="232" t="s">
        <v>46</v>
      </c>
      <c r="C22" s="468">
        <v>0.16679271188279979</v>
      </c>
      <c r="D22" s="232">
        <f t="shared" si="0"/>
        <v>6</v>
      </c>
      <c r="F22" s="429"/>
      <c r="G22" s="462"/>
      <c r="H22" s="78"/>
      <c r="I22" s="467"/>
      <c r="J22" s="467"/>
    </row>
    <row r="23" spans="2:10">
      <c r="B23" s="233" t="s">
        <v>47</v>
      </c>
      <c r="C23" s="469">
        <v>0.10970374389582202</v>
      </c>
      <c r="D23" s="233">
        <f t="shared" si="0"/>
        <v>27</v>
      </c>
      <c r="F23" s="429"/>
      <c r="G23" s="462"/>
      <c r="H23" s="78"/>
      <c r="I23" s="467"/>
      <c r="J23" s="467"/>
    </row>
    <row r="24" spans="2:10">
      <c r="B24" s="232" t="s">
        <v>48</v>
      </c>
      <c r="C24" s="468">
        <v>9.7983450895279434E-2</v>
      </c>
      <c r="D24" s="232">
        <f t="shared" si="0"/>
        <v>33</v>
      </c>
      <c r="F24" s="429"/>
      <c r="G24" s="462"/>
      <c r="H24" s="78"/>
      <c r="I24" s="467"/>
      <c r="J24" s="467"/>
    </row>
    <row r="25" spans="2:10">
      <c r="B25" s="233" t="s">
        <v>49</v>
      </c>
      <c r="C25" s="469">
        <v>8.7129679869777529E-2</v>
      </c>
      <c r="D25" s="233">
        <f t="shared" si="0"/>
        <v>39</v>
      </c>
      <c r="F25" s="429"/>
      <c r="G25" s="462"/>
      <c r="H25" s="78"/>
      <c r="I25" s="467"/>
      <c r="J25" s="467"/>
    </row>
    <row r="26" spans="2:10">
      <c r="B26" s="232" t="s">
        <v>50</v>
      </c>
      <c r="C26" s="468">
        <v>0.14952794357026586</v>
      </c>
      <c r="D26" s="232">
        <f t="shared" si="0"/>
        <v>11</v>
      </c>
      <c r="F26" s="429"/>
      <c r="G26" s="462"/>
      <c r="H26" s="78"/>
      <c r="I26" s="467"/>
      <c r="J26" s="467"/>
    </row>
    <row r="27" spans="2:10">
      <c r="B27" s="233" t="s">
        <v>51</v>
      </c>
      <c r="C27" s="469">
        <v>0.1031945198046663</v>
      </c>
      <c r="D27" s="233">
        <f t="shared" si="0"/>
        <v>30</v>
      </c>
      <c r="F27" s="429"/>
      <c r="G27" s="462"/>
      <c r="H27" s="78"/>
      <c r="I27" s="467"/>
      <c r="J27" s="467"/>
    </row>
    <row r="28" spans="2:10">
      <c r="B28" s="232" t="s">
        <v>52</v>
      </c>
      <c r="C28" s="468">
        <v>0.10180256462289745</v>
      </c>
      <c r="D28" s="232">
        <f t="shared" si="0"/>
        <v>31</v>
      </c>
      <c r="F28" s="429"/>
      <c r="G28" s="462"/>
      <c r="H28" s="78"/>
      <c r="I28" s="467"/>
      <c r="J28" s="467"/>
    </row>
    <row r="29" spans="2:10">
      <c r="B29" s="233" t="s">
        <v>53</v>
      </c>
      <c r="C29" s="469">
        <v>0.10717227346717309</v>
      </c>
      <c r="D29" s="233">
        <f t="shared" si="0"/>
        <v>28</v>
      </c>
      <c r="F29" s="429"/>
      <c r="G29" s="462"/>
      <c r="H29" s="78"/>
      <c r="I29" s="467"/>
      <c r="J29" s="467"/>
    </row>
    <row r="30" spans="2:10">
      <c r="B30" s="232" t="s">
        <v>54</v>
      </c>
      <c r="C30" s="468">
        <v>9.8486163863266418E-2</v>
      </c>
      <c r="D30" s="232">
        <f t="shared" si="0"/>
        <v>32</v>
      </c>
      <c r="F30" s="429"/>
      <c r="G30" s="462"/>
      <c r="H30" s="78"/>
      <c r="I30" s="467"/>
      <c r="J30" s="467"/>
    </row>
    <row r="31" spans="2:10">
      <c r="B31" s="233" t="s">
        <v>55</v>
      </c>
      <c r="C31" s="469">
        <v>0.14912500000000001</v>
      </c>
      <c r="D31" s="233">
        <f t="shared" si="0"/>
        <v>12</v>
      </c>
      <c r="F31" s="429"/>
      <c r="G31" s="462"/>
      <c r="H31" s="78"/>
      <c r="I31" s="467"/>
      <c r="J31" s="467"/>
    </row>
    <row r="32" spans="2:10">
      <c r="B32" s="232" t="s">
        <v>56</v>
      </c>
      <c r="C32" s="468">
        <v>6.7342647856755297E-2</v>
      </c>
      <c r="D32" s="232">
        <f t="shared" si="0"/>
        <v>46</v>
      </c>
      <c r="F32" s="429"/>
      <c r="G32" s="462"/>
      <c r="H32" s="78"/>
      <c r="I32" s="467"/>
      <c r="J32" s="467"/>
    </row>
    <row r="33" spans="2:10">
      <c r="B33" s="233" t="s">
        <v>57</v>
      </c>
      <c r="C33" s="469">
        <v>0.19299918610960395</v>
      </c>
      <c r="D33" s="233">
        <f t="shared" si="0"/>
        <v>4</v>
      </c>
      <c r="F33" s="429"/>
      <c r="G33" s="462"/>
      <c r="H33" s="78"/>
      <c r="I33" s="467"/>
      <c r="J33" s="467"/>
    </row>
    <row r="34" spans="2:10">
      <c r="B34" s="232" t="s">
        <v>58</v>
      </c>
      <c r="C34" s="468">
        <v>3.4574454639175259E-2</v>
      </c>
      <c r="D34" s="232">
        <f t="shared" si="0"/>
        <v>48</v>
      </c>
      <c r="F34" s="429"/>
      <c r="G34" s="462"/>
      <c r="H34" s="78"/>
      <c r="I34" s="467"/>
      <c r="J34" s="467"/>
    </row>
    <row r="35" spans="2:10">
      <c r="B35" s="233" t="s">
        <v>59</v>
      </c>
      <c r="C35" s="469">
        <v>9.0347259902333166E-2</v>
      </c>
      <c r="D35" s="233">
        <f t="shared" si="0"/>
        <v>36</v>
      </c>
      <c r="F35" s="429"/>
      <c r="G35" s="462"/>
      <c r="H35" s="78"/>
      <c r="I35" s="467"/>
      <c r="J35" s="467"/>
    </row>
    <row r="36" spans="2:10">
      <c r="B36" s="232" t="s">
        <v>60</v>
      </c>
      <c r="C36" s="468">
        <v>9.0666711882799789E-2</v>
      </c>
      <c r="D36" s="232">
        <f t="shared" si="0"/>
        <v>35</v>
      </c>
      <c r="F36" s="429"/>
      <c r="G36" s="462"/>
      <c r="H36" s="78"/>
      <c r="I36" s="467"/>
      <c r="J36" s="467"/>
    </row>
    <row r="37" spans="2:10">
      <c r="B37" s="233" t="s">
        <v>61</v>
      </c>
      <c r="C37" s="469">
        <v>0.12134845501899076</v>
      </c>
      <c r="D37" s="233">
        <f t="shared" si="0"/>
        <v>21</v>
      </c>
      <c r="F37" s="429"/>
      <c r="G37" s="462"/>
      <c r="H37" s="78"/>
      <c r="I37" s="467"/>
      <c r="J37" s="467"/>
    </row>
    <row r="38" spans="2:10">
      <c r="B38" s="232" t="s">
        <v>62</v>
      </c>
      <c r="C38" s="468">
        <v>0.1875445198046663</v>
      </c>
      <c r="D38" s="232">
        <f t="shared" si="0"/>
        <v>5</v>
      </c>
      <c r="F38" s="429"/>
      <c r="G38" s="462"/>
      <c r="H38" s="78"/>
      <c r="I38" s="467"/>
      <c r="J38" s="467"/>
    </row>
    <row r="39" spans="2:10">
      <c r="B39" s="233" t="s">
        <v>63</v>
      </c>
      <c r="C39" s="469">
        <v>8.9804666304937608E-2</v>
      </c>
      <c r="D39" s="233">
        <f t="shared" si="0"/>
        <v>37</v>
      </c>
      <c r="F39" s="429"/>
      <c r="G39" s="462"/>
      <c r="H39" s="78"/>
      <c r="I39" s="467"/>
      <c r="J39" s="467"/>
    </row>
    <row r="40" spans="2:10">
      <c r="B40" s="232" t="s">
        <v>64</v>
      </c>
      <c r="C40" s="468">
        <v>0.1525732501356484</v>
      </c>
      <c r="D40" s="232">
        <f t="shared" si="0"/>
        <v>10</v>
      </c>
      <c r="F40" s="429"/>
      <c r="G40" s="462"/>
      <c r="H40" s="78"/>
      <c r="I40" s="467"/>
      <c r="J40" s="467"/>
    </row>
    <row r="41" spans="2:10">
      <c r="B41" s="233" t="s">
        <v>65</v>
      </c>
      <c r="C41" s="469">
        <v>8.5156729967444389E-2</v>
      </c>
      <c r="D41" s="233">
        <f t="shared" si="0"/>
        <v>40</v>
      </c>
      <c r="F41" s="429"/>
      <c r="G41" s="462"/>
      <c r="H41" s="78"/>
      <c r="I41" s="467"/>
      <c r="J41" s="467"/>
    </row>
    <row r="42" spans="2:10">
      <c r="B42" s="232" t="s">
        <v>66</v>
      </c>
      <c r="C42" s="468">
        <v>0.14555845990233318</v>
      </c>
      <c r="D42" s="232">
        <f t="shared" si="0"/>
        <v>14</v>
      </c>
      <c r="F42" s="429"/>
      <c r="G42" s="462"/>
      <c r="H42" s="78"/>
      <c r="I42" s="467"/>
      <c r="J42" s="467"/>
    </row>
    <row r="43" spans="2:10">
      <c r="B43" s="233" t="s">
        <v>67</v>
      </c>
      <c r="C43" s="469">
        <v>2.9842647856755292E-2</v>
      </c>
      <c r="D43" s="233">
        <f t="shared" si="0"/>
        <v>49</v>
      </c>
      <c r="F43" s="461"/>
      <c r="G43" s="461"/>
      <c r="H43" s="467"/>
      <c r="I43" s="467"/>
      <c r="J43" s="467"/>
    </row>
    <row r="44" spans="2:10">
      <c r="B44" s="232" t="s">
        <v>68</v>
      </c>
      <c r="C44" s="468">
        <v>0.16476397178513291</v>
      </c>
      <c r="D44" s="232">
        <f t="shared" si="0"/>
        <v>8</v>
      </c>
      <c r="F44" s="429"/>
      <c r="G44" s="462"/>
      <c r="H44" s="78"/>
      <c r="I44" s="467"/>
      <c r="J44" s="467"/>
    </row>
    <row r="45" spans="2:10">
      <c r="B45" s="233" t="s">
        <v>69</v>
      </c>
      <c r="C45" s="469">
        <v>0.15391209983722193</v>
      </c>
      <c r="D45" s="233">
        <f t="shared" si="0"/>
        <v>9</v>
      </c>
      <c r="F45" s="210"/>
      <c r="G45" s="462"/>
      <c r="H45" s="78"/>
      <c r="I45" s="467"/>
      <c r="J45" s="467"/>
    </row>
    <row r="46" spans="2:10">
      <c r="B46" s="232" t="s">
        <v>70</v>
      </c>
      <c r="C46" s="468">
        <v>0.12634649191535538</v>
      </c>
      <c r="D46" s="232">
        <f t="shared" si="0"/>
        <v>20</v>
      </c>
      <c r="E46" s="79"/>
      <c r="F46" s="429"/>
      <c r="G46" s="462"/>
      <c r="H46" s="78"/>
      <c r="I46" s="467"/>
      <c r="J46" s="467"/>
    </row>
    <row r="47" spans="2:10">
      <c r="B47" s="233" t="s">
        <v>71</v>
      </c>
      <c r="C47" s="469">
        <v>0.14392505181768855</v>
      </c>
      <c r="D47" s="233">
        <f t="shared" si="0"/>
        <v>15</v>
      </c>
      <c r="F47" s="429"/>
      <c r="G47" s="462"/>
      <c r="H47" s="78"/>
      <c r="I47" s="467"/>
      <c r="J47" s="467"/>
    </row>
    <row r="48" spans="2:10">
      <c r="B48" s="232" t="s">
        <v>72</v>
      </c>
      <c r="C48" s="468">
        <v>0.12647042864894195</v>
      </c>
      <c r="D48" s="232">
        <f t="shared" si="0"/>
        <v>18</v>
      </c>
      <c r="F48" s="429"/>
      <c r="G48" s="462"/>
      <c r="H48" s="78"/>
      <c r="I48" s="467"/>
      <c r="J48" s="467"/>
    </row>
    <row r="49" spans="1:10">
      <c r="B49" s="233" t="s">
        <v>73</v>
      </c>
      <c r="C49" s="469">
        <v>0.11844962072707543</v>
      </c>
      <c r="D49" s="233">
        <f t="shared" si="0"/>
        <v>25</v>
      </c>
      <c r="F49" s="429"/>
      <c r="G49" s="462"/>
      <c r="H49" s="78"/>
      <c r="I49" s="467"/>
      <c r="J49" s="467"/>
    </row>
    <row r="50" spans="1:10">
      <c r="B50" s="232" t="s">
        <v>74</v>
      </c>
      <c r="C50" s="468">
        <v>0.16642973412913731</v>
      </c>
      <c r="D50" s="232">
        <f t="shared" si="0"/>
        <v>7</v>
      </c>
      <c r="F50" s="429"/>
      <c r="G50" s="462"/>
      <c r="H50" s="78"/>
      <c r="I50" s="467"/>
      <c r="J50" s="467"/>
    </row>
    <row r="51" spans="1:10">
      <c r="B51" s="233" t="s">
        <v>75</v>
      </c>
      <c r="C51" s="469">
        <v>8.8999999999999996E-2</v>
      </c>
      <c r="D51" s="233">
        <f t="shared" si="0"/>
        <v>38</v>
      </c>
      <c r="F51" s="429"/>
      <c r="G51" s="462"/>
      <c r="H51" s="78"/>
      <c r="I51" s="467"/>
      <c r="J51" s="467"/>
    </row>
    <row r="52" spans="1:10">
      <c r="B52" s="232" t="s">
        <v>76</v>
      </c>
      <c r="C52" s="468">
        <v>7.0347259902333148E-2</v>
      </c>
      <c r="D52" s="232">
        <f t="shared" si="0"/>
        <v>45</v>
      </c>
      <c r="F52" s="429"/>
      <c r="G52" s="462"/>
      <c r="H52" s="78"/>
      <c r="I52" s="467"/>
      <c r="J52" s="467"/>
    </row>
    <row r="53" spans="1:10">
      <c r="B53" s="233" t="s">
        <v>77</v>
      </c>
      <c r="C53" s="469">
        <v>0.19827319587628864</v>
      </c>
      <c r="D53" s="233">
        <f t="shared" si="0"/>
        <v>3</v>
      </c>
      <c r="F53" s="429"/>
      <c r="G53" s="462"/>
      <c r="H53" s="78"/>
      <c r="I53" s="467"/>
      <c r="J53" s="467"/>
    </row>
    <row r="54" spans="1:10">
      <c r="B54" s="232" t="s">
        <v>78</v>
      </c>
      <c r="C54" s="468">
        <v>0.10417797069994574</v>
      </c>
      <c r="D54" s="232">
        <f t="shared" si="0"/>
        <v>29</v>
      </c>
      <c r="F54" s="429"/>
      <c r="G54" s="462"/>
      <c r="H54" s="78"/>
      <c r="I54" s="467"/>
      <c r="J54" s="467"/>
    </row>
    <row r="55" spans="1:10">
      <c r="B55" s="233" t="s">
        <v>79</v>
      </c>
      <c r="C55" s="469">
        <v>7.7171359902333148E-2</v>
      </c>
      <c r="D55" s="233">
        <f t="shared" si="0"/>
        <v>44</v>
      </c>
      <c r="F55" s="429"/>
      <c r="G55" s="462"/>
      <c r="H55" s="78"/>
      <c r="I55" s="467"/>
      <c r="J55" s="467"/>
    </row>
    <row r="56" spans="1:10">
      <c r="B56" s="232" t="s">
        <v>80</v>
      </c>
      <c r="C56" s="468">
        <v>8.4707931090613142E-2</v>
      </c>
      <c r="D56" s="232">
        <f>IF(C56="$0","--",RANK(C56,$C$7:$C$56))</f>
        <v>41</v>
      </c>
      <c r="F56" s="429"/>
      <c r="G56" s="462"/>
      <c r="H56" s="78"/>
      <c r="I56" s="467"/>
      <c r="J56" s="467"/>
    </row>
    <row r="57" spans="1:10">
      <c r="B57" s="221" t="s">
        <v>81</v>
      </c>
      <c r="C57" s="470">
        <v>0.12061855670103093</v>
      </c>
      <c r="D57" s="123" t="str">
        <f>CONCATENATE("(",RANK(C57,C7:C57),")")</f>
        <v>(23)</v>
      </c>
      <c r="F57" s="429"/>
      <c r="G57" s="462"/>
      <c r="H57" s="78"/>
      <c r="I57" s="467"/>
      <c r="J57" s="467"/>
    </row>
    <row r="58" spans="1:10">
      <c r="F58" s="461" t="s">
        <v>91</v>
      </c>
    </row>
    <row r="59" spans="1:10" ht="14.25" customHeight="1">
      <c r="A59" s="367" t="s">
        <v>410</v>
      </c>
      <c r="B59" s="363"/>
      <c r="C59" s="363"/>
      <c r="D59" s="363"/>
    </row>
    <row r="60" spans="1:10" ht="44.25" customHeight="1">
      <c r="A60" s="730" t="s">
        <v>985</v>
      </c>
      <c r="B60" s="730"/>
      <c r="C60" s="730"/>
      <c r="D60" s="730"/>
      <c r="E60" s="730"/>
      <c r="F60" s="463"/>
    </row>
    <row r="61" spans="1:10" ht="14.25" customHeight="1">
      <c r="A61" s="363"/>
      <c r="B61" s="363"/>
      <c r="C61" s="363"/>
      <c r="D61" s="363"/>
    </row>
    <row r="62" spans="1:10" ht="28.5" customHeight="1">
      <c r="A62" s="774" t="s">
        <v>860</v>
      </c>
      <c r="B62" s="774"/>
      <c r="C62" s="774"/>
      <c r="D62" s="774"/>
      <c r="E62" s="774"/>
      <c r="H62" s="367"/>
    </row>
    <row r="63" spans="1:10">
      <c r="A63" s="367"/>
      <c r="B63" s="352"/>
      <c r="H63" s="367"/>
    </row>
    <row r="65" spans="2:2">
      <c r="B65" s="224"/>
    </row>
    <row r="66" spans="2:2">
      <c r="B66" s="365"/>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25" workbookViewId="0">
      <selection activeCell="B2" sqref="B2:F2"/>
    </sheetView>
  </sheetViews>
  <sheetFormatPr defaultColWidth="9.23046875" defaultRowHeight="14.15"/>
  <cols>
    <col min="1" max="1" width="15.69140625" style="2" customWidth="1"/>
    <col min="2" max="2" width="12.61328125" style="2" customWidth="1"/>
    <col min="3" max="3" width="14.23046875" style="2" customWidth="1"/>
    <col min="4" max="4" width="17.69140625" style="2" customWidth="1"/>
    <col min="5" max="5" width="16.61328125" style="2" customWidth="1"/>
    <col min="6" max="6" width="15.3828125" style="2" customWidth="1"/>
    <col min="7" max="7" width="15.69140625" style="2" customWidth="1"/>
    <col min="8" max="8" width="10.15234375" style="2" bestFit="1" customWidth="1"/>
    <col min="9" max="16384" width="9.23046875" style="2"/>
  </cols>
  <sheetData>
    <row r="1" spans="2:8" s="16" customFormat="1">
      <c r="C1" s="722" t="s">
        <v>415</v>
      </c>
      <c r="D1" s="722"/>
      <c r="E1" s="722"/>
    </row>
    <row r="2" spans="2:8" s="52" customFormat="1" ht="17.600000000000001">
      <c r="B2" s="775" t="s">
        <v>343</v>
      </c>
      <c r="C2" s="775"/>
      <c r="D2" s="775"/>
      <c r="E2" s="775"/>
      <c r="F2" s="775"/>
      <c r="G2" s="83"/>
    </row>
    <row r="3" spans="2:8" s="52" customFormat="1" ht="17.600000000000001">
      <c r="B3" s="83"/>
      <c r="C3" s="742" t="s">
        <v>859</v>
      </c>
      <c r="D3" s="742"/>
      <c r="E3" s="742"/>
      <c r="F3" s="83"/>
      <c r="G3" s="83"/>
    </row>
    <row r="4" spans="2:8" ht="15.75" customHeight="1">
      <c r="B4" s="221"/>
      <c r="C4" s="221"/>
      <c r="D4" s="221"/>
      <c r="E4" s="221"/>
      <c r="F4" s="221"/>
      <c r="G4" s="221"/>
    </row>
    <row r="5" spans="2:8" s="55" customFormat="1" ht="45.75" customHeight="1">
      <c r="B5" s="87" t="s">
        <v>27</v>
      </c>
      <c r="C5" s="87" t="s">
        <v>203</v>
      </c>
      <c r="D5" s="87" t="s">
        <v>204</v>
      </c>
      <c r="E5" s="87" t="s">
        <v>205</v>
      </c>
      <c r="F5" s="87" t="s">
        <v>206</v>
      </c>
    </row>
    <row r="6" spans="2:8">
      <c r="B6" s="221" t="s">
        <v>31</v>
      </c>
      <c r="C6" s="345">
        <v>0.04</v>
      </c>
      <c r="D6" s="136" t="s">
        <v>207</v>
      </c>
      <c r="E6" s="221" t="s">
        <v>208</v>
      </c>
      <c r="F6" s="221" t="s">
        <v>208</v>
      </c>
      <c r="G6" s="224"/>
    </row>
    <row r="7" spans="2:8">
      <c r="B7" s="232" t="s">
        <v>32</v>
      </c>
      <c r="C7" s="404" t="s">
        <v>328</v>
      </c>
      <c r="D7" s="405" t="s">
        <v>328</v>
      </c>
      <c r="E7" s="406" t="s">
        <v>328</v>
      </c>
      <c r="F7" s="406" t="s">
        <v>328</v>
      </c>
      <c r="G7" s="224"/>
    </row>
    <row r="8" spans="2:8">
      <c r="B8" s="221" t="s">
        <v>33</v>
      </c>
      <c r="C8" s="345">
        <v>5.6000000000000001E-2</v>
      </c>
      <c r="D8" s="136" t="s">
        <v>209</v>
      </c>
      <c r="E8" s="221" t="s">
        <v>208</v>
      </c>
      <c r="F8" s="221" t="s">
        <v>208</v>
      </c>
      <c r="G8" s="224"/>
      <c r="H8" s="400"/>
    </row>
    <row r="9" spans="2:8">
      <c r="B9" s="232" t="s">
        <v>34</v>
      </c>
      <c r="C9" s="236">
        <v>6.5000000000000002E-2</v>
      </c>
      <c r="D9" s="81">
        <v>1.4999999999999999E-2</v>
      </c>
      <c r="E9" s="232" t="s">
        <v>210</v>
      </c>
      <c r="F9" s="232" t="s">
        <v>210</v>
      </c>
      <c r="G9" s="224"/>
    </row>
    <row r="10" spans="2:8">
      <c r="B10" s="221" t="s">
        <v>188</v>
      </c>
      <c r="C10" s="471">
        <v>8.2500000000000004E-2</v>
      </c>
      <c r="D10" s="136" t="s">
        <v>209</v>
      </c>
      <c r="E10" s="221" t="s">
        <v>208</v>
      </c>
      <c r="F10" s="221" t="s">
        <v>210</v>
      </c>
      <c r="G10" s="224"/>
    </row>
    <row r="11" spans="2:8">
      <c r="B11" s="232" t="s">
        <v>36</v>
      </c>
      <c r="C11" s="236">
        <v>2.9000000000000001E-2</v>
      </c>
      <c r="D11" s="81" t="s">
        <v>209</v>
      </c>
      <c r="E11" s="232" t="s">
        <v>210</v>
      </c>
      <c r="F11" s="232" t="s">
        <v>210</v>
      </c>
      <c r="G11" s="224"/>
    </row>
    <row r="12" spans="2:8">
      <c r="B12" s="221" t="s">
        <v>37</v>
      </c>
      <c r="C12" s="345">
        <v>6.3500000000000001E-2</v>
      </c>
      <c r="D12" s="136" t="s">
        <v>209</v>
      </c>
      <c r="E12" s="221" t="s">
        <v>210</v>
      </c>
      <c r="F12" s="221" t="s">
        <v>210</v>
      </c>
      <c r="G12" s="224"/>
      <c r="H12" s="400"/>
    </row>
    <row r="13" spans="2:8">
      <c r="B13" s="232" t="s">
        <v>38</v>
      </c>
      <c r="C13" s="384" t="s">
        <v>328</v>
      </c>
      <c r="D13" s="406" t="s">
        <v>328</v>
      </c>
      <c r="E13" s="406" t="s">
        <v>328</v>
      </c>
      <c r="F13" s="406" t="s">
        <v>328</v>
      </c>
      <c r="G13" s="224"/>
    </row>
    <row r="14" spans="2:8">
      <c r="B14" s="221" t="s">
        <v>39</v>
      </c>
      <c r="C14" s="345">
        <v>0.06</v>
      </c>
      <c r="D14" s="136" t="s">
        <v>209</v>
      </c>
      <c r="E14" s="221" t="s">
        <v>210</v>
      </c>
      <c r="F14" s="221" t="s">
        <v>210</v>
      </c>
      <c r="G14" s="224"/>
    </row>
    <row r="15" spans="2:8">
      <c r="B15" s="232" t="s">
        <v>40</v>
      </c>
      <c r="C15" s="236">
        <v>0.04</v>
      </c>
      <c r="D15" s="81" t="s">
        <v>209</v>
      </c>
      <c r="E15" s="232" t="s">
        <v>208</v>
      </c>
      <c r="F15" s="232" t="s">
        <v>208</v>
      </c>
      <c r="G15" s="224"/>
    </row>
    <row r="16" spans="2:8">
      <c r="B16" s="221" t="s">
        <v>41</v>
      </c>
      <c r="C16" s="345">
        <v>0.04</v>
      </c>
      <c r="D16" s="136" t="s">
        <v>207</v>
      </c>
      <c r="E16" s="221" t="s">
        <v>208</v>
      </c>
      <c r="F16" s="221" t="s">
        <v>208</v>
      </c>
      <c r="G16" s="224"/>
    </row>
    <row r="17" spans="2:6">
      <c r="B17" s="232" t="s">
        <v>42</v>
      </c>
      <c r="C17" s="236">
        <v>0.06</v>
      </c>
      <c r="D17" s="81" t="s">
        <v>207</v>
      </c>
      <c r="E17" s="232" t="s">
        <v>208</v>
      </c>
      <c r="F17" s="232" t="s">
        <v>208</v>
      </c>
    </row>
    <row r="18" spans="2:6">
      <c r="B18" s="221" t="s">
        <v>43</v>
      </c>
      <c r="C18" s="345">
        <v>6.25E-2</v>
      </c>
      <c r="D18" s="136">
        <v>0.01</v>
      </c>
      <c r="E18" s="221" t="s">
        <v>210</v>
      </c>
      <c r="F18" s="221" t="s">
        <v>210</v>
      </c>
    </row>
    <row r="19" spans="2:6">
      <c r="B19" s="232" t="s">
        <v>44</v>
      </c>
      <c r="C19" s="236">
        <v>7.0000000000000007E-2</v>
      </c>
      <c r="D19" s="81" t="s">
        <v>209</v>
      </c>
      <c r="E19" s="232" t="s">
        <v>210</v>
      </c>
      <c r="F19" s="232" t="s">
        <v>210</v>
      </c>
    </row>
    <row r="20" spans="2:6">
      <c r="B20" s="221" t="s">
        <v>45</v>
      </c>
      <c r="C20" s="345">
        <v>0.06</v>
      </c>
      <c r="D20" s="136" t="s">
        <v>209</v>
      </c>
      <c r="E20" s="221" t="s">
        <v>210</v>
      </c>
      <c r="F20" s="221" t="s">
        <v>210</v>
      </c>
    </row>
    <row r="21" spans="2:6">
      <c r="B21" s="232" t="s">
        <v>46</v>
      </c>
      <c r="C21" s="236">
        <v>6.5000000000000002E-2</v>
      </c>
      <c r="D21" s="81" t="s">
        <v>207</v>
      </c>
      <c r="E21" s="232" t="s">
        <v>208</v>
      </c>
      <c r="F21" s="232" t="s">
        <v>208</v>
      </c>
    </row>
    <row r="22" spans="2:6">
      <c r="B22" s="221" t="s">
        <v>47</v>
      </c>
      <c r="C22" s="345">
        <v>0.06</v>
      </c>
      <c r="D22" s="136" t="s">
        <v>209</v>
      </c>
      <c r="E22" s="221" t="s">
        <v>210</v>
      </c>
      <c r="F22" s="221" t="s">
        <v>210</v>
      </c>
    </row>
    <row r="23" spans="2:6">
      <c r="B23" s="232" t="s">
        <v>48</v>
      </c>
      <c r="C23" s="236">
        <v>4.4499999999999998E-2</v>
      </c>
      <c r="D23" s="81" t="s">
        <v>209</v>
      </c>
      <c r="E23" s="232" t="s">
        <v>208</v>
      </c>
      <c r="F23" s="232" t="s">
        <v>208</v>
      </c>
    </row>
    <row r="24" spans="2:6">
      <c r="B24" s="221" t="s">
        <v>49</v>
      </c>
      <c r="C24" s="345">
        <v>5.5E-2</v>
      </c>
      <c r="D24" s="136" t="s">
        <v>209</v>
      </c>
      <c r="E24" s="221" t="s">
        <v>210</v>
      </c>
      <c r="F24" s="221" t="s">
        <v>210</v>
      </c>
    </row>
    <row r="25" spans="2:6">
      <c r="B25" s="232" t="s">
        <v>50</v>
      </c>
      <c r="C25" s="236">
        <v>0.06</v>
      </c>
      <c r="D25" s="81" t="s">
        <v>209</v>
      </c>
      <c r="E25" s="232" t="s">
        <v>210</v>
      </c>
      <c r="F25" s="232" t="s">
        <v>210</v>
      </c>
    </row>
    <row r="26" spans="2:6">
      <c r="B26" s="221" t="s">
        <v>51</v>
      </c>
      <c r="C26" s="345">
        <v>6.25E-2</v>
      </c>
      <c r="D26" s="136" t="s">
        <v>209</v>
      </c>
      <c r="E26" s="221" t="s">
        <v>208</v>
      </c>
      <c r="F26" s="221" t="s">
        <v>208</v>
      </c>
    </row>
    <row r="27" spans="2:6">
      <c r="B27" s="232" t="s">
        <v>52</v>
      </c>
      <c r="C27" s="236">
        <v>0.06</v>
      </c>
      <c r="D27" s="81" t="s">
        <v>209</v>
      </c>
      <c r="E27" s="232" t="s">
        <v>208</v>
      </c>
      <c r="F27" s="232" t="s">
        <v>208</v>
      </c>
    </row>
    <row r="28" spans="2:6">
      <c r="B28" s="221" t="s">
        <v>53</v>
      </c>
      <c r="C28" s="234">
        <v>6.8750000000000006E-2</v>
      </c>
      <c r="D28" s="136" t="s">
        <v>209</v>
      </c>
      <c r="E28" s="221" t="s">
        <v>210</v>
      </c>
      <c r="F28" s="221" t="s">
        <v>210</v>
      </c>
    </row>
    <row r="29" spans="2:6">
      <c r="B29" s="232" t="s">
        <v>54</v>
      </c>
      <c r="C29" s="236">
        <v>7.0000000000000007E-2</v>
      </c>
      <c r="D29" s="81" t="s">
        <v>207</v>
      </c>
      <c r="E29" s="232" t="s">
        <v>208</v>
      </c>
      <c r="F29" s="232" t="s">
        <v>208</v>
      </c>
    </row>
    <row r="30" spans="2:6">
      <c r="B30" s="221" t="s">
        <v>55</v>
      </c>
      <c r="C30" s="234">
        <v>4.2250000000000003E-2</v>
      </c>
      <c r="D30" s="211">
        <v>1.225E-2</v>
      </c>
      <c r="E30" s="221" t="s">
        <v>208</v>
      </c>
      <c r="F30" s="221" t="s">
        <v>208</v>
      </c>
    </row>
    <row r="31" spans="2:6">
      <c r="B31" s="232" t="s">
        <v>56</v>
      </c>
      <c r="C31" s="384" t="s">
        <v>328</v>
      </c>
      <c r="D31" s="406" t="s">
        <v>328</v>
      </c>
      <c r="E31" s="406" t="s">
        <v>328</v>
      </c>
      <c r="F31" s="406" t="s">
        <v>328</v>
      </c>
    </row>
    <row r="32" spans="2:6">
      <c r="B32" s="221" t="s">
        <v>57</v>
      </c>
      <c r="C32" s="345">
        <v>5.5E-2</v>
      </c>
      <c r="D32" s="136" t="s">
        <v>209</v>
      </c>
      <c r="E32" s="221" t="s">
        <v>208</v>
      </c>
      <c r="F32" s="221" t="s">
        <v>208</v>
      </c>
    </row>
    <row r="33" spans="2:6">
      <c r="B33" s="232" t="s">
        <v>58</v>
      </c>
      <c r="C33" s="236">
        <v>6.8500000000000005E-2</v>
      </c>
      <c r="D33" s="81" t="s">
        <v>209</v>
      </c>
      <c r="E33" s="232" t="s">
        <v>208</v>
      </c>
      <c r="F33" s="232" t="s">
        <v>208</v>
      </c>
    </row>
    <row r="34" spans="2:6">
      <c r="B34" s="221" t="s">
        <v>59</v>
      </c>
      <c r="C34" s="408" t="s">
        <v>328</v>
      </c>
      <c r="D34" s="409" t="s">
        <v>328</v>
      </c>
      <c r="E34" s="407" t="s">
        <v>328</v>
      </c>
      <c r="F34" s="407" t="s">
        <v>328</v>
      </c>
    </row>
    <row r="35" spans="2:6">
      <c r="B35" s="232" t="s">
        <v>60</v>
      </c>
      <c r="C35" s="238">
        <v>6.6250000000000003E-2</v>
      </c>
      <c r="D35" s="81" t="s">
        <v>209</v>
      </c>
      <c r="E35" s="232" t="s">
        <v>210</v>
      </c>
      <c r="F35" s="232" t="s">
        <v>210</v>
      </c>
    </row>
    <row r="36" spans="2:6">
      <c r="B36" s="221" t="s">
        <v>61</v>
      </c>
      <c r="C36" s="234">
        <v>5.1249999999999997E-2</v>
      </c>
      <c r="D36" s="136" t="s">
        <v>209</v>
      </c>
      <c r="E36" s="221" t="s">
        <v>208</v>
      </c>
      <c r="F36" s="221" t="s">
        <v>208</v>
      </c>
    </row>
    <row r="37" spans="2:6">
      <c r="B37" s="232" t="s">
        <v>62</v>
      </c>
      <c r="C37" s="236">
        <v>0.04</v>
      </c>
      <c r="D37" s="81" t="s">
        <v>209</v>
      </c>
      <c r="E37" s="232" t="s">
        <v>210</v>
      </c>
      <c r="F37" s="232" t="s">
        <v>210</v>
      </c>
    </row>
    <row r="38" spans="2:6">
      <c r="B38" s="221" t="s">
        <v>63</v>
      </c>
      <c r="C38" s="345">
        <v>4.7500000000000001E-2</v>
      </c>
      <c r="D38" s="136" t="s">
        <v>209</v>
      </c>
      <c r="E38" s="221" t="s">
        <v>210</v>
      </c>
      <c r="F38" s="221" t="s">
        <v>210</v>
      </c>
    </row>
    <row r="39" spans="2:6">
      <c r="B39" s="232" t="s">
        <v>64</v>
      </c>
      <c r="C39" s="236">
        <v>0.05</v>
      </c>
      <c r="D39" s="81" t="s">
        <v>209</v>
      </c>
      <c r="E39" s="232" t="s">
        <v>210</v>
      </c>
      <c r="F39" s="232" t="s">
        <v>210</v>
      </c>
    </row>
    <row r="40" spans="2:6">
      <c r="B40" s="221" t="s">
        <v>65</v>
      </c>
      <c r="C40" s="345">
        <v>5.7500000000000002E-2</v>
      </c>
      <c r="D40" s="136" t="s">
        <v>209</v>
      </c>
      <c r="E40" s="221" t="s">
        <v>208</v>
      </c>
      <c r="F40" s="221" t="s">
        <v>210</v>
      </c>
    </row>
    <row r="41" spans="2:6">
      <c r="B41" s="232" t="s">
        <v>66</v>
      </c>
      <c r="C41" s="236">
        <v>4.4999999999999998E-2</v>
      </c>
      <c r="D41" s="81" t="s">
        <v>207</v>
      </c>
      <c r="E41" s="232" t="s">
        <v>208</v>
      </c>
      <c r="F41" s="232" t="s">
        <v>208</v>
      </c>
    </row>
    <row r="42" spans="2:6">
      <c r="B42" s="221" t="s">
        <v>67</v>
      </c>
      <c r="C42" s="408" t="s">
        <v>328</v>
      </c>
      <c r="D42" s="409" t="s">
        <v>328</v>
      </c>
      <c r="E42" s="407" t="s">
        <v>328</v>
      </c>
      <c r="F42" s="407" t="s">
        <v>328</v>
      </c>
    </row>
    <row r="43" spans="2:6">
      <c r="B43" s="232" t="s">
        <v>68</v>
      </c>
      <c r="C43" s="236">
        <v>0.06</v>
      </c>
      <c r="D43" s="81" t="s">
        <v>209</v>
      </c>
      <c r="E43" s="232" t="s">
        <v>208</v>
      </c>
      <c r="F43" s="232" t="s">
        <v>210</v>
      </c>
    </row>
    <row r="44" spans="2:6">
      <c r="B44" s="221" t="s">
        <v>69</v>
      </c>
      <c r="C44" s="345">
        <v>7.0000000000000007E-2</v>
      </c>
      <c r="D44" s="136" t="s">
        <v>209</v>
      </c>
      <c r="E44" s="221" t="s">
        <v>210</v>
      </c>
      <c r="F44" s="221" t="s">
        <v>210</v>
      </c>
    </row>
    <row r="45" spans="2:6">
      <c r="B45" s="232" t="s">
        <v>70</v>
      </c>
      <c r="C45" s="236">
        <v>0.06</v>
      </c>
      <c r="D45" s="81" t="s">
        <v>209</v>
      </c>
      <c r="E45" s="232" t="s">
        <v>208</v>
      </c>
      <c r="F45" s="232" t="s">
        <v>208</v>
      </c>
    </row>
    <row r="46" spans="2:6">
      <c r="B46" s="221" t="s">
        <v>71</v>
      </c>
      <c r="C46" s="345">
        <v>4.4999999999999998E-2</v>
      </c>
      <c r="D46" s="136" t="s">
        <v>207</v>
      </c>
      <c r="E46" s="221" t="s">
        <v>208</v>
      </c>
      <c r="F46" s="221" t="s">
        <v>208</v>
      </c>
    </row>
    <row r="47" spans="2:6">
      <c r="B47" s="232" t="s">
        <v>666</v>
      </c>
      <c r="C47" s="236">
        <v>7.0000000000000007E-2</v>
      </c>
      <c r="D47" s="81">
        <v>0.04</v>
      </c>
      <c r="E47" s="232" t="s">
        <v>210</v>
      </c>
      <c r="F47" s="232" t="s">
        <v>208</v>
      </c>
    </row>
    <row r="48" spans="2:6">
      <c r="B48" s="221" t="s">
        <v>73</v>
      </c>
      <c r="C48" s="345">
        <v>6.25E-2</v>
      </c>
      <c r="D48" s="136" t="s">
        <v>209</v>
      </c>
      <c r="E48" s="221" t="s">
        <v>210</v>
      </c>
      <c r="F48" s="221" t="s">
        <v>210</v>
      </c>
    </row>
    <row r="49" spans="1:6">
      <c r="A49" s="224"/>
      <c r="B49" s="232" t="s">
        <v>200</v>
      </c>
      <c r="C49" s="236">
        <v>4.8500000000000001E-2</v>
      </c>
      <c r="D49" s="81">
        <v>1.7500000000000002E-2</v>
      </c>
      <c r="E49" s="232" t="s">
        <v>208</v>
      </c>
      <c r="F49" s="232" t="s">
        <v>208</v>
      </c>
    </row>
    <row r="50" spans="1:6">
      <c r="A50" s="224"/>
      <c r="B50" s="221" t="s">
        <v>75</v>
      </c>
      <c r="C50" s="345">
        <v>0.06</v>
      </c>
      <c r="D50" s="136" t="s">
        <v>209</v>
      </c>
      <c r="E50" s="221" t="s">
        <v>208</v>
      </c>
      <c r="F50" s="221" t="s">
        <v>210</v>
      </c>
    </row>
    <row r="51" spans="1:6">
      <c r="A51" s="224"/>
      <c r="B51" s="232" t="s">
        <v>149</v>
      </c>
      <c r="C51" s="236">
        <v>5.2999999999999999E-2</v>
      </c>
      <c r="D51" s="81">
        <v>2.5000000000000001E-2</v>
      </c>
      <c r="E51" s="232" t="s">
        <v>208</v>
      </c>
      <c r="F51" s="232" t="s">
        <v>208</v>
      </c>
    </row>
    <row r="52" spans="1:6">
      <c r="A52" s="224"/>
      <c r="B52" s="221" t="s">
        <v>77</v>
      </c>
      <c r="C52" s="345">
        <v>6.5000000000000002E-2</v>
      </c>
      <c r="D52" s="136" t="s">
        <v>209</v>
      </c>
      <c r="E52" s="221" t="s">
        <v>208</v>
      </c>
      <c r="F52" s="221" t="s">
        <v>210</v>
      </c>
    </row>
    <row r="53" spans="1:6">
      <c r="A53" s="224"/>
      <c r="B53" s="232" t="s">
        <v>78</v>
      </c>
      <c r="C53" s="236">
        <v>0.06</v>
      </c>
      <c r="D53" s="81" t="s">
        <v>209</v>
      </c>
      <c r="E53" s="232" t="s">
        <v>208</v>
      </c>
      <c r="F53" s="232" t="s">
        <v>210</v>
      </c>
    </row>
    <row r="54" spans="1:6">
      <c r="A54" s="224"/>
      <c r="B54" s="221" t="s">
        <v>79</v>
      </c>
      <c r="C54" s="345">
        <v>0.05</v>
      </c>
      <c r="D54" s="136" t="s">
        <v>209</v>
      </c>
      <c r="E54" s="221" t="s">
        <v>210</v>
      </c>
      <c r="F54" s="221" t="s">
        <v>210</v>
      </c>
    </row>
    <row r="55" spans="1:6">
      <c r="A55" s="224"/>
      <c r="B55" s="232" t="s">
        <v>80</v>
      </c>
      <c r="C55" s="236">
        <v>0.04</v>
      </c>
      <c r="D55" s="81" t="s">
        <v>209</v>
      </c>
      <c r="E55" s="232" t="s">
        <v>208</v>
      </c>
      <c r="F55" s="232" t="s">
        <v>208</v>
      </c>
    </row>
    <row r="56" spans="1:6">
      <c r="A56" s="224"/>
      <c r="B56" s="221" t="s">
        <v>81</v>
      </c>
      <c r="C56" s="345">
        <v>0.06</v>
      </c>
      <c r="D56" s="136" t="s">
        <v>209</v>
      </c>
      <c r="E56" s="221" t="s">
        <v>429</v>
      </c>
      <c r="F56" s="221" t="s">
        <v>210</v>
      </c>
    </row>
    <row r="57" spans="1:6" s="197" customFormat="1">
      <c r="A57" s="224"/>
      <c r="B57" s="221"/>
      <c r="C57" s="134"/>
      <c r="D57" s="136"/>
      <c r="E57" s="221"/>
      <c r="F57" s="221"/>
    </row>
    <row r="58" spans="1:6" s="197" customFormat="1" ht="14.6">
      <c r="A58" s="419" t="s">
        <v>816</v>
      </c>
      <c r="B58" s="221"/>
      <c r="C58" s="134"/>
      <c r="D58" s="136"/>
      <c r="E58" s="221"/>
      <c r="F58" s="221"/>
    </row>
    <row r="59" spans="1:6" s="197" customFormat="1">
      <c r="A59" s="224"/>
      <c r="B59" s="221"/>
      <c r="C59" s="134"/>
      <c r="D59" s="136"/>
      <c r="E59" s="221"/>
      <c r="F59" s="221"/>
    </row>
    <row r="60" spans="1:6">
      <c r="A60" s="224"/>
      <c r="B60" s="221"/>
      <c r="C60" s="134"/>
      <c r="D60" s="134"/>
      <c r="E60" s="221"/>
      <c r="F60" s="221"/>
    </row>
    <row r="61" spans="1:6">
      <c r="A61" s="774" t="s">
        <v>671</v>
      </c>
      <c r="B61" s="774"/>
      <c r="C61" s="774"/>
      <c r="D61" s="774"/>
      <c r="E61" s="774"/>
      <c r="F61" s="774"/>
    </row>
    <row r="62" spans="1:6">
      <c r="A62" s="221"/>
      <c r="B62" s="224"/>
      <c r="C62" s="224"/>
      <c r="D62" s="224"/>
      <c r="E62" s="224"/>
      <c r="F62" s="224"/>
    </row>
    <row r="63" spans="1:6">
      <c r="A63" s="221"/>
      <c r="B63" s="224"/>
      <c r="C63" s="224"/>
      <c r="D63" s="224"/>
      <c r="E63" s="224"/>
      <c r="F63" s="224"/>
    </row>
    <row r="67" spans="2:2">
      <c r="B67" s="224"/>
    </row>
    <row r="68" spans="2:2">
      <c r="B68" s="305"/>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40" workbookViewId="0">
      <selection activeCell="G75" sqref="G75"/>
    </sheetView>
  </sheetViews>
  <sheetFormatPr defaultColWidth="9.23046875" defaultRowHeight="14.15"/>
  <cols>
    <col min="1" max="1" width="20.61328125" style="75" customWidth="1"/>
    <col min="2" max="2" width="13.3828125" style="75" customWidth="1"/>
    <col min="3" max="3" width="15.23046875" style="75" customWidth="1"/>
    <col min="4" max="4" width="14" style="75" customWidth="1"/>
    <col min="5" max="5" width="20.3828125" style="75" customWidth="1"/>
    <col min="6" max="6" width="11.23046875" style="75" bestFit="1" customWidth="1"/>
    <col min="7" max="7" width="12.3828125" style="75" customWidth="1"/>
    <col min="8" max="8" width="24.23046875" style="75" customWidth="1"/>
    <col min="9" max="9" width="21.61328125" style="75" customWidth="1"/>
    <col min="10" max="10" width="11.3828125" style="75" customWidth="1"/>
    <col min="11" max="11" width="11.69140625" style="75" customWidth="1"/>
    <col min="12" max="13" width="9.23046875" style="75"/>
    <col min="14" max="14" width="18.23046875" style="75" bestFit="1" customWidth="1"/>
    <col min="15" max="16384" width="9.23046875" style="75"/>
  </cols>
  <sheetData>
    <row r="1" spans="2:8" s="421" customFormat="1">
      <c r="C1" s="440" t="s">
        <v>427</v>
      </c>
      <c r="D1" s="440"/>
    </row>
    <row r="2" spans="2:8" s="423" customFormat="1" ht="17.600000000000001">
      <c r="C2" s="466" t="s">
        <v>953</v>
      </c>
      <c r="D2" s="466"/>
      <c r="E2" s="439"/>
    </row>
    <row r="3" spans="2:8" s="423" customFormat="1" ht="17.600000000000001">
      <c r="C3" s="466" t="s">
        <v>954</v>
      </c>
      <c r="D3" s="466"/>
      <c r="E3" s="439"/>
    </row>
    <row r="4" spans="2:8" s="423" customFormat="1" ht="17.600000000000001">
      <c r="C4" s="466" t="str">
        <f>CONCATENATE("Fiscal Year ",Pop!H1)</f>
        <v>Fiscal Year 2018</v>
      </c>
      <c r="D4" s="466"/>
      <c r="H4" s="202"/>
    </row>
    <row r="6" spans="2:8" s="86" customFormat="1" ht="28.3">
      <c r="B6" s="201" t="s">
        <v>27</v>
      </c>
      <c r="C6" s="87" t="s">
        <v>356</v>
      </c>
      <c r="D6" s="87" t="s">
        <v>29</v>
      </c>
    </row>
    <row r="7" spans="2:8">
      <c r="B7" s="200" t="s">
        <v>30</v>
      </c>
      <c r="C7" s="192">
        <f>(SLF!D16/Pop!D4)*1000</f>
        <v>613.30911157204025</v>
      </c>
      <c r="D7" s="200"/>
    </row>
    <row r="8" spans="2:8">
      <c r="B8" s="429" t="s">
        <v>31</v>
      </c>
      <c r="C8" s="430">
        <f>(SLF!I16/Pop!D5)*1000</f>
        <v>647.90889585470075</v>
      </c>
      <c r="D8" s="429">
        <f>RANK(C8,$C$8:$C$57)</f>
        <v>15</v>
      </c>
    </row>
    <row r="9" spans="2:8">
      <c r="B9" s="432" t="s">
        <v>32</v>
      </c>
      <c r="C9" s="433">
        <f>(SLF!L16/Pop!D6)*1000</f>
        <v>510.08856828436524</v>
      </c>
      <c r="D9" s="432">
        <f t="shared" ref="D9:D56" si="0">RANK(C9,$C$8:$C$57)</f>
        <v>37</v>
      </c>
      <c r="F9" s="519"/>
    </row>
    <row r="10" spans="2:8">
      <c r="B10" s="429" t="s">
        <v>33</v>
      </c>
      <c r="C10" s="430">
        <f>(SLF!O16/Pop!D7)*1000</f>
        <v>328.42974541577399</v>
      </c>
      <c r="D10" s="429">
        <f t="shared" si="0"/>
        <v>50</v>
      </c>
    </row>
    <row r="11" spans="2:8">
      <c r="B11" s="432" t="s">
        <v>34</v>
      </c>
      <c r="C11" s="433">
        <f>(SLF!R$16/Pop!D8)*1000</f>
        <v>519.18558888778512</v>
      </c>
      <c r="D11" s="432">
        <f t="shared" si="0"/>
        <v>34</v>
      </c>
    </row>
    <row r="12" spans="2:8">
      <c r="B12" s="429" t="s">
        <v>35</v>
      </c>
      <c r="C12" s="430">
        <f>(SLF!U$16/Pop!D9)*1000</f>
        <v>612.36448467304456</v>
      </c>
      <c r="D12" s="429">
        <f t="shared" si="0"/>
        <v>21</v>
      </c>
    </row>
    <row r="13" spans="2:8">
      <c r="B13" s="432" t="s">
        <v>36</v>
      </c>
      <c r="C13" s="433">
        <f>(SLF!X$16/Pop!D10)*1000</f>
        <v>525.01710070147578</v>
      </c>
      <c r="D13" s="432">
        <f t="shared" si="0"/>
        <v>33</v>
      </c>
    </row>
    <row r="14" spans="2:8">
      <c r="B14" s="429" t="s">
        <v>37</v>
      </c>
      <c r="C14" s="430">
        <f>(SLF!AA$16/Pop!D11)*1000</f>
        <v>887.31072484544393</v>
      </c>
      <c r="D14" s="429">
        <f t="shared" si="0"/>
        <v>6</v>
      </c>
    </row>
    <row r="15" spans="2:8">
      <c r="B15" s="432" t="s">
        <v>38</v>
      </c>
      <c r="C15" s="433">
        <f>(SLF!AD$16/Pop!D12)*1000</f>
        <v>623.68213083868216</v>
      </c>
      <c r="D15" s="432">
        <f t="shared" si="0"/>
        <v>19</v>
      </c>
    </row>
    <row r="16" spans="2:8">
      <c r="B16" s="429" t="s">
        <v>39</v>
      </c>
      <c r="C16" s="430">
        <f>(SLF!AJ$16/Pop!D13)*1000</f>
        <v>606.82633383789175</v>
      </c>
      <c r="D16" s="429">
        <f t="shared" si="0"/>
        <v>23</v>
      </c>
    </row>
    <row r="17" spans="2:4">
      <c r="B17" s="432" t="s">
        <v>40</v>
      </c>
      <c r="C17" s="433">
        <f>(SLF!AM$16/Pop!D14)*1000</f>
        <v>438.09101037747507</v>
      </c>
      <c r="D17" s="432">
        <f t="shared" si="0"/>
        <v>42</v>
      </c>
    </row>
    <row r="18" spans="2:4">
      <c r="B18" s="429" t="s">
        <v>41</v>
      </c>
      <c r="C18" s="430">
        <f>(SLF!AP$16/Pop!D15)*1000</f>
        <v>991.97588612642755</v>
      </c>
      <c r="D18" s="429">
        <f t="shared" si="0"/>
        <v>3</v>
      </c>
    </row>
    <row r="19" spans="2:4">
      <c r="B19" s="432" t="s">
        <v>42</v>
      </c>
      <c r="C19" s="433">
        <f>(SLF!AS$16/Pop!D16)*1000</f>
        <v>371.26971396189509</v>
      </c>
      <c r="D19" s="432">
        <f t="shared" si="0"/>
        <v>47</v>
      </c>
    </row>
    <row r="20" spans="2:4">
      <c r="B20" s="429" t="s">
        <v>43</v>
      </c>
      <c r="C20" s="430">
        <f>(SLF!AV$16/Pop!D17)*1000</f>
        <v>843.28414106940068</v>
      </c>
      <c r="D20" s="429">
        <f t="shared" si="0"/>
        <v>8</v>
      </c>
    </row>
    <row r="21" spans="2:4">
      <c r="B21" s="432" t="s">
        <v>44</v>
      </c>
      <c r="C21" s="433">
        <f>(SLF!AY$16/Pop!D18)*1000</f>
        <v>679.01964559165663</v>
      </c>
      <c r="D21" s="432">
        <f t="shared" si="0"/>
        <v>13</v>
      </c>
    </row>
    <row r="22" spans="2:4">
      <c r="B22" s="429" t="s">
        <v>45</v>
      </c>
      <c r="C22" s="430">
        <f>(SLF!BB$16/Pop!D19)*1000</f>
        <v>532.10424383015015</v>
      </c>
      <c r="D22" s="429">
        <f t="shared" si="0"/>
        <v>30</v>
      </c>
    </row>
    <row r="23" spans="2:4">
      <c r="B23" s="432" t="s">
        <v>46</v>
      </c>
      <c r="C23" s="433">
        <f>(SLF!BE$16/Pop!D20)*1000</f>
        <v>504.5015059977145</v>
      </c>
      <c r="D23" s="432">
        <f t="shared" si="0"/>
        <v>38</v>
      </c>
    </row>
    <row r="24" spans="2:4">
      <c r="B24" s="429" t="s">
        <v>47</v>
      </c>
      <c r="C24" s="430">
        <f>(SLF!BH$16/Pop!D21)*1000</f>
        <v>645.87092171014979</v>
      </c>
      <c r="D24" s="429">
        <f t="shared" si="0"/>
        <v>16</v>
      </c>
    </row>
    <row r="25" spans="2:4">
      <c r="B25" s="432" t="s">
        <v>48</v>
      </c>
      <c r="C25" s="433">
        <f>(SLF!BK$16/Pop!D22)*1000</f>
        <v>637.31621631481926</v>
      </c>
      <c r="D25" s="432">
        <f t="shared" si="0"/>
        <v>17</v>
      </c>
    </row>
    <row r="26" spans="2:4">
      <c r="B26" s="429" t="s">
        <v>49</v>
      </c>
      <c r="C26" s="430">
        <f>(SLF!BN$16/Pop!D23)*1000</f>
        <v>543.52951368014953</v>
      </c>
      <c r="D26" s="429">
        <f t="shared" si="0"/>
        <v>26</v>
      </c>
    </row>
    <row r="27" spans="2:4">
      <c r="B27" s="432" t="s">
        <v>50</v>
      </c>
      <c r="C27" s="433">
        <f>(SLF!BQ$16/Pop!D24)*1000</f>
        <v>967.51649573660632</v>
      </c>
      <c r="D27" s="432">
        <f t="shared" si="0"/>
        <v>4</v>
      </c>
    </row>
    <row r="28" spans="2:4">
      <c r="B28" s="429" t="s">
        <v>51</v>
      </c>
      <c r="C28" s="430">
        <f>(SLF!BT$16/Pop!D25)*1000</f>
        <v>432.34662305933705</v>
      </c>
      <c r="D28" s="429">
        <f t="shared" si="0"/>
        <v>43</v>
      </c>
    </row>
    <row r="29" spans="2:4">
      <c r="B29" s="432" t="s">
        <v>52</v>
      </c>
      <c r="C29" s="433">
        <f>(SLF!BW$16/Pop!D26)*1000</f>
        <v>511.52696014211443</v>
      </c>
      <c r="D29" s="432">
        <f t="shared" si="0"/>
        <v>36</v>
      </c>
    </row>
    <row r="30" spans="2:4">
      <c r="B30" s="429" t="s">
        <v>53</v>
      </c>
      <c r="C30" s="430">
        <f>(SLF!BZ$16/Pop!D27)*1000</f>
        <v>898.5674735460376</v>
      </c>
      <c r="D30" s="429">
        <f t="shared" si="0"/>
        <v>5</v>
      </c>
    </row>
    <row r="31" spans="2:4">
      <c r="B31" s="432" t="s">
        <v>54</v>
      </c>
      <c r="C31" s="433">
        <f>(SLF!CC$16/Pop!D28)*1000</f>
        <v>532.70390671649307</v>
      </c>
      <c r="D31" s="432">
        <f t="shared" si="0"/>
        <v>29</v>
      </c>
    </row>
    <row r="32" spans="2:4">
      <c r="B32" s="429" t="s">
        <v>55</v>
      </c>
      <c r="C32" s="430">
        <f>(SLF!CF$16/Pop!D29)*1000</f>
        <v>405.58035017837591</v>
      </c>
      <c r="D32" s="429">
        <f t="shared" si="0"/>
        <v>44</v>
      </c>
    </row>
    <row r="33" spans="2:4">
      <c r="B33" s="432" t="s">
        <v>56</v>
      </c>
      <c r="C33" s="433">
        <f>(SLF!CI$16/Pop!D30)*1000</f>
        <v>608.384362640419</v>
      </c>
      <c r="D33" s="432">
        <f t="shared" si="0"/>
        <v>22</v>
      </c>
    </row>
    <row r="34" spans="2:4">
      <c r="B34" s="429" t="s">
        <v>57</v>
      </c>
      <c r="C34" s="430">
        <f>(SLF!CL$16/Pop!D31)*1000</f>
        <v>359.36381850152731</v>
      </c>
      <c r="D34" s="429">
        <f t="shared" si="0"/>
        <v>48</v>
      </c>
    </row>
    <row r="35" spans="2:4">
      <c r="B35" s="432" t="s">
        <v>58</v>
      </c>
      <c r="C35" s="433">
        <f>(SLF!CO$16/Pop!D32)*1000</f>
        <v>1071.7246587021416</v>
      </c>
      <c r="D35" s="432">
        <f t="shared" si="0"/>
        <v>2</v>
      </c>
    </row>
    <row r="36" spans="2:4">
      <c r="B36" s="429" t="s">
        <v>59</v>
      </c>
      <c r="C36" s="430">
        <f>(SLF!CR$16/Pop!D33)*1000</f>
        <v>760.73411576952492</v>
      </c>
      <c r="D36" s="429">
        <f t="shared" si="0"/>
        <v>11</v>
      </c>
    </row>
    <row r="37" spans="2:4">
      <c r="B37" s="432" t="s">
        <v>60</v>
      </c>
      <c r="C37" s="433">
        <f>(SLF!CU$16/Pop!D34)*1000</f>
        <v>578.63341595370252</v>
      </c>
      <c r="D37" s="432">
        <f t="shared" si="0"/>
        <v>25</v>
      </c>
    </row>
    <row r="38" spans="2:4">
      <c r="B38" s="429" t="s">
        <v>61</v>
      </c>
      <c r="C38" s="430">
        <f>(SLF!CX$16/Pop!D35)*1000</f>
        <v>440.83285987133621</v>
      </c>
      <c r="D38" s="429">
        <f t="shared" si="0"/>
        <v>41</v>
      </c>
    </row>
    <row r="39" spans="2:4">
      <c r="B39" s="432" t="s">
        <v>62</v>
      </c>
      <c r="C39" s="433">
        <f>(SLF!DA$16/Pop!D36)*1000</f>
        <v>724.83167353213457</v>
      </c>
      <c r="D39" s="432">
        <f t="shared" si="0"/>
        <v>12</v>
      </c>
    </row>
    <row r="40" spans="2:4">
      <c r="B40" s="429" t="s">
        <v>63</v>
      </c>
      <c r="C40" s="430">
        <f>(SLF!DD$16/Pop!D37)*1000</f>
        <v>449.50299158656912</v>
      </c>
      <c r="D40" s="429">
        <f t="shared" si="0"/>
        <v>40</v>
      </c>
    </row>
    <row r="41" spans="2:4">
      <c r="B41" s="432" t="s">
        <v>64</v>
      </c>
      <c r="C41" s="433">
        <f>(SLF!DG$16/Pop!D38)*1000</f>
        <v>673.85104474461798</v>
      </c>
      <c r="D41" s="432">
        <f t="shared" si="0"/>
        <v>14</v>
      </c>
    </row>
    <row r="42" spans="2:4">
      <c r="B42" s="429" t="s">
        <v>65</v>
      </c>
      <c r="C42" s="430">
        <f>(SLF!DJ$16/Pop!D39)*1000</f>
        <v>531.92656843440932</v>
      </c>
      <c r="D42" s="429">
        <f t="shared" si="0"/>
        <v>31</v>
      </c>
    </row>
    <row r="43" spans="2:4">
      <c r="B43" s="432" t="s">
        <v>66</v>
      </c>
      <c r="C43" s="433">
        <f>(SLF!DM$16/Pop!D40)*1000</f>
        <v>380.17148723362948</v>
      </c>
      <c r="D43" s="432">
        <f t="shared" si="0"/>
        <v>46</v>
      </c>
    </row>
    <row r="44" spans="2:4">
      <c r="B44" s="429" t="s">
        <v>67</v>
      </c>
      <c r="C44" s="430">
        <f>(SLF!DP$16/Pop!D41)*1000</f>
        <v>537.74230096181486</v>
      </c>
      <c r="D44" s="429">
        <f t="shared" si="0"/>
        <v>28</v>
      </c>
    </row>
    <row r="45" spans="2:4">
      <c r="B45" s="432" t="s">
        <v>68</v>
      </c>
      <c r="C45" s="433">
        <f>(SLF!DS$16/Pop!D42)*1000</f>
        <v>830.59314008787794</v>
      </c>
      <c r="D45" s="432">
        <f t="shared" si="0"/>
        <v>10</v>
      </c>
    </row>
    <row r="46" spans="2:4">
      <c r="B46" s="429" t="s">
        <v>69</v>
      </c>
      <c r="C46" s="430">
        <f>(SLF!DV$16/Pop!D43)*1000</f>
        <v>629.09777782397407</v>
      </c>
      <c r="D46" s="429">
        <f t="shared" si="0"/>
        <v>18</v>
      </c>
    </row>
    <row r="47" spans="2:4">
      <c r="B47" s="432" t="s">
        <v>70</v>
      </c>
      <c r="C47" s="433">
        <f>(SLF!DY$16/Pop!D44)*1000</f>
        <v>392.8852694527863</v>
      </c>
      <c r="D47" s="432">
        <f t="shared" si="0"/>
        <v>45</v>
      </c>
    </row>
    <row r="48" spans="2:4">
      <c r="B48" s="221" t="s">
        <v>71</v>
      </c>
      <c r="C48" s="220">
        <f>(SLF!EB$16/Pop!D45)*1000</f>
        <v>580.78998700349837</v>
      </c>
      <c r="D48" s="429">
        <f t="shared" si="0"/>
        <v>24</v>
      </c>
    </row>
    <row r="49" spans="2:12">
      <c r="B49" s="432" t="s">
        <v>72</v>
      </c>
      <c r="C49" s="433">
        <f>(SLF!EE$16/Pop!D46)*1000</f>
        <v>519.09045250693669</v>
      </c>
      <c r="D49" s="432">
        <f t="shared" si="0"/>
        <v>35</v>
      </c>
    </row>
    <row r="50" spans="2:12">
      <c r="B50" s="429" t="s">
        <v>73</v>
      </c>
      <c r="C50" s="430">
        <f>(SLF!EH$16/Pop!D47)*1000</f>
        <v>614.92379700821539</v>
      </c>
      <c r="D50" s="429">
        <f t="shared" si="0"/>
        <v>20</v>
      </c>
    </row>
    <row r="51" spans="2:12">
      <c r="B51" s="432" t="s">
        <v>74</v>
      </c>
      <c r="C51" s="433">
        <f>(SLF!EK$16/Pop!D48)*1000</f>
        <v>526.24375703572173</v>
      </c>
      <c r="D51" s="432">
        <f t="shared" si="0"/>
        <v>32</v>
      </c>
    </row>
    <row r="52" spans="2:12">
      <c r="B52" s="429" t="s">
        <v>75</v>
      </c>
      <c r="C52" s="430">
        <f>(SLF!EN$16/Pop!D49)*1000</f>
        <v>1133.9728168774966</v>
      </c>
      <c r="D52" s="429">
        <f t="shared" si="0"/>
        <v>1</v>
      </c>
    </row>
    <row r="53" spans="2:12">
      <c r="B53" s="432" t="s">
        <v>76</v>
      </c>
      <c r="C53" s="433">
        <f>(SLF!EQ$16/Pop!D50)*1000</f>
        <v>543.26992410324749</v>
      </c>
      <c r="D53" s="432">
        <f t="shared" si="0"/>
        <v>27</v>
      </c>
    </row>
    <row r="54" spans="2:12">
      <c r="B54" s="429" t="s">
        <v>77</v>
      </c>
      <c r="C54" s="430">
        <f>(SLF!ET$16/Pop!D51)*1000</f>
        <v>862.36496143141255</v>
      </c>
      <c r="D54" s="429">
        <f t="shared" si="0"/>
        <v>7</v>
      </c>
    </row>
    <row r="55" spans="2:12">
      <c r="B55" s="432" t="s">
        <v>78</v>
      </c>
      <c r="C55" s="433">
        <f>(SLF!EW$16/Pop!D52)*1000</f>
        <v>833.59169890001112</v>
      </c>
      <c r="D55" s="432">
        <f t="shared" si="0"/>
        <v>9</v>
      </c>
    </row>
    <row r="56" spans="2:12">
      <c r="B56" s="429" t="s">
        <v>79</v>
      </c>
      <c r="C56" s="430">
        <f>(SLF!EZ$16/Pop!D53)*1000</f>
        <v>495.3381940232868</v>
      </c>
      <c r="D56" s="429">
        <f t="shared" si="0"/>
        <v>39</v>
      </c>
    </row>
    <row r="57" spans="2:12">
      <c r="B57" s="432" t="s">
        <v>80</v>
      </c>
      <c r="C57" s="433">
        <f>(SLF!FC$16/Pop!D54)*1000</f>
        <v>354.97860980157583</v>
      </c>
      <c r="D57" s="432">
        <f>RANK(C57,$C$8:$C$57)</f>
        <v>49</v>
      </c>
    </row>
    <row r="58" spans="2:12">
      <c r="B58" s="429" t="s">
        <v>81</v>
      </c>
      <c r="C58" s="430">
        <f>(SLF!AG$16/Pop!D55)*1000</f>
        <v>632.06314045958436</v>
      </c>
      <c r="D58" s="372">
        <f>-RANK(C58,$C$8:$C$58)</f>
        <v>-18</v>
      </c>
    </row>
    <row r="59" spans="2:12">
      <c r="B59" s="429"/>
      <c r="C59" s="429"/>
      <c r="D59" s="429"/>
      <c r="L59" s="84"/>
    </row>
    <row r="60" spans="2:12" ht="57.75" customHeight="1">
      <c r="B60" s="776" t="s">
        <v>834</v>
      </c>
      <c r="C60" s="776"/>
      <c r="D60" s="776"/>
      <c r="E60" s="776"/>
      <c r="F60" s="437"/>
    </row>
    <row r="61" spans="2:12">
      <c r="B61" s="776"/>
      <c r="C61" s="776"/>
      <c r="D61" s="776"/>
      <c r="E61" s="776"/>
    </row>
    <row r="62" spans="2:12">
      <c r="B62" s="776"/>
      <c r="C62" s="776"/>
      <c r="D62" s="776"/>
      <c r="E62" s="776"/>
    </row>
    <row r="63" spans="2:12">
      <c r="B63" s="776"/>
      <c r="C63" s="776"/>
      <c r="D63" s="776"/>
      <c r="E63" s="776"/>
    </row>
    <row r="64" spans="2:12">
      <c r="B64" s="776"/>
      <c r="C64" s="776"/>
      <c r="D64" s="776"/>
      <c r="E64" s="776"/>
    </row>
    <row r="65" spans="2:2">
      <c r="B65" s="75" t="s">
        <v>825</v>
      </c>
    </row>
    <row r="66" spans="2:2">
      <c r="B66" s="438"/>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topLeftCell="A37" workbookViewId="0">
      <selection activeCell="C7" sqref="C7"/>
    </sheetView>
  </sheetViews>
  <sheetFormatPr defaultColWidth="9.23046875" defaultRowHeight="14.15"/>
  <cols>
    <col min="1" max="1" width="15.69140625" style="90" customWidth="1"/>
    <col min="2" max="2" width="11.69140625" style="90" customWidth="1"/>
    <col min="3" max="3" width="23" style="90" customWidth="1"/>
    <col min="4" max="4" width="11.69140625" style="90" customWidth="1"/>
    <col min="5" max="5" width="15.69140625" style="90" customWidth="1"/>
    <col min="6" max="6" width="27.69140625" style="90" customWidth="1"/>
    <col min="7" max="7" width="9.23046875" style="90"/>
    <col min="8" max="8" width="14.84375" style="90" bestFit="1" customWidth="1"/>
    <col min="9" max="9" width="17.23046875" style="90" customWidth="1"/>
    <col min="10" max="10" width="9.23046875" style="90"/>
    <col min="11" max="11" width="9.23046875" style="90" customWidth="1"/>
    <col min="12" max="16384" width="9.23046875" style="90"/>
  </cols>
  <sheetData>
    <row r="1" spans="1:15" s="91" customFormat="1" ht="15" customHeight="1">
      <c r="A1" s="193"/>
      <c r="B1" s="773" t="s">
        <v>417</v>
      </c>
      <c r="C1" s="773"/>
      <c r="D1" s="773"/>
      <c r="E1" s="193"/>
      <c r="F1" s="233"/>
      <c r="G1" s="233"/>
      <c r="H1" s="233"/>
      <c r="I1" s="233"/>
      <c r="J1" s="233"/>
      <c r="K1" s="233"/>
      <c r="L1" s="233"/>
      <c r="M1" s="233"/>
      <c r="N1" s="233"/>
      <c r="O1" s="233"/>
    </row>
    <row r="2" spans="1:15" s="92" customFormat="1" ht="17.600000000000001">
      <c r="A2" s="738" t="s">
        <v>211</v>
      </c>
      <c r="B2" s="738"/>
      <c r="C2" s="738"/>
      <c r="D2" s="738"/>
      <c r="E2" s="738"/>
      <c r="F2" s="233"/>
      <c r="G2" s="233"/>
      <c r="H2" s="233"/>
      <c r="I2" s="233"/>
      <c r="J2" s="233"/>
      <c r="K2" s="233"/>
      <c r="L2" s="233"/>
      <c r="M2" s="233"/>
    </row>
    <row r="3" spans="1:15" s="92" customFormat="1" ht="17.600000000000001">
      <c r="A3" s="738" t="s">
        <v>212</v>
      </c>
      <c r="B3" s="738"/>
      <c r="C3" s="738"/>
      <c r="D3" s="738"/>
      <c r="E3" s="738"/>
      <c r="F3" s="233"/>
      <c r="G3" s="233"/>
      <c r="H3" s="233"/>
      <c r="I3" s="233"/>
      <c r="J3" s="233"/>
      <c r="K3" s="233"/>
      <c r="L3" s="233"/>
      <c r="M3" s="233"/>
    </row>
    <row r="4" spans="1:15" s="92" customFormat="1" ht="17.600000000000001">
      <c r="B4" s="738" t="str">
        <f>CONCATENATE("Calendar Year ",Pop!G1)</f>
        <v>Calendar Year 2019</v>
      </c>
      <c r="C4" s="738"/>
      <c r="D4" s="738"/>
      <c r="F4" s="233"/>
      <c r="G4" s="233"/>
      <c r="H4" s="233"/>
      <c r="I4" s="233"/>
      <c r="J4" s="233"/>
      <c r="K4" s="233"/>
      <c r="L4" s="233"/>
      <c r="M4" s="233"/>
    </row>
    <row r="5" spans="1:15">
      <c r="A5" s="233"/>
      <c r="B5" s="193"/>
      <c r="C5" s="233"/>
      <c r="D5" s="233"/>
      <c r="E5" s="233"/>
      <c r="F5" s="233"/>
      <c r="G5" s="233"/>
      <c r="H5" s="233"/>
      <c r="I5" s="233"/>
      <c r="J5" s="233"/>
      <c r="K5" s="233"/>
      <c r="L5" s="233"/>
      <c r="M5" s="233"/>
      <c r="N5" s="233"/>
      <c r="O5" s="233"/>
    </row>
    <row r="6" spans="1:15" s="181" customFormat="1" ht="14.6">
      <c r="B6" s="201" t="s">
        <v>27</v>
      </c>
      <c r="C6" s="201" t="s">
        <v>213</v>
      </c>
      <c r="D6" s="201" t="s">
        <v>29</v>
      </c>
      <c r="G6" s="51"/>
    </row>
    <row r="7" spans="1:15">
      <c r="A7" s="233"/>
      <c r="B7" s="200" t="s">
        <v>30</v>
      </c>
      <c r="C7" s="143">
        <v>1.0283037724760045E-2</v>
      </c>
      <c r="D7" s="196"/>
      <c r="E7" s="233"/>
      <c r="F7" s="233"/>
      <c r="G7" s="402"/>
      <c r="H7" s="233"/>
      <c r="I7" s="233"/>
      <c r="J7" s="233"/>
      <c r="K7" s="233"/>
    </row>
    <row r="8" spans="1:15">
      <c r="A8" s="233"/>
      <c r="B8" s="233" t="s">
        <v>31</v>
      </c>
      <c r="C8" s="314">
        <v>3.7286680379249918E-3</v>
      </c>
      <c r="D8" s="233">
        <f>RANK(C8,$C$8:$C$57)</f>
        <v>49</v>
      </c>
      <c r="E8" s="233"/>
      <c r="F8" s="233"/>
      <c r="G8" s="402"/>
      <c r="H8" s="233"/>
      <c r="I8" s="233"/>
      <c r="J8" s="233"/>
      <c r="K8" s="233"/>
    </row>
    <row r="9" spans="1:15">
      <c r="A9" s="233"/>
      <c r="B9" s="232" t="s">
        <v>32</v>
      </c>
      <c r="C9" s="82">
        <v>9.7677700501875558E-3</v>
      </c>
      <c r="D9" s="232">
        <f t="shared" ref="D9:D57" si="0">RANK(C9,$C$8:$C$57)</f>
        <v>21</v>
      </c>
      <c r="E9" s="233"/>
      <c r="F9" s="491"/>
      <c r="G9" s="402"/>
      <c r="H9" s="233"/>
      <c r="I9" s="435"/>
      <c r="J9" s="233"/>
      <c r="K9" s="233"/>
    </row>
    <row r="10" spans="1:15">
      <c r="A10" s="233"/>
      <c r="B10" s="233" t="s">
        <v>33</v>
      </c>
      <c r="C10" s="314">
        <v>6.013601976405587E-3</v>
      </c>
      <c r="D10" s="233">
        <f t="shared" si="0"/>
        <v>39</v>
      </c>
      <c r="E10" s="233"/>
      <c r="F10" s="233"/>
      <c r="G10" s="402"/>
      <c r="H10" s="233"/>
      <c r="I10" s="435"/>
      <c r="J10" s="233"/>
      <c r="K10" s="233"/>
    </row>
    <row r="11" spans="1:15">
      <c r="A11" s="233"/>
      <c r="B11" s="232" t="s">
        <v>34</v>
      </c>
      <c r="C11" s="82">
        <v>6.1394882208878924E-3</v>
      </c>
      <c r="D11" s="232">
        <f t="shared" si="0"/>
        <v>38</v>
      </c>
      <c r="E11" s="233"/>
      <c r="F11" s="233"/>
      <c r="G11" s="402"/>
      <c r="H11" s="233"/>
      <c r="I11" s="435"/>
      <c r="J11" s="233"/>
      <c r="K11" s="233"/>
    </row>
    <row r="12" spans="1:15">
      <c r="A12" s="233"/>
      <c r="B12" s="233" t="s">
        <v>35</v>
      </c>
      <c r="C12" s="314">
        <v>7.0144686540033327E-3</v>
      </c>
      <c r="D12" s="233">
        <f t="shared" si="0"/>
        <v>34</v>
      </c>
      <c r="E12" s="233"/>
      <c r="F12" s="233"/>
      <c r="G12" s="402"/>
      <c r="H12" s="233"/>
      <c r="I12" s="435"/>
      <c r="J12" s="233"/>
      <c r="K12" s="233"/>
    </row>
    <row r="13" spans="1:15">
      <c r="A13" s="233"/>
      <c r="B13" s="232" t="s">
        <v>36</v>
      </c>
      <c r="C13" s="82">
        <v>5.164350181879441E-3</v>
      </c>
      <c r="D13" s="232">
        <f t="shared" si="0"/>
        <v>46</v>
      </c>
      <c r="E13" s="233"/>
      <c r="F13" s="233"/>
      <c r="G13" s="402"/>
      <c r="H13" s="233"/>
      <c r="I13" s="435"/>
      <c r="J13" s="233"/>
      <c r="K13" s="233"/>
    </row>
    <row r="14" spans="1:15">
      <c r="A14" s="233"/>
      <c r="B14" s="233" t="s">
        <v>37</v>
      </c>
      <c r="C14" s="314">
        <v>1.7291579759154425E-2</v>
      </c>
      <c r="D14" s="233">
        <f t="shared" si="0"/>
        <v>5</v>
      </c>
      <c r="E14" s="233"/>
      <c r="F14" s="233"/>
      <c r="G14" s="402"/>
      <c r="H14" s="233"/>
      <c r="I14" s="435"/>
      <c r="J14" s="233"/>
      <c r="K14" s="233"/>
    </row>
    <row r="15" spans="1:15">
      <c r="A15" s="233"/>
      <c r="B15" s="232" t="s">
        <v>38</v>
      </c>
      <c r="C15" s="82">
        <v>5.8701502251650118E-3</v>
      </c>
      <c r="D15" s="232">
        <f t="shared" si="0"/>
        <v>41</v>
      </c>
      <c r="E15" s="233"/>
      <c r="F15" s="233"/>
      <c r="G15" s="402"/>
      <c r="H15" s="233"/>
      <c r="I15" s="435"/>
      <c r="J15" s="233"/>
      <c r="K15" s="233"/>
    </row>
    <row r="16" spans="1:15">
      <c r="A16" s="233"/>
      <c r="B16" s="233" t="s">
        <v>39</v>
      </c>
      <c r="C16" s="314">
        <v>8.6236169330461514E-3</v>
      </c>
      <c r="D16" s="233">
        <f t="shared" si="0"/>
        <v>26</v>
      </c>
      <c r="E16" s="233"/>
      <c r="F16" s="233"/>
      <c r="G16" s="402"/>
      <c r="H16" s="233"/>
      <c r="I16" s="435"/>
      <c r="J16" s="233"/>
      <c r="K16" s="233"/>
    </row>
    <row r="17" spans="2:9">
      <c r="B17" s="232" t="s">
        <v>40</v>
      </c>
      <c r="C17" s="82">
        <v>8.6946435552669437E-3</v>
      </c>
      <c r="D17" s="232">
        <f t="shared" si="0"/>
        <v>25</v>
      </c>
      <c r="E17" s="233"/>
      <c r="G17" s="402"/>
      <c r="I17" s="435"/>
    </row>
    <row r="18" spans="2:9">
      <c r="B18" s="233" t="s">
        <v>41</v>
      </c>
      <c r="C18" s="314">
        <v>3.0604773192384506E-3</v>
      </c>
      <c r="D18" s="233">
        <f t="shared" si="0"/>
        <v>50</v>
      </c>
      <c r="E18" s="233"/>
      <c r="G18" s="402"/>
      <c r="I18" s="435"/>
    </row>
    <row r="19" spans="2:9">
      <c r="B19" s="232" t="s">
        <v>42</v>
      </c>
      <c r="C19" s="82">
        <v>6.4810989463722872E-3</v>
      </c>
      <c r="D19" s="232">
        <f t="shared" si="0"/>
        <v>35</v>
      </c>
      <c r="E19" s="233"/>
      <c r="G19" s="402"/>
      <c r="I19" s="435"/>
    </row>
    <row r="20" spans="2:9">
      <c r="B20" s="233" t="s">
        <v>43</v>
      </c>
      <c r="C20" s="314">
        <v>1.9685256422195121E-2</v>
      </c>
      <c r="D20" s="233">
        <f t="shared" si="0"/>
        <v>2</v>
      </c>
      <c r="E20" s="233"/>
      <c r="G20" s="402"/>
      <c r="I20" s="435"/>
    </row>
    <row r="21" spans="2:9">
      <c r="B21" s="232" t="s">
        <v>44</v>
      </c>
      <c r="C21" s="82">
        <v>8.1444207731103599E-3</v>
      </c>
      <c r="D21" s="232">
        <f t="shared" si="0"/>
        <v>30</v>
      </c>
      <c r="E21" s="233"/>
      <c r="G21" s="402"/>
      <c r="I21" s="435"/>
    </row>
    <row r="22" spans="2:9">
      <c r="B22" s="233" t="s">
        <v>45</v>
      </c>
      <c r="C22" s="314">
        <v>1.427702519634408E-2</v>
      </c>
      <c r="D22" s="233">
        <f t="shared" si="0"/>
        <v>10</v>
      </c>
      <c r="E22" s="233"/>
      <c r="G22" s="402"/>
      <c r="I22" s="435"/>
    </row>
    <row r="23" spans="2:9">
      <c r="B23" s="232" t="s">
        <v>46</v>
      </c>
      <c r="C23" s="82">
        <v>1.2839670278942216E-2</v>
      </c>
      <c r="D23" s="232">
        <f t="shared" si="0"/>
        <v>15</v>
      </c>
      <c r="E23" s="233"/>
      <c r="G23" s="402"/>
      <c r="I23" s="435"/>
    </row>
    <row r="24" spans="2:9">
      <c r="B24" s="233" t="s">
        <v>47</v>
      </c>
      <c r="C24" s="314">
        <v>7.8248356074207027E-3</v>
      </c>
      <c r="D24" s="233">
        <f t="shared" si="0"/>
        <v>31</v>
      </c>
      <c r="E24" s="233"/>
      <c r="G24" s="402"/>
      <c r="I24" s="435"/>
    </row>
    <row r="25" spans="2:9">
      <c r="B25" s="232" t="s">
        <v>48</v>
      </c>
      <c r="C25" s="82">
        <v>5.0710741791502225E-3</v>
      </c>
      <c r="D25" s="232">
        <f t="shared" si="0"/>
        <v>48</v>
      </c>
      <c r="E25" s="233"/>
      <c r="G25" s="402"/>
      <c r="I25" s="435"/>
    </row>
    <row r="26" spans="2:9">
      <c r="B26" s="233" t="s">
        <v>49</v>
      </c>
      <c r="C26" s="314">
        <v>1.2047273967559832E-2</v>
      </c>
      <c r="D26" s="233">
        <f t="shared" si="0"/>
        <v>16</v>
      </c>
      <c r="E26" s="233"/>
      <c r="G26" s="402"/>
      <c r="I26" s="435"/>
    </row>
    <row r="27" spans="2:9">
      <c r="B27" s="232" t="s">
        <v>50</v>
      </c>
      <c r="C27" s="82">
        <v>1.0140900002758114E-2</v>
      </c>
      <c r="D27" s="232">
        <f t="shared" si="0"/>
        <v>20</v>
      </c>
      <c r="E27" s="233"/>
      <c r="G27" s="402"/>
      <c r="I27" s="435"/>
    </row>
    <row r="28" spans="2:9">
      <c r="B28" s="233" t="s">
        <v>51</v>
      </c>
      <c r="C28" s="314">
        <v>1.0848345344576822E-2</v>
      </c>
      <c r="D28" s="233">
        <f t="shared" si="0"/>
        <v>18</v>
      </c>
      <c r="E28" s="233"/>
      <c r="G28" s="402"/>
      <c r="I28" s="435"/>
    </row>
    <row r="29" spans="2:9">
      <c r="B29" s="232" t="s">
        <v>52</v>
      </c>
      <c r="C29" s="82">
        <v>1.3108342270264691E-2</v>
      </c>
      <c r="D29" s="232">
        <f t="shared" si="0"/>
        <v>13</v>
      </c>
      <c r="E29" s="233"/>
      <c r="G29" s="402"/>
      <c r="I29" s="435"/>
    </row>
    <row r="30" spans="2:9">
      <c r="B30" s="233" t="s">
        <v>53</v>
      </c>
      <c r="C30" s="314">
        <v>1.0540524602437129E-2</v>
      </c>
      <c r="D30" s="233">
        <f t="shared" si="0"/>
        <v>19</v>
      </c>
      <c r="E30" s="233"/>
      <c r="G30" s="402"/>
      <c r="I30" s="435"/>
    </row>
    <row r="31" spans="2:9">
      <c r="B31" s="232" t="s">
        <v>54</v>
      </c>
      <c r="C31" s="82">
        <v>6.2664460762178568E-3</v>
      </c>
      <c r="D31" s="232">
        <f t="shared" si="0"/>
        <v>37</v>
      </c>
      <c r="E31" s="233"/>
      <c r="G31" s="402"/>
      <c r="I31" s="435"/>
    </row>
    <row r="32" spans="2:9">
      <c r="B32" s="233" t="s">
        <v>55</v>
      </c>
      <c r="C32" s="314">
        <v>9.6468609356297162E-3</v>
      </c>
      <c r="D32" s="233">
        <f t="shared" si="0"/>
        <v>22</v>
      </c>
      <c r="E32" s="233"/>
      <c r="G32" s="402"/>
      <c r="I32" s="435"/>
    </row>
    <row r="33" spans="2:9">
      <c r="B33" s="232" t="s">
        <v>56</v>
      </c>
      <c r="C33" s="82">
        <v>7.3758921740745649E-3</v>
      </c>
      <c r="D33" s="232">
        <f t="shared" si="0"/>
        <v>33</v>
      </c>
      <c r="E33" s="233"/>
      <c r="G33" s="402"/>
      <c r="I33" s="435"/>
    </row>
    <row r="34" spans="2:9">
      <c r="B34" s="233" t="s">
        <v>57</v>
      </c>
      <c r="C34" s="314">
        <v>1.5375937180370091E-2</v>
      </c>
      <c r="D34" s="233">
        <f t="shared" si="0"/>
        <v>7</v>
      </c>
      <c r="E34" s="233"/>
      <c r="G34" s="402"/>
      <c r="I34" s="435"/>
    </row>
    <row r="35" spans="2:9">
      <c r="B35" s="232" t="s">
        <v>58</v>
      </c>
      <c r="C35" s="82">
        <v>5.6345061893096357E-3</v>
      </c>
      <c r="D35" s="232">
        <f t="shared" si="0"/>
        <v>42</v>
      </c>
      <c r="E35" s="233"/>
      <c r="G35" s="402"/>
      <c r="I35" s="435"/>
    </row>
    <row r="36" spans="2:9">
      <c r="B36" s="233" t="s">
        <v>59</v>
      </c>
      <c r="C36" s="314">
        <v>1.8930916793183587E-2</v>
      </c>
      <c r="D36" s="233">
        <f t="shared" si="0"/>
        <v>3</v>
      </c>
      <c r="E36" s="233"/>
      <c r="G36" s="402"/>
      <c r="I36" s="435"/>
    </row>
    <row r="37" spans="2:9">
      <c r="B37" s="232" t="s">
        <v>60</v>
      </c>
      <c r="C37" s="82">
        <v>2.1314022736788424E-2</v>
      </c>
      <c r="D37" s="232">
        <f t="shared" si="0"/>
        <v>1</v>
      </c>
      <c r="E37" s="233"/>
      <c r="G37" s="402"/>
      <c r="I37" s="435"/>
    </row>
    <row r="38" spans="2:9">
      <c r="B38" s="233" t="s">
        <v>61</v>
      </c>
      <c r="C38" s="314">
        <v>5.9330722840598531E-3</v>
      </c>
      <c r="D38" s="233">
        <f t="shared" si="0"/>
        <v>40</v>
      </c>
      <c r="E38" s="233"/>
      <c r="G38" s="402"/>
      <c r="I38" s="435"/>
    </row>
    <row r="39" spans="2:9">
      <c r="B39" s="232" t="s">
        <v>62</v>
      </c>
      <c r="C39" s="82">
        <v>1.2966820472758272E-2</v>
      </c>
      <c r="D39" s="232">
        <f t="shared" si="0"/>
        <v>14</v>
      </c>
      <c r="E39" s="233"/>
      <c r="G39" s="402"/>
      <c r="I39" s="435"/>
    </row>
    <row r="40" spans="2:9">
      <c r="B40" s="233" t="s">
        <v>63</v>
      </c>
      <c r="C40" s="314">
        <v>7.8127825649504604E-3</v>
      </c>
      <c r="D40" s="233">
        <f t="shared" si="0"/>
        <v>32</v>
      </c>
      <c r="E40" s="233"/>
      <c r="G40" s="402"/>
      <c r="I40" s="435"/>
    </row>
    <row r="41" spans="2:9">
      <c r="B41" s="232" t="s">
        <v>64</v>
      </c>
      <c r="C41" s="82">
        <v>8.79914105173033E-3</v>
      </c>
      <c r="D41" s="232">
        <f t="shared" si="0"/>
        <v>24</v>
      </c>
      <c r="E41" s="233"/>
      <c r="G41" s="402"/>
      <c r="I41" s="435"/>
    </row>
    <row r="42" spans="2:9">
      <c r="B42" s="233" t="s">
        <v>65</v>
      </c>
      <c r="C42" s="314">
        <v>1.5196269945940092E-2</v>
      </c>
      <c r="D42" s="233">
        <f t="shared" si="0"/>
        <v>9</v>
      </c>
      <c r="E42" s="233"/>
      <c r="G42" s="402"/>
      <c r="I42" s="435"/>
    </row>
    <row r="43" spans="2:9">
      <c r="B43" s="232" t="s">
        <v>66</v>
      </c>
      <c r="C43" s="82">
        <v>8.3293880873375904E-3</v>
      </c>
      <c r="D43" s="232">
        <f t="shared" si="0"/>
        <v>29</v>
      </c>
      <c r="E43" s="233"/>
      <c r="G43" s="402"/>
      <c r="I43" s="435"/>
    </row>
    <row r="44" spans="2:9">
      <c r="B44" s="233" t="s">
        <v>67</v>
      </c>
      <c r="C44" s="314">
        <v>9.1332790950051715E-3</v>
      </c>
      <c r="D44" s="233">
        <f t="shared" si="0"/>
        <v>23</v>
      </c>
      <c r="E44" s="233"/>
      <c r="G44" s="402"/>
      <c r="I44" s="435"/>
    </row>
    <row r="45" spans="2:9">
      <c r="B45" s="232" t="s">
        <v>68</v>
      </c>
      <c r="C45" s="82">
        <v>1.4268065757235295E-2</v>
      </c>
      <c r="D45" s="232">
        <f t="shared" si="0"/>
        <v>11</v>
      </c>
      <c r="E45" s="233"/>
      <c r="G45" s="402"/>
      <c r="I45" s="435"/>
    </row>
    <row r="46" spans="2:9">
      <c r="B46" s="233" t="s">
        <v>69</v>
      </c>
      <c r="C46" s="314">
        <v>1.3743307876925582E-2</v>
      </c>
      <c r="D46" s="233">
        <f t="shared" si="0"/>
        <v>12</v>
      </c>
      <c r="E46" s="233"/>
      <c r="G46" s="402"/>
      <c r="I46" s="435"/>
    </row>
    <row r="47" spans="2:9">
      <c r="B47" s="232" t="s">
        <v>70</v>
      </c>
      <c r="C47" s="82">
        <v>5.3078644068217462E-3</v>
      </c>
      <c r="D47" s="232">
        <f t="shared" si="0"/>
        <v>44</v>
      </c>
      <c r="E47" s="233"/>
      <c r="G47" s="402"/>
      <c r="I47" s="435"/>
    </row>
    <row r="48" spans="2:9">
      <c r="B48" s="233" t="s">
        <v>71</v>
      </c>
      <c r="C48" s="314">
        <v>1.1360343480467609E-2</v>
      </c>
      <c r="D48" s="233">
        <f t="shared" si="0"/>
        <v>17</v>
      </c>
      <c r="E48" s="233"/>
      <c r="G48" s="402"/>
      <c r="I48" s="435"/>
    </row>
    <row r="49" spans="1:9">
      <c r="A49" s="233"/>
      <c r="B49" s="232" t="s">
        <v>72</v>
      </c>
      <c r="C49" s="82">
        <v>6.2932449729835513E-3</v>
      </c>
      <c r="D49" s="232">
        <f t="shared" si="0"/>
        <v>36</v>
      </c>
      <c r="E49" s="233"/>
      <c r="G49" s="402"/>
      <c r="I49" s="435"/>
    </row>
    <row r="50" spans="1:9">
      <c r="A50" s="233"/>
      <c r="B50" s="233" t="s">
        <v>73</v>
      </c>
      <c r="C50" s="314">
        <v>1.5962421128697109E-2</v>
      </c>
      <c r="D50" s="233">
        <f t="shared" si="0"/>
        <v>6</v>
      </c>
      <c r="E50" s="233"/>
      <c r="G50" s="402"/>
      <c r="I50" s="435"/>
    </row>
    <row r="51" spans="1:9">
      <c r="A51" s="233"/>
      <c r="B51" s="232" t="s">
        <v>74</v>
      </c>
      <c r="C51" s="82">
        <v>5.6199981011001328E-3</v>
      </c>
      <c r="D51" s="232">
        <f t="shared" si="0"/>
        <v>43</v>
      </c>
      <c r="E51" s="233"/>
      <c r="G51" s="402"/>
      <c r="I51" s="435"/>
    </row>
    <row r="52" spans="1:9">
      <c r="A52" s="233"/>
      <c r="B52" s="233" t="s">
        <v>75</v>
      </c>
      <c r="C52" s="314">
        <v>1.7566241155112277E-2</v>
      </c>
      <c r="D52" s="233">
        <f t="shared" si="0"/>
        <v>4</v>
      </c>
      <c r="E52" s="233"/>
      <c r="G52" s="402"/>
      <c r="I52" s="435"/>
    </row>
    <row r="53" spans="1:9">
      <c r="A53" s="233"/>
      <c r="B53" s="232" t="s">
        <v>76</v>
      </c>
      <c r="C53" s="82">
        <v>8.364363013499616E-3</v>
      </c>
      <c r="D53" s="232">
        <f t="shared" si="0"/>
        <v>28</v>
      </c>
      <c r="E53" s="233"/>
      <c r="G53" s="402"/>
      <c r="I53" s="435"/>
    </row>
    <row r="54" spans="1:9">
      <c r="A54" s="233"/>
      <c r="B54" s="233" t="s">
        <v>77</v>
      </c>
      <c r="C54" s="314">
        <v>8.3892130224537554E-3</v>
      </c>
      <c r="D54" s="233">
        <f t="shared" si="0"/>
        <v>27</v>
      </c>
      <c r="E54" s="233"/>
      <c r="G54" s="402"/>
      <c r="I54" s="435"/>
    </row>
    <row r="55" spans="1:9">
      <c r="A55" s="233"/>
      <c r="B55" s="232" t="s">
        <v>78</v>
      </c>
      <c r="C55" s="82">
        <v>5.3072699983080949E-3</v>
      </c>
      <c r="D55" s="232">
        <f t="shared" si="0"/>
        <v>45</v>
      </c>
      <c r="E55" s="233"/>
      <c r="G55" s="402"/>
      <c r="I55" s="435"/>
    </row>
    <row r="56" spans="1:9">
      <c r="A56" s="233"/>
      <c r="B56" s="233" t="s">
        <v>79</v>
      </c>
      <c r="C56" s="314">
        <v>1.5274665297583295E-2</v>
      </c>
      <c r="D56" s="233">
        <f t="shared" si="0"/>
        <v>8</v>
      </c>
      <c r="E56" s="233"/>
      <c r="G56" s="402"/>
      <c r="I56" s="435"/>
    </row>
    <row r="57" spans="1:9">
      <c r="A57" s="233"/>
      <c r="B57" s="232" t="s">
        <v>80</v>
      </c>
      <c r="C57" s="82">
        <v>5.0824632838487255E-3</v>
      </c>
      <c r="D57" s="232">
        <f t="shared" si="0"/>
        <v>47</v>
      </c>
      <c r="E57" s="233"/>
      <c r="G57" s="402"/>
      <c r="I57" s="435"/>
    </row>
    <row r="58" spans="1:9">
      <c r="A58" s="233"/>
      <c r="B58" s="233" t="s">
        <v>81</v>
      </c>
      <c r="C58" s="314">
        <v>5.7723562376049194E-3</v>
      </c>
      <c r="D58" s="123" t="str">
        <f>CONCATENATE("(",RANK(C58,$C$8:$C$58),")")</f>
        <v>(42)</v>
      </c>
      <c r="E58" s="233"/>
      <c r="G58" s="402"/>
      <c r="I58" s="435"/>
    </row>
    <row r="59" spans="1:9">
      <c r="I59" s="435"/>
    </row>
    <row r="60" spans="1:9" ht="72" customHeight="1">
      <c r="A60" s="729" t="s">
        <v>720</v>
      </c>
      <c r="B60" s="729"/>
      <c r="C60" s="729"/>
      <c r="D60" s="729"/>
      <c r="E60" s="729"/>
      <c r="I60" s="402"/>
    </row>
    <row r="62" spans="1:9" ht="33" customHeight="1">
      <c r="A62" s="729" t="s">
        <v>858</v>
      </c>
      <c r="B62" s="729"/>
      <c r="C62" s="729"/>
      <c r="D62" s="729"/>
      <c r="E62" s="233"/>
    </row>
    <row r="63" spans="1:9">
      <c r="A63" s="729"/>
      <c r="B63" s="729"/>
      <c r="C63" s="729"/>
      <c r="D63" s="729"/>
    </row>
    <row r="65" spans="2:2">
      <c r="B65" s="224"/>
    </row>
    <row r="66" spans="2:2">
      <c r="B66" s="305"/>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31" workbookViewId="0">
      <selection activeCell="C19" sqref="C19"/>
    </sheetView>
  </sheetViews>
  <sheetFormatPr defaultColWidth="9.23046875" defaultRowHeight="14.15"/>
  <cols>
    <col min="1" max="1" width="15.69140625" style="224" customWidth="1"/>
    <col min="2" max="2" width="12.61328125" style="224" customWidth="1"/>
    <col min="3" max="3" width="19.23046875" style="224" customWidth="1"/>
    <col min="4" max="4" width="12" style="224" customWidth="1"/>
    <col min="5" max="5" width="15.69140625" style="224" customWidth="1"/>
    <col min="6" max="6" width="11.23046875" style="224" bestFit="1" customWidth="1"/>
    <col min="7" max="7" width="11.23046875" style="224" customWidth="1"/>
    <col min="8" max="8" width="14.61328125" style="224" customWidth="1"/>
    <col min="9" max="9" width="11.69140625" style="224" customWidth="1"/>
    <col min="10" max="10" width="13.69140625" style="224" bestFit="1" customWidth="1"/>
    <col min="11" max="11" width="11.61328125" style="224" bestFit="1" customWidth="1"/>
    <col min="12" max="16384" width="9.23046875" style="224"/>
  </cols>
  <sheetData>
    <row r="1" spans="1:11" s="16" customFormat="1">
      <c r="B1" s="722" t="s">
        <v>418</v>
      </c>
      <c r="C1" s="722"/>
      <c r="D1" s="722"/>
    </row>
    <row r="2" spans="1:11" s="357" customFormat="1" ht="17.600000000000001">
      <c r="A2" s="738" t="s">
        <v>414</v>
      </c>
      <c r="B2" s="738"/>
      <c r="C2" s="738"/>
      <c r="D2" s="738"/>
      <c r="E2" s="738"/>
    </row>
    <row r="3" spans="1:11" s="52" customFormat="1" ht="17.600000000000001">
      <c r="B3" s="738" t="s">
        <v>214</v>
      </c>
      <c r="C3" s="738"/>
      <c r="D3" s="738"/>
      <c r="I3" s="240"/>
      <c r="J3" s="240"/>
      <c r="K3" s="240"/>
    </row>
    <row r="4" spans="1:11" s="52" customFormat="1" ht="17.600000000000001">
      <c r="B4" s="356"/>
      <c r="C4" s="356" t="str">
        <f>CONCATENATE("Fiscal Year ",Pop!H1)</f>
        <v>Fiscal Year 2018</v>
      </c>
      <c r="D4" s="356"/>
      <c r="I4" s="240"/>
      <c r="J4" s="240"/>
      <c r="K4" s="240"/>
    </row>
    <row r="5" spans="1:11">
      <c r="B5" s="193"/>
    </row>
    <row r="6" spans="1:11" s="49" customFormat="1" ht="28.75">
      <c r="B6" s="201" t="s">
        <v>27</v>
      </c>
      <c r="C6" s="50" t="s">
        <v>356</v>
      </c>
      <c r="D6" s="50" t="s">
        <v>29</v>
      </c>
      <c r="G6" s="93"/>
      <c r="H6" s="93"/>
    </row>
    <row r="7" spans="1:11">
      <c r="B7" s="200" t="s">
        <v>30</v>
      </c>
      <c r="C7" s="192">
        <f>(SLF!$D13/Pop!$D$4)*1000</f>
        <v>1674.5009874130446</v>
      </c>
      <c r="D7" s="232"/>
    </row>
    <row r="8" spans="1:11">
      <c r="B8" s="233" t="s">
        <v>31</v>
      </c>
      <c r="C8" s="85">
        <f>(SLF!$I13/Pop!$D$5)*1000</f>
        <v>597.5639572222492</v>
      </c>
      <c r="D8" s="233">
        <f>RANK(C8,$C$8:$C$57)</f>
        <v>50</v>
      </c>
    </row>
    <row r="9" spans="1:11">
      <c r="B9" s="232" t="s">
        <v>32</v>
      </c>
      <c r="C9" s="119">
        <f>(SLF!$L13/Pop!$D$6)*1000</f>
        <v>2195.1032389792949</v>
      </c>
      <c r="D9" s="232">
        <f t="shared" ref="D9:D57" si="0">RANK(C9,$C$8:$C$57)</f>
        <v>10</v>
      </c>
    </row>
    <row r="10" spans="1:11">
      <c r="B10" s="233" t="s">
        <v>33</v>
      </c>
      <c r="C10" s="85">
        <f>(SLF!$O13/Pop!$D$7)*1000</f>
        <v>1125.0901086668612</v>
      </c>
      <c r="D10" s="233">
        <f t="shared" si="0"/>
        <v>34</v>
      </c>
    </row>
    <row r="11" spans="1:11">
      <c r="B11" s="232" t="s">
        <v>34</v>
      </c>
      <c r="C11" s="119">
        <f>(SLF!$R$13/Pop!$D$8)*1000</f>
        <v>775.61365077898938</v>
      </c>
      <c r="D11" s="232">
        <f t="shared" si="0"/>
        <v>48</v>
      </c>
    </row>
    <row r="12" spans="1:11">
      <c r="B12" s="233" t="s">
        <v>35</v>
      </c>
      <c r="C12" s="85">
        <f>(SLF!$U$13/Pop!$D$9)*1000</f>
        <v>1680.2450271387963</v>
      </c>
      <c r="D12" s="233">
        <f t="shared" si="0"/>
        <v>18</v>
      </c>
      <c r="F12" s="400"/>
    </row>
    <row r="13" spans="1:11">
      <c r="B13" s="232" t="s">
        <v>36</v>
      </c>
      <c r="C13" s="119">
        <f>(SLF!$X$13/Pop!$D$10)*1000</f>
        <v>1616.0307853039214</v>
      </c>
      <c r="D13" s="232">
        <f t="shared" si="0"/>
        <v>23</v>
      </c>
    </row>
    <row r="14" spans="1:11">
      <c r="B14" s="233" t="s">
        <v>37</v>
      </c>
      <c r="C14" s="85">
        <f>(SLF!$AA$13/Pop!$D$11)*1000</f>
        <v>3106.5568721440732</v>
      </c>
      <c r="D14" s="233">
        <f t="shared" si="0"/>
        <v>3</v>
      </c>
    </row>
    <row r="15" spans="1:11">
      <c r="B15" s="232" t="s">
        <v>38</v>
      </c>
      <c r="C15" s="119">
        <f>(SLF!$AD$13/Pop!$D$12)*1000</f>
        <v>930.54846350878688</v>
      </c>
      <c r="D15" s="232">
        <f t="shared" si="0"/>
        <v>43</v>
      </c>
    </row>
    <row r="16" spans="1:11">
      <c r="B16" s="233" t="s">
        <v>39</v>
      </c>
      <c r="C16" s="85">
        <f>(SLF!$AJ$13/Pop!$D$13)*1000</f>
        <v>1377.490413083179</v>
      </c>
      <c r="D16" s="233">
        <f t="shared" si="0"/>
        <v>29</v>
      </c>
    </row>
    <row r="17" spans="1:11">
      <c r="B17" s="232" t="s">
        <v>40</v>
      </c>
      <c r="C17" s="119">
        <f>(SLF!$AM$13/Pop!$D$14)*1000</f>
        <v>1204.9811766212408</v>
      </c>
      <c r="D17" s="232">
        <f t="shared" si="0"/>
        <v>33</v>
      </c>
    </row>
    <row r="18" spans="1:11">
      <c r="B18" s="233" t="s">
        <v>41</v>
      </c>
      <c r="C18" s="85">
        <f>(SLF!$AP$13/Pop!$D$15)*1000</f>
        <v>1357.5781381437189</v>
      </c>
      <c r="D18" s="233">
        <f t="shared" si="0"/>
        <v>30</v>
      </c>
    </row>
    <row r="19" spans="1:11">
      <c r="B19" s="232" t="s">
        <v>42</v>
      </c>
      <c r="C19" s="119">
        <f>(SLF!$AS$13/Pop!$D$16)*1000</f>
        <v>1022.397140075954</v>
      </c>
      <c r="D19" s="232">
        <f t="shared" si="0"/>
        <v>40</v>
      </c>
    </row>
    <row r="20" spans="1:11">
      <c r="B20" s="233" t="s">
        <v>43</v>
      </c>
      <c r="C20" s="85">
        <f>(SLF!$AV$13/Pop!$D$17)*1000</f>
        <v>2276.7974807340147</v>
      </c>
      <c r="D20" s="233">
        <f t="shared" si="0"/>
        <v>8</v>
      </c>
    </row>
    <row r="21" spans="1:11">
      <c r="B21" s="232" t="s">
        <v>44</v>
      </c>
      <c r="C21" s="119">
        <f>(SLF!$AY$13/Pop!$D$18)*1000</f>
        <v>1033.2650436554597</v>
      </c>
      <c r="D21" s="232">
        <f t="shared" si="0"/>
        <v>39</v>
      </c>
    </row>
    <row r="22" spans="1:11">
      <c r="B22" s="233" t="s">
        <v>45</v>
      </c>
      <c r="C22" s="85">
        <f>(SLF!$BB$13/Pop!$D$19)*1000</f>
        <v>1701.6046405121231</v>
      </c>
      <c r="D22" s="233">
        <f t="shared" si="0"/>
        <v>15</v>
      </c>
    </row>
    <row r="23" spans="1:11">
      <c r="B23" s="232" t="s">
        <v>46</v>
      </c>
      <c r="C23" s="119">
        <f>(SLF!$BE$13/Pop!$D$20)*1000</f>
        <v>1604.8137656675112</v>
      </c>
      <c r="D23" s="232">
        <f t="shared" si="0"/>
        <v>24</v>
      </c>
    </row>
    <row r="24" spans="1:11">
      <c r="B24" s="233" t="s">
        <v>47</v>
      </c>
      <c r="C24" s="85">
        <f>(SLF!$BH$13/Pop!$D$21)*1000</f>
        <v>845.35388048784694</v>
      </c>
      <c r="D24" s="233">
        <f t="shared" si="0"/>
        <v>45</v>
      </c>
    </row>
    <row r="25" spans="1:11" s="419" customFormat="1" ht="14.6">
      <c r="A25" s="224"/>
      <c r="B25" s="232" t="s">
        <v>48</v>
      </c>
      <c r="C25" s="119">
        <f>(SLF!$BK$13/Pop!$D$22)*1000</f>
        <v>893.81096167341605</v>
      </c>
      <c r="D25" s="232">
        <f t="shared" si="0"/>
        <v>44</v>
      </c>
      <c r="E25" s="224"/>
      <c r="F25" s="224"/>
      <c r="G25" s="224"/>
      <c r="H25" s="224"/>
      <c r="I25" s="224"/>
      <c r="J25" s="224"/>
    </row>
    <row r="26" spans="1:11">
      <c r="B26" s="233" t="s">
        <v>49</v>
      </c>
      <c r="C26" s="85">
        <f>(SLF!$BN$13/Pop!$D$23)*1000</f>
        <v>2249.1417467665678</v>
      </c>
      <c r="D26" s="233">
        <f t="shared" si="0"/>
        <v>9</v>
      </c>
      <c r="K26" s="436"/>
    </row>
    <row r="27" spans="1:11">
      <c r="B27" s="232" t="s">
        <v>50</v>
      </c>
      <c r="C27" s="119">
        <f>(SLF!$BQ$13/Pop!$D$24)*1000</f>
        <v>1693.3767873763916</v>
      </c>
      <c r="D27" s="232">
        <f t="shared" si="0"/>
        <v>17</v>
      </c>
      <c r="K27" s="436"/>
    </row>
    <row r="28" spans="1:11">
      <c r="B28" s="233" t="s">
        <v>51</v>
      </c>
      <c r="C28" s="85">
        <f>(SLF!$BT$13/Pop!$D$25)*1000</f>
        <v>2565.4665691265045</v>
      </c>
      <c r="D28" s="233">
        <f t="shared" si="0"/>
        <v>6</v>
      </c>
      <c r="K28" s="436"/>
    </row>
    <row r="29" spans="1:11">
      <c r="B29" s="232" t="s">
        <v>52</v>
      </c>
      <c r="C29" s="119">
        <f>(SLF!$BW$13/Pop!$D$26)*1000</f>
        <v>1464.5439255646393</v>
      </c>
      <c r="D29" s="232">
        <f t="shared" si="0"/>
        <v>28</v>
      </c>
      <c r="K29" s="436"/>
    </row>
    <row r="30" spans="1:11">
      <c r="B30" s="233" t="s">
        <v>53</v>
      </c>
      <c r="C30" s="85">
        <f>(SLF!$BZ$13/Pop!$D$27)*1000</f>
        <v>1648.5147199134394</v>
      </c>
      <c r="D30" s="233">
        <f t="shared" si="0"/>
        <v>21</v>
      </c>
      <c r="K30" s="436"/>
    </row>
    <row r="31" spans="1:11">
      <c r="B31" s="232" t="s">
        <v>54</v>
      </c>
      <c r="C31" s="119">
        <f>(SLF!$CC$13/Pop!$D$28)*1000</f>
        <v>1061.4175684832708</v>
      </c>
      <c r="D31" s="232">
        <f t="shared" si="0"/>
        <v>37</v>
      </c>
      <c r="K31" s="436"/>
    </row>
    <row r="32" spans="1:11">
      <c r="B32" s="233" t="s">
        <v>55</v>
      </c>
      <c r="C32" s="85">
        <f>(SLF!$CF$13/Pop!$D$29)*1000</f>
        <v>1072.995347802372</v>
      </c>
      <c r="D32" s="233">
        <f t="shared" si="0"/>
        <v>35</v>
      </c>
      <c r="K32" s="436"/>
    </row>
    <row r="33" spans="2:11">
      <c r="B33" s="232" t="s">
        <v>56</v>
      </c>
      <c r="C33" s="119">
        <f>(SLF!$CI$13/Pop!$D$30)*1000</f>
        <v>1711.0963405033635</v>
      </c>
      <c r="D33" s="232">
        <f t="shared" si="0"/>
        <v>14</v>
      </c>
      <c r="K33" s="436"/>
    </row>
    <row r="34" spans="2:11">
      <c r="B34" s="233" t="s">
        <v>57</v>
      </c>
      <c r="C34" s="85">
        <f>(SLF!$CL$13/Pop!$D$31)*1000</f>
        <v>2009.7106689087223</v>
      </c>
      <c r="D34" s="233">
        <f t="shared" si="0"/>
        <v>12</v>
      </c>
      <c r="K34" s="436"/>
    </row>
    <row r="35" spans="2:11">
      <c r="B35" s="232" t="s">
        <v>58</v>
      </c>
      <c r="C35" s="119">
        <f>(SLF!$CO$13/Pop!$D$32)*1000</f>
        <v>1043.9861251177188</v>
      </c>
      <c r="D35" s="232">
        <f t="shared" si="0"/>
        <v>38</v>
      </c>
      <c r="K35" s="436"/>
    </row>
    <row r="36" spans="2:11">
      <c r="B36" s="233" t="s">
        <v>59</v>
      </c>
      <c r="C36" s="85">
        <f>(SLF!$CR$13/Pop!$D$33)*1000</f>
        <v>3362.3595733912584</v>
      </c>
      <c r="D36" s="233">
        <f t="shared" si="0"/>
        <v>2</v>
      </c>
      <c r="K36" s="436"/>
    </row>
    <row r="37" spans="2:11">
      <c r="B37" s="232" t="s">
        <v>60</v>
      </c>
      <c r="C37" s="119">
        <f>(SLF!$CU$13/Pop!$D$34)*1000</f>
        <v>3377.8719956335931</v>
      </c>
      <c r="D37" s="232">
        <f t="shared" si="0"/>
        <v>1</v>
      </c>
      <c r="K37" s="436"/>
    </row>
    <row r="38" spans="2:11">
      <c r="B38" s="233" t="s">
        <v>61</v>
      </c>
      <c r="C38" s="85">
        <f>(SLF!$CX$13/Pop!$D$35)*1000</f>
        <v>832.27785951534372</v>
      </c>
      <c r="D38" s="233">
        <f t="shared" si="0"/>
        <v>46</v>
      </c>
      <c r="K38" s="436"/>
    </row>
    <row r="39" spans="2:11">
      <c r="B39" s="232" t="s">
        <v>62</v>
      </c>
      <c r="C39" s="119">
        <f>(SLF!$DA$13/Pop!$D$36)*1000</f>
        <v>3024.6766174350887</v>
      </c>
      <c r="D39" s="232">
        <f t="shared" si="0"/>
        <v>4</v>
      </c>
      <c r="K39" s="436"/>
    </row>
    <row r="40" spans="2:11">
      <c r="B40" s="233" t="s">
        <v>63</v>
      </c>
      <c r="C40" s="85">
        <f>(SLF!$DD$13/Pop!$D$37)*1000</f>
        <v>993.05560840004182</v>
      </c>
      <c r="D40" s="233">
        <f t="shared" si="0"/>
        <v>41</v>
      </c>
      <c r="K40" s="436"/>
    </row>
    <row r="41" spans="2:11">
      <c r="B41" s="232" t="s">
        <v>64</v>
      </c>
      <c r="C41" s="119">
        <f>(SLF!$DG$13/Pop!$D$38)*1000</f>
        <v>1648.5304981004642</v>
      </c>
      <c r="D41" s="232">
        <f t="shared" si="0"/>
        <v>20</v>
      </c>
      <c r="K41" s="436"/>
    </row>
    <row r="42" spans="2:11">
      <c r="B42" s="233" t="s">
        <v>65</v>
      </c>
      <c r="C42" s="85">
        <f>(SLF!$DJ$13/Pop!$D$39)*1000</f>
        <v>1356.2564676725356</v>
      </c>
      <c r="D42" s="233">
        <f t="shared" si="0"/>
        <v>31</v>
      </c>
      <c r="K42" s="436"/>
    </row>
    <row r="43" spans="2:11">
      <c r="B43" s="232" t="s">
        <v>66</v>
      </c>
      <c r="C43" s="119">
        <f>(SLF!$DM$13/Pop!$D$40)*1000</f>
        <v>770.72179705017595</v>
      </c>
      <c r="D43" s="232">
        <f t="shared" si="0"/>
        <v>49</v>
      </c>
      <c r="K43" s="436"/>
    </row>
    <row r="44" spans="2:11">
      <c r="B44" s="233" t="s">
        <v>67</v>
      </c>
      <c r="C44" s="85">
        <f>(SLF!$DP$13/Pop!$D$41)*1000</f>
        <v>1556.7913616009619</v>
      </c>
      <c r="D44" s="233">
        <f t="shared" si="0"/>
        <v>27</v>
      </c>
      <c r="K44" s="436"/>
    </row>
    <row r="45" spans="2:11">
      <c r="B45" s="232" t="s">
        <v>68</v>
      </c>
      <c r="C45" s="119">
        <f>(SLF!$DS$13/Pop!$D$42)*1000</f>
        <v>1583.886926269842</v>
      </c>
      <c r="D45" s="232">
        <f t="shared" si="0"/>
        <v>26</v>
      </c>
      <c r="K45" s="436"/>
    </row>
    <row r="46" spans="2:11">
      <c r="B46" s="233" t="s">
        <v>69</v>
      </c>
      <c r="C46" s="85">
        <f>(SLF!$DV$13/Pop!$D$43)*1000</f>
        <v>2431.1127321794561</v>
      </c>
      <c r="D46" s="233">
        <f t="shared" si="0"/>
        <v>7</v>
      </c>
      <c r="K46" s="436"/>
    </row>
    <row r="47" spans="2:11">
      <c r="B47" s="232" t="s">
        <v>70</v>
      </c>
      <c r="C47" s="119">
        <f>(SLF!$DY$13/Pop!$D$44)*1000</f>
        <v>1210.7075392651209</v>
      </c>
      <c r="D47" s="232">
        <f t="shared" si="0"/>
        <v>32</v>
      </c>
      <c r="K47" s="436"/>
    </row>
    <row r="48" spans="2:11">
      <c r="B48" s="233" t="s">
        <v>71</v>
      </c>
      <c r="C48" s="85">
        <f>(SLF!$EB$13/Pop!$D$45)*1000</f>
        <v>1585.583442775561</v>
      </c>
      <c r="D48" s="233">
        <f t="shared" si="0"/>
        <v>25</v>
      </c>
      <c r="K48" s="436"/>
    </row>
    <row r="49" spans="1:11">
      <c r="B49" s="232" t="s">
        <v>72</v>
      </c>
      <c r="C49" s="119">
        <f>(SLF!$EE$13/Pop!$D$46)*1000</f>
        <v>799.32559821998575</v>
      </c>
      <c r="D49" s="232">
        <f t="shared" si="0"/>
        <v>47</v>
      </c>
      <c r="K49" s="436"/>
    </row>
    <row r="50" spans="1:11">
      <c r="B50" s="233" t="s">
        <v>73</v>
      </c>
      <c r="C50" s="85">
        <f>(SLF!$EH$13/Pop!$D$47)*1000</f>
        <v>1973.2036414131207</v>
      </c>
      <c r="D50" s="233">
        <f t="shared" si="0"/>
        <v>13</v>
      </c>
      <c r="K50" s="436"/>
    </row>
    <row r="51" spans="1:11">
      <c r="B51" s="232" t="s">
        <v>74</v>
      </c>
      <c r="C51" s="119">
        <f>(SLF!$EK$13/Pop!$D$48)*1000</f>
        <v>1069.5720695723867</v>
      </c>
      <c r="D51" s="232">
        <f t="shared" si="0"/>
        <v>36</v>
      </c>
      <c r="K51" s="436"/>
    </row>
    <row r="52" spans="1:11">
      <c r="B52" s="233" t="s">
        <v>75</v>
      </c>
      <c r="C52" s="85">
        <f>(SLF!$EN$13/Pop!$D$49)*1000</f>
        <v>2738.3744582435079</v>
      </c>
      <c r="D52" s="233">
        <f t="shared" si="0"/>
        <v>5</v>
      </c>
      <c r="K52" s="436"/>
    </row>
    <row r="53" spans="1:11">
      <c r="B53" s="232" t="s">
        <v>76</v>
      </c>
      <c r="C53" s="119">
        <f>(SLF!$EQ$13/Pop!$D$50)*1000</f>
        <v>1699.4641751847896</v>
      </c>
      <c r="D53" s="232">
        <f t="shared" si="0"/>
        <v>16</v>
      </c>
      <c r="K53" s="436"/>
    </row>
    <row r="54" spans="1:11">
      <c r="B54" s="233" t="s">
        <v>77</v>
      </c>
      <c r="C54" s="85">
        <f>(SLF!$ET$13/Pop!$D$51)*1000</f>
        <v>1645.2758547497306</v>
      </c>
      <c r="D54" s="233">
        <f t="shared" si="0"/>
        <v>22</v>
      </c>
      <c r="K54" s="436"/>
    </row>
    <row r="55" spans="1:11">
      <c r="B55" s="232" t="s">
        <v>78</v>
      </c>
      <c r="C55" s="119">
        <f>(SLF!$EW$13/Pop!$D$52)*1000</f>
        <v>949.73316388542651</v>
      </c>
      <c r="D55" s="232">
        <f t="shared" si="0"/>
        <v>42</v>
      </c>
      <c r="K55" s="436"/>
    </row>
    <row r="56" spans="1:11">
      <c r="B56" s="233" t="s">
        <v>79</v>
      </c>
      <c r="C56" s="85">
        <f>(SLF!$EZ$13/Pop!$D$53)*1000</f>
        <v>1679.9245652878412</v>
      </c>
      <c r="D56" s="233">
        <f t="shared" si="0"/>
        <v>19</v>
      </c>
      <c r="K56" s="436"/>
    </row>
    <row r="57" spans="1:11">
      <c r="B57" s="232" t="s">
        <v>80</v>
      </c>
      <c r="C57" s="119">
        <f>(SLF!$FC$13/Pop!$D$54)*1000</f>
        <v>2012.0948544064156</v>
      </c>
      <c r="D57" s="232">
        <f t="shared" si="0"/>
        <v>11</v>
      </c>
      <c r="K57" s="436"/>
    </row>
    <row r="58" spans="1:11">
      <c r="B58" s="199" t="s">
        <v>81</v>
      </c>
      <c r="C58" s="112">
        <f>(SLF!$AG$13/Pop!$D$55)*1000</f>
        <v>3740.4236637032159</v>
      </c>
      <c r="D58" s="123" t="str">
        <f>CONCATENATE("(",RANK(C58,$C$8:$C$58),")")</f>
        <v>(1)</v>
      </c>
      <c r="K58" s="436"/>
    </row>
    <row r="59" spans="1:11">
      <c r="K59" s="436"/>
    </row>
    <row r="60" spans="1:11" ht="14.25" customHeight="1">
      <c r="A60" s="569" t="s">
        <v>835</v>
      </c>
      <c r="B60" s="569"/>
      <c r="C60" s="569"/>
      <c r="D60" s="569"/>
      <c r="E60" s="569"/>
      <c r="K60" s="436"/>
    </row>
    <row r="61" spans="1:11">
      <c r="A61" s="569"/>
      <c r="B61" s="569"/>
      <c r="C61" s="569"/>
      <c r="D61" s="569"/>
      <c r="E61" s="569"/>
      <c r="K61" s="436"/>
    </row>
    <row r="62" spans="1:11">
      <c r="A62" s="75" t="s">
        <v>825</v>
      </c>
      <c r="B62" s="569"/>
      <c r="C62" s="569"/>
      <c r="D62" s="569"/>
      <c r="E62" s="569"/>
      <c r="K62" s="436"/>
    </row>
    <row r="63" spans="1:11">
      <c r="K63" s="436"/>
    </row>
    <row r="64" spans="1:11">
      <c r="K64" s="436"/>
    </row>
    <row r="65" spans="2:11">
      <c r="K65" s="436"/>
    </row>
    <row r="66" spans="2:11">
      <c r="K66" s="436"/>
    </row>
    <row r="67" spans="2:11">
      <c r="B67" s="365"/>
      <c r="K67" s="436"/>
    </row>
    <row r="68" spans="2:11">
      <c r="K68" s="436"/>
    </row>
    <row r="69" spans="2:11">
      <c r="K69" s="436"/>
    </row>
    <row r="70" spans="2:11">
      <c r="K70" s="436"/>
    </row>
    <row r="71" spans="2:11">
      <c r="K71" s="436"/>
    </row>
    <row r="72" spans="2:11">
      <c r="K72" s="436"/>
    </row>
    <row r="73" spans="2:11">
      <c r="K73" s="436"/>
    </row>
    <row r="74" spans="2:11">
      <c r="K74" s="436"/>
    </row>
    <row r="75" spans="2:11">
      <c r="K75" s="436"/>
    </row>
    <row r="76" spans="2:11">
      <c r="K76" s="436"/>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32"/>
  <sheetViews>
    <sheetView workbookViewId="0">
      <selection activeCell="B27" sqref="B27"/>
    </sheetView>
  </sheetViews>
  <sheetFormatPr defaultColWidth="9.23046875" defaultRowHeight="14.6"/>
  <cols>
    <col min="1" max="1" width="16.3828125" style="240" customWidth="1"/>
    <col min="2" max="2" width="17" style="240" customWidth="1"/>
    <col min="3" max="3" width="12" style="240" customWidth="1"/>
    <col min="4" max="4" width="13.69140625" style="240" bestFit="1" customWidth="1"/>
    <col min="5" max="5" width="15.23046875" style="240" customWidth="1"/>
    <col min="6" max="6" width="9.69140625" style="240" bestFit="1" customWidth="1"/>
    <col min="7" max="16384" width="9.23046875" style="240"/>
  </cols>
  <sheetData>
    <row r="1" spans="1:9">
      <c r="A1" s="16"/>
      <c r="B1" s="722" t="s">
        <v>419</v>
      </c>
      <c r="C1" s="722"/>
      <c r="D1" s="722"/>
      <c r="E1" s="16"/>
    </row>
    <row r="2" spans="1:9" ht="17.600000000000001">
      <c r="A2" s="738" t="s">
        <v>346</v>
      </c>
      <c r="B2" s="738"/>
      <c r="C2" s="738"/>
      <c r="D2" s="738"/>
      <c r="E2" s="738"/>
    </row>
    <row r="3" spans="1:9" ht="17.600000000000001">
      <c r="A3" s="52"/>
      <c r="B3" s="742" t="s">
        <v>859</v>
      </c>
      <c r="C3" s="742"/>
      <c r="D3" s="742"/>
      <c r="E3" s="52"/>
    </row>
    <row r="4" spans="1:9" ht="12" customHeight="1">
      <c r="B4" s="233"/>
      <c r="C4" s="221"/>
      <c r="D4" s="221"/>
    </row>
    <row r="5" spans="1:9" s="51" customFormat="1">
      <c r="B5" s="201" t="s">
        <v>27</v>
      </c>
      <c r="C5" s="229" t="s">
        <v>186</v>
      </c>
      <c r="D5" s="229" t="s">
        <v>215</v>
      </c>
    </row>
    <row r="6" spans="1:9">
      <c r="B6" s="200" t="s">
        <v>31</v>
      </c>
      <c r="C6" s="544">
        <v>1.75E-3</v>
      </c>
      <c r="D6" s="97">
        <v>15000</v>
      </c>
      <c r="E6" s="227"/>
      <c r="F6" s="227"/>
    </row>
    <row r="7" spans="1:9">
      <c r="B7" s="221" t="s">
        <v>34</v>
      </c>
      <c r="C7" s="230">
        <v>3.0000000000000001E-3</v>
      </c>
      <c r="D7" s="253" t="s">
        <v>216</v>
      </c>
      <c r="E7" s="225"/>
      <c r="F7" s="493"/>
    </row>
    <row r="8" spans="1:9">
      <c r="B8" s="432" t="s">
        <v>875</v>
      </c>
      <c r="C8" s="143">
        <v>2.5999999999999999E-3</v>
      </c>
      <c r="D8" s="97">
        <v>1000000</v>
      </c>
      <c r="E8" s="226"/>
      <c r="F8" s="493"/>
    </row>
    <row r="9" spans="1:9">
      <c r="B9" s="221" t="s">
        <v>38</v>
      </c>
      <c r="C9" s="687">
        <v>3.5E-4</v>
      </c>
      <c r="D9" s="253">
        <v>200000</v>
      </c>
      <c r="E9" s="228"/>
      <c r="F9" s="228"/>
    </row>
    <row r="10" spans="1:9">
      <c r="B10" s="200" t="s">
        <v>40</v>
      </c>
      <c r="C10" s="256" t="s">
        <v>876</v>
      </c>
      <c r="D10" s="97">
        <v>5000</v>
      </c>
      <c r="E10" s="228"/>
      <c r="F10" s="228"/>
    </row>
    <row r="11" spans="1:9">
      <c r="B11" s="221" t="s">
        <v>706</v>
      </c>
      <c r="C11" s="258">
        <v>1E-3</v>
      </c>
      <c r="D11" s="253">
        <v>2000000</v>
      </c>
      <c r="E11" s="225"/>
      <c r="F11" s="225"/>
    </row>
    <row r="12" spans="1:9">
      <c r="B12" s="200" t="s">
        <v>877</v>
      </c>
      <c r="C12" s="254">
        <v>3.0000000000000001E-3</v>
      </c>
      <c r="D12" s="97" t="s">
        <v>216</v>
      </c>
      <c r="E12" s="225"/>
      <c r="F12" s="225"/>
      <c r="H12" s="629"/>
      <c r="I12" s="629"/>
    </row>
    <row r="13" spans="1:9">
      <c r="B13" s="221" t="s">
        <v>194</v>
      </c>
      <c r="C13" s="257">
        <v>2.5999999999999999E-3</v>
      </c>
      <c r="D13" s="253" t="s">
        <v>216</v>
      </c>
      <c r="E13" s="226"/>
      <c r="F13" s="226"/>
    </row>
    <row r="14" spans="1:9">
      <c r="B14" s="200" t="s">
        <v>878</v>
      </c>
      <c r="C14" s="484">
        <v>1.75E-3</v>
      </c>
      <c r="D14" s="97" t="s">
        <v>216</v>
      </c>
      <c r="E14" s="226"/>
      <c r="F14" s="226"/>
    </row>
    <row r="15" spans="1:9">
      <c r="B15" s="221" t="s">
        <v>57</v>
      </c>
      <c r="C15" s="257" t="s">
        <v>876</v>
      </c>
      <c r="D15" s="253" t="s">
        <v>956</v>
      </c>
      <c r="E15" s="228"/>
      <c r="F15" s="228"/>
    </row>
    <row r="16" spans="1:9">
      <c r="B16" s="432" t="s">
        <v>63</v>
      </c>
      <c r="C16" s="255">
        <v>1.5E-3</v>
      </c>
      <c r="D16" s="283" t="s">
        <v>216</v>
      </c>
      <c r="E16" s="226"/>
      <c r="F16" s="226"/>
    </row>
    <row r="17" spans="2:8">
      <c r="B17" s="67" t="s">
        <v>66</v>
      </c>
      <c r="C17" s="634">
        <v>1.25E-3</v>
      </c>
      <c r="D17" s="483">
        <v>20000</v>
      </c>
      <c r="E17" s="226"/>
      <c r="F17" s="226"/>
    </row>
    <row r="18" spans="2:8">
      <c r="B18" s="432" t="s">
        <v>70</v>
      </c>
      <c r="C18" s="254">
        <v>1E-3</v>
      </c>
      <c r="D18" s="632" t="s">
        <v>216</v>
      </c>
      <c r="E18" s="227"/>
      <c r="F18" s="227"/>
    </row>
    <row r="19" spans="2:8">
      <c r="B19" s="67" t="s">
        <v>72</v>
      </c>
      <c r="C19" s="635">
        <v>2.5000000000000001E-3</v>
      </c>
      <c r="D19" s="483" t="s">
        <v>216</v>
      </c>
      <c r="E19" s="225"/>
      <c r="F19" s="225"/>
    </row>
    <row r="20" spans="2:8">
      <c r="B20" s="432" t="s">
        <v>80</v>
      </c>
      <c r="C20" s="633">
        <v>2.0000000000000001E-4</v>
      </c>
      <c r="D20" s="632" t="s">
        <v>216</v>
      </c>
      <c r="E20" s="226"/>
      <c r="F20" s="226"/>
    </row>
    <row r="21" spans="2:8">
      <c r="E21" s="226"/>
      <c r="F21" s="226"/>
    </row>
    <row r="22" spans="2:8">
      <c r="B22" s="221"/>
      <c r="C22" s="222"/>
      <c r="D22" s="223"/>
    </row>
    <row r="23" spans="2:8">
      <c r="B23" s="224" t="s">
        <v>416</v>
      </c>
    </row>
    <row r="24" spans="2:8" s="640" customFormat="1">
      <c r="B24" s="641" t="s">
        <v>874</v>
      </c>
    </row>
    <row r="25" spans="2:8">
      <c r="B25" s="224" t="s">
        <v>879</v>
      </c>
    </row>
    <row r="26" spans="2:8" ht="15" customHeight="1">
      <c r="B26" s="568" t="s">
        <v>980</v>
      </c>
      <c r="C26" s="568"/>
      <c r="D26" s="568"/>
      <c r="E26" s="568"/>
      <c r="F26" s="568"/>
      <c r="G26" s="568"/>
      <c r="H26" s="568"/>
    </row>
    <row r="27" spans="2:8">
      <c r="B27" s="539" t="s">
        <v>880</v>
      </c>
      <c r="C27" s="539"/>
      <c r="D27" s="539"/>
      <c r="E27" s="539"/>
      <c r="F27" s="539"/>
    </row>
    <row r="28" spans="2:8">
      <c r="B28" s="538" t="s">
        <v>881</v>
      </c>
      <c r="C28" s="539"/>
      <c r="D28" s="539"/>
      <c r="E28" s="539"/>
      <c r="F28" s="539"/>
    </row>
    <row r="29" spans="2:8" s="676" customFormat="1">
      <c r="B29" s="677" t="s">
        <v>955</v>
      </c>
      <c r="C29" s="678"/>
      <c r="D29" s="678"/>
      <c r="E29" s="678"/>
      <c r="F29" s="678"/>
    </row>
    <row r="30" spans="2:8">
      <c r="B30" s="540" t="s">
        <v>330</v>
      </c>
      <c r="C30" s="540"/>
      <c r="D30" s="540"/>
      <c r="E30" s="540"/>
      <c r="F30" s="540"/>
    </row>
    <row r="31" spans="2:8">
      <c r="B31" s="539"/>
      <c r="C31" s="539"/>
      <c r="D31" s="539"/>
      <c r="E31" s="539"/>
      <c r="F31" s="539"/>
    </row>
    <row r="32" spans="2:8">
      <c r="B32" s="539" t="s">
        <v>725</v>
      </c>
      <c r="C32" s="539"/>
      <c r="D32" s="539"/>
      <c r="E32" s="539"/>
      <c r="F32" s="539"/>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activeCell="D32" sqref="D32"/>
    </sheetView>
  </sheetViews>
  <sheetFormatPr defaultColWidth="9.23046875" defaultRowHeight="14.15"/>
  <cols>
    <col min="1" max="1" width="15.69140625" style="224" customWidth="1"/>
    <col min="2" max="2" width="10.61328125" style="224" customWidth="1"/>
    <col min="3" max="3" width="15.61328125" style="224" bestFit="1" customWidth="1"/>
    <col min="4" max="4" width="20.69140625" style="224" customWidth="1"/>
    <col min="5" max="5" width="15.69140625" style="224" customWidth="1"/>
    <col min="6" max="6" width="17.23046875" style="224" customWidth="1"/>
    <col min="7" max="16384" width="9.23046875" style="224"/>
  </cols>
  <sheetData>
    <row r="1" spans="1:9" s="16" customFormat="1">
      <c r="B1" s="722" t="s">
        <v>421</v>
      </c>
      <c r="C1" s="722"/>
      <c r="D1" s="722"/>
    </row>
    <row r="2" spans="1:9" s="64" customFormat="1" ht="17.600000000000001">
      <c r="A2" s="742" t="s">
        <v>842</v>
      </c>
      <c r="B2" s="742"/>
      <c r="C2" s="742"/>
      <c r="D2" s="742"/>
      <c r="E2" s="742"/>
    </row>
    <row r="3" spans="1:9" s="64" customFormat="1" ht="17.600000000000001">
      <c r="B3" s="742" t="str">
        <f>CONCATENATE("As of January 1, ",Pop!B1)</f>
        <v>As of January 1, 2021</v>
      </c>
      <c r="C3" s="742"/>
      <c r="D3" s="742"/>
    </row>
    <row r="4" spans="1:9">
      <c r="D4" s="191"/>
    </row>
    <row r="5" spans="1:9" s="94" customFormat="1" ht="15" customHeight="1">
      <c r="B5" s="5" t="s">
        <v>27</v>
      </c>
      <c r="C5" s="96" t="s">
        <v>217</v>
      </c>
      <c r="D5" s="95" t="s">
        <v>218</v>
      </c>
      <c r="E5" s="49"/>
      <c r="F5" s="49"/>
      <c r="G5" s="49"/>
      <c r="H5" s="49"/>
      <c r="I5" s="49"/>
    </row>
    <row r="6" spans="1:9">
      <c r="B6" s="200" t="s">
        <v>189</v>
      </c>
      <c r="C6" s="97">
        <v>7100000</v>
      </c>
      <c r="D6" s="183" t="s">
        <v>861</v>
      </c>
    </row>
    <row r="7" spans="1:9">
      <c r="B7" s="67" t="s">
        <v>41</v>
      </c>
      <c r="C7" s="483">
        <v>5490000</v>
      </c>
      <c r="D7" s="184" t="s">
        <v>299</v>
      </c>
      <c r="E7" s="67"/>
    </row>
    <row r="8" spans="1:9">
      <c r="B8" s="200" t="s">
        <v>43</v>
      </c>
      <c r="C8" s="97">
        <v>4000000</v>
      </c>
      <c r="D8" s="183" t="s">
        <v>219</v>
      </c>
      <c r="E8" s="67"/>
    </row>
    <row r="9" spans="1:9">
      <c r="B9" s="67" t="s">
        <v>49</v>
      </c>
      <c r="C9" s="483">
        <v>5800000</v>
      </c>
      <c r="D9" s="184" t="s">
        <v>220</v>
      </c>
      <c r="F9" s="400"/>
    </row>
    <row r="10" spans="1:9">
      <c r="B10" s="200" t="s">
        <v>313</v>
      </c>
      <c r="C10" s="97">
        <v>5000000</v>
      </c>
      <c r="D10" s="482" t="s">
        <v>219</v>
      </c>
      <c r="F10" s="400"/>
    </row>
    <row r="11" spans="1:9">
      <c r="B11" s="67" t="s">
        <v>51</v>
      </c>
      <c r="C11" s="483">
        <v>1000000</v>
      </c>
      <c r="D11" s="485" t="s">
        <v>219</v>
      </c>
    </row>
    <row r="12" spans="1:9">
      <c r="B12" s="200" t="s">
        <v>53</v>
      </c>
      <c r="C12" s="97">
        <v>3000000</v>
      </c>
      <c r="D12" s="183" t="s">
        <v>667</v>
      </c>
    </row>
    <row r="13" spans="1:9">
      <c r="B13" s="67" t="s">
        <v>62</v>
      </c>
      <c r="C13" s="483">
        <v>5850000</v>
      </c>
      <c r="D13" s="184" t="s">
        <v>298</v>
      </c>
    </row>
    <row r="14" spans="1:9">
      <c r="B14" s="200" t="s">
        <v>67</v>
      </c>
      <c r="C14" s="97">
        <v>1000000</v>
      </c>
      <c r="D14" s="492" t="s">
        <v>664</v>
      </c>
    </row>
    <row r="15" spans="1:9">
      <c r="B15" s="67" t="s">
        <v>69</v>
      </c>
      <c r="C15" s="483">
        <v>1579922</v>
      </c>
      <c r="D15" s="184" t="s">
        <v>219</v>
      </c>
    </row>
    <row r="16" spans="1:9">
      <c r="B16" s="200" t="s">
        <v>75</v>
      </c>
      <c r="C16" s="97">
        <v>5000000</v>
      </c>
      <c r="D16" s="572">
        <v>0.16</v>
      </c>
    </row>
    <row r="17" spans="1:5">
      <c r="B17" s="67" t="s">
        <v>77</v>
      </c>
      <c r="C17" s="483">
        <v>2193000</v>
      </c>
      <c r="D17" s="184" t="s">
        <v>299</v>
      </c>
    </row>
    <row r="18" spans="1:5">
      <c r="B18" s="200" t="s">
        <v>81</v>
      </c>
      <c r="C18" s="97">
        <v>4000000</v>
      </c>
      <c r="D18" s="183" t="s">
        <v>957</v>
      </c>
    </row>
    <row r="20" spans="1:5">
      <c r="D20" s="191"/>
    </row>
    <row r="21" spans="1:5">
      <c r="B21" s="465"/>
      <c r="C21" s="465"/>
      <c r="D21" s="465"/>
    </row>
    <row r="22" spans="1:5" ht="13.5" customHeight="1">
      <c r="A22" s="67" t="s">
        <v>721</v>
      </c>
      <c r="B22" s="472"/>
      <c r="C22" s="472"/>
      <c r="D22" s="472"/>
      <c r="E22" s="465"/>
    </row>
    <row r="23" spans="1:5" ht="13.5" customHeight="1">
      <c r="A23" s="730" t="s">
        <v>981</v>
      </c>
      <c r="B23" s="730"/>
      <c r="C23" s="730"/>
      <c r="D23" s="730"/>
      <c r="E23" s="730"/>
    </row>
    <row r="24" spans="1:5" ht="13.5" customHeight="1">
      <c r="A24" s="730"/>
      <c r="B24" s="730"/>
      <c r="C24" s="730"/>
      <c r="D24" s="730"/>
      <c r="E24" s="472"/>
    </row>
    <row r="25" spans="1:5" ht="13.5" customHeight="1">
      <c r="A25" s="769"/>
      <c r="B25" s="769"/>
      <c r="C25" s="769"/>
      <c r="D25" s="769"/>
      <c r="E25" s="401"/>
    </row>
    <row r="26" spans="1:5" ht="14.6">
      <c r="A26" s="354"/>
      <c r="C26" s="191"/>
      <c r="E26" s="354"/>
    </row>
    <row r="27" spans="1:5">
      <c r="A27" s="224" t="s">
        <v>744</v>
      </c>
    </row>
    <row r="29" spans="1:5">
      <c r="B29" s="365"/>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workbookViewId="0">
      <selection activeCell="C35" sqref="C35"/>
    </sheetView>
  </sheetViews>
  <sheetFormatPr defaultColWidth="9.23046875" defaultRowHeight="14.15"/>
  <cols>
    <col min="1" max="1" width="15.69140625" style="2" customWidth="1"/>
    <col min="2" max="2" width="11.69140625" style="2" customWidth="1"/>
    <col min="3" max="3" width="19.61328125" style="2" customWidth="1"/>
    <col min="4" max="4" width="16.23046875" style="2" customWidth="1"/>
    <col min="5" max="5" width="20.23046875" style="2" customWidth="1"/>
    <col min="6" max="6" width="15.69140625" style="2" customWidth="1"/>
    <col min="7" max="7" width="10.15234375" style="2" bestFit="1" customWidth="1"/>
    <col min="8" max="16384" width="9.23046875" style="2"/>
  </cols>
  <sheetData>
    <row r="1" spans="1:7" s="16" customFormat="1" ht="15" customHeight="1">
      <c r="B1" s="722" t="s">
        <v>422</v>
      </c>
      <c r="C1" s="722"/>
      <c r="D1" s="722"/>
      <c r="E1" s="722"/>
    </row>
    <row r="2" spans="1:7" s="52" customFormat="1" ht="17.600000000000001">
      <c r="A2" s="742" t="s">
        <v>960</v>
      </c>
      <c r="B2" s="742"/>
      <c r="C2" s="742"/>
      <c r="D2" s="742"/>
      <c r="E2" s="742"/>
      <c r="F2" s="742"/>
    </row>
    <row r="3" spans="1:7" s="52" customFormat="1" ht="17.600000000000001">
      <c r="B3" s="742" t="s">
        <v>859</v>
      </c>
      <c r="C3" s="742"/>
      <c r="D3" s="742"/>
      <c r="E3" s="742"/>
    </row>
    <row r="5" spans="1:7" s="49" customFormat="1" ht="15" customHeight="1">
      <c r="B5" s="69" t="s">
        <v>27</v>
      </c>
      <c r="C5" s="69" t="s">
        <v>221</v>
      </c>
      <c r="D5" s="69" t="s">
        <v>217</v>
      </c>
      <c r="E5" s="95" t="s">
        <v>218</v>
      </c>
    </row>
    <row r="6" spans="1:7">
      <c r="A6" s="224"/>
      <c r="B6" s="200" t="s">
        <v>312</v>
      </c>
      <c r="C6" s="200" t="s">
        <v>222</v>
      </c>
      <c r="D6" s="177" t="s">
        <v>308</v>
      </c>
      <c r="E6" s="183">
        <v>0</v>
      </c>
      <c r="F6" s="224"/>
    </row>
    <row r="7" spans="1:7">
      <c r="A7" s="224"/>
      <c r="B7" s="200"/>
      <c r="C7" s="200" t="s">
        <v>223</v>
      </c>
      <c r="D7" s="182" t="s">
        <v>224</v>
      </c>
      <c r="E7" s="245" t="s">
        <v>225</v>
      </c>
      <c r="F7" s="224"/>
    </row>
    <row r="8" spans="1:7" s="224" customFormat="1">
      <c r="B8" s="200"/>
      <c r="C8" s="200" t="s">
        <v>226</v>
      </c>
      <c r="D8" s="182" t="s">
        <v>224</v>
      </c>
      <c r="E8" s="245" t="s">
        <v>227</v>
      </c>
      <c r="G8" s="400"/>
    </row>
    <row r="9" spans="1:7" s="224" customFormat="1">
      <c r="B9" s="200"/>
      <c r="C9" s="200" t="s">
        <v>232</v>
      </c>
      <c r="D9" s="182" t="s">
        <v>224</v>
      </c>
      <c r="E9" s="183">
        <v>0.15</v>
      </c>
    </row>
    <row r="10" spans="1:7" s="224" customFormat="1">
      <c r="B10" s="200"/>
      <c r="C10" s="200" t="s">
        <v>309</v>
      </c>
      <c r="D10" s="182" t="s">
        <v>224</v>
      </c>
      <c r="E10" s="183">
        <v>0.1</v>
      </c>
    </row>
    <row r="11" spans="1:7" s="224" customFormat="1">
      <c r="B11" s="200"/>
      <c r="C11" s="200" t="s">
        <v>310</v>
      </c>
      <c r="D11" s="182" t="s">
        <v>224</v>
      </c>
      <c r="E11" s="183">
        <v>0.05</v>
      </c>
    </row>
    <row r="12" spans="1:7">
      <c r="A12" s="224"/>
      <c r="B12" s="200"/>
      <c r="C12" s="200" t="s">
        <v>311</v>
      </c>
      <c r="D12" s="182" t="s">
        <v>308</v>
      </c>
      <c r="E12" s="183">
        <v>0</v>
      </c>
      <c r="F12" s="224" t="s">
        <v>91</v>
      </c>
    </row>
    <row r="13" spans="1:7">
      <c r="A13" s="224"/>
      <c r="B13" s="67" t="s">
        <v>47</v>
      </c>
      <c r="C13" s="67" t="s">
        <v>222</v>
      </c>
      <c r="D13" s="185" t="s">
        <v>308</v>
      </c>
      <c r="E13" s="184">
        <v>0</v>
      </c>
      <c r="F13" s="224"/>
    </row>
    <row r="14" spans="1:7">
      <c r="A14" s="224"/>
      <c r="B14" s="224"/>
      <c r="C14" s="224" t="s">
        <v>223</v>
      </c>
      <c r="D14" s="318">
        <v>1000</v>
      </c>
      <c r="E14" s="299" t="s">
        <v>228</v>
      </c>
      <c r="F14" s="224"/>
    </row>
    <row r="15" spans="1:7">
      <c r="A15" s="224"/>
      <c r="B15" s="224"/>
      <c r="C15" s="224" t="s">
        <v>226</v>
      </c>
      <c r="D15" s="318">
        <v>500</v>
      </c>
      <c r="E15" s="299" t="s">
        <v>229</v>
      </c>
      <c r="F15" s="224"/>
    </row>
    <row r="16" spans="1:7" ht="13.5" customHeight="1">
      <c r="A16" s="224"/>
      <c r="B16" s="200" t="s">
        <v>313</v>
      </c>
      <c r="C16" s="200" t="s">
        <v>230</v>
      </c>
      <c r="D16" s="177" t="s">
        <v>308</v>
      </c>
      <c r="E16" s="285">
        <v>0</v>
      </c>
      <c r="F16" s="224"/>
    </row>
    <row r="17" spans="1:6">
      <c r="A17" s="224"/>
      <c r="B17" s="200"/>
      <c r="C17" s="200" t="s">
        <v>231</v>
      </c>
      <c r="D17" s="177" t="s">
        <v>224</v>
      </c>
      <c r="E17" s="285">
        <v>0.1</v>
      </c>
      <c r="F17" s="224"/>
    </row>
    <row r="18" spans="1:6" s="630" customFormat="1">
      <c r="B18" s="67" t="s">
        <v>315</v>
      </c>
      <c r="C18" s="67" t="s">
        <v>233</v>
      </c>
      <c r="D18" s="631" t="s">
        <v>308</v>
      </c>
      <c r="E18" s="286">
        <v>0</v>
      </c>
    </row>
    <row r="19" spans="1:6">
      <c r="A19" s="224"/>
      <c r="C19" s="67" t="s">
        <v>866</v>
      </c>
      <c r="D19" s="185">
        <v>40000</v>
      </c>
      <c r="E19" s="286">
        <v>0.01</v>
      </c>
      <c r="F19" s="224"/>
    </row>
    <row r="20" spans="1:6">
      <c r="A20" s="224"/>
      <c r="B20" s="67"/>
      <c r="C20" s="67" t="s">
        <v>867</v>
      </c>
      <c r="D20" s="185">
        <v>15000</v>
      </c>
      <c r="E20" s="286">
        <v>0.13</v>
      </c>
      <c r="F20" s="224"/>
    </row>
    <row r="21" spans="1:6">
      <c r="A21" s="224"/>
      <c r="B21" s="67"/>
      <c r="C21" s="67" t="s">
        <v>231</v>
      </c>
      <c r="D21" s="319">
        <v>10000</v>
      </c>
      <c r="E21" s="286">
        <v>0.18</v>
      </c>
      <c r="F21" s="224"/>
    </row>
    <row r="22" spans="1:6">
      <c r="A22" s="224"/>
      <c r="B22" s="200" t="s">
        <v>663</v>
      </c>
      <c r="C22" s="200" t="s">
        <v>222</v>
      </c>
      <c r="D22" s="177" t="s">
        <v>308</v>
      </c>
      <c r="E22" s="183">
        <v>0</v>
      </c>
      <c r="F22" s="224"/>
    </row>
    <row r="23" spans="1:6">
      <c r="A23" s="224"/>
      <c r="B23" s="200"/>
      <c r="C23" s="200" t="s">
        <v>226</v>
      </c>
      <c r="D23" s="182">
        <v>25000</v>
      </c>
      <c r="E23" s="183" t="s">
        <v>958</v>
      </c>
      <c r="F23" s="224"/>
    </row>
    <row r="24" spans="1:6">
      <c r="A24" s="224"/>
      <c r="B24" s="200"/>
      <c r="C24" s="200" t="s">
        <v>232</v>
      </c>
      <c r="D24" s="182" t="s">
        <v>224</v>
      </c>
      <c r="E24" s="183" t="s">
        <v>959</v>
      </c>
      <c r="F24" s="224"/>
    </row>
    <row r="25" spans="1:6" s="224" customFormat="1">
      <c r="B25" s="200"/>
      <c r="C25" s="200" t="s">
        <v>309</v>
      </c>
      <c r="D25" s="182" t="s">
        <v>308</v>
      </c>
      <c r="E25" s="183">
        <v>0</v>
      </c>
    </row>
    <row r="26" spans="1:6">
      <c r="A26" s="224"/>
      <c r="B26" s="67" t="s">
        <v>316</v>
      </c>
      <c r="C26" s="67" t="s">
        <v>233</v>
      </c>
      <c r="D26" s="185" t="s">
        <v>308</v>
      </c>
      <c r="E26" s="184" t="s">
        <v>234</v>
      </c>
      <c r="F26" s="224"/>
    </row>
    <row r="27" spans="1:6">
      <c r="A27" s="224"/>
      <c r="B27" s="67"/>
      <c r="C27" s="67" t="s">
        <v>235</v>
      </c>
      <c r="D27" s="185" t="s">
        <v>224</v>
      </c>
      <c r="E27" s="260">
        <v>4.4999999999999998E-2</v>
      </c>
      <c r="F27" s="224"/>
    </row>
    <row r="28" spans="1:6">
      <c r="A28" s="224"/>
      <c r="B28" s="67"/>
      <c r="C28" s="67" t="s">
        <v>236</v>
      </c>
      <c r="D28" s="185" t="s">
        <v>224</v>
      </c>
      <c r="E28" s="184">
        <v>0.12</v>
      </c>
      <c r="F28" s="224"/>
    </row>
    <row r="29" spans="1:6">
      <c r="A29" s="224"/>
      <c r="B29" s="67"/>
      <c r="C29" s="67" t="s">
        <v>237</v>
      </c>
      <c r="D29" s="185" t="s">
        <v>224</v>
      </c>
      <c r="E29" s="184">
        <v>0.15</v>
      </c>
      <c r="F29" s="224"/>
    </row>
    <row r="30" spans="1:6" s="224" customFormat="1">
      <c r="B30" s="67"/>
      <c r="C30" s="67"/>
      <c r="D30" s="185"/>
      <c r="E30" s="184"/>
    </row>
    <row r="31" spans="1:6">
      <c r="A31" s="224" t="s">
        <v>840</v>
      </c>
      <c r="B31" s="224"/>
      <c r="C31" s="224"/>
      <c r="D31" s="224"/>
      <c r="E31" s="224"/>
      <c r="F31" s="224"/>
    </row>
    <row r="32" spans="1:6" s="224" customFormat="1">
      <c r="A32" s="307" t="s">
        <v>979</v>
      </c>
    </row>
    <row r="33" spans="1:6" ht="16.5" customHeight="1">
      <c r="A33" s="224" t="s">
        <v>314</v>
      </c>
      <c r="F33" s="306"/>
    </row>
    <row r="34" spans="1:6" ht="15" customHeight="1">
      <c r="A34" s="224" t="s">
        <v>868</v>
      </c>
      <c r="F34" s="298"/>
    </row>
    <row r="35" spans="1:6" ht="14.6">
      <c r="A35" s="224" t="s">
        <v>978</v>
      </c>
      <c r="F35" s="298"/>
    </row>
    <row r="36" spans="1:6" s="224" customFormat="1">
      <c r="A36" s="769" t="s">
        <v>238</v>
      </c>
      <c r="B36" s="777"/>
      <c r="C36" s="777"/>
      <c r="D36" s="777"/>
      <c r="E36" s="777"/>
    </row>
    <row r="37" spans="1:6" s="224" customFormat="1">
      <c r="A37" s="777"/>
      <c r="B37" s="777"/>
      <c r="C37" s="777"/>
      <c r="D37" s="777"/>
      <c r="E37" s="777"/>
    </row>
    <row r="38" spans="1:6">
      <c r="A38" s="777"/>
      <c r="B38" s="777"/>
      <c r="C38" s="777"/>
      <c r="D38" s="777"/>
      <c r="E38" s="777"/>
      <c r="F38" s="293"/>
    </row>
    <row r="39" spans="1:6">
      <c r="A39" s="777"/>
      <c r="B39" s="777"/>
      <c r="C39" s="777"/>
      <c r="D39" s="777"/>
      <c r="E39" s="777"/>
      <c r="F39" s="224"/>
    </row>
    <row r="40" spans="1:6">
      <c r="A40" s="777"/>
      <c r="B40" s="777"/>
      <c r="C40" s="777"/>
      <c r="D40" s="777"/>
      <c r="E40" s="777"/>
      <c r="F40" s="224"/>
    </row>
    <row r="41" spans="1:6">
      <c r="A41" s="777"/>
      <c r="B41" s="777"/>
      <c r="C41" s="777"/>
      <c r="D41" s="777"/>
      <c r="E41" s="777"/>
      <c r="F41" s="224"/>
    </row>
    <row r="42" spans="1:6" ht="14.6">
      <c r="A42" s="224"/>
      <c r="F42" s="298"/>
    </row>
    <row r="43" spans="1:6" ht="14.6">
      <c r="A43" s="224"/>
      <c r="F43" s="298"/>
    </row>
    <row r="44" spans="1:6">
      <c r="F44" s="293"/>
    </row>
    <row r="45" spans="1:6" s="224" customFormat="1"/>
    <row r="46" spans="1:6">
      <c r="B46" s="224"/>
      <c r="C46" s="224"/>
      <c r="D46" s="224"/>
      <c r="E46" s="224"/>
      <c r="F46" s="224"/>
    </row>
    <row r="47" spans="1:6">
      <c r="A47" s="224" t="s">
        <v>744</v>
      </c>
    </row>
    <row r="48" spans="1:6">
      <c r="A48" s="224"/>
      <c r="B48" s="224"/>
      <c r="C48" s="224"/>
      <c r="D48" s="224"/>
      <c r="E48" s="224"/>
      <c r="F48" s="224"/>
    </row>
    <row r="49" spans="1:6">
      <c r="A49" s="224"/>
      <c r="B49" s="305"/>
      <c r="C49" s="224"/>
      <c r="D49" s="224"/>
      <c r="E49" s="224"/>
      <c r="F49" s="224"/>
    </row>
  </sheetData>
  <mergeCells count="4">
    <mergeCell ref="A2:F2"/>
    <mergeCell ref="B3:E3"/>
    <mergeCell ref="B1:E1"/>
    <mergeCell ref="A36:E41"/>
  </mergeCells>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4" workbookViewId="0">
      <selection activeCell="A2" sqref="A2:E2"/>
    </sheetView>
  </sheetViews>
  <sheetFormatPr defaultColWidth="9.23046875" defaultRowHeight="14.15"/>
  <cols>
    <col min="1" max="1" width="15.69140625" style="224" customWidth="1"/>
    <col min="2" max="2" width="10.61328125" style="224" customWidth="1"/>
    <col min="3" max="3" width="19.3828125" style="224" customWidth="1"/>
    <col min="4" max="4" width="10.61328125" style="224" customWidth="1"/>
    <col min="5" max="5" width="15.69140625" style="224" customWidth="1"/>
    <col min="6" max="7" width="9.23046875" style="224"/>
    <col min="8" max="8" width="24.3828125" style="224" customWidth="1"/>
    <col min="9" max="9" width="32.69140625" style="75" customWidth="1"/>
    <col min="10" max="10" width="14.61328125" style="75" customWidth="1"/>
    <col min="11" max="11" width="11.23046875" style="75" customWidth="1"/>
    <col min="12" max="12" width="12.23046875" style="75" bestFit="1" customWidth="1"/>
    <col min="13" max="13" width="9.23046875" style="75"/>
    <col min="14" max="14" width="17.61328125" style="224" customWidth="1"/>
    <col min="15" max="16384" width="9.23046875" style="224"/>
  </cols>
  <sheetData>
    <row r="1" spans="1:13" s="16" customFormat="1" ht="15" customHeight="1">
      <c r="B1" s="722" t="s">
        <v>425</v>
      </c>
      <c r="C1" s="722"/>
      <c r="D1" s="722"/>
      <c r="I1" s="89"/>
      <c r="J1" s="89"/>
      <c r="K1" s="89"/>
      <c r="L1" s="89"/>
      <c r="M1" s="89"/>
    </row>
    <row r="2" spans="1:13" s="64" customFormat="1" ht="17.600000000000001">
      <c r="A2" s="738" t="s">
        <v>347</v>
      </c>
      <c r="B2" s="738"/>
      <c r="C2" s="738"/>
      <c r="D2" s="738"/>
      <c r="E2" s="738"/>
      <c r="I2" s="88"/>
      <c r="J2" s="88"/>
      <c r="K2" s="88"/>
      <c r="L2" s="88"/>
      <c r="M2" s="88"/>
    </row>
    <row r="3" spans="1:13" s="64" customFormat="1" ht="17.600000000000001">
      <c r="B3" s="738" t="s">
        <v>852</v>
      </c>
      <c r="C3" s="738"/>
      <c r="D3" s="738"/>
      <c r="I3" s="88"/>
      <c r="J3" s="88"/>
      <c r="K3" s="88"/>
      <c r="L3" s="88"/>
      <c r="M3" s="88"/>
    </row>
    <row r="4" spans="1:13">
      <c r="K4" s="102"/>
    </row>
    <row r="5" spans="1:13" s="49" customFormat="1" ht="15" customHeight="1">
      <c r="B5" s="201" t="s">
        <v>27</v>
      </c>
      <c r="C5" s="50" t="s">
        <v>420</v>
      </c>
      <c r="D5" s="50" t="s">
        <v>29</v>
      </c>
    </row>
    <row r="6" spans="1:13">
      <c r="B6" s="200" t="s">
        <v>30</v>
      </c>
      <c r="C6" s="192">
        <f>(SGF!D62/Pop!E4)*1000</f>
        <v>3577.7997642288801</v>
      </c>
      <c r="D6" s="200"/>
      <c r="E6" s="101"/>
      <c r="G6" s="191"/>
      <c r="I6" s="224"/>
      <c r="J6" s="224"/>
      <c r="K6" s="224"/>
      <c r="L6" s="224"/>
      <c r="M6" s="224"/>
    </row>
    <row r="7" spans="1:13">
      <c r="B7" s="233" t="s">
        <v>31</v>
      </c>
      <c r="C7" s="85">
        <f>(SGF!G62/Pop!E5)*1000</f>
        <v>2059.4546198032504</v>
      </c>
      <c r="D7" s="233">
        <f>RANK(C7,$C$7:$C$56)</f>
        <v>39</v>
      </c>
      <c r="E7" s="101"/>
      <c r="G7" s="191"/>
      <c r="I7" s="224"/>
      <c r="J7" s="224"/>
      <c r="K7" s="224"/>
      <c r="L7" s="224"/>
      <c r="M7" s="224"/>
    </row>
    <row r="8" spans="1:13">
      <c r="B8" s="232" t="s">
        <v>32</v>
      </c>
      <c r="C8" s="119">
        <f>(SGF!H62/Pop!E6)*1000</f>
        <v>8285.1089133272726</v>
      </c>
      <c r="D8" s="232">
        <f t="shared" ref="D8:D56" si="0">RANK(C8,$C$7:$C$56)</f>
        <v>4</v>
      </c>
      <c r="E8" s="101"/>
      <c r="G8" s="191"/>
      <c r="I8" s="224"/>
      <c r="J8" s="224"/>
      <c r="K8" s="224"/>
      <c r="L8" s="224"/>
      <c r="M8" s="224"/>
    </row>
    <row r="9" spans="1:13">
      <c r="B9" s="233" t="s">
        <v>33</v>
      </c>
      <c r="C9" s="85">
        <f>(SGF!I62/Pop!E7)*1000</f>
        <v>1870.635168258362</v>
      </c>
      <c r="D9" s="233">
        <f t="shared" si="0"/>
        <v>42</v>
      </c>
      <c r="E9" s="101"/>
      <c r="G9" s="191"/>
      <c r="I9" s="224"/>
      <c r="J9" s="224"/>
      <c r="K9" s="224"/>
      <c r="L9" s="224"/>
      <c r="M9" s="224"/>
    </row>
    <row r="10" spans="1:13">
      <c r="B10" s="232" t="s">
        <v>34</v>
      </c>
      <c r="C10" s="119">
        <f>(SGF!J$62/Pop!E8)*1000</f>
        <v>2380.6950351977794</v>
      </c>
      <c r="D10" s="232">
        <f t="shared" si="0"/>
        <v>37</v>
      </c>
      <c r="E10" s="101"/>
      <c r="G10" s="191"/>
      <c r="I10" s="224"/>
      <c r="J10" s="224"/>
      <c r="K10" s="224"/>
      <c r="L10" s="224"/>
      <c r="M10" s="224"/>
    </row>
    <row r="11" spans="1:13">
      <c r="B11" s="233" t="s">
        <v>35</v>
      </c>
      <c r="C11" s="85">
        <f>(SGF!K$62/Pop!E9)*1000</f>
        <v>3677.1572938328477</v>
      </c>
      <c r="D11" s="233">
        <f t="shared" si="0"/>
        <v>20</v>
      </c>
      <c r="E11" s="101"/>
      <c r="G11" s="191"/>
      <c r="I11" s="224"/>
      <c r="J11" s="224"/>
      <c r="K11" s="224"/>
      <c r="L11" s="224"/>
      <c r="M11" s="224"/>
    </row>
    <row r="12" spans="1:13">
      <c r="B12" s="232" t="s">
        <v>36</v>
      </c>
      <c r="C12" s="119">
        <f>(SGF!L$62/Pop!E10)*1000</f>
        <v>3341.2050838934101</v>
      </c>
      <c r="D12" s="232">
        <f t="shared" si="0"/>
        <v>26</v>
      </c>
      <c r="E12" s="101"/>
      <c r="G12" s="191"/>
      <c r="I12" s="224"/>
      <c r="J12" s="224"/>
      <c r="K12" s="224"/>
      <c r="L12" s="224"/>
      <c r="M12" s="224"/>
    </row>
    <row r="13" spans="1:13">
      <c r="B13" s="233" t="s">
        <v>37</v>
      </c>
      <c r="C13" s="85">
        <f>(SGF!M$62/Pop!E11)*1000</f>
        <v>11730.430397328462</v>
      </c>
      <c r="D13" s="233">
        <f t="shared" si="0"/>
        <v>1</v>
      </c>
      <c r="E13" s="101"/>
      <c r="G13" s="191"/>
      <c r="I13" s="224"/>
      <c r="J13" s="224"/>
      <c r="K13" s="224"/>
      <c r="L13" s="224"/>
      <c r="M13" s="224"/>
    </row>
    <row r="14" spans="1:13">
      <c r="B14" s="232" t="s">
        <v>38</v>
      </c>
      <c r="C14" s="119">
        <f>(SGF!N$62/Pop!E12)*1000</f>
        <v>5097.7392879588897</v>
      </c>
      <c r="D14" s="232">
        <f t="shared" si="0"/>
        <v>12</v>
      </c>
      <c r="E14" s="101"/>
      <c r="G14" s="191"/>
      <c r="I14" s="224"/>
      <c r="J14" s="224"/>
      <c r="K14" s="224"/>
      <c r="L14" s="224"/>
      <c r="M14" s="224"/>
    </row>
    <row r="15" spans="1:13">
      <c r="B15" s="233" t="s">
        <v>39</v>
      </c>
      <c r="C15" s="85">
        <f>(SGF!O$62/Pop!E13)*1000</f>
        <v>1212.0649861761508</v>
      </c>
      <c r="D15" s="233">
        <f t="shared" si="0"/>
        <v>47</v>
      </c>
      <c r="E15" s="101"/>
      <c r="G15" s="191"/>
      <c r="I15" s="224"/>
      <c r="J15" s="224"/>
      <c r="K15" s="224"/>
      <c r="L15" s="224"/>
      <c r="M15" s="224"/>
    </row>
    <row r="16" spans="1:13">
      <c r="B16" s="232" t="s">
        <v>40</v>
      </c>
      <c r="C16" s="119">
        <f>(SGF!P$62/Pop!E14)*1000</f>
        <v>1283.1976271454948</v>
      </c>
      <c r="D16" s="232">
        <f t="shared" si="0"/>
        <v>46</v>
      </c>
      <c r="E16" s="101"/>
      <c r="G16" s="191"/>
      <c r="I16" s="224"/>
      <c r="J16" s="224"/>
      <c r="K16" s="224"/>
      <c r="L16" s="224"/>
      <c r="M16" s="224"/>
    </row>
    <row r="17" spans="2:13">
      <c r="B17" s="233" t="s">
        <v>41</v>
      </c>
      <c r="C17" s="85">
        <f>(SGF!Q$62/Pop!E15)*1000</f>
        <v>7064.0757074085795</v>
      </c>
      <c r="D17" s="233">
        <f t="shared" si="0"/>
        <v>7</v>
      </c>
      <c r="E17" s="101"/>
      <c r="G17" s="191"/>
      <c r="I17" s="224"/>
      <c r="J17" s="224"/>
      <c r="K17" s="224"/>
      <c r="L17" s="224"/>
      <c r="M17" s="224"/>
    </row>
    <row r="18" spans="2:13">
      <c r="B18" s="232" t="s">
        <v>42</v>
      </c>
      <c r="C18" s="119">
        <f>(SGF!R$62/Pop!E16)*1000</f>
        <v>1891.711269595678</v>
      </c>
      <c r="D18" s="232">
        <f t="shared" si="0"/>
        <v>41</v>
      </c>
      <c r="E18" s="101"/>
      <c r="G18" s="191"/>
      <c r="I18" s="224"/>
      <c r="J18" s="224"/>
      <c r="K18" s="224"/>
      <c r="L18" s="224"/>
      <c r="M18" s="224"/>
    </row>
    <row r="19" spans="2:13">
      <c r="B19" s="233" t="s">
        <v>43</v>
      </c>
      <c r="C19" s="85">
        <f>(SGF!S$62/Pop!E17)*1000</f>
        <v>5150.9690675081347</v>
      </c>
      <c r="D19" s="233">
        <f t="shared" si="0"/>
        <v>11</v>
      </c>
      <c r="E19" s="101"/>
      <c r="G19" s="191"/>
      <c r="I19" s="224"/>
      <c r="J19" s="224"/>
      <c r="K19" s="224"/>
      <c r="L19" s="224"/>
      <c r="M19" s="224"/>
    </row>
    <row r="20" spans="2:13">
      <c r="B20" s="232" t="s">
        <v>44</v>
      </c>
      <c r="C20" s="119">
        <f>(SGF!T$62/Pop!E18)*1000</f>
        <v>3332.5637505256436</v>
      </c>
      <c r="D20" s="232">
        <f t="shared" si="0"/>
        <v>27</v>
      </c>
      <c r="E20" s="101"/>
      <c r="G20" s="191"/>
      <c r="I20" s="224"/>
      <c r="J20" s="224"/>
      <c r="K20" s="224"/>
      <c r="L20" s="224"/>
      <c r="M20" s="224"/>
    </row>
    <row r="21" spans="2:13">
      <c r="B21" s="233" t="s">
        <v>45</v>
      </c>
      <c r="C21" s="85">
        <f>(SGF!U$62/Pop!E19)*1000</f>
        <v>1960.3802768242861</v>
      </c>
      <c r="D21" s="233">
        <f t="shared" si="0"/>
        <v>40</v>
      </c>
      <c r="E21" s="101"/>
      <c r="G21" s="191"/>
      <c r="I21" s="224"/>
      <c r="J21" s="224"/>
      <c r="K21" s="224"/>
      <c r="L21" s="224"/>
      <c r="M21" s="224"/>
    </row>
    <row r="22" spans="2:13">
      <c r="B22" s="232" t="s">
        <v>46</v>
      </c>
      <c r="C22" s="119">
        <f>(SGF!V$62/Pop!E20)*1000</f>
        <v>2546.1361185234409</v>
      </c>
      <c r="D22" s="232">
        <f t="shared" si="0"/>
        <v>31</v>
      </c>
      <c r="E22" s="101"/>
      <c r="G22" s="191"/>
      <c r="I22" s="224"/>
      <c r="J22" s="224"/>
      <c r="K22" s="224"/>
      <c r="L22" s="224"/>
      <c r="M22" s="224"/>
    </row>
    <row r="23" spans="2:13">
      <c r="B23" s="233" t="s">
        <v>47</v>
      </c>
      <c r="C23" s="85">
        <f>(SGF!W$62/Pop!E21)*1000</f>
        <v>3435.0936158487875</v>
      </c>
      <c r="D23" s="233">
        <f t="shared" si="0"/>
        <v>24</v>
      </c>
      <c r="E23" s="101"/>
      <c r="G23" s="191"/>
      <c r="I23" s="224"/>
      <c r="J23" s="224"/>
      <c r="K23" s="224"/>
      <c r="L23" s="224"/>
      <c r="M23" s="224"/>
    </row>
    <row r="24" spans="2:13">
      <c r="B24" s="232" t="s">
        <v>48</v>
      </c>
      <c r="C24" s="119">
        <f>(SGF!X$62/Pop!E22)*1000</f>
        <v>3752.9245219297736</v>
      </c>
      <c r="D24" s="232">
        <f t="shared" si="0"/>
        <v>19</v>
      </c>
      <c r="E24" s="101"/>
      <c r="G24" s="191"/>
      <c r="I24" s="224"/>
      <c r="J24" s="224"/>
      <c r="K24" s="224"/>
      <c r="L24" s="224"/>
      <c r="M24" s="224"/>
    </row>
    <row r="25" spans="2:13">
      <c r="B25" s="233" t="s">
        <v>49</v>
      </c>
      <c r="C25" s="85">
        <f>(SGF!Y$62/Pop!E23)*1000</f>
        <v>3492.8270243086654</v>
      </c>
      <c r="D25" s="233">
        <f t="shared" si="0"/>
        <v>22</v>
      </c>
      <c r="E25" s="101"/>
      <c r="G25" s="191"/>
      <c r="I25" s="224"/>
      <c r="J25" s="224"/>
      <c r="K25" s="224"/>
      <c r="L25" s="224"/>
      <c r="M25" s="224"/>
    </row>
    <row r="26" spans="2:13">
      <c r="B26" s="232" t="s">
        <v>50</v>
      </c>
      <c r="C26" s="119">
        <f>(SGF!Z$62/Pop!E24)*1000</f>
        <v>4783.5960553651539</v>
      </c>
      <c r="D26" s="232">
        <f t="shared" si="0"/>
        <v>13</v>
      </c>
      <c r="E26" s="101"/>
      <c r="G26" s="191"/>
      <c r="I26" s="224"/>
      <c r="J26" s="224"/>
      <c r="K26" s="224"/>
      <c r="L26" s="224"/>
      <c r="M26" s="224"/>
    </row>
    <row r="27" spans="2:13">
      <c r="B27" s="233" t="s">
        <v>51</v>
      </c>
      <c r="C27" s="85">
        <f>(SGF!AA$62/Pop!E25)*1000</f>
        <v>11412.852196074489</v>
      </c>
      <c r="D27" s="233">
        <f t="shared" si="0"/>
        <v>2</v>
      </c>
      <c r="E27" s="101"/>
      <c r="G27" s="191"/>
      <c r="I27" s="224"/>
      <c r="J27" s="224"/>
      <c r="K27" s="224"/>
      <c r="L27" s="224"/>
      <c r="M27" s="224"/>
    </row>
    <row r="28" spans="2:13">
      <c r="B28" s="232" t="s">
        <v>52</v>
      </c>
      <c r="C28" s="119">
        <f>(SGF!AB$62/Pop!E26)*1000</f>
        <v>3200.5702094262488</v>
      </c>
      <c r="D28" s="232">
        <f t="shared" si="0"/>
        <v>28</v>
      </c>
      <c r="E28" s="101"/>
      <c r="G28" s="191"/>
      <c r="I28" s="224"/>
      <c r="J28" s="224"/>
      <c r="K28" s="224"/>
      <c r="L28" s="224"/>
      <c r="M28" s="224"/>
    </row>
    <row r="29" spans="2:13">
      <c r="B29" s="233" t="s">
        <v>53</v>
      </c>
      <c r="C29" s="85">
        <f>(SGF!AC$62/Pop!E27)*1000</f>
        <v>3034.549949358398</v>
      </c>
      <c r="D29" s="233">
        <f t="shared" si="0"/>
        <v>29</v>
      </c>
      <c r="E29" s="101"/>
      <c r="G29" s="191"/>
      <c r="I29" s="224"/>
      <c r="J29" s="224"/>
      <c r="K29" s="224"/>
      <c r="L29" s="224"/>
      <c r="M29" s="224"/>
    </row>
    <row r="30" spans="2:13">
      <c r="B30" s="232" t="s">
        <v>54</v>
      </c>
      <c r="C30" s="119">
        <f>(SGF!AD$62/Pop!E28)*1000</f>
        <v>2427.7319448723833</v>
      </c>
      <c r="D30" s="232">
        <f t="shared" si="0"/>
        <v>34</v>
      </c>
      <c r="E30" s="101"/>
      <c r="G30" s="191"/>
      <c r="I30" s="224"/>
      <c r="J30" s="224"/>
      <c r="K30" s="224"/>
      <c r="L30" s="224"/>
      <c r="M30" s="224"/>
    </row>
    <row r="31" spans="2:13">
      <c r="B31" s="233" t="s">
        <v>55</v>
      </c>
      <c r="C31" s="85">
        <f>(SGF!AE$62/Pop!E29)*1000</f>
        <v>2780.9942536189424</v>
      </c>
      <c r="D31" s="233">
        <f t="shared" si="0"/>
        <v>30</v>
      </c>
      <c r="E31" s="101"/>
      <c r="G31" s="191"/>
      <c r="I31" s="224"/>
      <c r="J31" s="224"/>
      <c r="K31" s="224"/>
      <c r="L31" s="224"/>
      <c r="M31" s="224"/>
    </row>
    <row r="32" spans="2:13">
      <c r="B32" s="232" t="s">
        <v>56</v>
      </c>
      <c r="C32" s="119">
        <f>(SGF!AF$62/Pop!E30)*1000</f>
        <v>2487.5549459289023</v>
      </c>
      <c r="D32" s="232">
        <f t="shared" si="0"/>
        <v>33</v>
      </c>
      <c r="E32" s="101"/>
      <c r="G32" s="191"/>
      <c r="I32" s="224"/>
      <c r="J32" s="224"/>
      <c r="K32" s="224"/>
      <c r="L32" s="224"/>
      <c r="M32" s="224"/>
    </row>
    <row r="33" spans="2:13">
      <c r="B33" s="233" t="s">
        <v>57</v>
      </c>
      <c r="C33" s="85">
        <f>(SGF!AG$62/Pop!E31)*1000</f>
        <v>1172.5427107414773</v>
      </c>
      <c r="D33" s="233">
        <f t="shared" si="0"/>
        <v>48</v>
      </c>
      <c r="E33" s="101"/>
      <c r="G33" s="191"/>
      <c r="I33" s="224"/>
      <c r="J33" s="224"/>
      <c r="K33" s="224"/>
      <c r="L33" s="224"/>
      <c r="M33" s="224"/>
    </row>
    <row r="34" spans="2:13">
      <c r="B34" s="232" t="s">
        <v>58</v>
      </c>
      <c r="C34" s="119">
        <f>(SGF!AH$62/Pop!E32)*1000</f>
        <v>1073.6657493971084</v>
      </c>
      <c r="D34" s="232">
        <f t="shared" si="0"/>
        <v>49</v>
      </c>
      <c r="E34" s="101"/>
      <c r="G34" s="191"/>
      <c r="I34" s="224"/>
      <c r="J34" s="224"/>
      <c r="K34" s="224"/>
      <c r="L34" s="224"/>
      <c r="M34" s="224"/>
    </row>
    <row r="35" spans="2:13">
      <c r="B35" s="233" t="s">
        <v>59</v>
      </c>
      <c r="C35" s="85">
        <f>(SGF!AI$62/Pop!E33)*1000</f>
        <v>5589.4304010190399</v>
      </c>
      <c r="D35" s="233">
        <f t="shared" si="0"/>
        <v>10</v>
      </c>
      <c r="E35" s="101"/>
      <c r="G35" s="191"/>
      <c r="I35" s="224"/>
      <c r="J35" s="224"/>
      <c r="K35" s="224"/>
      <c r="L35" s="224"/>
      <c r="M35" s="224"/>
    </row>
    <row r="36" spans="2:13">
      <c r="B36" s="232" t="s">
        <v>60</v>
      </c>
      <c r="C36" s="119">
        <f>(SGF!AJ$62/Pop!E34)*1000</f>
        <v>7197.1758091191477</v>
      </c>
      <c r="D36" s="232">
        <f t="shared" si="0"/>
        <v>6</v>
      </c>
      <c r="E36" s="101"/>
      <c r="G36" s="191"/>
      <c r="I36" s="224"/>
      <c r="J36" s="224"/>
      <c r="K36" s="224"/>
      <c r="L36" s="224"/>
      <c r="M36" s="224"/>
    </row>
    <row r="37" spans="2:13">
      <c r="B37" s="233" t="s">
        <v>61</v>
      </c>
      <c r="C37" s="85">
        <f>(SGF!AK$62/Pop!E35)*1000</f>
        <v>3486.1064016188252</v>
      </c>
      <c r="D37" s="233">
        <f t="shared" si="0"/>
        <v>23</v>
      </c>
      <c r="E37" s="101"/>
      <c r="G37" s="191"/>
      <c r="I37" s="224"/>
      <c r="J37" s="224"/>
      <c r="K37" s="224"/>
      <c r="L37" s="224"/>
      <c r="M37" s="224"/>
    </row>
    <row r="38" spans="2:13">
      <c r="B38" s="232" t="s">
        <v>62</v>
      </c>
      <c r="C38" s="119">
        <f>(SGF!AL$62/Pop!E36)*1000</f>
        <v>7748.9426743000931</v>
      </c>
      <c r="D38" s="232">
        <f t="shared" si="0"/>
        <v>5</v>
      </c>
      <c r="E38" s="101"/>
      <c r="G38" s="191"/>
      <c r="I38" s="224"/>
      <c r="J38" s="224"/>
      <c r="K38" s="224"/>
      <c r="L38" s="224"/>
      <c r="M38" s="224"/>
    </row>
    <row r="39" spans="2:13">
      <c r="B39" s="233" t="s">
        <v>63</v>
      </c>
      <c r="C39" s="85">
        <f>(SGF!AM$62/Pop!E37)*1000</f>
        <v>1424.8959104446533</v>
      </c>
      <c r="D39" s="233">
        <f t="shared" si="0"/>
        <v>45</v>
      </c>
      <c r="E39" s="101"/>
      <c r="G39" s="191"/>
      <c r="I39" s="224"/>
      <c r="J39" s="224"/>
      <c r="K39" s="224"/>
      <c r="L39" s="224"/>
      <c r="M39" s="224"/>
    </row>
    <row r="40" spans="2:13">
      <c r="B40" s="232" t="s">
        <v>64</v>
      </c>
      <c r="C40" s="119">
        <f>(SGF!AN$62/Pop!E38)*1000</f>
        <v>4429.1278137474374</v>
      </c>
      <c r="D40" s="232">
        <f t="shared" si="0"/>
        <v>15</v>
      </c>
      <c r="E40" s="101"/>
      <c r="G40" s="191"/>
      <c r="I40" s="224"/>
      <c r="J40" s="224"/>
      <c r="K40" s="224"/>
      <c r="L40" s="224"/>
      <c r="M40" s="224"/>
    </row>
    <row r="41" spans="2:13">
      <c r="B41" s="233" t="s">
        <v>65</v>
      </c>
      <c r="C41" s="85">
        <f>(SGF!AO$62/Pop!E39)*1000</f>
        <v>2392.4646893259533</v>
      </c>
      <c r="D41" s="233">
        <f t="shared" si="0"/>
        <v>36</v>
      </c>
      <c r="E41" s="101"/>
      <c r="G41" s="191"/>
      <c r="I41" s="224"/>
      <c r="J41" s="224"/>
      <c r="K41" s="224"/>
      <c r="L41" s="224"/>
      <c r="M41" s="224"/>
    </row>
    <row r="42" spans="2:13">
      <c r="B42" s="232" t="s">
        <v>66</v>
      </c>
      <c r="C42" s="119">
        <f>(SGF!AP$62/Pop!E40)*1000</f>
        <v>2413.7472829596172</v>
      </c>
      <c r="D42" s="232">
        <f t="shared" si="0"/>
        <v>35</v>
      </c>
      <c r="E42" s="101"/>
      <c r="G42" s="191"/>
      <c r="I42" s="224"/>
      <c r="J42" s="224"/>
      <c r="K42" s="224"/>
      <c r="L42" s="224"/>
      <c r="M42" s="224"/>
    </row>
    <row r="43" spans="2:13">
      <c r="B43" s="233" t="s">
        <v>67</v>
      </c>
      <c r="C43" s="85">
        <f>(SGF!AQ$62/Pop!E41)*1000</f>
        <v>3635.4262961393752</v>
      </c>
      <c r="D43" s="233">
        <f t="shared" si="0"/>
        <v>21</v>
      </c>
      <c r="E43" s="101"/>
      <c r="G43" s="191"/>
      <c r="I43" s="224"/>
      <c r="J43" s="224"/>
      <c r="K43" s="224"/>
      <c r="L43" s="224"/>
      <c r="M43" s="224"/>
    </row>
    <row r="44" spans="2:13">
      <c r="B44" s="232" t="s">
        <v>68</v>
      </c>
      <c r="C44" s="119">
        <f>(SGF!AR$62/Pop!E42)*1000</f>
        <v>3824.3185492504331</v>
      </c>
      <c r="D44" s="232">
        <f t="shared" si="0"/>
        <v>18</v>
      </c>
      <c r="E44" s="101"/>
      <c r="G44" s="191"/>
      <c r="I44" s="224"/>
      <c r="J44" s="224"/>
      <c r="K44" s="224"/>
      <c r="L44" s="224"/>
      <c r="M44" s="224"/>
    </row>
    <row r="45" spans="2:13">
      <c r="B45" s="233" t="s">
        <v>69</v>
      </c>
      <c r="C45" s="85">
        <f>(SGF!AS$62/Pop!E43)*1000</f>
        <v>8755.53564837671</v>
      </c>
      <c r="D45" s="233">
        <f t="shared" si="0"/>
        <v>3</v>
      </c>
      <c r="E45" s="101"/>
      <c r="G45" s="191"/>
      <c r="I45" s="224"/>
      <c r="J45" s="224"/>
      <c r="K45" s="224"/>
      <c r="L45" s="224"/>
      <c r="M45" s="224"/>
    </row>
    <row r="46" spans="2:13">
      <c r="B46" s="232" t="s">
        <v>70</v>
      </c>
      <c r="C46" s="119">
        <f>(SGF!AT$62/Pop!E44)*1000</f>
        <v>2495.9885128597161</v>
      </c>
      <c r="D46" s="232">
        <f t="shared" si="0"/>
        <v>32</v>
      </c>
      <c r="E46" s="101"/>
      <c r="G46" s="191"/>
      <c r="I46" s="224"/>
      <c r="J46" s="224"/>
      <c r="K46" s="224"/>
      <c r="L46" s="224"/>
      <c r="M46" s="224"/>
    </row>
    <row r="47" spans="2:13">
      <c r="B47" s="233" t="s">
        <v>71</v>
      </c>
      <c r="C47" s="85">
        <f>(SGF!AU$62/Pop!E45)*1000</f>
        <v>3966.6628610571984</v>
      </c>
      <c r="D47" s="233">
        <f t="shared" si="0"/>
        <v>16</v>
      </c>
      <c r="E47" s="101"/>
      <c r="G47" s="191"/>
      <c r="I47" s="224"/>
      <c r="J47" s="224"/>
      <c r="K47" s="224"/>
      <c r="L47" s="224"/>
      <c r="M47" s="224"/>
    </row>
    <row r="48" spans="2:13">
      <c r="B48" s="232" t="s">
        <v>72</v>
      </c>
      <c r="C48" s="119">
        <f>(SGF!AV$62/Pop!E46)*1000</f>
        <v>985.67615937154324</v>
      </c>
      <c r="D48" s="232">
        <f t="shared" si="0"/>
        <v>50</v>
      </c>
      <c r="E48" s="101"/>
      <c r="G48" s="191"/>
      <c r="I48" s="224"/>
      <c r="J48" s="224"/>
      <c r="K48" s="224"/>
      <c r="L48" s="224"/>
      <c r="M48" s="224"/>
    </row>
    <row r="49" spans="1:13">
      <c r="B49" s="233" t="s">
        <v>73</v>
      </c>
      <c r="C49" s="85">
        <f>(SGF!AW$62/Pop!E47)*1000</f>
        <v>1855.240853002535</v>
      </c>
      <c r="D49" s="233">
        <f t="shared" si="0"/>
        <v>43</v>
      </c>
      <c r="E49" s="101"/>
      <c r="G49" s="191"/>
      <c r="I49" s="224"/>
      <c r="J49" s="224"/>
      <c r="K49" s="224"/>
      <c r="L49" s="224"/>
      <c r="M49" s="224"/>
    </row>
    <row r="50" spans="1:13">
      <c r="B50" s="232" t="s">
        <v>74</v>
      </c>
      <c r="C50" s="119">
        <f>(SGF!AX$62/Pop!E48)*1000</f>
        <v>2150.7031595548042</v>
      </c>
      <c r="D50" s="232">
        <f t="shared" si="0"/>
        <v>38</v>
      </c>
      <c r="E50" s="101"/>
      <c r="G50" s="191"/>
      <c r="I50" s="224"/>
      <c r="J50" s="224"/>
      <c r="K50" s="224"/>
      <c r="L50" s="224"/>
      <c r="M50" s="224"/>
    </row>
    <row r="51" spans="1:13">
      <c r="B51" s="233" t="s">
        <v>75</v>
      </c>
      <c r="C51" s="85">
        <f>(SGF!AY$62/Pop!E49)*1000</f>
        <v>5593.577771403021</v>
      </c>
      <c r="D51" s="233">
        <f t="shared" si="0"/>
        <v>9</v>
      </c>
      <c r="E51" s="101"/>
      <c r="G51" s="191"/>
      <c r="I51" s="224"/>
      <c r="J51" s="224"/>
      <c r="K51" s="224"/>
      <c r="L51" s="224"/>
      <c r="M51" s="224"/>
    </row>
    <row r="52" spans="1:13">
      <c r="B52" s="232" t="s">
        <v>76</v>
      </c>
      <c r="C52" s="119">
        <f>(SGF!AZ$62/Pop!E50)*1000</f>
        <v>3410.5947160330848</v>
      </c>
      <c r="D52" s="232">
        <f t="shared" si="0"/>
        <v>25</v>
      </c>
      <c r="E52" s="101"/>
      <c r="G52" s="191"/>
      <c r="I52" s="224"/>
      <c r="J52" s="224"/>
      <c r="K52" s="224"/>
      <c r="L52" s="224"/>
      <c r="M52" s="224"/>
    </row>
    <row r="53" spans="1:13">
      <c r="B53" s="233" t="s">
        <v>77</v>
      </c>
      <c r="C53" s="85">
        <f>(SGF!BA$62/Pop!E51)*1000</f>
        <v>4673.0382160327135</v>
      </c>
      <c r="D53" s="233">
        <f t="shared" si="0"/>
        <v>14</v>
      </c>
      <c r="E53" s="101"/>
      <c r="G53" s="191"/>
      <c r="I53" s="224"/>
      <c r="J53" s="224"/>
      <c r="K53" s="224"/>
      <c r="L53" s="224"/>
      <c r="M53" s="224"/>
    </row>
    <row r="54" spans="1:13">
      <c r="B54" s="232" t="s">
        <v>78</v>
      </c>
      <c r="C54" s="119">
        <f>(SGF!BB$62/Pop!E52)*1000</f>
        <v>5898.3068911199807</v>
      </c>
      <c r="D54" s="232">
        <f t="shared" si="0"/>
        <v>8</v>
      </c>
      <c r="E54" s="101"/>
      <c r="G54" s="191"/>
      <c r="I54" s="224"/>
      <c r="J54" s="224"/>
      <c r="K54" s="224"/>
      <c r="L54" s="224"/>
      <c r="M54" s="224"/>
    </row>
    <row r="55" spans="1:13">
      <c r="B55" s="233" t="s">
        <v>79</v>
      </c>
      <c r="C55" s="85">
        <f>(SGF!BC$62/Pop!E53)*1000</f>
        <v>3892.5703580323966</v>
      </c>
      <c r="D55" s="233">
        <f t="shared" si="0"/>
        <v>17</v>
      </c>
      <c r="E55" s="101"/>
      <c r="G55" s="191"/>
      <c r="I55" s="224"/>
      <c r="J55" s="224"/>
      <c r="K55" s="224"/>
      <c r="L55" s="224"/>
      <c r="M55" s="224"/>
    </row>
    <row r="56" spans="1:13">
      <c r="B56" s="232" t="s">
        <v>80</v>
      </c>
      <c r="C56" s="119">
        <f>(SGF!BD$62/Pop!E54)*1000</f>
        <v>1525.3844864615496</v>
      </c>
      <c r="D56" s="232">
        <f t="shared" si="0"/>
        <v>44</v>
      </c>
      <c r="E56" s="101"/>
      <c r="G56" s="191"/>
      <c r="I56" s="224"/>
      <c r="J56" s="224"/>
      <c r="K56" s="224"/>
      <c r="L56" s="224"/>
      <c r="M56" s="224"/>
    </row>
    <row r="57" spans="1:13">
      <c r="B57" s="100"/>
      <c r="C57" s="100"/>
      <c r="D57" s="100"/>
      <c r="K57" s="99"/>
    </row>
    <row r="58" spans="1:13" ht="29.25" customHeight="1">
      <c r="A58" s="729" t="s">
        <v>837</v>
      </c>
      <c r="B58" s="729"/>
      <c r="C58" s="729"/>
      <c r="D58" s="729"/>
      <c r="H58" s="75"/>
      <c r="M58" s="224"/>
    </row>
    <row r="59" spans="1:13" ht="15" customHeight="1">
      <c r="A59" s="729"/>
      <c r="B59" s="729"/>
      <c r="C59" s="729"/>
      <c r="D59" s="729"/>
      <c r="H59" s="75"/>
      <c r="M59" s="224"/>
    </row>
    <row r="60" spans="1:13">
      <c r="A60" s="75" t="s">
        <v>821</v>
      </c>
      <c r="H60" s="75"/>
      <c r="M60" s="224"/>
    </row>
    <row r="64" spans="1:13">
      <c r="B64" s="376"/>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31" workbookViewId="0">
      <selection activeCell="H18" sqref="H18"/>
    </sheetView>
  </sheetViews>
  <sheetFormatPr defaultColWidth="9.23046875" defaultRowHeight="14.15"/>
  <cols>
    <col min="1" max="1" width="15.69140625" style="2" customWidth="1"/>
    <col min="2" max="2" width="11.23046875" style="2" customWidth="1"/>
    <col min="3" max="3" width="19.23046875" style="2" customWidth="1"/>
    <col min="4" max="4" width="11" style="2" customWidth="1"/>
    <col min="5" max="5" width="15.69140625" style="2" customWidth="1"/>
    <col min="6" max="6" width="10.23046875" style="2" bestFit="1" customWidth="1"/>
    <col min="7" max="9" width="14" style="2" customWidth="1"/>
    <col min="10" max="10" width="7.23046875" style="2" customWidth="1"/>
    <col min="11" max="11" width="18.69140625" style="2" bestFit="1" customWidth="1"/>
    <col min="12" max="12" width="11.23046875" style="2" bestFit="1" customWidth="1"/>
    <col min="13" max="13" width="11.61328125" style="2" bestFit="1" customWidth="1"/>
    <col min="14" max="16384" width="9.23046875" style="2"/>
  </cols>
  <sheetData>
    <row r="1" spans="1:8" s="16" customFormat="1">
      <c r="B1" s="722" t="s">
        <v>430</v>
      </c>
      <c r="C1" s="722"/>
      <c r="D1" s="722"/>
    </row>
    <row r="2" spans="1:8" s="52" customFormat="1" ht="17.600000000000001">
      <c r="A2" s="738" t="s">
        <v>348</v>
      </c>
      <c r="B2" s="738"/>
      <c r="C2" s="738"/>
      <c r="D2" s="738"/>
      <c r="E2" s="738"/>
    </row>
    <row r="3" spans="1:8" s="52" customFormat="1" ht="17.600000000000001">
      <c r="B3" s="742" t="str">
        <f>CONCATENATE("Fiscal Year ",Pop!H1)</f>
        <v>Fiscal Year 2018</v>
      </c>
      <c r="C3" s="742"/>
      <c r="D3" s="742"/>
      <c r="E3" s="103"/>
    </row>
    <row r="5" spans="1:8" s="49" customFormat="1" ht="15" customHeight="1">
      <c r="B5" s="201" t="s">
        <v>27</v>
      </c>
      <c r="C5" s="50" t="s">
        <v>420</v>
      </c>
      <c r="D5" s="50" t="s">
        <v>29</v>
      </c>
    </row>
    <row r="6" spans="1:8">
      <c r="A6" s="224"/>
      <c r="B6" s="224" t="s">
        <v>30</v>
      </c>
      <c r="C6" s="191">
        <f>(SLF!D136/Pop!D4)*1000</f>
        <v>9590.5025824664172</v>
      </c>
      <c r="D6" s="198"/>
      <c r="E6" s="267"/>
      <c r="F6" s="150"/>
      <c r="G6" s="267"/>
      <c r="H6" s="67"/>
    </row>
    <row r="7" spans="1:8">
      <c r="A7" s="224"/>
      <c r="B7" s="232" t="s">
        <v>31</v>
      </c>
      <c r="C7" s="192">
        <f>(SLF!I136/Pop!D5)*1000</f>
        <v>6210.9996540281581</v>
      </c>
      <c r="D7" s="232">
        <f t="shared" ref="D7:D38" si="0">RANK(C7,$C$7:$C$56)</f>
        <v>40</v>
      </c>
      <c r="E7" s="267"/>
      <c r="F7" s="67"/>
      <c r="G7" s="267"/>
      <c r="H7" s="67"/>
    </row>
    <row r="8" spans="1:8">
      <c r="A8" s="224"/>
      <c r="B8" s="233" t="s">
        <v>32</v>
      </c>
      <c r="C8" s="191">
        <f>(SLF!L136/Pop!D6)*1000</f>
        <v>12519.388850271855</v>
      </c>
      <c r="D8" s="233">
        <f t="shared" si="0"/>
        <v>6</v>
      </c>
      <c r="E8" s="267"/>
      <c r="F8" s="67"/>
      <c r="G8" s="267"/>
      <c r="H8" s="67"/>
    </row>
    <row r="9" spans="1:8">
      <c r="A9" s="224"/>
      <c r="B9" s="232" t="s">
        <v>33</v>
      </c>
      <c r="C9" s="192">
        <f>(SLF!O136/Pop!D7)*1000</f>
        <v>6453.023348343062</v>
      </c>
      <c r="D9" s="232">
        <f t="shared" si="0"/>
        <v>38</v>
      </c>
      <c r="E9" s="267"/>
      <c r="F9" s="67"/>
      <c r="G9" s="267"/>
      <c r="H9" s="67"/>
    </row>
    <row r="10" spans="1:8">
      <c r="A10" s="224"/>
      <c r="B10" s="429" t="s">
        <v>34</v>
      </c>
      <c r="C10" s="431">
        <f>(SLF!R136/Pop!D8)*1000</f>
        <v>6361.8483765835708</v>
      </c>
      <c r="D10" s="429">
        <f t="shared" si="0"/>
        <v>39</v>
      </c>
      <c r="E10" s="267"/>
      <c r="F10" s="67"/>
      <c r="G10" s="267"/>
      <c r="H10" s="67"/>
    </row>
    <row r="11" spans="1:8">
      <c r="A11" s="224"/>
      <c r="B11" s="432" t="s">
        <v>35</v>
      </c>
      <c r="C11" s="192">
        <f>(SLF!U136/Pop!D9)*1000</f>
        <v>12552.948806824499</v>
      </c>
      <c r="D11" s="432">
        <f t="shared" si="0"/>
        <v>5</v>
      </c>
      <c r="E11" s="267"/>
      <c r="F11" s="67"/>
      <c r="G11" s="267"/>
      <c r="H11" s="67"/>
    </row>
    <row r="12" spans="1:8">
      <c r="A12" s="224"/>
      <c r="B12" s="429" t="s">
        <v>36</v>
      </c>
      <c r="C12" s="431">
        <f>(SLF!X136/Pop!D10)*1000</f>
        <v>9893.9589586678721</v>
      </c>
      <c r="D12" s="429">
        <f t="shared" si="0"/>
        <v>15</v>
      </c>
      <c r="E12" s="267"/>
      <c r="F12" s="67"/>
      <c r="G12" s="267"/>
      <c r="H12" s="67"/>
    </row>
    <row r="13" spans="1:8">
      <c r="A13" s="224"/>
      <c r="B13" s="232" t="s">
        <v>37</v>
      </c>
      <c r="C13" s="192">
        <f>(SLF!AA136/Pop!D11)*1000</f>
        <v>14472.031795986024</v>
      </c>
      <c r="D13" s="232">
        <f t="shared" si="0"/>
        <v>2</v>
      </c>
      <c r="E13" s="267"/>
      <c r="F13" s="67"/>
      <c r="G13" s="267"/>
      <c r="H13" s="67"/>
    </row>
    <row r="14" spans="1:8">
      <c r="A14" s="224"/>
      <c r="B14" s="233" t="s">
        <v>38</v>
      </c>
      <c r="C14" s="191">
        <f>(SLF!AD136/Pop!D12)*1000</f>
        <v>7880.2532214579496</v>
      </c>
      <c r="D14" s="233">
        <f t="shared" si="0"/>
        <v>24</v>
      </c>
      <c r="E14" s="267"/>
      <c r="F14" s="67"/>
      <c r="G14" s="267"/>
      <c r="H14" s="67"/>
    </row>
    <row r="15" spans="1:8">
      <c r="A15" s="224"/>
      <c r="B15" s="232" t="s">
        <v>39</v>
      </c>
      <c r="C15" s="192">
        <f>(SLF!AJ136/Pop!D13)*1000</f>
        <v>6077.5804183302289</v>
      </c>
      <c r="D15" s="232">
        <f t="shared" si="0"/>
        <v>42</v>
      </c>
      <c r="E15" s="267"/>
      <c r="F15" s="520"/>
      <c r="G15" s="267"/>
      <c r="H15" s="67"/>
    </row>
    <row r="16" spans="1:8">
      <c r="A16" s="224"/>
      <c r="B16" s="429" t="s">
        <v>40</v>
      </c>
      <c r="C16" s="431">
        <f>(SLF!AM136/Pop!D14)*1000</f>
        <v>5576.5975136262687</v>
      </c>
      <c r="D16" s="429">
        <f t="shared" si="0"/>
        <v>44</v>
      </c>
      <c r="E16" s="267"/>
      <c r="F16" s="67"/>
      <c r="G16" s="267"/>
      <c r="H16" s="67"/>
    </row>
    <row r="17" spans="2:8">
      <c r="B17" s="232" t="s">
        <v>41</v>
      </c>
      <c r="C17" s="192">
        <f>(SLF!AP136/Pop!D15)*1000</f>
        <v>11994.191158199428</v>
      </c>
      <c r="D17" s="232">
        <f t="shared" si="0"/>
        <v>8</v>
      </c>
      <c r="E17" s="267"/>
      <c r="F17" s="67"/>
      <c r="G17" s="267"/>
      <c r="H17" s="67"/>
    </row>
    <row r="18" spans="2:8">
      <c r="B18" s="233" t="s">
        <v>42</v>
      </c>
      <c r="C18" s="191">
        <f>(SLF!AS136/Pop!D16)*1000</f>
        <v>3494.0115484628705</v>
      </c>
      <c r="D18" s="233">
        <f t="shared" si="0"/>
        <v>49</v>
      </c>
      <c r="E18" s="267"/>
      <c r="F18" s="67"/>
      <c r="G18" s="267"/>
      <c r="H18" s="67"/>
    </row>
    <row r="19" spans="2:8">
      <c r="B19" s="232" t="s">
        <v>43</v>
      </c>
      <c r="C19" s="192">
        <f>(SLF!AV136/Pop!D17)*1000</f>
        <v>12981.256726461716</v>
      </c>
      <c r="D19" s="232">
        <f t="shared" si="0"/>
        <v>4</v>
      </c>
      <c r="E19" s="267"/>
      <c r="F19" s="67"/>
      <c r="G19" s="267"/>
      <c r="H19" s="67"/>
    </row>
    <row r="20" spans="2:8">
      <c r="B20" s="233" t="s">
        <v>44</v>
      </c>
      <c r="C20" s="191">
        <f>(SLF!AY136/Pop!D18)*1000</f>
        <v>7542.9697003822121</v>
      </c>
      <c r="D20" s="233">
        <f t="shared" si="0"/>
        <v>31</v>
      </c>
      <c r="E20" s="267"/>
      <c r="F20" s="67"/>
      <c r="G20" s="267"/>
      <c r="H20" s="67"/>
    </row>
    <row r="21" spans="2:8">
      <c r="B21" s="432" t="s">
        <v>45</v>
      </c>
      <c r="C21" s="192">
        <f>(SLF!BB136/Pop!D19)*1000</f>
        <v>6021.2445587238599</v>
      </c>
      <c r="D21" s="432">
        <f t="shared" si="0"/>
        <v>43</v>
      </c>
      <c r="E21" s="267"/>
      <c r="F21" s="67"/>
      <c r="G21" s="267"/>
      <c r="H21" s="67"/>
    </row>
    <row r="22" spans="2:8">
      <c r="B22" s="233" t="s">
        <v>46</v>
      </c>
      <c r="C22" s="191">
        <f>(SLF!BE136/Pop!D20)*1000</f>
        <v>8759.0688747076529</v>
      </c>
      <c r="D22" s="233">
        <f t="shared" si="0"/>
        <v>20</v>
      </c>
      <c r="E22" s="267"/>
      <c r="F22" s="67"/>
      <c r="G22" s="267"/>
      <c r="H22" s="67"/>
    </row>
    <row r="23" spans="2:8">
      <c r="B23" s="232" t="s">
        <v>47</v>
      </c>
      <c r="C23" s="192">
        <f>(SLF!BH136/Pop!D21)*1000</f>
        <v>10968.122142414753</v>
      </c>
      <c r="D23" s="232">
        <f t="shared" si="0"/>
        <v>10</v>
      </c>
      <c r="E23" s="267"/>
      <c r="F23" s="67"/>
      <c r="G23" s="267"/>
      <c r="H23" s="67"/>
    </row>
    <row r="24" spans="2:8">
      <c r="B24" s="233" t="s">
        <v>48</v>
      </c>
      <c r="C24" s="191">
        <f>(SLF!BK136/Pop!D22)*1000</f>
        <v>7971.2914378424312</v>
      </c>
      <c r="D24" s="233">
        <f t="shared" si="0"/>
        <v>23</v>
      </c>
      <c r="E24" s="267"/>
      <c r="F24" s="67"/>
      <c r="G24" s="267"/>
      <c r="H24" s="67"/>
    </row>
    <row r="25" spans="2:8">
      <c r="B25" s="432" t="s">
        <v>49</v>
      </c>
      <c r="C25" s="192">
        <f>(SLF!BN136/Pop!D23)*1000</f>
        <v>6191.9268559889533</v>
      </c>
      <c r="D25" s="432">
        <f t="shared" si="0"/>
        <v>41</v>
      </c>
      <c r="E25" s="267"/>
      <c r="F25" s="67"/>
      <c r="G25" s="267"/>
      <c r="H25" s="67"/>
    </row>
    <row r="26" spans="2:8">
      <c r="B26" s="233" t="s">
        <v>50</v>
      </c>
      <c r="C26" s="191">
        <f>(SLF!BQ136/Pop!D24)*1000</f>
        <v>8878.2928929742884</v>
      </c>
      <c r="D26" s="233">
        <f t="shared" si="0"/>
        <v>19</v>
      </c>
      <c r="E26" s="267"/>
      <c r="F26" s="67"/>
      <c r="G26" s="267"/>
      <c r="H26" s="67"/>
    </row>
    <row r="27" spans="2:8">
      <c r="B27" s="232" t="s">
        <v>51</v>
      </c>
      <c r="C27" s="192">
        <f>(SLF!BT136/Pop!D25)*1000</f>
        <v>14209.053364009567</v>
      </c>
      <c r="D27" s="232">
        <f t="shared" si="0"/>
        <v>3</v>
      </c>
      <c r="E27" s="267"/>
      <c r="F27" s="67"/>
      <c r="G27" s="267"/>
      <c r="H27" s="67"/>
    </row>
    <row r="28" spans="2:8">
      <c r="B28" s="429" t="s">
        <v>52</v>
      </c>
      <c r="C28" s="431">
        <f>(SLF!BW136/Pop!D26)*1000</f>
        <v>7280.8382191154069</v>
      </c>
      <c r="D28" s="429">
        <f t="shared" si="0"/>
        <v>33</v>
      </c>
      <c r="E28" s="267"/>
      <c r="F28" s="67"/>
      <c r="G28" s="267"/>
      <c r="H28" s="67"/>
    </row>
    <row r="29" spans="2:8">
      <c r="B29" s="232" t="s">
        <v>53</v>
      </c>
      <c r="C29" s="192">
        <f>(SLF!BZ136/Pop!D27)*1000</f>
        <v>9579.3950643291082</v>
      </c>
      <c r="D29" s="232">
        <f t="shared" si="0"/>
        <v>16</v>
      </c>
      <c r="E29" s="267"/>
      <c r="F29" s="67"/>
      <c r="G29" s="267"/>
      <c r="H29" s="67"/>
    </row>
    <row r="30" spans="2:8">
      <c r="B30" s="233" t="s">
        <v>54</v>
      </c>
      <c r="C30" s="191">
        <f>(SLF!CC136/Pop!D28)*1000</f>
        <v>4754.8889306344809</v>
      </c>
      <c r="D30" s="233">
        <f t="shared" si="0"/>
        <v>47</v>
      </c>
      <c r="E30" s="267"/>
      <c r="F30" s="67"/>
      <c r="G30" s="267"/>
      <c r="H30" s="67"/>
    </row>
    <row r="31" spans="2:8">
      <c r="B31" s="432" t="s">
        <v>55</v>
      </c>
      <c r="C31" s="192">
        <f>(SLF!CF136/Pop!D29)*1000</f>
        <v>7608.8699026385648</v>
      </c>
      <c r="D31" s="432">
        <f t="shared" si="0"/>
        <v>29</v>
      </c>
      <c r="E31" s="267"/>
      <c r="F31" s="67"/>
      <c r="G31" s="267"/>
      <c r="H31" s="67"/>
    </row>
    <row r="32" spans="2:8">
      <c r="B32" s="233" t="s">
        <v>56</v>
      </c>
      <c r="C32" s="191">
        <f>(SLF!CI136/Pop!D30)*1000</f>
        <v>5371.0106395516023</v>
      </c>
      <c r="D32" s="233">
        <f t="shared" si="0"/>
        <v>45</v>
      </c>
      <c r="E32" s="267"/>
      <c r="F32" s="67"/>
      <c r="G32" s="267"/>
      <c r="H32" s="67"/>
    </row>
    <row r="33" spans="2:8">
      <c r="B33" s="232" t="s">
        <v>57</v>
      </c>
      <c r="C33" s="192">
        <f>(SLF!CL136/Pop!D31)*1000</f>
        <v>7654.0573552124151</v>
      </c>
      <c r="D33" s="232">
        <f t="shared" si="0"/>
        <v>27</v>
      </c>
      <c r="E33" s="267"/>
      <c r="F33" s="67"/>
      <c r="G33" s="267"/>
      <c r="H33" s="67"/>
    </row>
    <row r="34" spans="2:8">
      <c r="B34" s="429" t="s">
        <v>58</v>
      </c>
      <c r="C34" s="431">
        <f>(SLF!CO136/Pop!D32)*1000</f>
        <v>9400.9046222411016</v>
      </c>
      <c r="D34" s="429">
        <f t="shared" si="0"/>
        <v>17</v>
      </c>
      <c r="E34" s="267"/>
      <c r="F34" s="67"/>
      <c r="G34" s="267"/>
      <c r="H34" s="67"/>
    </row>
    <row r="35" spans="2:8">
      <c r="B35" s="432" t="s">
        <v>59</v>
      </c>
      <c r="C35" s="192">
        <f>(SLF!CR136/Pop!D33)*1000</f>
        <v>7595.2366703239468</v>
      </c>
      <c r="D35" s="432">
        <f t="shared" si="0"/>
        <v>30</v>
      </c>
      <c r="E35" s="267"/>
      <c r="F35" s="67"/>
      <c r="G35" s="267"/>
      <c r="H35" s="67"/>
    </row>
    <row r="36" spans="2:8">
      <c r="B36" s="429" t="s">
        <v>60</v>
      </c>
      <c r="C36" s="431">
        <f>(SLF!CU136/Pop!D34)*1000</f>
        <v>10666.40775824961</v>
      </c>
      <c r="D36" s="429">
        <f t="shared" si="0"/>
        <v>12</v>
      </c>
      <c r="E36" s="267"/>
      <c r="F36" s="67"/>
      <c r="G36" s="267"/>
      <c r="H36" s="67"/>
    </row>
    <row r="37" spans="2:8">
      <c r="B37" s="232" t="s">
        <v>61</v>
      </c>
      <c r="C37" s="192">
        <f>(SLF!CX136/Pop!D35)*1000</f>
        <v>7625.1590617281354</v>
      </c>
      <c r="D37" s="232">
        <f t="shared" si="0"/>
        <v>28</v>
      </c>
      <c r="E37" s="267"/>
      <c r="F37" s="67"/>
      <c r="G37" s="267"/>
      <c r="H37" s="67"/>
    </row>
    <row r="38" spans="2:8">
      <c r="B38" s="429" t="s">
        <v>62</v>
      </c>
      <c r="C38" s="431">
        <f>(SLF!DA136/Pop!D36)*1000</f>
        <v>18168.342801417137</v>
      </c>
      <c r="D38" s="429">
        <f t="shared" si="0"/>
        <v>1</v>
      </c>
      <c r="E38" s="267"/>
      <c r="F38" s="67"/>
      <c r="G38" s="267"/>
      <c r="H38" s="67"/>
    </row>
    <row r="39" spans="2:8">
      <c r="B39" s="432" t="s">
        <v>63</v>
      </c>
      <c r="C39" s="192">
        <f>(SLF!DD136/Pop!D37)*1000</f>
        <v>4443.8524256582423</v>
      </c>
      <c r="D39" s="432">
        <f t="shared" ref="D39:D56" si="1">RANK(C39,$C$7:$C$56)</f>
        <v>48</v>
      </c>
      <c r="E39" s="267"/>
      <c r="F39" s="67"/>
      <c r="G39" s="267"/>
      <c r="H39" s="67"/>
    </row>
    <row r="40" spans="2:8">
      <c r="B40" s="429" t="s">
        <v>64</v>
      </c>
      <c r="C40" s="431">
        <f>(SLF!DG136/Pop!D38)*1000</f>
        <v>10951.502479949346</v>
      </c>
      <c r="D40" s="429">
        <f t="shared" si="1"/>
        <v>11</v>
      </c>
      <c r="E40" s="267"/>
      <c r="F40" s="67"/>
      <c r="G40" s="267"/>
      <c r="H40" s="67"/>
    </row>
    <row r="41" spans="2:8">
      <c r="B41" s="232" t="s">
        <v>65</v>
      </c>
      <c r="C41" s="192">
        <f>(SLF!DJ136/Pop!D39)*1000</f>
        <v>7759.847027420662</v>
      </c>
      <c r="D41" s="232">
        <f t="shared" si="1"/>
        <v>25</v>
      </c>
      <c r="E41" s="267"/>
      <c r="F41" s="67"/>
      <c r="G41" s="267"/>
      <c r="H41" s="67"/>
    </row>
    <row r="42" spans="2:8">
      <c r="B42" s="429" t="s">
        <v>66</v>
      </c>
      <c r="C42" s="431">
        <f>(SLF!DM136/Pop!D40)*1000</f>
        <v>5005.5055091891727</v>
      </c>
      <c r="D42" s="429">
        <f t="shared" si="1"/>
        <v>46</v>
      </c>
      <c r="E42" s="267"/>
      <c r="F42" s="67"/>
      <c r="G42" s="267"/>
      <c r="H42" s="67"/>
    </row>
    <row r="43" spans="2:8">
      <c r="B43" s="432" t="s">
        <v>67</v>
      </c>
      <c r="C43" s="192">
        <f>(SLF!DP136/Pop!D41)*1000</f>
        <v>9219.9065206464256</v>
      </c>
      <c r="D43" s="432">
        <f t="shared" si="1"/>
        <v>18</v>
      </c>
      <c r="E43" s="267"/>
      <c r="F43" s="67"/>
      <c r="G43" s="267"/>
      <c r="H43" s="67"/>
    </row>
    <row r="44" spans="2:8">
      <c r="B44" s="233" t="s">
        <v>68</v>
      </c>
      <c r="C44" s="191">
        <f>(SLF!DS136/Pop!D42)*1000</f>
        <v>9944.6203953121494</v>
      </c>
      <c r="D44" s="233">
        <f t="shared" si="1"/>
        <v>14</v>
      </c>
      <c r="E44" s="267"/>
      <c r="F44" s="67"/>
      <c r="G44" s="267"/>
      <c r="H44" s="67"/>
    </row>
    <row r="45" spans="2:8">
      <c r="B45" s="232" t="s">
        <v>69</v>
      </c>
      <c r="C45" s="192">
        <f>(SLF!DV136/Pop!D43)*1000</f>
        <v>11063.582941111437</v>
      </c>
      <c r="D45" s="232">
        <f t="shared" si="1"/>
        <v>9</v>
      </c>
      <c r="E45" s="267"/>
      <c r="F45" s="67"/>
      <c r="G45" s="267"/>
      <c r="H45" s="67"/>
    </row>
    <row r="46" spans="2:8">
      <c r="B46" s="429" t="s">
        <v>70</v>
      </c>
      <c r="C46" s="431">
        <f>(SLF!DY136/Pop!D44)*1000</f>
        <v>7241.1175030821241</v>
      </c>
      <c r="D46" s="429">
        <f t="shared" si="1"/>
        <v>34</v>
      </c>
      <c r="E46" s="267"/>
      <c r="F46" s="67"/>
      <c r="G46" s="267"/>
      <c r="H46" s="67"/>
    </row>
    <row r="47" spans="2:8">
      <c r="B47" s="432" t="s">
        <v>71</v>
      </c>
      <c r="C47" s="192">
        <f>(SLF!EB136/Pop!D45)*1000</f>
        <v>7476.0418255191198</v>
      </c>
      <c r="D47" s="432">
        <f t="shared" si="1"/>
        <v>32</v>
      </c>
      <c r="E47" s="267"/>
      <c r="F47" s="67"/>
      <c r="G47" s="267"/>
      <c r="H47" s="67"/>
    </row>
    <row r="48" spans="2:8">
      <c r="B48" s="429" t="s">
        <v>72</v>
      </c>
      <c r="C48" s="431">
        <f>(SLF!EE136/Pop!D46)*1000</f>
        <v>6465.124280989322</v>
      </c>
      <c r="D48" s="429">
        <f t="shared" si="1"/>
        <v>37</v>
      </c>
      <c r="E48" s="267"/>
      <c r="F48" s="67"/>
      <c r="G48" s="267"/>
      <c r="H48" s="67"/>
    </row>
    <row r="49" spans="1:8">
      <c r="A49" s="224"/>
      <c r="B49" s="432" t="s">
        <v>73</v>
      </c>
      <c r="C49" s="192">
        <f>(SLF!EH136/Pop!D47)*1000</f>
        <v>10241.626766682039</v>
      </c>
      <c r="D49" s="432">
        <f t="shared" si="1"/>
        <v>13</v>
      </c>
      <c r="E49" s="267"/>
      <c r="F49" s="67"/>
      <c r="G49" s="267"/>
      <c r="H49" s="67"/>
    </row>
    <row r="50" spans="1:8">
      <c r="A50" s="224"/>
      <c r="B50" s="233" t="s">
        <v>74</v>
      </c>
      <c r="C50" s="191">
        <f>(SLF!EK136/Pop!D48)*1000</f>
        <v>7192.8391812401896</v>
      </c>
      <c r="D50" s="233">
        <f t="shared" si="1"/>
        <v>35</v>
      </c>
      <c r="E50" s="267"/>
      <c r="F50" s="67"/>
      <c r="G50" s="267"/>
      <c r="H50" s="67"/>
    </row>
    <row r="51" spans="1:8">
      <c r="A51" s="224"/>
      <c r="B51" s="432" t="s">
        <v>75</v>
      </c>
      <c r="C51" s="192">
        <f>(SLF!EN136/Pop!D49)*1000</f>
        <v>7713.2878893199095</v>
      </c>
      <c r="D51" s="432">
        <f t="shared" si="1"/>
        <v>26</v>
      </c>
      <c r="E51" s="267"/>
      <c r="F51" s="67"/>
      <c r="G51" s="267"/>
      <c r="H51" s="67"/>
    </row>
    <row r="52" spans="1:8">
      <c r="A52" s="224"/>
      <c r="B52" s="233" t="s">
        <v>76</v>
      </c>
      <c r="C52" s="191">
        <f>(SLF!EQ136/Pop!D50)*1000</f>
        <v>8115.5384020723459</v>
      </c>
      <c r="D52" s="233">
        <f t="shared" si="1"/>
        <v>22</v>
      </c>
      <c r="E52" s="267"/>
      <c r="F52" s="67"/>
      <c r="G52" s="267"/>
      <c r="H52" s="67"/>
    </row>
    <row r="53" spans="1:8">
      <c r="A53" s="224"/>
      <c r="B53" s="432" t="s">
        <v>77</v>
      </c>
      <c r="C53" s="192">
        <f>(SLF!ET136/Pop!D51)*1000</f>
        <v>12226.7647137397</v>
      </c>
      <c r="D53" s="432">
        <f t="shared" si="1"/>
        <v>7</v>
      </c>
      <c r="E53" s="267"/>
      <c r="F53" s="67"/>
      <c r="G53" s="267"/>
      <c r="H53" s="67"/>
    </row>
    <row r="54" spans="1:8">
      <c r="A54" s="224"/>
      <c r="B54" s="429" t="s">
        <v>78</v>
      </c>
      <c r="C54" s="431">
        <f>(SLF!EW136/Pop!D52)*1000</f>
        <v>6717.0982951198002</v>
      </c>
      <c r="D54" s="429">
        <f t="shared" si="1"/>
        <v>36</v>
      </c>
      <c r="E54" s="267"/>
      <c r="F54" s="67"/>
      <c r="G54" s="267"/>
      <c r="H54" s="67"/>
    </row>
    <row r="55" spans="1:8">
      <c r="A55" s="224"/>
      <c r="B55" s="432" t="s">
        <v>79</v>
      </c>
      <c r="C55" s="192">
        <f>(SLF!EZ136/Pop!D53)*1000</f>
        <v>8126.8161723151434</v>
      </c>
      <c r="D55" s="432">
        <f t="shared" si="1"/>
        <v>21</v>
      </c>
      <c r="E55" s="267"/>
      <c r="F55" s="67"/>
      <c r="G55" s="267"/>
      <c r="H55" s="67"/>
    </row>
    <row r="56" spans="1:8">
      <c r="A56" s="224"/>
      <c r="B56" s="233" t="s">
        <v>80</v>
      </c>
      <c r="C56" s="191">
        <f>(SLF!FC136/Pop!D54)*1000</f>
        <v>3324.5995072723213</v>
      </c>
      <c r="D56" s="233">
        <f t="shared" si="1"/>
        <v>50</v>
      </c>
      <c r="E56" s="267"/>
      <c r="F56" s="67"/>
      <c r="G56" s="267"/>
      <c r="H56" s="67"/>
    </row>
    <row r="57" spans="1:8">
      <c r="A57" s="224"/>
      <c r="B57" s="194" t="s">
        <v>81</v>
      </c>
      <c r="C57" s="192">
        <f>(SLF!AG136/Pop!D55)*1000</f>
        <v>23031.156857630351</v>
      </c>
      <c r="D57" s="196" t="str">
        <f>CONCATENATE("(",RANK(C57,$C$7:$C$57),")")</f>
        <v>(1)</v>
      </c>
      <c r="E57" s="267"/>
      <c r="F57" s="268"/>
      <c r="G57" s="267"/>
      <c r="H57" s="67"/>
    </row>
    <row r="58" spans="1:8">
      <c r="A58" s="224"/>
      <c r="B58" s="233"/>
      <c r="C58" s="224"/>
      <c r="D58" s="123"/>
      <c r="E58" s="224"/>
      <c r="F58" s="224"/>
      <c r="G58" s="224"/>
      <c r="H58" s="224"/>
    </row>
    <row r="59" spans="1:8" ht="72.75" customHeight="1">
      <c r="A59" s="762" t="s">
        <v>836</v>
      </c>
      <c r="B59" s="762"/>
      <c r="C59" s="762"/>
      <c r="D59" s="762"/>
      <c r="E59" s="224"/>
      <c r="F59" s="224"/>
      <c r="G59" s="224"/>
      <c r="H59" s="224"/>
    </row>
    <row r="60" spans="1:8" ht="15" customHeight="1">
      <c r="A60" s="302"/>
      <c r="B60" s="302"/>
      <c r="C60" s="302"/>
      <c r="D60" s="302"/>
      <c r="E60" s="224"/>
      <c r="F60" s="224"/>
      <c r="G60" s="224"/>
      <c r="H60" s="224"/>
    </row>
    <row r="61" spans="1:8">
      <c r="A61" s="75" t="s">
        <v>822</v>
      </c>
      <c r="B61" s="224"/>
      <c r="C61" s="224"/>
      <c r="D61" s="224"/>
      <c r="E61" s="224"/>
      <c r="F61" s="224"/>
      <c r="G61" s="224"/>
      <c r="H61" s="224"/>
    </row>
    <row r="65" spans="2:2">
      <c r="B65" s="224"/>
    </row>
    <row r="66" spans="2:2">
      <c r="B66" s="305"/>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workbookViewId="0">
      <selection activeCell="A59" sqref="A59"/>
    </sheetView>
  </sheetViews>
  <sheetFormatPr defaultColWidth="9.23046875" defaultRowHeight="14.15"/>
  <cols>
    <col min="1" max="1" width="15.69140625" style="224" customWidth="1"/>
    <col min="2" max="2" width="12.61328125" style="224" customWidth="1"/>
    <col min="3" max="3" width="19.23046875" style="224" customWidth="1"/>
    <col min="4" max="4" width="12" style="224" customWidth="1"/>
    <col min="5" max="5" width="15.69140625" style="224" customWidth="1"/>
    <col min="6" max="6" width="10.15234375" style="224" bestFit="1" customWidth="1"/>
    <col min="7" max="7" width="11.23046875" style="224" customWidth="1"/>
    <col min="8" max="8" width="14.61328125" style="224" customWidth="1"/>
    <col min="9" max="9" width="11.69140625" style="224" customWidth="1"/>
    <col min="10" max="10" width="13.69140625" style="224" bestFit="1" customWidth="1"/>
    <col min="11" max="11" width="11.23046875" style="224" bestFit="1" customWidth="1"/>
    <col min="12" max="16384" width="9.23046875" style="224"/>
  </cols>
  <sheetData>
    <row r="1" spans="1:11" s="16" customFormat="1">
      <c r="B1" s="722" t="s">
        <v>440</v>
      </c>
      <c r="C1" s="722"/>
      <c r="D1" s="722"/>
    </row>
    <row r="2" spans="1:11" s="416" customFormat="1" ht="17.600000000000001">
      <c r="A2" s="738" t="s">
        <v>439</v>
      </c>
      <c r="B2" s="738"/>
      <c r="C2" s="738"/>
      <c r="D2" s="738"/>
      <c r="E2" s="738"/>
    </row>
    <row r="3" spans="1:11" s="52" customFormat="1" ht="17.600000000000001">
      <c r="B3" s="415"/>
      <c r="C3" s="415" t="s">
        <v>852</v>
      </c>
      <c r="D3" s="415"/>
      <c r="I3" s="240"/>
      <c r="J3" s="240"/>
      <c r="K3" s="240"/>
    </row>
    <row r="4" spans="1:11">
      <c r="B4" s="193"/>
    </row>
    <row r="5" spans="1:11" s="49" customFormat="1" ht="17.600000000000001">
      <c r="B5" s="201" t="s">
        <v>27</v>
      </c>
      <c r="C5" s="50" t="s">
        <v>438</v>
      </c>
      <c r="D5" s="50" t="s">
        <v>29</v>
      </c>
      <c r="G5" s="93"/>
      <c r="H5" s="93"/>
    </row>
    <row r="6" spans="1:11">
      <c r="B6" s="233" t="s">
        <v>31</v>
      </c>
      <c r="C6" s="780">
        <v>0.69</v>
      </c>
      <c r="D6" s="429">
        <f>RANK(C6,$C$6:$C$55)</f>
        <v>28</v>
      </c>
    </row>
    <row r="7" spans="1:11">
      <c r="B7" s="232" t="s">
        <v>32</v>
      </c>
      <c r="C7" s="781">
        <v>0.67</v>
      </c>
      <c r="D7" s="432">
        <f t="shared" ref="D7:D55" si="0">RANK(C7,$C$6:$C$55)</f>
        <v>31</v>
      </c>
    </row>
    <row r="8" spans="1:11">
      <c r="B8" s="233" t="s">
        <v>33</v>
      </c>
      <c r="C8" s="780">
        <v>0.67</v>
      </c>
      <c r="D8" s="429">
        <f t="shared" si="0"/>
        <v>31</v>
      </c>
      <c r="F8" s="400"/>
    </row>
    <row r="9" spans="1:11">
      <c r="B9" s="232" t="s">
        <v>34</v>
      </c>
      <c r="C9" s="781">
        <v>0.79</v>
      </c>
      <c r="D9" s="432">
        <f t="shared" si="0"/>
        <v>16</v>
      </c>
      <c r="F9" s="400"/>
    </row>
    <row r="10" spans="1:11">
      <c r="B10" s="233" t="s">
        <v>35</v>
      </c>
      <c r="C10" s="780">
        <v>0.72</v>
      </c>
      <c r="D10" s="429">
        <f t="shared" si="0"/>
        <v>25</v>
      </c>
      <c r="F10" s="400"/>
    </row>
    <row r="11" spans="1:11">
      <c r="B11" s="232" t="s">
        <v>36</v>
      </c>
      <c r="C11" s="781">
        <v>0.55000000000000004</v>
      </c>
      <c r="D11" s="432">
        <f t="shared" si="0"/>
        <v>42</v>
      </c>
    </row>
    <row r="12" spans="1:11">
      <c r="B12" s="233" t="s">
        <v>37</v>
      </c>
      <c r="C12" s="780">
        <v>0.46</v>
      </c>
      <c r="D12" s="429">
        <f t="shared" si="0"/>
        <v>46</v>
      </c>
    </row>
    <row r="13" spans="1:11">
      <c r="B13" s="232" t="s">
        <v>38</v>
      </c>
      <c r="C13" s="781">
        <v>0.83</v>
      </c>
      <c r="D13" s="432">
        <f t="shared" si="0"/>
        <v>11</v>
      </c>
    </row>
    <row r="14" spans="1:11">
      <c r="B14" s="233" t="s">
        <v>39</v>
      </c>
      <c r="C14" s="780">
        <v>0.77</v>
      </c>
      <c r="D14" s="429">
        <f t="shared" si="0"/>
        <v>18</v>
      </c>
    </row>
    <row r="15" spans="1:11">
      <c r="B15" s="232" t="s">
        <v>40</v>
      </c>
      <c r="C15" s="781">
        <v>0.79</v>
      </c>
      <c r="D15" s="432">
        <f t="shared" si="0"/>
        <v>16</v>
      </c>
    </row>
    <row r="16" spans="1:11">
      <c r="B16" s="233" t="s">
        <v>41</v>
      </c>
      <c r="C16" s="780">
        <v>0.55000000000000004</v>
      </c>
      <c r="D16" s="429">
        <f t="shared" si="0"/>
        <v>42</v>
      </c>
    </row>
    <row r="17" spans="2:4">
      <c r="B17" s="232" t="s">
        <v>42</v>
      </c>
      <c r="C17" s="781">
        <v>0.94</v>
      </c>
      <c r="D17" s="432">
        <f t="shared" si="0"/>
        <v>3</v>
      </c>
    </row>
    <row r="18" spans="2:4">
      <c r="B18" s="233" t="s">
        <v>43</v>
      </c>
      <c r="C18" s="780">
        <v>0.39</v>
      </c>
      <c r="D18" s="429">
        <f t="shared" si="0"/>
        <v>49</v>
      </c>
    </row>
    <row r="19" spans="2:4">
      <c r="B19" s="232" t="s">
        <v>44</v>
      </c>
      <c r="C19" s="781">
        <v>0.44</v>
      </c>
      <c r="D19" s="432">
        <f t="shared" si="0"/>
        <v>48</v>
      </c>
    </row>
    <row r="20" spans="2:4">
      <c r="B20" s="233" t="s">
        <v>45</v>
      </c>
      <c r="C20" s="780">
        <v>0.85</v>
      </c>
      <c r="D20" s="429">
        <f t="shared" si="0"/>
        <v>8</v>
      </c>
    </row>
    <row r="21" spans="2:4">
      <c r="B21" s="232" t="s">
        <v>46</v>
      </c>
      <c r="C21" s="781">
        <v>0.7</v>
      </c>
      <c r="D21" s="432">
        <f t="shared" si="0"/>
        <v>27</v>
      </c>
    </row>
    <row r="22" spans="2:4">
      <c r="B22" s="233" t="s">
        <v>47</v>
      </c>
      <c r="C22" s="780">
        <v>0.46</v>
      </c>
      <c r="D22" s="429">
        <f t="shared" si="0"/>
        <v>46</v>
      </c>
    </row>
    <row r="23" spans="2:4">
      <c r="B23" s="232" t="s">
        <v>48</v>
      </c>
      <c r="C23" s="781">
        <v>0.65</v>
      </c>
      <c r="D23" s="432">
        <f t="shared" si="0"/>
        <v>34</v>
      </c>
    </row>
    <row r="24" spans="2:4">
      <c r="B24" s="233" t="s">
        <v>49</v>
      </c>
      <c r="C24" s="780">
        <v>0.83</v>
      </c>
      <c r="D24" s="429">
        <f t="shared" si="0"/>
        <v>11</v>
      </c>
    </row>
    <row r="25" spans="2:4">
      <c r="B25" s="232" t="s">
        <v>50</v>
      </c>
      <c r="C25" s="781">
        <v>0.72</v>
      </c>
      <c r="D25" s="432">
        <f t="shared" si="0"/>
        <v>25</v>
      </c>
    </row>
    <row r="26" spans="2:4">
      <c r="B26" s="233" t="s">
        <v>51</v>
      </c>
      <c r="C26" s="780">
        <v>0.59</v>
      </c>
      <c r="D26" s="429">
        <f t="shared" si="0"/>
        <v>40</v>
      </c>
    </row>
    <row r="27" spans="2:4">
      <c r="B27" s="232" t="s">
        <v>52</v>
      </c>
      <c r="C27" s="781">
        <v>0.61</v>
      </c>
      <c r="D27" s="432">
        <f t="shared" si="0"/>
        <v>37</v>
      </c>
    </row>
    <row r="28" spans="2:4">
      <c r="B28" s="233" t="s">
        <v>53</v>
      </c>
      <c r="C28" s="780">
        <v>0.85</v>
      </c>
      <c r="D28" s="429">
        <f t="shared" si="0"/>
        <v>8</v>
      </c>
    </row>
    <row r="29" spans="2:4">
      <c r="B29" s="232" t="s">
        <v>54</v>
      </c>
      <c r="C29" s="781">
        <v>0.62</v>
      </c>
      <c r="D29" s="432">
        <f t="shared" si="0"/>
        <v>36</v>
      </c>
    </row>
    <row r="30" spans="2:4">
      <c r="B30" s="233" t="s">
        <v>55</v>
      </c>
      <c r="C30" s="780">
        <v>0.61</v>
      </c>
      <c r="D30" s="429">
        <f t="shared" si="0"/>
        <v>37</v>
      </c>
    </row>
    <row r="31" spans="2:4">
      <c r="B31" s="232" t="s">
        <v>56</v>
      </c>
      <c r="C31" s="781">
        <v>0.73</v>
      </c>
      <c r="D31" s="432">
        <f t="shared" si="0"/>
        <v>24</v>
      </c>
    </row>
    <row r="32" spans="2:4">
      <c r="B32" s="233" t="s">
        <v>57</v>
      </c>
      <c r="C32" s="780">
        <v>0.91</v>
      </c>
      <c r="D32" s="429">
        <f t="shared" si="0"/>
        <v>5</v>
      </c>
    </row>
    <row r="33" spans="2:4">
      <c r="B33" s="232" t="s">
        <v>58</v>
      </c>
      <c r="C33" s="781">
        <v>0.77</v>
      </c>
      <c r="D33" s="432">
        <f t="shared" si="0"/>
        <v>18</v>
      </c>
    </row>
    <row r="34" spans="2:4">
      <c r="B34" s="233" t="s">
        <v>59</v>
      </c>
      <c r="C34" s="780">
        <v>0.65</v>
      </c>
      <c r="D34" s="429">
        <f t="shared" si="0"/>
        <v>34</v>
      </c>
    </row>
    <row r="35" spans="2:4">
      <c r="B35" s="232" t="s">
        <v>60</v>
      </c>
      <c r="C35" s="781">
        <v>0.36</v>
      </c>
      <c r="D35" s="432">
        <f t="shared" si="0"/>
        <v>50</v>
      </c>
    </row>
    <row r="36" spans="2:4">
      <c r="B36" s="233" t="s">
        <v>61</v>
      </c>
      <c r="C36" s="780">
        <v>0.68</v>
      </c>
      <c r="D36" s="429">
        <f t="shared" si="0"/>
        <v>30</v>
      </c>
    </row>
    <row r="37" spans="2:4">
      <c r="B37" s="232" t="s">
        <v>62</v>
      </c>
      <c r="C37" s="781">
        <v>0.92</v>
      </c>
      <c r="D37" s="432">
        <f t="shared" si="0"/>
        <v>4</v>
      </c>
    </row>
    <row r="38" spans="2:4">
      <c r="B38" s="233" t="s">
        <v>63</v>
      </c>
      <c r="C38" s="780">
        <v>0.87</v>
      </c>
      <c r="D38" s="429">
        <f t="shared" si="0"/>
        <v>7</v>
      </c>
    </row>
    <row r="39" spans="2:4">
      <c r="B39" s="232" t="s">
        <v>64</v>
      </c>
      <c r="C39" s="781">
        <v>0.75</v>
      </c>
      <c r="D39" s="432">
        <f t="shared" si="0"/>
        <v>22</v>
      </c>
    </row>
    <row r="40" spans="2:4">
      <c r="B40" s="233" t="s">
        <v>65</v>
      </c>
      <c r="C40" s="780">
        <v>0.75</v>
      </c>
      <c r="D40" s="429">
        <f t="shared" si="0"/>
        <v>22</v>
      </c>
    </row>
    <row r="41" spans="2:4">
      <c r="B41" s="232" t="s">
        <v>66</v>
      </c>
      <c r="C41" s="781">
        <v>0.8</v>
      </c>
      <c r="D41" s="432">
        <f t="shared" si="0"/>
        <v>14</v>
      </c>
    </row>
    <row r="42" spans="2:4">
      <c r="B42" s="233" t="s">
        <v>67</v>
      </c>
      <c r="C42" s="780">
        <v>0.8</v>
      </c>
      <c r="D42" s="429">
        <f t="shared" si="0"/>
        <v>14</v>
      </c>
    </row>
    <row r="43" spans="2:4">
      <c r="B43" s="232" t="s">
        <v>68</v>
      </c>
      <c r="C43" s="781">
        <v>0.56000000000000005</v>
      </c>
      <c r="D43" s="432">
        <f t="shared" si="0"/>
        <v>41</v>
      </c>
    </row>
    <row r="44" spans="2:4">
      <c r="B44" s="233" t="s">
        <v>69</v>
      </c>
      <c r="C44" s="780">
        <v>0.53</v>
      </c>
      <c r="D44" s="429">
        <f t="shared" si="0"/>
        <v>45</v>
      </c>
    </row>
    <row r="45" spans="2:4">
      <c r="B45" s="232" t="s">
        <v>70</v>
      </c>
      <c r="C45" s="781">
        <v>0.55000000000000004</v>
      </c>
      <c r="D45" s="432">
        <f t="shared" si="0"/>
        <v>42</v>
      </c>
    </row>
    <row r="46" spans="2:4">
      <c r="B46" s="233" t="s">
        <v>71</v>
      </c>
      <c r="C46" s="780">
        <v>0.99</v>
      </c>
      <c r="D46" s="429">
        <f t="shared" si="0"/>
        <v>1</v>
      </c>
    </row>
    <row r="47" spans="2:4">
      <c r="B47" s="232" t="s">
        <v>72</v>
      </c>
      <c r="C47" s="781">
        <v>0.91</v>
      </c>
      <c r="D47" s="432">
        <f t="shared" si="0"/>
        <v>5</v>
      </c>
    </row>
    <row r="48" spans="2:4">
      <c r="B48" s="233" t="s">
        <v>73</v>
      </c>
      <c r="C48" s="780">
        <v>0.67</v>
      </c>
      <c r="D48" s="429">
        <f t="shared" si="0"/>
        <v>31</v>
      </c>
    </row>
    <row r="49" spans="1:4">
      <c r="B49" s="232" t="s">
        <v>74</v>
      </c>
      <c r="C49" s="781">
        <v>0.84</v>
      </c>
      <c r="D49" s="432">
        <f t="shared" si="0"/>
        <v>10</v>
      </c>
    </row>
    <row r="50" spans="1:4">
      <c r="B50" s="233" t="s">
        <v>75</v>
      </c>
      <c r="C50" s="780">
        <v>0.61</v>
      </c>
      <c r="D50" s="429">
        <f t="shared" si="0"/>
        <v>37</v>
      </c>
    </row>
    <row r="51" spans="1:4">
      <c r="B51" s="232" t="s">
        <v>76</v>
      </c>
      <c r="C51" s="781">
        <v>0.77</v>
      </c>
      <c r="D51" s="432">
        <f t="shared" si="0"/>
        <v>18</v>
      </c>
    </row>
    <row r="52" spans="1:4">
      <c r="B52" s="233" t="s">
        <v>77</v>
      </c>
      <c r="C52" s="780">
        <v>0.77</v>
      </c>
      <c r="D52" s="429">
        <f t="shared" si="0"/>
        <v>18</v>
      </c>
    </row>
    <row r="53" spans="1:4">
      <c r="B53" s="232" t="s">
        <v>78</v>
      </c>
      <c r="C53" s="781">
        <v>0.82</v>
      </c>
      <c r="D53" s="432">
        <f t="shared" si="0"/>
        <v>13</v>
      </c>
    </row>
    <row r="54" spans="1:4">
      <c r="B54" s="233" t="s">
        <v>79</v>
      </c>
      <c r="C54" s="780">
        <v>0.96</v>
      </c>
      <c r="D54" s="429">
        <f t="shared" si="0"/>
        <v>2</v>
      </c>
    </row>
    <row r="55" spans="1:4">
      <c r="B55" s="232" t="s">
        <v>80</v>
      </c>
      <c r="C55" s="781">
        <v>0.69</v>
      </c>
      <c r="D55" s="432">
        <f t="shared" si="0"/>
        <v>28</v>
      </c>
    </row>
    <row r="56" spans="1:4">
      <c r="B56" s="199"/>
      <c r="C56" s="780"/>
      <c r="D56" s="477"/>
    </row>
    <row r="57" spans="1:4">
      <c r="C57" s="702"/>
    </row>
    <row r="58" spans="1:4">
      <c r="A58" s="424" t="s">
        <v>987</v>
      </c>
    </row>
    <row r="59" spans="1:4">
      <c r="A59" s="233"/>
    </row>
    <row r="60" spans="1:4">
      <c r="A60" s="233"/>
    </row>
    <row r="61" spans="1:4">
      <c r="A61" s="778" t="s">
        <v>986</v>
      </c>
      <c r="B61" s="778"/>
      <c r="C61" s="778"/>
    </row>
    <row r="62" spans="1:4">
      <c r="A62" s="778"/>
      <c r="B62" s="778"/>
      <c r="C62" s="778"/>
    </row>
    <row r="65" spans="2:2">
      <c r="B65" s="417"/>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1" workbookViewId="0">
      <selection activeCell="A2" sqref="A2:E2"/>
    </sheetView>
  </sheetViews>
  <sheetFormatPr defaultColWidth="9.23046875" defaultRowHeight="14.15"/>
  <cols>
    <col min="1" max="1" width="15.69140625" style="224" customWidth="1"/>
    <col min="2" max="2" width="11" style="224" customWidth="1"/>
    <col min="3" max="3" width="20.69140625" style="224" customWidth="1"/>
    <col min="4" max="4" width="12.61328125" style="224" customWidth="1"/>
    <col min="5" max="5" width="15.69140625" style="224" customWidth="1"/>
    <col min="6" max="6" width="9.23046875" style="224"/>
    <col min="7" max="7" width="13.23046875" style="224" customWidth="1"/>
    <col min="8" max="8" width="21.61328125" style="224" customWidth="1"/>
    <col min="9" max="9" width="13.23046875" style="224" customWidth="1"/>
    <col min="10" max="10" width="18.69140625" style="224" customWidth="1"/>
    <col min="11" max="11" width="18.23046875" style="224" customWidth="1"/>
    <col min="12" max="16384" width="9.23046875" style="224"/>
  </cols>
  <sheetData>
    <row r="1" spans="1:9" s="16" customFormat="1">
      <c r="B1" s="722" t="s">
        <v>437</v>
      </c>
      <c r="C1" s="722"/>
      <c r="D1" s="722"/>
    </row>
    <row r="2" spans="1:9" s="52" customFormat="1" ht="17.600000000000001">
      <c r="A2" s="738" t="s">
        <v>349</v>
      </c>
      <c r="B2" s="738"/>
      <c r="C2" s="738"/>
      <c r="D2" s="738"/>
      <c r="E2" s="738"/>
    </row>
    <row r="3" spans="1:9" s="52" customFormat="1" ht="17.600000000000001">
      <c r="B3" s="742" t="str">
        <f>CONCATENATE("Calendar Year ",Pop!G1)</f>
        <v>Calendar Year 2019</v>
      </c>
      <c r="C3" s="742"/>
      <c r="D3" s="742"/>
    </row>
    <row r="5" spans="1:9" s="49" customFormat="1" ht="15" customHeight="1">
      <c r="B5" s="201" t="s">
        <v>27</v>
      </c>
      <c r="C5" s="106" t="s">
        <v>423</v>
      </c>
      <c r="D5" s="106" t="s">
        <v>29</v>
      </c>
      <c r="F5" s="105"/>
    </row>
    <row r="6" spans="1:9">
      <c r="B6" s="224" t="s">
        <v>30</v>
      </c>
      <c r="C6" s="431">
        <v>56490</v>
      </c>
      <c r="D6" s="104"/>
      <c r="F6" s="269"/>
      <c r="G6" s="270"/>
      <c r="H6" s="189"/>
    </row>
    <row r="7" spans="1:9">
      <c r="B7" s="232" t="s">
        <v>31</v>
      </c>
      <c r="C7" s="433">
        <v>44145</v>
      </c>
      <c r="D7" s="232">
        <f>RANK(C7,$C$7:$C$56)</f>
        <v>46</v>
      </c>
      <c r="F7" s="269"/>
      <c r="G7" s="270"/>
      <c r="H7" s="189"/>
    </row>
    <row r="8" spans="1:9">
      <c r="B8" s="233" t="s">
        <v>32</v>
      </c>
      <c r="C8" s="430">
        <v>62806</v>
      </c>
      <c r="D8" s="233">
        <f t="shared" ref="D8:D56" si="0">RANK(C8,$C$7:$C$56)</f>
        <v>9</v>
      </c>
      <c r="F8" s="269"/>
      <c r="G8" s="270"/>
      <c r="H8" s="189"/>
    </row>
    <row r="9" spans="1:9">
      <c r="B9" s="232" t="s">
        <v>33</v>
      </c>
      <c r="C9" s="433">
        <v>46058</v>
      </c>
      <c r="D9" s="232">
        <f t="shared" si="0"/>
        <v>42</v>
      </c>
      <c r="F9" s="269"/>
      <c r="G9" s="270"/>
      <c r="H9" s="189"/>
    </row>
    <row r="10" spans="1:9">
      <c r="B10" s="233" t="s">
        <v>34</v>
      </c>
      <c r="C10" s="430">
        <v>44629</v>
      </c>
      <c r="D10" s="233">
        <f t="shared" si="0"/>
        <v>45</v>
      </c>
      <c r="F10" s="400"/>
      <c r="G10" s="270"/>
      <c r="H10" s="189"/>
    </row>
    <row r="11" spans="1:9">
      <c r="B11" s="232" t="s">
        <v>35</v>
      </c>
      <c r="C11" s="433">
        <v>66619</v>
      </c>
      <c r="D11" s="232">
        <f t="shared" si="0"/>
        <v>5</v>
      </c>
      <c r="F11" s="269"/>
      <c r="G11" s="270"/>
      <c r="H11" s="189"/>
    </row>
    <row r="12" spans="1:9">
      <c r="B12" s="233" t="s">
        <v>36</v>
      </c>
      <c r="C12" s="430">
        <v>61157</v>
      </c>
      <c r="D12" s="233">
        <f t="shared" si="0"/>
        <v>11</v>
      </c>
      <c r="F12" s="269"/>
      <c r="G12" s="270"/>
      <c r="H12" s="189"/>
      <c r="I12" s="224" t="s">
        <v>91</v>
      </c>
    </row>
    <row r="13" spans="1:9">
      <c r="B13" s="232" t="s">
        <v>37</v>
      </c>
      <c r="C13" s="433">
        <v>77289</v>
      </c>
      <c r="D13" s="232">
        <f t="shared" si="0"/>
        <v>1</v>
      </c>
      <c r="F13" s="269"/>
      <c r="G13" s="270"/>
      <c r="H13" s="189"/>
    </row>
    <row r="14" spans="1:9">
      <c r="B14" s="233" t="s">
        <v>38</v>
      </c>
      <c r="C14" s="430">
        <v>54485</v>
      </c>
      <c r="D14" s="233">
        <f t="shared" si="0"/>
        <v>21</v>
      </c>
      <c r="F14" s="269"/>
      <c r="G14" s="270"/>
      <c r="H14" s="189"/>
    </row>
    <row r="15" spans="1:9">
      <c r="B15" s="232" t="s">
        <v>39</v>
      </c>
      <c r="C15" s="433">
        <v>52426</v>
      </c>
      <c r="D15" s="232">
        <f t="shared" si="0"/>
        <v>27</v>
      </c>
      <c r="F15" s="269"/>
      <c r="G15" s="270"/>
      <c r="H15" s="189"/>
    </row>
    <row r="16" spans="1:9">
      <c r="B16" s="233" t="s">
        <v>40</v>
      </c>
      <c r="C16" s="430">
        <v>48236</v>
      </c>
      <c r="D16" s="233">
        <f t="shared" si="0"/>
        <v>38</v>
      </c>
      <c r="F16" s="269"/>
      <c r="G16" s="270"/>
      <c r="H16" s="189"/>
    </row>
    <row r="17" spans="2:8">
      <c r="B17" s="232" t="s">
        <v>41</v>
      </c>
      <c r="C17" s="433">
        <v>57015</v>
      </c>
      <c r="D17" s="232">
        <f t="shared" si="0"/>
        <v>17</v>
      </c>
      <c r="F17" s="269"/>
      <c r="G17" s="270"/>
      <c r="H17" s="189"/>
    </row>
    <row r="18" spans="2:8">
      <c r="B18" s="233" t="s">
        <v>42</v>
      </c>
      <c r="C18" s="430">
        <v>45968</v>
      </c>
      <c r="D18" s="233">
        <f t="shared" si="0"/>
        <v>43</v>
      </c>
      <c r="F18" s="269"/>
      <c r="G18" s="270"/>
      <c r="H18" s="189"/>
    </row>
    <row r="19" spans="2:8">
      <c r="B19" s="232" t="s">
        <v>43</v>
      </c>
      <c r="C19" s="433">
        <v>58764</v>
      </c>
      <c r="D19" s="232">
        <f t="shared" si="0"/>
        <v>14</v>
      </c>
      <c r="F19" s="269"/>
      <c r="G19" s="270"/>
      <c r="H19" s="189"/>
    </row>
    <row r="20" spans="2:8">
      <c r="B20" s="233" t="s">
        <v>44</v>
      </c>
      <c r="C20" s="430">
        <v>48678</v>
      </c>
      <c r="D20" s="233">
        <f t="shared" si="0"/>
        <v>36</v>
      </c>
      <c r="F20" s="269"/>
      <c r="G20" s="270"/>
      <c r="H20" s="189"/>
    </row>
    <row r="21" spans="2:8">
      <c r="B21" s="232" t="s">
        <v>45</v>
      </c>
      <c r="C21" s="433">
        <v>51865</v>
      </c>
      <c r="D21" s="232">
        <f t="shared" si="0"/>
        <v>28</v>
      </c>
      <c r="F21" s="269"/>
      <c r="G21" s="270"/>
      <c r="H21" s="189"/>
    </row>
    <row r="22" spans="2:8">
      <c r="B22" s="233" t="s">
        <v>46</v>
      </c>
      <c r="C22" s="430">
        <v>53426</v>
      </c>
      <c r="D22" s="233">
        <f t="shared" si="0"/>
        <v>23</v>
      </c>
      <c r="F22" s="269"/>
      <c r="G22" s="270"/>
      <c r="H22" s="189"/>
    </row>
    <row r="23" spans="2:8">
      <c r="B23" s="232" t="s">
        <v>47</v>
      </c>
      <c r="C23" s="433">
        <v>43770</v>
      </c>
      <c r="D23" s="232">
        <f t="shared" si="0"/>
        <v>47</v>
      </c>
      <c r="F23" s="269"/>
      <c r="G23" s="270"/>
      <c r="H23" s="189"/>
    </row>
    <row r="24" spans="2:8">
      <c r="B24" s="233" t="s">
        <v>48</v>
      </c>
      <c r="C24" s="430">
        <v>47460</v>
      </c>
      <c r="D24" s="233">
        <f t="shared" si="0"/>
        <v>40</v>
      </c>
      <c r="F24" s="269"/>
      <c r="G24" s="270"/>
      <c r="H24" s="189"/>
    </row>
    <row r="25" spans="2:8">
      <c r="B25" s="232" t="s">
        <v>49</v>
      </c>
      <c r="C25" s="433">
        <v>50634</v>
      </c>
      <c r="D25" s="232">
        <f t="shared" si="0"/>
        <v>30</v>
      </c>
      <c r="F25" s="269"/>
      <c r="G25" s="270"/>
      <c r="H25" s="189"/>
    </row>
    <row r="26" spans="2:8">
      <c r="B26" s="233" t="s">
        <v>50</v>
      </c>
      <c r="C26" s="430">
        <v>64640</v>
      </c>
      <c r="D26" s="233">
        <f t="shared" si="0"/>
        <v>7</v>
      </c>
      <c r="F26" s="269"/>
      <c r="G26" s="270"/>
      <c r="H26" s="189"/>
    </row>
    <row r="27" spans="2:8">
      <c r="B27" s="232" t="s">
        <v>51</v>
      </c>
      <c r="C27" s="433">
        <v>74187</v>
      </c>
      <c r="D27" s="232">
        <f t="shared" si="0"/>
        <v>2</v>
      </c>
      <c r="F27" s="269"/>
      <c r="G27" s="270"/>
      <c r="H27" s="189"/>
    </row>
    <row r="28" spans="2:8">
      <c r="B28" s="233" t="s">
        <v>52</v>
      </c>
      <c r="C28" s="430">
        <v>49228</v>
      </c>
      <c r="D28" s="233">
        <f t="shared" si="0"/>
        <v>33</v>
      </c>
      <c r="F28" s="269"/>
      <c r="G28" s="270"/>
      <c r="H28" s="189"/>
    </row>
    <row r="29" spans="2:8">
      <c r="B29" s="232" t="s">
        <v>53</v>
      </c>
      <c r="C29" s="433">
        <v>58834</v>
      </c>
      <c r="D29" s="232">
        <f t="shared" si="0"/>
        <v>13</v>
      </c>
      <c r="F29" s="269"/>
      <c r="G29" s="270"/>
      <c r="H29" s="189"/>
    </row>
    <row r="30" spans="2:8">
      <c r="B30" s="233" t="s">
        <v>54</v>
      </c>
      <c r="C30" s="430">
        <v>38914</v>
      </c>
      <c r="D30" s="233">
        <f t="shared" si="0"/>
        <v>50</v>
      </c>
      <c r="F30" s="269"/>
      <c r="G30" s="270"/>
      <c r="H30" s="189"/>
    </row>
    <row r="31" spans="2:8">
      <c r="B31" s="232" t="s">
        <v>55</v>
      </c>
      <c r="C31" s="433">
        <v>48656</v>
      </c>
      <c r="D31" s="232">
        <f t="shared" si="0"/>
        <v>37</v>
      </c>
      <c r="F31" s="269"/>
      <c r="G31" s="270"/>
      <c r="H31" s="189"/>
    </row>
    <row r="32" spans="2:8">
      <c r="B32" s="233" t="s">
        <v>56</v>
      </c>
      <c r="C32" s="430">
        <v>49747</v>
      </c>
      <c r="D32" s="233">
        <f t="shared" si="0"/>
        <v>32</v>
      </c>
      <c r="F32" s="269"/>
      <c r="G32" s="270"/>
      <c r="H32" s="189"/>
    </row>
    <row r="33" spans="2:8">
      <c r="B33" s="232" t="s">
        <v>57</v>
      </c>
      <c r="C33" s="433">
        <v>54515</v>
      </c>
      <c r="D33" s="232">
        <f t="shared" si="0"/>
        <v>20</v>
      </c>
      <c r="F33" s="269"/>
      <c r="G33" s="270"/>
      <c r="H33" s="189"/>
    </row>
    <row r="34" spans="2:8">
      <c r="B34" s="233" t="s">
        <v>58</v>
      </c>
      <c r="C34" s="430">
        <v>51161</v>
      </c>
      <c r="D34" s="233">
        <f t="shared" si="0"/>
        <v>29</v>
      </c>
      <c r="F34" s="269"/>
      <c r="G34" s="270"/>
      <c r="H34" s="189"/>
    </row>
    <row r="35" spans="2:8">
      <c r="B35" s="232" t="s">
        <v>59</v>
      </c>
      <c r="C35" s="433">
        <v>63502</v>
      </c>
      <c r="D35" s="232">
        <f t="shared" si="0"/>
        <v>8</v>
      </c>
      <c r="F35" s="269"/>
      <c r="G35" s="270"/>
      <c r="H35" s="189"/>
    </row>
    <row r="36" spans="2:8">
      <c r="B36" s="233" t="s">
        <v>60</v>
      </c>
      <c r="C36" s="430">
        <v>70471</v>
      </c>
      <c r="D36" s="233">
        <f t="shared" si="0"/>
        <v>4</v>
      </c>
      <c r="F36" s="269"/>
      <c r="G36" s="270"/>
      <c r="H36" s="189"/>
    </row>
    <row r="37" spans="2:8">
      <c r="B37" s="232" t="s">
        <v>61</v>
      </c>
      <c r="C37" s="433">
        <v>43326</v>
      </c>
      <c r="D37" s="232">
        <f t="shared" si="0"/>
        <v>48</v>
      </c>
      <c r="F37" s="269"/>
      <c r="G37" s="270"/>
      <c r="H37" s="189"/>
    </row>
    <row r="38" spans="2:8">
      <c r="B38" s="233" t="s">
        <v>62</v>
      </c>
      <c r="C38" s="430">
        <v>71717</v>
      </c>
      <c r="D38" s="233">
        <f t="shared" si="0"/>
        <v>3</v>
      </c>
      <c r="F38" s="269"/>
      <c r="G38" s="270"/>
      <c r="H38" s="189"/>
    </row>
    <row r="39" spans="2:8">
      <c r="B39" s="232" t="s">
        <v>63</v>
      </c>
      <c r="C39" s="433">
        <v>47766</v>
      </c>
      <c r="D39" s="232">
        <f t="shared" si="0"/>
        <v>39</v>
      </c>
      <c r="F39" s="269"/>
      <c r="G39" s="270"/>
      <c r="H39" s="189"/>
    </row>
    <row r="40" spans="2:8">
      <c r="B40" s="233" t="s">
        <v>64</v>
      </c>
      <c r="C40" s="430">
        <v>57232</v>
      </c>
      <c r="D40" s="233">
        <f t="shared" si="0"/>
        <v>16</v>
      </c>
      <c r="F40" s="269"/>
      <c r="G40" s="270"/>
      <c r="H40" s="189"/>
    </row>
    <row r="41" spans="2:8">
      <c r="B41" s="232" t="s">
        <v>65</v>
      </c>
      <c r="C41" s="433">
        <v>50199</v>
      </c>
      <c r="D41" s="232">
        <f t="shared" si="0"/>
        <v>31</v>
      </c>
      <c r="F41" s="269"/>
      <c r="G41" s="270"/>
      <c r="H41" s="189"/>
    </row>
    <row r="42" spans="2:8">
      <c r="B42" s="233" t="s">
        <v>66</v>
      </c>
      <c r="C42" s="430">
        <v>47341</v>
      </c>
      <c r="D42" s="233">
        <f t="shared" si="0"/>
        <v>41</v>
      </c>
      <c r="F42" s="269"/>
      <c r="G42" s="270"/>
      <c r="H42" s="189"/>
    </row>
    <row r="43" spans="2:8">
      <c r="B43" s="232" t="s">
        <v>67</v>
      </c>
      <c r="C43" s="433">
        <v>53191</v>
      </c>
      <c r="D43" s="232">
        <f t="shared" si="0"/>
        <v>25</v>
      </c>
      <c r="F43" s="269"/>
      <c r="G43" s="270"/>
      <c r="H43" s="189"/>
    </row>
    <row r="44" spans="2:8">
      <c r="B44" s="233" t="s">
        <v>68</v>
      </c>
      <c r="C44" s="430">
        <v>58032</v>
      </c>
      <c r="D44" s="233">
        <f t="shared" si="0"/>
        <v>15</v>
      </c>
      <c r="F44" s="269"/>
      <c r="G44" s="270"/>
      <c r="H44" s="189"/>
    </row>
    <row r="45" spans="2:8">
      <c r="B45" s="232" t="s">
        <v>69</v>
      </c>
      <c r="C45" s="433">
        <v>56361</v>
      </c>
      <c r="D45" s="232">
        <f t="shared" si="0"/>
        <v>18</v>
      </c>
      <c r="F45" s="269"/>
      <c r="G45" s="270"/>
      <c r="H45" s="189"/>
    </row>
    <row r="46" spans="2:8">
      <c r="B46" s="233" t="s">
        <v>70</v>
      </c>
      <c r="C46" s="430">
        <v>45438</v>
      </c>
      <c r="D46" s="233">
        <f t="shared" si="0"/>
        <v>44</v>
      </c>
      <c r="F46" s="269"/>
      <c r="G46" s="270"/>
      <c r="H46" s="189"/>
    </row>
    <row r="47" spans="2:8">
      <c r="B47" s="232" t="s">
        <v>71</v>
      </c>
      <c r="C47" s="433">
        <v>53962</v>
      </c>
      <c r="D47" s="232">
        <f t="shared" si="0"/>
        <v>22</v>
      </c>
      <c r="F47" s="269"/>
      <c r="G47" s="270"/>
      <c r="H47" s="189"/>
    </row>
    <row r="48" spans="2:8">
      <c r="B48" s="233" t="s">
        <v>72</v>
      </c>
      <c r="C48" s="430">
        <v>48684</v>
      </c>
      <c r="D48" s="233">
        <f t="shared" si="0"/>
        <v>35</v>
      </c>
      <c r="F48" s="269"/>
      <c r="G48" s="270"/>
      <c r="H48" s="189"/>
    </row>
    <row r="49" spans="1:8">
      <c r="B49" s="232" t="s">
        <v>73</v>
      </c>
      <c r="C49" s="433">
        <v>52813</v>
      </c>
      <c r="D49" s="232">
        <f t="shared" si="0"/>
        <v>26</v>
      </c>
      <c r="F49" s="269"/>
      <c r="G49" s="270"/>
      <c r="H49" s="189"/>
    </row>
    <row r="50" spans="1:8">
      <c r="B50" s="233" t="s">
        <v>74</v>
      </c>
      <c r="C50" s="430">
        <v>48939</v>
      </c>
      <c r="D50" s="233">
        <f t="shared" si="0"/>
        <v>34</v>
      </c>
      <c r="F50" s="269"/>
      <c r="G50" s="270"/>
      <c r="H50" s="189"/>
    </row>
    <row r="51" spans="1:8">
      <c r="B51" s="232" t="s">
        <v>75</v>
      </c>
      <c r="C51" s="433">
        <v>55293</v>
      </c>
      <c r="D51" s="232">
        <f t="shared" si="0"/>
        <v>19</v>
      </c>
      <c r="F51" s="269"/>
      <c r="G51" s="270"/>
      <c r="H51" s="189"/>
    </row>
    <row r="52" spans="1:8">
      <c r="B52" s="233" t="s">
        <v>76</v>
      </c>
      <c r="C52" s="430">
        <v>59657</v>
      </c>
      <c r="D52" s="233">
        <f t="shared" si="0"/>
        <v>12</v>
      </c>
      <c r="F52" s="269"/>
      <c r="G52" s="270"/>
      <c r="H52" s="189"/>
    </row>
    <row r="53" spans="1:8">
      <c r="B53" s="232" t="s">
        <v>77</v>
      </c>
      <c r="C53" s="433">
        <v>64758</v>
      </c>
      <c r="D53" s="232">
        <f t="shared" si="0"/>
        <v>6</v>
      </c>
      <c r="F53" s="269"/>
      <c r="G53" s="270"/>
      <c r="H53" s="189"/>
    </row>
    <row r="54" spans="1:8">
      <c r="B54" s="233" t="s">
        <v>78</v>
      </c>
      <c r="C54" s="430">
        <v>42315</v>
      </c>
      <c r="D54" s="233">
        <f t="shared" si="0"/>
        <v>49</v>
      </c>
      <c r="F54" s="269"/>
      <c r="G54" s="270"/>
      <c r="H54" s="189"/>
    </row>
    <row r="55" spans="1:8">
      <c r="B55" s="232" t="s">
        <v>79</v>
      </c>
      <c r="C55" s="433">
        <v>53227</v>
      </c>
      <c r="D55" s="232">
        <f t="shared" si="0"/>
        <v>24</v>
      </c>
      <c r="F55" s="269"/>
      <c r="G55" s="270"/>
      <c r="H55" s="189"/>
    </row>
    <row r="56" spans="1:8">
      <c r="B56" s="233" t="s">
        <v>80</v>
      </c>
      <c r="C56" s="430">
        <v>62189</v>
      </c>
      <c r="D56" s="233">
        <f t="shared" si="0"/>
        <v>10</v>
      </c>
      <c r="F56" s="269"/>
      <c r="G56" s="270"/>
      <c r="H56" s="189"/>
    </row>
    <row r="57" spans="1:8">
      <c r="B57" s="232" t="s">
        <v>81</v>
      </c>
      <c r="C57" s="433">
        <v>83406</v>
      </c>
      <c r="D57" s="196" t="str">
        <f>CONCATENATE("(",RANK(C57,$C$7:$C$57),")")</f>
        <v>(1)</v>
      </c>
      <c r="F57" s="269"/>
      <c r="G57" s="270"/>
      <c r="H57" s="189"/>
    </row>
    <row r="58" spans="1:8">
      <c r="G58" s="189"/>
      <c r="H58" s="224" t="s">
        <v>91</v>
      </c>
    </row>
    <row r="59" spans="1:8" ht="74.25" customHeight="1">
      <c r="A59" s="762" t="s">
        <v>424</v>
      </c>
      <c r="B59" s="762"/>
      <c r="C59" s="762"/>
      <c r="D59" s="762"/>
      <c r="H59" s="224" t="s">
        <v>91</v>
      </c>
    </row>
    <row r="60" spans="1:8" ht="15" customHeight="1">
      <c r="A60" s="363"/>
      <c r="B60" s="363"/>
      <c r="C60" s="363"/>
      <c r="D60" s="363"/>
      <c r="H60" s="224" t="s">
        <v>91</v>
      </c>
    </row>
    <row r="61" spans="1:8">
      <c r="A61" s="224" t="s">
        <v>839</v>
      </c>
      <c r="H61" s="224" t="s">
        <v>91</v>
      </c>
    </row>
    <row r="62" spans="1:8">
      <c r="H62" s="224" t="s">
        <v>91</v>
      </c>
    </row>
    <row r="63" spans="1:8">
      <c r="H63" s="224" t="s">
        <v>91</v>
      </c>
    </row>
    <row r="64" spans="1:8">
      <c r="H64" s="224" t="s">
        <v>91</v>
      </c>
    </row>
    <row r="65" spans="2:8">
      <c r="B65" s="365"/>
      <c r="H65" s="224" t="s">
        <v>91</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topLeftCell="A28" workbookViewId="0">
      <selection activeCell="B6" sqref="B6"/>
    </sheetView>
  </sheetViews>
  <sheetFormatPr defaultColWidth="9.23046875" defaultRowHeight="14.15"/>
  <cols>
    <col min="1" max="1" width="15.69140625" style="424" customWidth="1"/>
    <col min="2" max="2" width="11.23046875" style="424" customWidth="1"/>
    <col min="3" max="3" width="13.61328125" style="424" customWidth="1"/>
    <col min="4" max="4" width="12.69140625" style="424" customWidth="1"/>
    <col min="5" max="5" width="15.69140625" style="424" customWidth="1"/>
    <col min="6" max="6" width="10.15234375" style="424" bestFit="1" customWidth="1"/>
    <col min="7" max="16384" width="9.23046875" style="424"/>
  </cols>
  <sheetData>
    <row r="1" spans="1:7" s="420" customFormat="1">
      <c r="B1" s="722" t="s">
        <v>966</v>
      </c>
      <c r="C1" s="722"/>
      <c r="D1" s="722"/>
    </row>
    <row r="2" spans="1:7" s="422" customFormat="1" ht="17.600000000000001">
      <c r="A2" s="779" t="s">
        <v>350</v>
      </c>
      <c r="B2" s="779"/>
      <c r="C2" s="779"/>
      <c r="D2" s="779"/>
      <c r="E2" s="779"/>
    </row>
    <row r="3" spans="1:7" s="422" customFormat="1" ht="17.600000000000001">
      <c r="B3" s="779" t="s">
        <v>850</v>
      </c>
      <c r="C3" s="779"/>
      <c r="D3" s="779"/>
      <c r="E3" s="423"/>
    </row>
    <row r="4" spans="1:7">
      <c r="B4" s="110"/>
      <c r="C4" s="110"/>
      <c r="D4" s="110"/>
    </row>
    <row r="5" spans="1:7" s="426" customFormat="1">
      <c r="B5" s="201" t="s">
        <v>27</v>
      </c>
      <c r="C5" s="69">
        <v>2018</v>
      </c>
      <c r="D5" s="69">
        <v>2019</v>
      </c>
    </row>
    <row r="6" spans="1:7">
      <c r="B6" s="424" t="s">
        <v>30</v>
      </c>
      <c r="C6" s="478">
        <v>2.63</v>
      </c>
      <c r="D6" s="478">
        <v>2.61</v>
      </c>
      <c r="E6" s="108"/>
      <c r="F6" s="108"/>
      <c r="G6" s="108"/>
    </row>
    <row r="7" spans="1:7" ht="12.75" customHeight="1">
      <c r="B7" s="432" t="s">
        <v>31</v>
      </c>
      <c r="C7" s="479">
        <v>2.57</v>
      </c>
      <c r="D7" s="479">
        <v>2.52</v>
      </c>
      <c r="G7" s="108"/>
    </row>
    <row r="8" spans="1:7" s="441" customFormat="1">
      <c r="B8" s="429" t="s">
        <v>32</v>
      </c>
      <c r="C8" s="480">
        <v>2.79</v>
      </c>
      <c r="D8" s="480">
        <v>2.79</v>
      </c>
      <c r="E8" s="424"/>
      <c r="F8" s="424"/>
      <c r="G8" s="109"/>
    </row>
    <row r="9" spans="1:7">
      <c r="B9" s="432" t="s">
        <v>33</v>
      </c>
      <c r="C9" s="479">
        <v>2.68</v>
      </c>
      <c r="D9" s="479">
        <v>2.67</v>
      </c>
      <c r="F9" s="400"/>
      <c r="G9" s="108"/>
    </row>
    <row r="10" spans="1:7">
      <c r="B10" s="429" t="s">
        <v>34</v>
      </c>
      <c r="C10" s="480">
        <v>2.5299999999999998</v>
      </c>
      <c r="D10" s="480">
        <v>2.52</v>
      </c>
      <c r="F10" s="108"/>
      <c r="G10" s="108"/>
    </row>
    <row r="11" spans="1:7">
      <c r="B11" s="432" t="s">
        <v>35</v>
      </c>
      <c r="C11" s="479">
        <v>2.96</v>
      </c>
      <c r="D11" s="479">
        <v>2.94</v>
      </c>
      <c r="F11" s="108"/>
      <c r="G11" s="108"/>
    </row>
    <row r="12" spans="1:7">
      <c r="B12" s="429" t="s">
        <v>36</v>
      </c>
      <c r="C12" s="480">
        <v>2.56</v>
      </c>
      <c r="D12" s="480">
        <v>2.52</v>
      </c>
      <c r="F12" s="108"/>
      <c r="G12" s="108"/>
    </row>
    <row r="13" spans="1:7">
      <c r="B13" s="432" t="s">
        <v>37</v>
      </c>
      <c r="C13" s="479">
        <v>2.5099999999999998</v>
      </c>
      <c r="D13" s="479">
        <v>2.5099999999999998</v>
      </c>
      <c r="F13" s="108"/>
      <c r="G13" s="108"/>
    </row>
    <row r="14" spans="1:7">
      <c r="B14" s="429" t="s">
        <v>38</v>
      </c>
      <c r="C14" s="480">
        <v>2.56</v>
      </c>
      <c r="D14" s="480">
        <v>2.52</v>
      </c>
      <c r="F14" s="108"/>
      <c r="G14" s="108"/>
    </row>
    <row r="15" spans="1:7">
      <c r="B15" s="432" t="s">
        <v>39</v>
      </c>
      <c r="C15" s="479">
        <v>2.67</v>
      </c>
      <c r="D15" s="479">
        <v>2.66</v>
      </c>
      <c r="F15" s="108"/>
      <c r="G15" s="108"/>
    </row>
    <row r="16" spans="1:7">
      <c r="B16" s="429" t="s">
        <v>40</v>
      </c>
      <c r="C16" s="480">
        <v>2.7</v>
      </c>
      <c r="D16" s="480">
        <v>2.69</v>
      </c>
      <c r="F16" s="108"/>
      <c r="G16" s="108"/>
    </row>
    <row r="17" spans="2:7">
      <c r="B17" s="432" t="s">
        <v>41</v>
      </c>
      <c r="C17" s="479">
        <v>3.02</v>
      </c>
      <c r="D17" s="479">
        <v>2.95</v>
      </c>
      <c r="F17" s="108"/>
      <c r="G17" s="108"/>
    </row>
    <row r="18" spans="2:7">
      <c r="B18" s="429" t="s">
        <v>42</v>
      </c>
      <c r="C18" s="480">
        <v>2.69</v>
      </c>
      <c r="D18" s="480">
        <v>2.68</v>
      </c>
      <c r="F18" s="108"/>
      <c r="G18" s="108"/>
    </row>
    <row r="19" spans="2:7">
      <c r="B19" s="432" t="s">
        <v>43</v>
      </c>
      <c r="C19" s="479">
        <v>2.56</v>
      </c>
      <c r="D19" s="479">
        <v>2.54</v>
      </c>
      <c r="F19" s="108"/>
      <c r="G19" s="108"/>
    </row>
    <row r="20" spans="2:7">
      <c r="B20" s="429" t="s">
        <v>44</v>
      </c>
      <c r="C20" s="480">
        <v>2.5</v>
      </c>
      <c r="D20" s="480">
        <v>2.52</v>
      </c>
      <c r="F20" s="108"/>
      <c r="G20" s="108"/>
    </row>
    <row r="21" spans="2:7">
      <c r="B21" s="432" t="s">
        <v>45</v>
      </c>
      <c r="C21" s="479">
        <v>2.41</v>
      </c>
      <c r="D21" s="479">
        <v>2.38</v>
      </c>
      <c r="F21" s="108"/>
      <c r="G21" s="108"/>
    </row>
    <row r="22" spans="2:7">
      <c r="B22" s="429" t="s">
        <v>46</v>
      </c>
      <c r="C22" s="480">
        <v>2.5</v>
      </c>
      <c r="D22" s="480">
        <v>2.4900000000000002</v>
      </c>
      <c r="F22" s="108"/>
      <c r="G22" s="108"/>
    </row>
    <row r="23" spans="2:7">
      <c r="B23" s="432" t="s">
        <v>47</v>
      </c>
      <c r="C23" s="479">
        <v>2.5</v>
      </c>
      <c r="D23" s="479">
        <v>2.48</v>
      </c>
      <c r="F23" s="108"/>
      <c r="G23" s="108"/>
    </row>
    <row r="24" spans="2:7">
      <c r="B24" s="429" t="s">
        <v>48</v>
      </c>
      <c r="C24" s="480">
        <v>2.61</v>
      </c>
      <c r="D24" s="480">
        <v>2.6</v>
      </c>
      <c r="F24" s="108"/>
      <c r="G24" s="108"/>
    </row>
    <row r="25" spans="2:7">
      <c r="B25" s="432" t="s">
        <v>49</v>
      </c>
      <c r="C25" s="479">
        <v>2.2799999999999998</v>
      </c>
      <c r="D25" s="479">
        <v>2.2799999999999998</v>
      </c>
      <c r="F25" s="108"/>
      <c r="G25" s="108"/>
    </row>
    <row r="26" spans="2:7">
      <c r="B26" s="429" t="s">
        <v>50</v>
      </c>
      <c r="C26" s="480">
        <v>2.66</v>
      </c>
      <c r="D26" s="480">
        <v>2.65</v>
      </c>
      <c r="F26" s="108"/>
      <c r="G26" s="108"/>
    </row>
    <row r="27" spans="2:7">
      <c r="B27" s="432" t="s">
        <v>51</v>
      </c>
      <c r="C27" s="479">
        <v>2.54</v>
      </c>
      <c r="D27" s="479">
        <v>2.5099999999999998</v>
      </c>
      <c r="F27" s="108"/>
      <c r="G27" s="108"/>
    </row>
    <row r="28" spans="2:7">
      <c r="B28" s="429" t="s">
        <v>52</v>
      </c>
      <c r="C28" s="480">
        <v>2.4700000000000002</v>
      </c>
      <c r="D28" s="480">
        <v>2.46</v>
      </c>
      <c r="F28" s="108"/>
      <c r="G28" s="108"/>
    </row>
    <row r="29" spans="2:7">
      <c r="B29" s="432" t="s">
        <v>53</v>
      </c>
      <c r="C29" s="479">
        <v>2.5</v>
      </c>
      <c r="D29" s="479">
        <v>2.48</v>
      </c>
      <c r="F29" s="108"/>
      <c r="G29" s="108"/>
    </row>
    <row r="30" spans="2:7">
      <c r="B30" s="429" t="s">
        <v>54</v>
      </c>
      <c r="C30" s="480">
        <v>2.61</v>
      </c>
      <c r="D30" s="480">
        <v>2.62</v>
      </c>
      <c r="F30" s="108"/>
      <c r="G30" s="108"/>
    </row>
    <row r="31" spans="2:7">
      <c r="B31" s="432" t="s">
        <v>55</v>
      </c>
      <c r="C31" s="479">
        <v>2.44</v>
      </c>
      <c r="D31" s="479">
        <v>2.4300000000000002</v>
      </c>
      <c r="F31" s="108"/>
      <c r="G31" s="108"/>
    </row>
    <row r="32" spans="2:7">
      <c r="B32" s="429" t="s">
        <v>56</v>
      </c>
      <c r="C32" s="480">
        <v>2.4</v>
      </c>
      <c r="D32" s="480">
        <v>2.38</v>
      </c>
      <c r="F32" s="108"/>
      <c r="G32" s="108"/>
    </row>
    <row r="33" spans="2:7">
      <c r="B33" s="432" t="s">
        <v>57</v>
      </c>
      <c r="C33" s="479">
        <v>2.4500000000000002</v>
      </c>
      <c r="D33" s="479">
        <v>2.44</v>
      </c>
      <c r="F33" s="108"/>
      <c r="G33" s="108"/>
    </row>
    <row r="34" spans="2:7">
      <c r="B34" s="429" t="s">
        <v>58</v>
      </c>
      <c r="C34" s="480">
        <v>2.65</v>
      </c>
      <c r="D34" s="480">
        <v>2.66</v>
      </c>
      <c r="F34" s="108"/>
      <c r="G34" s="108"/>
    </row>
    <row r="35" spans="2:7">
      <c r="B35" s="432" t="s">
        <v>59</v>
      </c>
      <c r="C35" s="479">
        <v>2.4700000000000002</v>
      </c>
      <c r="D35" s="479">
        <v>2.44</v>
      </c>
      <c r="F35" s="108"/>
      <c r="G35" s="108"/>
    </row>
    <row r="36" spans="2:7">
      <c r="B36" s="429" t="s">
        <v>60</v>
      </c>
      <c r="C36" s="480">
        <v>2.69</v>
      </c>
      <c r="D36" s="480">
        <v>2.65</v>
      </c>
      <c r="F36" s="108"/>
      <c r="G36" s="108"/>
    </row>
    <row r="37" spans="2:7">
      <c r="B37" s="432" t="s">
        <v>61</v>
      </c>
      <c r="C37" s="479">
        <v>2.58</v>
      </c>
      <c r="D37" s="479">
        <v>2.59</v>
      </c>
      <c r="F37" s="108"/>
      <c r="G37" s="108"/>
    </row>
    <row r="38" spans="2:7">
      <c r="B38" s="429" t="s">
        <v>62</v>
      </c>
      <c r="C38" s="480">
        <v>2.57</v>
      </c>
      <c r="D38" s="480">
        <v>2.54</v>
      </c>
      <c r="F38" s="108"/>
      <c r="G38" s="108"/>
    </row>
    <row r="39" spans="2:7">
      <c r="B39" s="432" t="s">
        <v>63</v>
      </c>
      <c r="C39" s="479">
        <v>2.52</v>
      </c>
      <c r="D39" s="479">
        <v>2.52</v>
      </c>
      <c r="F39" s="108"/>
      <c r="G39" s="108"/>
    </row>
    <row r="40" spans="2:7">
      <c r="B40" s="429" t="s">
        <v>64</v>
      </c>
      <c r="C40" s="480">
        <v>2.2999999999999998</v>
      </c>
      <c r="D40" s="480">
        <v>2.2799999999999998</v>
      </c>
      <c r="F40" s="108"/>
      <c r="G40" s="108"/>
    </row>
    <row r="41" spans="2:7">
      <c r="B41" s="432" t="s">
        <v>65</v>
      </c>
      <c r="C41" s="479">
        <v>2.4300000000000002</v>
      </c>
      <c r="D41" s="479">
        <v>2.4</v>
      </c>
      <c r="F41" s="108"/>
      <c r="G41" s="108"/>
    </row>
    <row r="42" spans="2:7">
      <c r="B42" s="429" t="s">
        <v>66</v>
      </c>
      <c r="C42" s="480">
        <v>2.58</v>
      </c>
      <c r="D42" s="480">
        <v>2.57</v>
      </c>
      <c r="F42" s="108"/>
      <c r="G42" s="108"/>
    </row>
    <row r="43" spans="2:7">
      <c r="B43" s="432" t="s">
        <v>67</v>
      </c>
      <c r="C43" s="479">
        <v>2.5</v>
      </c>
      <c r="D43" s="479">
        <v>2.5</v>
      </c>
      <c r="F43" s="108"/>
      <c r="G43" s="108"/>
    </row>
    <row r="44" spans="2:7">
      <c r="B44" s="429" t="s">
        <v>68</v>
      </c>
      <c r="C44" s="480">
        <v>2.44</v>
      </c>
      <c r="D44" s="480">
        <v>2.42</v>
      </c>
      <c r="F44" s="108"/>
      <c r="G44" s="108"/>
    </row>
    <row r="45" spans="2:7">
      <c r="B45" s="432" t="s">
        <v>69</v>
      </c>
      <c r="C45" s="479">
        <v>2.5</v>
      </c>
      <c r="D45" s="479">
        <v>2.5</v>
      </c>
      <c r="F45" s="108"/>
      <c r="G45" s="108"/>
    </row>
    <row r="46" spans="2:7">
      <c r="B46" s="429" t="s">
        <v>70</v>
      </c>
      <c r="C46" s="480">
        <v>2.57</v>
      </c>
      <c r="D46" s="480">
        <v>2.54</v>
      </c>
      <c r="F46" s="108"/>
      <c r="G46" s="108"/>
    </row>
    <row r="47" spans="2:7">
      <c r="B47" s="432" t="s">
        <v>71</v>
      </c>
      <c r="C47" s="479">
        <v>2.46</v>
      </c>
      <c r="D47" s="479">
        <v>2.4</v>
      </c>
      <c r="F47" s="108"/>
      <c r="G47" s="108"/>
    </row>
    <row r="48" spans="2:7">
      <c r="B48" s="429" t="s">
        <v>72</v>
      </c>
      <c r="C48" s="480">
        <v>2.54</v>
      </c>
      <c r="D48" s="480">
        <v>2.5099999999999998</v>
      </c>
      <c r="F48" s="108"/>
      <c r="G48" s="108"/>
    </row>
    <row r="49" spans="1:7">
      <c r="B49" s="432" t="s">
        <v>73</v>
      </c>
      <c r="C49" s="479">
        <v>2.87</v>
      </c>
      <c r="D49" s="479">
        <v>2.84</v>
      </c>
      <c r="F49" s="108"/>
      <c r="G49" s="108"/>
    </row>
    <row r="50" spans="1:7">
      <c r="B50" s="429" t="s">
        <v>74</v>
      </c>
      <c r="C50" s="480">
        <v>3.12</v>
      </c>
      <c r="D50" s="480">
        <v>3.08</v>
      </c>
      <c r="F50" s="108"/>
      <c r="G50" s="108"/>
    </row>
    <row r="51" spans="1:7">
      <c r="B51" s="432" t="s">
        <v>75</v>
      </c>
      <c r="C51" s="479">
        <v>2.2999999999999998</v>
      </c>
      <c r="D51" s="479">
        <v>2.2799999999999998</v>
      </c>
      <c r="F51" s="108"/>
      <c r="G51" s="108"/>
    </row>
    <row r="52" spans="1:7">
      <c r="B52" s="429" t="s">
        <v>76</v>
      </c>
      <c r="C52" s="480">
        <v>2.61</v>
      </c>
      <c r="D52" s="480">
        <v>2.6</v>
      </c>
      <c r="F52" s="108"/>
      <c r="G52" s="108"/>
    </row>
    <row r="53" spans="1:7">
      <c r="B53" s="432" t="s">
        <v>77</v>
      </c>
      <c r="C53" s="479">
        <v>2.5499999999999998</v>
      </c>
      <c r="D53" s="479">
        <v>2.5499999999999998</v>
      </c>
      <c r="F53" s="108"/>
      <c r="G53" s="108"/>
    </row>
    <row r="54" spans="1:7">
      <c r="B54" s="429" t="s">
        <v>78</v>
      </c>
      <c r="C54" s="480">
        <v>2.39</v>
      </c>
      <c r="D54" s="480">
        <v>2.4</v>
      </c>
      <c r="F54" s="108"/>
      <c r="G54" s="108"/>
    </row>
    <row r="55" spans="1:7">
      <c r="B55" s="432" t="s">
        <v>79</v>
      </c>
      <c r="C55" s="479">
        <v>2.39</v>
      </c>
      <c r="D55" s="479">
        <v>2.38</v>
      </c>
      <c r="F55" s="108"/>
      <c r="G55" s="108"/>
    </row>
    <row r="56" spans="1:7">
      <c r="B56" s="429" t="s">
        <v>80</v>
      </c>
      <c r="C56" s="480">
        <v>2.4500000000000002</v>
      </c>
      <c r="D56" s="480">
        <v>2.42</v>
      </c>
      <c r="F56" s="108"/>
      <c r="G56" s="108"/>
    </row>
    <row r="57" spans="1:7">
      <c r="B57" s="194" t="s">
        <v>81</v>
      </c>
      <c r="C57" s="481">
        <v>2.31</v>
      </c>
      <c r="D57" s="481">
        <v>2.29</v>
      </c>
      <c r="F57" s="108"/>
      <c r="G57" s="108"/>
    </row>
    <row r="58" spans="1:7">
      <c r="B58" s="248"/>
      <c r="C58" s="75"/>
      <c r="D58" s="107"/>
      <c r="E58" s="434"/>
    </row>
    <row r="59" spans="1:7" ht="48.75" customHeight="1">
      <c r="A59" s="776" t="s">
        <v>426</v>
      </c>
      <c r="B59" s="776"/>
      <c r="C59" s="776"/>
      <c r="D59" s="776"/>
      <c r="E59" s="776"/>
      <c r="F59" s="776"/>
    </row>
    <row r="60" spans="1:7">
      <c r="A60" s="248"/>
      <c r="B60" s="75"/>
      <c r="C60" s="107"/>
      <c r="D60" s="434"/>
    </row>
    <row r="61" spans="1:7">
      <c r="A61" s="75" t="s">
        <v>826</v>
      </c>
      <c r="B61" s="75"/>
      <c r="C61" s="107"/>
      <c r="D61" s="434"/>
    </row>
    <row r="66" spans="2:2">
      <c r="B66" s="442"/>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2.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Janelle Cammenga</cp:lastModifiedBy>
  <cp:revision/>
  <cp:lastPrinted>2019-02-20T21:41:08Z</cp:lastPrinted>
  <dcterms:created xsi:type="dcterms:W3CDTF">2012-02-10T19:30:42Z</dcterms:created>
  <dcterms:modified xsi:type="dcterms:W3CDTF">2021-03-08T16:21:15Z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