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threadedComments/threadedComment5.xml" ContentType="application/vnd.ms-excel.threaded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threadedComments/threadedComment9.xml" ContentType="application/vnd.ms-excel.threadedcomments+xml"/>
  <Override PartName="/xl/comments13.xml" ContentType="application/vnd.openxmlformats-officedocument.spreadsheetml.comments+xml"/>
  <Override PartName="/xl/threadedComments/threadedComment10.xml" ContentType="application/vnd.ms-excel.threadedcomments+xml"/>
  <Override PartName="/xl/comments14.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13_ncr:1_{D4809F64-9065-1448-90FD-E38E8BF9E59E}" xr6:coauthVersionLast="45" xr6:coauthVersionMax="45" xr10:uidLastSave="{00000000-0000-0000-0000-000000000000}"/>
  <bookViews>
    <workbookView xWindow="0" yWindow="460" windowWidth="51200" windowHeight="28340" tabRatio="875" activeTab="7"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E51" i="43" l="1"/>
  <c r="F8" i="20"/>
  <c r="D31" i="17"/>
  <c r="D20" i="21" l="1"/>
  <c r="D58" i="21"/>
  <c r="D57" i="24"/>
  <c r="D58" i="24"/>
  <c r="D57" i="27"/>
  <c r="D58" i="27"/>
  <c r="G177" i="49" l="1"/>
  <c r="G176" i="49"/>
  <c r="D58" i="22" l="1"/>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C58" i="18" l="1"/>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14" i="15" l="1"/>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EC163" i="49" s="1"/>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CM163" i="49" l="1"/>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2017 Data released 11/4/19. Updated 12/16/19.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2018 DATA Released 1/31/2020|updated 1/31/2020.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tc={7822A8AA-CBC7-4954-B2CD-F0868C37A31D}</author>
  </authors>
  <commentList>
    <comment ref="A51" authorId="0" shapeId="0" xr:uid="{7822A8AA-CBC7-4954-B2CD-F0868C37A31D}">
      <text>
        <t>[Threaded comment]
Your version of Excel allows you to read this threaded comment; however, any edits to it will get removed if the file is opened in a newer version of Excel. Learn more: https://go.microsoft.com/fwlink/?linkid=870924
Comment:
    Medical device line item was delted, so this section no longer goes to row 52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tc={6C044E62-FF12-4648-A122-CBCFA298558E}</author>
  </authors>
  <commentList>
    <comment ref="A2" authorId="0" shapeId="0" xr:uid="{6C044E62-FF12-4648-A122-CBCFA298558E}">
      <text>
        <t>[Threaded comment]
Your version of Excel allows you to read this threaded comment; however, any edits to it will get removed if the file is opened in a newer version of Excel. Learn more: https://go.microsoft.com/fwlink/?linkid=870924
Comment:
    This whole table will need your attention, unfortunately. Lots of changes in number of brackets, and lots of changing footnote placement/formatting.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tc={A54EF5E7-2809-47A7-8E15-FC63D8946BAF}</author>
  </authors>
  <commentList>
    <comment ref="A59" authorId="0" shapeId="0" xr:uid="{A54EF5E7-2809-47A7-8E15-FC63D8946BAF}">
      <text>
        <t>[Threaded comment]
Your version of Excel allows you to read this threaded comment; however, any edits to it will get removed if the file is opened in a newer version of Excel. Learn more: https://go.microsoft.com/fwlink/?linkid=870924
Comment:
    These two footnotes switched spots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tc={75F6C702-C9E0-4825-9867-63BCBDC6B764}</author>
  </authors>
  <commentList>
    <comment ref="A2" authorId="0" shapeId="0" xr:uid="{75F6C702-C9E0-4825-9867-63BCBDC6B764}">
      <text>
        <t>[Threaded comment]
Your version of Excel allows you to read this threaded comment; however, any edits to it will get removed if the file is opened in a newer version of Excel. Learn more: https://go.microsoft.com/fwlink/?linkid=870924
Comment:
    This whole thing will need your eyes. Different number of states and different formatting of footnotes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tc={A2A35E0A-E727-46F5-9999-6A145DDAFB9B}</author>
    <author>tc={7CA99FA1-5AA1-4B51-9BAD-273498EEC2F0}</author>
  </authors>
  <commentList>
    <comment ref="C7" authorId="0" shapeId="0" xr:uid="{A2A35E0A-E727-46F5-9999-6A145DDAFB9B}">
      <text>
        <t>[Threaded comment]
Your version of Excel allows you to read this threaded comment; however, any edits to it will get removed if the file is opened in a newer version of Excel. Learn more: https://go.microsoft.com/fwlink/?linkid=870924
Comment:
    expressed in dollars here, bc Dan works his magic</t>
      </text>
    </comment>
    <comment ref="A61" authorId="1"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tc={188D2DD0-DB01-4D43-8C85-FDAFF90355FF}</author>
  </authors>
  <commentList>
    <comment ref="A2" authorId="0" shapeId="0" xr:uid="{188D2DD0-DB01-4D43-8C85-FDAFF90355FF}">
      <text>
        <t>[Threaded comment]
Your version of Excel allows you to read this threaded comment; however, any edits to it will get removed if the file is opened in a newer version of Excel. Learn more: https://go.microsoft.com/fwlink/?linkid=870924
Comment:
    Different number of states and different number of footnotes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tc={A0733AD5-4EB2-4612-88B7-EA8625931BD0}</author>
  </authors>
  <commentList>
    <comment ref="A2" authorId="0" shapeId="0" xr:uid="{A0733AD5-4EB2-4612-88B7-EA8625931BD0}">
      <text>
        <t>[Threaded comment]
Your version of Excel allows you to read this threaded comment; however, any edits to it will get removed if the file is opened in a newer version of Excel. Learn more: https://go.microsoft.com/fwlink/?linkid=870924
Comment:
    Different number of states, shifted footnotes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tc={AD210276-2CE7-43B2-8627-1E7E515245B5}</author>
  </authors>
  <commentList>
    <comment ref="A24" authorId="0" shapeId="0" xr:uid="{AD210276-2CE7-43B2-8627-1E7E515245B5}">
      <text>
        <t>[Threaded comment]
Your version of Excel allows you to read this threaded comment; however, any edits to it will get removed if the file is opened in a newer version of Excel. Learn more: https://go.microsoft.com/fwlink/?linkid=870924
Comment:
    one footnote was deleted</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tc={ED1A67A4-BBD9-497B-AD81-8AD831531D76}</author>
  </authors>
  <commentList>
    <comment ref="A36" authorId="0" shapeId="0" xr:uid="{ED1A67A4-BBD9-497B-AD81-8AD831531D76}">
      <text>
        <t>[Threaded comment]
Your version of Excel allows you to read this threaded comment; however, any edits to it will get removed if the file is opened in a newer version of Excel. Learn more: https://go.microsoft.com/fwlink/?linkid=870924
Comment:
    footnotes changed so they didn't wrap between lines</t>
      </text>
    </comment>
  </commentList>
</comments>
</file>

<file path=xl/sharedStrings.xml><?xml version="1.0" encoding="utf-8"?>
<sst xmlns="http://schemas.openxmlformats.org/spreadsheetml/2006/main" count="5448" uniqueCount="2382">
  <si>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</si>
  <si>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</si>
  <si>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</si>
  <si>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</si>
  <si>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</si>
  <si>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</si>
  <si>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</si>
  <si>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</si>
  <si>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</si>
  <si>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</si>
  <si>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</si>
  <si>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</si>
  <si>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</si>
  <si>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</si>
  <si>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</si>
  <si>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</si>
  <si>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</si>
  <si>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</si>
  <si>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</si>
  <si>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</si>
  <si>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</si>
  <si>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</si>
  <si>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</si>
  <si>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</si>
  <si>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</si>
  <si>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</si>
  <si>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</si>
  <si>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</si>
  <si>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</si>
  <si>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</si>
  <si>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</si>
  <si>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</si>
  <si>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</si>
  <si>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</si>
  <si>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</si>
  <si>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</si>
  <si>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</si>
  <si>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</si>
  <si>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</si>
  <si>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</si>
  <si>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</si>
  <si>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</si>
  <si>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</si>
  <si>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</si>
  <si>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</si>
  <si>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</si>
  <si>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</si>
  <si>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</si>
  <si>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</si>
  <si>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</si>
  <si>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</si>
  <si>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</si>
  <si>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</si>
  <si>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</si>
  <si>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</si>
  <si>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</si>
  <si>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</si>
  <si>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</si>
  <si>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</si>
  <si>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</si>
  <si>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</si>
  <si>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</si>
  <si>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</si>
  <si>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</si>
  <si>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</si>
  <si>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</si>
  <si>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</si>
  <si>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</si>
  <si>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</si>
  <si>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</si>
  <si>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</si>
  <si>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</si>
  <si>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</si>
  <si>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</si>
  <si>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</si>
  <si>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</si>
  <si>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</si>
  <si>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</si>
  <si>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</si>
  <si>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</si>
  <si>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</si>
  <si>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</si>
  <si>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</si>
  <si>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</si>
  <si>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</si>
  <si>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</si>
  <si>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</si>
  <si>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</si>
  <si>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</si>
  <si>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</si>
  <si>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</si>
  <si>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</si>
  <si>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</si>
  <si>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</si>
  <si>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</si>
  <si>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</si>
  <si>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</si>
  <si>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</si>
  <si>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</si>
  <si>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</si>
  <si>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</si>
  <si>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</si>
  <si>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</si>
  <si>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</si>
  <si>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</si>
  <si>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</si>
  <si>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</si>
  <si>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</si>
  <si>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</si>
  <si>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</si>
  <si>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</si>
  <si>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</si>
  <si>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</si>
  <si>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</si>
  <si>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</si>
  <si>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</si>
  <si>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</si>
  <si>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</si>
  <si>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</si>
  <si>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</si>
  <si>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</si>
  <si>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</si>
  <si>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</si>
  <si>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</si>
  <si>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</si>
  <si>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</si>
  <si>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</si>
  <si>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</si>
  <si>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</si>
  <si>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</si>
  <si>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</si>
  <si>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</si>
  <si>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</si>
  <si>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</si>
  <si>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</si>
  <si>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</si>
  <si>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</si>
  <si>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</si>
  <si>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</si>
  <si>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</si>
  <si>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</si>
  <si>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</si>
  <si>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</si>
  <si>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</si>
  <si>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</si>
  <si>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</si>
  <si>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</si>
  <si>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</si>
  <si>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</si>
  <si>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</si>
  <si>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</si>
  <si>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</si>
  <si>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</si>
  <si>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</si>
  <si>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</si>
  <si>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</si>
  <si>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</si>
  <si>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</si>
  <si>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</si>
  <si>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</si>
  <si>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</si>
  <si>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</si>
  <si>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</si>
  <si>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</si>
  <si>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</si>
  <si>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</si>
  <si>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</si>
  <si>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</si>
  <si>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</si>
  <si>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</si>
  <si>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</si>
  <si>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</si>
  <si>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</si>
  <si>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</si>
  <si>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</si>
  <si>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</si>
  <si>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</si>
  <si>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</si>
  <si>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</si>
  <si>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</si>
  <si>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</si>
  <si>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</si>
  <si>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</si>
  <si>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</si>
  <si>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</si>
  <si>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</si>
  <si>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</si>
  <si>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</si>
  <si>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</si>
  <si>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</si>
  <si>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</si>
  <si>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</si>
  <si>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</si>
  <si>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</si>
  <si>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</si>
  <si>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</si>
  <si>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</si>
  <si>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</si>
  <si>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</si>
  <si>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</si>
  <si>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</si>
  <si>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</si>
  <si>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</si>
  <si>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</si>
  <si>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</si>
  <si>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</si>
  <si>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</si>
  <si>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</si>
  <si>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</si>
  <si>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</si>
  <si>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</si>
  <si>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</si>
  <si>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</si>
  <si>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</si>
  <si>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</si>
  <si>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</si>
  <si>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</si>
  <si>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</si>
  <si>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</si>
  <si>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</si>
  <si>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</si>
  <si>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</si>
  <si>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</si>
  <si>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</si>
  <si>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</si>
  <si>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</si>
  <si>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</si>
  <si>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</si>
  <si>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</si>
  <si>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</si>
  <si>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</si>
  <si>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</si>
  <si>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</si>
  <si>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</si>
  <si>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</si>
  <si>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</si>
  <si>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</si>
  <si>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</si>
  <si>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</si>
  <si>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</si>
  <si>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</si>
  <si>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</si>
  <si>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</si>
  <si>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</si>
  <si>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</si>
  <si>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</si>
  <si>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</si>
  <si>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</si>
  <si>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</si>
  <si>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</si>
  <si>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</si>
  <si>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</si>
  <si>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</si>
  <si>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</si>
  <si>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</si>
  <si>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</si>
  <si>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</si>
  <si>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</si>
  <si>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</si>
  <si>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</si>
  <si>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</si>
  <si>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</si>
  <si>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</si>
  <si>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</si>
  <si>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</si>
  <si>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</si>
  <si>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</si>
  <si>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</si>
  <si>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</si>
  <si>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</si>
  <si>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</si>
  <si>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</si>
  <si>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</si>
  <si>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</si>
  <si>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</si>
  <si>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</si>
  <si>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</si>
  <si>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</si>
  <si>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</si>
  <si>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</si>
  <si>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</si>
  <si>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</si>
  <si>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</si>
  <si>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</si>
  <si>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</si>
  <si>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</si>
  <si>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</si>
  <si>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</si>
  <si>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</si>
  <si>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</si>
  <si>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</si>
  <si>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</si>
  <si>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</si>
  <si>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</si>
  <si>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</si>
  <si>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</si>
  <si>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</si>
  <si>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</si>
  <si>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</si>
  <si>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</si>
  <si>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</si>
  <si>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</si>
  <si>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</si>
  <si>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</si>
  <si>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</si>
  <si>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</si>
  <si>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</si>
  <si>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</si>
  <si>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</si>
  <si>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</si>
  <si>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</si>
  <si>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</si>
  <si>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</si>
  <si>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</si>
  <si>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</si>
  <si>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</si>
  <si>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</si>
  <si>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</si>
  <si>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</si>
  <si>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</si>
  <si>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</si>
  <si>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</si>
  <si>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</si>
  <si>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</si>
  <si>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</si>
  <si>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</si>
  <si>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</si>
  <si>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</si>
  <si>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</si>
  <si>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</si>
  <si>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</si>
  <si>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</si>
  <si>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</si>
  <si>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</si>
  <si>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</si>
  <si>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</si>
  <si>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</si>
  <si>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</si>
  <si>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</si>
  <si>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</si>
  <si>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</si>
  <si>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</si>
  <si>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</si>
  <si>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</si>
  <si>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</si>
  <si>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</si>
  <si>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</si>
  <si>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</si>
  <si>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</si>
  <si>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</si>
  <si>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</si>
  <si>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</si>
  <si>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</si>
  <si>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</si>
  <si>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</si>
  <si>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</si>
  <si>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</si>
  <si>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</si>
  <si>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</si>
  <si>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</si>
  <si>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</si>
  <si>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</si>
  <si>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</si>
  <si>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</si>
  <si>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</si>
  <si>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</si>
  <si>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</si>
  <si>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</si>
  <si>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</si>
  <si>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</si>
  <si>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</si>
  <si>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</si>
  <si>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</si>
  <si>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</si>
  <si>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</si>
  <si>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</si>
  <si>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</si>
  <si>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</si>
  <si>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</si>
  <si>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</si>
  <si>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</si>
  <si>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</si>
  <si>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</si>
  <si>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</si>
  <si>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</si>
  <si>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</si>
  <si>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</si>
  <si>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</si>
  <si>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</si>
  <si>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</si>
  <si>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</si>
  <si>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</si>
  <si>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</si>
  <si>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</si>
  <si>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</si>
  <si>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</si>
  <si>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</si>
  <si>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</si>
  <si>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</si>
  <si>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</si>
  <si>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</si>
  <si>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</si>
  <si>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</si>
  <si>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</si>
  <si>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</si>
  <si>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</si>
  <si>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</si>
  <si>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</si>
  <si>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</si>
  <si>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</si>
  <si>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</si>
  <si>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</si>
  <si>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</si>
  <si>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</si>
  <si>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</si>
  <si>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</si>
  <si>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</si>
  <si>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</si>
  <si>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</si>
  <si>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</si>
  <si>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</si>
  <si>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</si>
  <si>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</si>
  <si>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</si>
  <si>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</si>
  <si>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Source: Distilled Spirits Council of the United States; Tax Foundation.</t>
  </si>
  <si>
    <t>Table 28.</t>
  </si>
  <si>
    <t>Average State-Local Tax Rate</t>
  </si>
  <si>
    <t>(a) The federal tax listed is the federal Universal Service Fund (USF).</t>
  </si>
  <si>
    <t>Table 29.</t>
  </si>
  <si>
    <t>Sales Tax Treatment of Groceries, Candy &amp; Soda</t>
  </si>
  <si>
    <t>Table 30.</t>
  </si>
  <si>
    <t>State &amp; Local Excise</t>
  </si>
  <si>
    <t xml:space="preserve"> &amp; Selective Sales Collections per Capita</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</si>
  <si>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</si>
  <si>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</si>
  <si>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</si>
  <si>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</si>
  <si>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</si>
  <si>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</si>
  <si>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</si>
  <si>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</si>
  <si>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</si>
  <si>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</si>
  <si>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</si>
  <si>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</si>
  <si>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</si>
  <si>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</si>
  <si>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</si>
  <si>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</si>
  <si>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Ky. (e)</t>
  </si>
  <si>
    <t xml:space="preserve">No </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</si>
  <si>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</si>
  <si>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</si>
  <si>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</si>
  <si>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</si>
  <si>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</si>
  <si>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</si>
  <si>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</si>
  <si>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</si>
  <si>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</si>
  <si>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Table 43.</t>
  </si>
  <si>
    <t>Funded Ratio</t>
  </si>
  <si>
    <t>Funded Ratio of Public Pension Plans</t>
  </si>
  <si>
    <t>Table 41.</t>
  </si>
  <si>
    <t>State Sales Tax Breadth</t>
  </si>
  <si>
    <t>State Vapor Excise Tax Rates</t>
  </si>
  <si>
    <t>State Recreational Marijuana Excise Tax Rates</t>
  </si>
  <si>
    <t>Ala. (a, b)</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</si>
  <si>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</si>
  <si>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</si>
  <si>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</si>
  <si>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</si>
  <si>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</si>
  <si>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</si>
  <si>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</si>
  <si>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</si>
  <si>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</si>
  <si>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FY17</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</si>
  <si>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</si>
  <si>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</si>
  <si>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</si>
  <si>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</si>
  <si>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</si>
  <si>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</si>
  <si>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</si>
  <si>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</si>
  <si>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</si>
  <si>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</si>
  <si>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</si>
  <si>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</si>
  <si>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</si>
  <si>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</si>
  <si>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</si>
  <si>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</si>
  <si>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</si>
  <si>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</si>
  <si>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</si>
  <si>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</si>
  <si>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</si>
  <si>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</si>
  <si>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</si>
  <si>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</si>
  <si>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</si>
  <si>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</si>
  <si>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</si>
  <si>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</si>
  <si>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</si>
  <si>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</si>
  <si>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</si>
  <si>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</si>
  <si>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</si>
  <si>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</si>
  <si>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</si>
  <si>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</si>
  <si>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</si>
  <si>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</si>
  <si>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</si>
  <si>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</si>
  <si>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</si>
  <si>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</si>
  <si>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</si>
  <si>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</si>
  <si>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</si>
  <si>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</si>
  <si>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</si>
  <si>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</si>
  <si>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</si>
  <si>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</si>
  <si>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</si>
  <si>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</si>
  <si>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</si>
  <si>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</si>
  <si>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</si>
  <si>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</si>
  <si>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</si>
  <si>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</si>
  <si>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</si>
  <si>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</si>
  <si>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</si>
  <si>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</si>
  <si>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</si>
  <si>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</si>
  <si>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</si>
  <si>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</si>
  <si>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</si>
  <si>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</si>
  <si>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</si>
  <si>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</si>
  <si>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</si>
  <si>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</si>
  <si>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</si>
  <si>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</si>
  <si>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</si>
  <si>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</si>
  <si>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</si>
  <si>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</si>
  <si>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</si>
  <si>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</si>
  <si>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</si>
  <si>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</si>
  <si>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</si>
  <si>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</si>
  <si>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</si>
  <si>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</si>
  <si>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</si>
  <si>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</si>
  <si>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</si>
  <si>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</si>
  <si>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</si>
  <si>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</si>
  <si>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</si>
  <si>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</si>
  <si>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</si>
  <si>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</si>
  <si>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</si>
  <si>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</si>
  <si>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</si>
  <si>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</si>
  <si>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</si>
  <si>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</si>
  <si>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</si>
  <si>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</si>
  <si>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</si>
  <si>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</si>
  <si>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</si>
  <si>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</si>
  <si>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</si>
  <si>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</si>
  <si>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</si>
  <si>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</si>
  <si>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</si>
  <si>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</si>
  <si>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</si>
  <si>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</si>
  <si>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</si>
  <si>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</si>
  <si>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</si>
  <si>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</si>
  <si>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</si>
  <si>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</si>
  <si>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</si>
  <si>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</si>
  <si>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</si>
  <si>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</si>
  <si>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</si>
  <si>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</si>
  <si>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</si>
  <si>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</si>
  <si>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</si>
  <si>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</si>
  <si>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</si>
  <si>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</si>
  <si>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</si>
  <si>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</si>
  <si>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</si>
  <si>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</si>
  <si>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</si>
  <si>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</si>
  <si>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</si>
  <si>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</si>
  <si>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</si>
  <si>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</si>
  <si>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</si>
  <si>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</si>
  <si>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</si>
  <si>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</si>
  <si>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</si>
  <si>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</si>
  <si>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</si>
  <si>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</si>
  <si>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</si>
  <si>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</si>
  <si>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</si>
  <si>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</si>
  <si>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</si>
  <si>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</si>
  <si>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</si>
  <si>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</si>
  <si>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</si>
  <si>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</si>
  <si>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</si>
  <si>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</si>
  <si>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</si>
  <si>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</si>
  <si>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</si>
  <si>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</si>
  <si>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</si>
  <si>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</si>
  <si>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</si>
  <si>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</si>
  <si>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</si>
  <si>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</si>
  <si>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</si>
  <si>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X</t>
  </si>
  <si>
    <t>General Sales and Gross Receipts Taxes</t>
  </si>
  <si>
    <t>Selective Sales and Gross Receipts Taxes</t>
  </si>
  <si>
    <t>Alcoholic Beverages Sales Tax</t>
  </si>
  <si>
    <t>Amusements Sales Tax</t>
  </si>
  <si>
    <t>0</t>
  </si>
  <si>
    <t>84</t>
  </si>
  <si>
    <t>Insurance Premiums Sales Tax</t>
  </si>
  <si>
    <t>Motor Fuels Sales Tax</t>
  </si>
  <si>
    <t>Pari-mutuels Sales Tax</t>
  </si>
  <si>
    <t>129</t>
  </si>
  <si>
    <t>5,792</t>
  </si>
  <si>
    <t>3</t>
  </si>
  <si>
    <t>842</t>
  </si>
  <si>
    <t>Public Utilities Sales Tax</t>
  </si>
  <si>
    <t>54</t>
  </si>
  <si>
    <t>24,351</t>
  </si>
  <si>
    <t>Tobacco Products Sales Tax</t>
  </si>
  <si>
    <t>Other Selective Sales and Gross Receipts Taxes</t>
  </si>
  <si>
    <t>Alcoholic Beverages License</t>
  </si>
  <si>
    <t>4,199</t>
  </si>
  <si>
    <t>34,222</t>
  </si>
  <si>
    <t>Amusements License</t>
  </si>
  <si>
    <t>322</t>
  </si>
  <si>
    <t>Corporations in General License</t>
  </si>
  <si>
    <t>5,049</t>
  </si>
  <si>
    <t>Hunting and Fishing License</t>
  </si>
  <si>
    <t>67,571</t>
  </si>
  <si>
    <t>Motor Vehicle License</t>
  </si>
  <si>
    <t>539,474</t>
  </si>
  <si>
    <t>4,329</t>
  </si>
  <si>
    <t>Motor Vehicle Operators License</t>
  </si>
  <si>
    <t>Public Utilities License</t>
  </si>
  <si>
    <t>5</t>
  </si>
  <si>
    <t>14,577</t>
  </si>
  <si>
    <t>Occupation and Business License, NEC</t>
  </si>
  <si>
    <t>25,169</t>
  </si>
  <si>
    <t>Other License Taxes</t>
  </si>
  <si>
    <t>6,651</t>
  </si>
  <si>
    <t>4,654</t>
  </si>
  <si>
    <t>Corporations Net Income Taxes</t>
  </si>
  <si>
    <t>1</t>
  </si>
  <si>
    <t>Death and Gift Taxes</t>
  </si>
  <si>
    <t>177</t>
  </si>
  <si>
    <t>1,733</t>
  </si>
  <si>
    <t>Documentarty and Stock Transfer Taxes</t>
  </si>
  <si>
    <t>Severance Taxes</t>
  </si>
  <si>
    <t>18</t>
  </si>
  <si>
    <t>Taxes, NEC</t>
  </si>
  <si>
    <t>3,480</t>
  </si>
  <si>
    <t>Fiscal Year 2017</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</si>
  <si>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</si>
  <si>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</si>
  <si>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</si>
  <si>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</si>
  <si>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</si>
  <si>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</si>
  <si>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2.64</t>
  </si>
  <si>
    <t>2.55</t>
  </si>
  <si>
    <t>2.53</t>
  </si>
  <si>
    <t>2.61</t>
  </si>
  <si>
    <t>2.42</t>
  </si>
  <si>
    <t>2.49</t>
  </si>
  <si>
    <t>2.67</t>
  </si>
  <si>
    <t>2.54</t>
  </si>
  <si>
    <t>2.63</t>
  </si>
  <si>
    <t>2.41</t>
  </si>
  <si>
    <t>2.47</t>
  </si>
  <si>
    <t>2.45</t>
  </si>
  <si>
    <t>2.58</t>
  </si>
  <si>
    <t>2.52</t>
  </si>
  <si>
    <t>2.84</t>
  </si>
  <si>
    <t>2.34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</si>
  <si>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</si>
  <si>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</si>
  <si>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</si>
  <si>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</si>
  <si>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</si>
  <si>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</si>
  <si>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</si>
  <si>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</si>
  <si>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</si>
  <si>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</si>
  <si>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</si>
  <si>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</si>
  <si>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</si>
  <si>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</si>
  <si>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</si>
  <si>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</si>
  <si>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</si>
  <si>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Note: Rates are those applicable to off-premise sales of 4.7% a.b.v. beer in 12-ounce containers which have been imported from outside the state. D.C.’s rank does not affect states’ ranks, but the figure in parentheses indicates where it would rank if included.</t>
  </si>
  <si>
    <t>(b) Maryland has both an estate and an inheritance tax.  See Table 38.</t>
  </si>
  <si>
    <t>Ill. (c)</t>
  </si>
  <si>
    <t xml:space="preserve">Miss. (e) </t>
  </si>
  <si>
    <t>La. (d)</t>
  </si>
  <si>
    <t>N.Y. (a,f)</t>
  </si>
  <si>
    <t>(d) The rate is 0.15% for the first $300,000 of taxable capital.</t>
  </si>
  <si>
    <t>37% excise tax (retail price)</t>
  </si>
  <si>
    <t>10% excise tax (retail price)</t>
  </si>
  <si>
    <t>$0.10/ml</t>
  </si>
  <si>
    <t>40% of wholesale</t>
  </si>
  <si>
    <t>N.J. (d)</t>
  </si>
  <si>
    <t>(b) Maryland has both an estate tax and an inheritance tax. See table 37.</t>
  </si>
  <si>
    <t>10.0%-16.0%</t>
  </si>
  <si>
    <t>(a)</t>
  </si>
  <si>
    <t>0.331% -  0.75%</t>
  </si>
  <si>
    <t>96% of wholesale</t>
  </si>
  <si>
    <t xml:space="preserve">Tenn. </t>
  </si>
  <si>
    <t>12.0% - 16.0%</t>
  </si>
  <si>
    <t>13.0% - 16.0%</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</si>
  <si>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</si>
  <si>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</si>
  <si>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</si>
  <si>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</si>
  <si>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Source: Bloomberg Tax; state statutes.</t>
  </si>
  <si>
    <t>Uses Census Population Estimates as of July 1, 2016,  July 1, 2017. and July 1 2018</t>
  </si>
  <si>
    <t>Pop FY16</t>
  </si>
  <si>
    <t>FY18</t>
  </si>
  <si>
    <t>Updated 12/16/19</t>
  </si>
  <si>
    <t>2020</t>
  </si>
  <si>
    <t>2017-2018</t>
  </si>
  <si>
    <t>Source:  Tax Foundation, “Wireless Taxes and Fees Jump Sharply in 2019."</t>
  </si>
  <si>
    <t>Note: The local tax rate is calculated as the average of the tax in the largest city and the capital city. D.C.’s rank does not affect states’ ranks, but the figure in parentheses indicates where it would rank if included.</t>
  </si>
  <si>
    <r>
      <t xml:space="preserve">Source: Tax Foundation, </t>
    </r>
    <r>
      <rPr>
        <i/>
        <sz val="11"/>
        <rFont val="Arial"/>
        <family val="2"/>
      </rPr>
      <t>2020 State Business Tax Climate Index.</t>
    </r>
  </si>
  <si>
    <t>As of Jan 1, 2020</t>
  </si>
  <si>
    <t>11,055,577</t>
  </si>
  <si>
    <t>1,641,733</t>
  </si>
  <si>
    <t>16,293,917</t>
  </si>
  <si>
    <t>9,843,173</t>
  </si>
  <si>
    <t>175,016,884</t>
  </si>
  <si>
    <t>14,802,263</t>
  </si>
  <si>
    <t>19,081,475</t>
  </si>
  <si>
    <t>4,219,706</t>
  </si>
  <si>
    <t>7,959,386</t>
  </si>
  <si>
    <t>45,961,204</t>
  </si>
  <si>
    <t>23,602,510</t>
  </si>
  <si>
    <t>7,714,451</t>
  </si>
  <si>
    <t>4,848,359</t>
  </si>
  <si>
    <t>39,857,069</t>
  </si>
  <si>
    <t>19,397,879</t>
  </si>
  <si>
    <t>10,088,480</t>
  </si>
  <si>
    <t>9,546,790</t>
  </si>
  <si>
    <t>12,059,970</t>
  </si>
  <si>
    <t>11,357,686</t>
  </si>
  <si>
    <t>4,410,632</t>
  </si>
  <si>
    <t>22,427,037</t>
  </si>
  <si>
    <t>29,654,803</t>
  </si>
  <si>
    <t>30,508,361</t>
  </si>
  <si>
    <t>26,697,469</t>
  </si>
  <si>
    <t>7,890,571</t>
  </si>
  <si>
    <t>13,027,504</t>
  </si>
  <si>
    <t>2,944,827</t>
  </si>
  <si>
    <t>5,393,093</t>
  </si>
  <si>
    <t>9,157,036</t>
  </si>
  <si>
    <t>2,920,888</t>
  </si>
  <si>
    <t>35,365,046</t>
  </si>
  <si>
    <t>5,671,904</t>
  </si>
  <si>
    <t>88,541,099</t>
  </si>
  <si>
    <t>27,855,070</t>
  </si>
  <si>
    <t>4,205,184</t>
  </si>
  <si>
    <t>29,130,040</t>
  </si>
  <si>
    <t>9,563,830</t>
  </si>
  <si>
    <t>12,644,869</t>
  </si>
  <si>
    <t>40,709,545</t>
  </si>
  <si>
    <t>3,483,100</t>
  </si>
  <si>
    <t>10,550,096</t>
  </si>
  <si>
    <t>1,917,548</t>
  </si>
  <si>
    <t>14,269,061</t>
  </si>
  <si>
    <t>60,328,843</t>
  </si>
  <si>
    <t>8,038,709</t>
  </si>
  <si>
    <t>3,284,231</t>
  </si>
  <si>
    <t>23,489,398</t>
  </si>
  <si>
    <t>26,574,889</t>
  </si>
  <si>
    <t>5,417,673</t>
  </si>
  <si>
    <t>18,742,929</t>
  </si>
  <si>
    <t>1,837,401</t>
  </si>
  <si>
    <t>406,288</t>
  </si>
  <si>
    <t>121,563</t>
  </si>
  <si>
    <t>1,047,254</t>
  </si>
  <si>
    <t>1,212,794</t>
  </si>
  <si>
    <t>2,837,386</t>
  </si>
  <si>
    <t>2,621,626</t>
  </si>
  <si>
    <t>927,590</t>
  </si>
  <si>
    <t>59,589</t>
  </si>
  <si>
    <t>12,927</t>
  </si>
  <si>
    <t>1,671</t>
  </si>
  <si>
    <t>714,895</t>
  </si>
  <si>
    <t>660,902</t>
  </si>
  <si>
    <t>60,172</t>
  </si>
  <si>
    <t>39,308</t>
  </si>
  <si>
    <t>808,763</t>
  </si>
  <si>
    <t>7,197</t>
  </si>
  <si>
    <t>2,161,275</t>
  </si>
  <si>
    <t>818,513</t>
  </si>
  <si>
    <t>29,540</t>
  </si>
  <si>
    <t>33,267</t>
  </si>
  <si>
    <t>294,519</t>
  </si>
  <si>
    <t>317,136</t>
  </si>
  <si>
    <t>408,769</t>
  </si>
  <si>
    <t>5,016</t>
  </si>
  <si>
    <t>84,224</t>
  </si>
  <si>
    <t>4,549</t>
  </si>
  <si>
    <t>20,116</t>
  </si>
  <si>
    <t>34,399</t>
  </si>
  <si>
    <t>2,704</t>
  </si>
  <si>
    <t>37,298</t>
  </si>
  <si>
    <t>1,065,767</t>
  </si>
  <si>
    <t>31,890</t>
  </si>
  <si>
    <t>2,769,520</t>
  </si>
  <si>
    <t>7,316</t>
  </si>
  <si>
    <t>163,446</t>
  </si>
  <si>
    <t>250,153</t>
  </si>
  <si>
    <t>5,534,807</t>
  </si>
  <si>
    <t>252,974</t>
  </si>
  <si>
    <t>9,708,694</t>
  </si>
  <si>
    <t>4,834,983</t>
  </si>
  <si>
    <t>53,846,346</t>
  </si>
  <si>
    <t>5,712,243</t>
  </si>
  <si>
    <t>7,699,557</t>
  </si>
  <si>
    <t>585,645</t>
  </si>
  <si>
    <t>1,930,168</t>
  </si>
  <si>
    <t>38,456,615</t>
  </si>
  <si>
    <t>9,132,965</t>
  </si>
  <si>
    <t>4,732,032</t>
  </si>
  <si>
    <t>2,396,117</t>
  </si>
  <si>
    <t>18,699,777</t>
  </si>
  <si>
    <t>12,119,558</t>
  </si>
  <si>
    <t>4,687,073</t>
  </si>
  <si>
    <t>4,494,809</t>
  </si>
  <si>
    <t>5,714,427</t>
  </si>
  <si>
    <t>6,864,723</t>
  </si>
  <si>
    <t>2,250,293</t>
  </si>
  <si>
    <t>9,567,244</t>
  </si>
  <si>
    <t>9,022,362</t>
  </si>
  <si>
    <t>14,692,735</t>
  </si>
  <si>
    <t>10,614,808</t>
  </si>
  <si>
    <t>5,030,854</t>
  </si>
  <si>
    <t>5,539,227</t>
  </si>
  <si>
    <t>631,797</t>
  </si>
  <si>
    <t>2,502,020</t>
  </si>
  <si>
    <t>7,329,456</t>
  </si>
  <si>
    <t>1,025,902</t>
  </si>
  <si>
    <t>15,424,507</t>
  </si>
  <si>
    <t>2,885,892</t>
  </si>
  <si>
    <t>26,399,319</t>
  </si>
  <si>
    <t>12,212,671</t>
  </si>
  <si>
    <t>1,395,503</t>
  </si>
  <si>
    <t>18,086,156</t>
  </si>
  <si>
    <t>4,062,259</t>
  </si>
  <si>
    <t>1,659,392</t>
  </si>
  <si>
    <t>21,034,252</t>
  </si>
  <si>
    <t>1,682,021</t>
  </si>
  <si>
    <t>4,948,178</t>
  </si>
  <si>
    <t>1,585,089</t>
  </si>
  <si>
    <t>10,343,084</t>
  </si>
  <si>
    <t>51,462,209</t>
  </si>
  <si>
    <t>3,268,914</t>
  </si>
  <si>
    <t>1,095,321</t>
  </si>
  <si>
    <t>7,087,195</t>
  </si>
  <si>
    <t>20,323,086</t>
  </si>
  <si>
    <t>2,731,739</t>
  </si>
  <si>
    <t>8,232,896</t>
  </si>
  <si>
    <t>862,797</t>
  </si>
  <si>
    <t>2,786,833</t>
  </si>
  <si>
    <t>7,687,992</t>
  </si>
  <si>
    <t>3,498,073</t>
  </si>
  <si>
    <t>36,188,907</t>
  </si>
  <si>
    <t>3,211,909</t>
  </si>
  <si>
    <t>4,530,509</t>
  </si>
  <si>
    <t>1,493,101</t>
  </si>
  <si>
    <t>29,562,900</t>
  </si>
  <si>
    <t>5,938,448</t>
  </si>
  <si>
    <t>3,529,065</t>
  </si>
  <si>
    <t>1,790,830</t>
  </si>
  <si>
    <t>11,336,866</t>
  </si>
  <si>
    <t>7,795,091</t>
  </si>
  <si>
    <t>3,279,789</t>
  </si>
  <si>
    <t>3,304,091</t>
  </si>
  <si>
    <t>3,600,598</t>
  </si>
  <si>
    <t>4,252,693</t>
  </si>
  <si>
    <t>1,529,113</t>
  </si>
  <si>
    <t>4,716,179</t>
  </si>
  <si>
    <t>6,490,305</t>
  </si>
  <si>
    <t>9,854,016</t>
  </si>
  <si>
    <t>5,830,256</t>
  </si>
  <si>
    <t>3,557,752</t>
  </si>
  <si>
    <t>3,686,274</t>
  </si>
  <si>
    <t>1,900,037</t>
  </si>
  <si>
    <t>5,095,689</t>
  </si>
  <si>
    <t>10,459,419</t>
  </si>
  <si>
    <t>2,073,118</t>
  </si>
  <si>
    <t>14,820,163</t>
  </si>
  <si>
    <t>8,009,850</t>
  </si>
  <si>
    <t>912,532</t>
  </si>
  <si>
    <t>12,148,485</t>
  </si>
  <si>
    <t>2,724,367</t>
  </si>
  <si>
    <t>10,920,832</t>
  </si>
  <si>
    <t>1,048,957</t>
  </si>
  <si>
    <t>3,303,220</t>
  </si>
  <si>
    <t>1,103,624</t>
  </si>
  <si>
    <t>7,469,547</t>
  </si>
  <si>
    <t>36,129,876</t>
  </si>
  <si>
    <t>2,248,774</t>
  </si>
  <si>
    <t>397,691</t>
  </si>
  <si>
    <t>4,076,636</t>
  </si>
  <si>
    <t>15,643,017</t>
  </si>
  <si>
    <t>1,311,930</t>
  </si>
  <si>
    <t>5,484,375</t>
  </si>
  <si>
    <t>689,207</t>
  </si>
  <si>
    <t>2,747,974</t>
  </si>
  <si>
    <t>2,020,702</t>
  </si>
  <si>
    <t>1,336,910</t>
  </si>
  <si>
    <t>17,657,439</t>
  </si>
  <si>
    <t>2,500,334</t>
  </si>
  <si>
    <t>3,169,048</t>
  </si>
  <si>
    <t>437,067</t>
  </si>
  <si>
    <t>8,893,715</t>
  </si>
  <si>
    <t>3,194,517</t>
  </si>
  <si>
    <t>1,202,967</t>
  </si>
  <si>
    <t>605,287</t>
  </si>
  <si>
    <t>7,362,911</t>
  </si>
  <si>
    <t>4,324,467</t>
  </si>
  <si>
    <t>1,407,284</t>
  </si>
  <si>
    <t>1,190,718</t>
  </si>
  <si>
    <t>2,113,829</t>
  </si>
  <si>
    <t>2,612,030</t>
  </si>
  <si>
    <t>721,180</t>
  </si>
  <si>
    <t>4,851,065</t>
  </si>
  <si>
    <t>2,532,057</t>
  </si>
  <si>
    <t>4,838,719</t>
  </si>
  <si>
    <t>4,784,552</t>
  </si>
  <si>
    <t>1,473,102</t>
  </si>
  <si>
    <t>1,852,953</t>
  </si>
  <si>
    <t>601,983</t>
  </si>
  <si>
    <t>2,233,767</t>
  </si>
  <si>
    <t>4,965,088</t>
  </si>
  <si>
    <t>812,774</t>
  </si>
  <si>
    <t>11,579,156</t>
  </si>
  <si>
    <t>4,202,821</t>
  </si>
  <si>
    <t>482,971</t>
  </si>
  <si>
    <t>5,937,671</t>
  </si>
  <si>
    <t>1,337,892</t>
  </si>
  <si>
    <t>10,113,420</t>
  </si>
  <si>
    <t>633,064</t>
  </si>
  <si>
    <t>1,644,958</t>
  </si>
  <si>
    <t>481,465</t>
  </si>
  <si>
    <t>2,873,537</t>
  </si>
  <si>
    <t>15,332,333</t>
  </si>
  <si>
    <t>1,020,140</t>
  </si>
  <si>
    <t>697,630</t>
  </si>
  <si>
    <t>3,010,559</t>
  </si>
  <si>
    <t>4,680,069</t>
  </si>
  <si>
    <t>1,419,809</t>
  </si>
  <si>
    <t>2,748,521</t>
  </si>
  <si>
    <t>173,590</t>
  </si>
  <si>
    <t>214,615</t>
  </si>
  <si>
    <t>39,217</t>
  </si>
  <si>
    <t>76,378</t>
  </si>
  <si>
    <t>58,036</t>
  </si>
  <si>
    <t>376,735</t>
  </si>
  <si>
    <t>46,989</t>
  </si>
  <si>
    <t>63,211</t>
  </si>
  <si>
    <t>26,556</t>
  </si>
  <si>
    <t>6,560</t>
  </si>
  <si>
    <t>293,098</t>
  </si>
  <si>
    <t>195,696</t>
  </si>
  <si>
    <t>51,383</t>
  </si>
  <si>
    <t>9,710</t>
  </si>
  <si>
    <t>296,162</t>
  </si>
  <si>
    <t>51,578</t>
  </si>
  <si>
    <t>22,183</t>
  </si>
  <si>
    <t>142,126</t>
  </si>
  <si>
    <t>145,648</t>
  </si>
  <si>
    <t>75,774</t>
  </si>
  <si>
    <t>19,647</t>
  </si>
  <si>
    <t>31,682</t>
  </si>
  <si>
    <t>85,843</t>
  </si>
  <si>
    <t>157,335</t>
  </si>
  <si>
    <t>91,745</t>
  </si>
  <si>
    <t>40,883</t>
  </si>
  <si>
    <t>38,932</t>
  </si>
  <si>
    <t>33,816</t>
  </si>
  <si>
    <t>31,230</t>
  </si>
  <si>
    <t>45,340</t>
  </si>
  <si>
    <t>12,828</t>
  </si>
  <si>
    <t>142,459</t>
  </si>
  <si>
    <t>45,497</t>
  </si>
  <si>
    <t>258,327</t>
  </si>
  <si>
    <t>411,971</t>
  </si>
  <si>
    <t>8,819</t>
  </si>
  <si>
    <t>104,977</t>
  </si>
  <si>
    <t>122,247</t>
  </si>
  <si>
    <t>19,216</t>
  </si>
  <si>
    <t>397,092</t>
  </si>
  <si>
    <t>19,918</t>
  </si>
  <si>
    <t>179,115</t>
  </si>
  <si>
    <t>18,939</t>
  </si>
  <si>
    <t>201,713</t>
  </si>
  <si>
    <t>1,321,516</t>
  </si>
  <si>
    <t>51,420</t>
  </si>
  <si>
    <t>26,892</t>
  </si>
  <si>
    <t>231,250</t>
  </si>
  <si>
    <t>370,738</t>
  </si>
  <si>
    <t>17,576</t>
  </si>
  <si>
    <t>62,498</t>
  </si>
  <si>
    <t>1,920</t>
  </si>
  <si>
    <t>11,006</t>
  </si>
  <si>
    <t>3,621</t>
  </si>
  <si>
    <t>64,580</t>
  </si>
  <si>
    <t>124,714</t>
  </si>
  <si>
    <t>275,266</t>
  </si>
  <si>
    <t>207,460</t>
  </si>
  <si>
    <t>888,260</t>
  </si>
  <si>
    <t>602,410</t>
  </si>
  <si>
    <t>303,374</t>
  </si>
  <si>
    <t>304</t>
  </si>
  <si>
    <t>196</t>
  </si>
  <si>
    <t>708,462</t>
  </si>
  <si>
    <t>56,264</t>
  </si>
  <si>
    <t>1,022,368</t>
  </si>
  <si>
    <t>70,467</t>
  </si>
  <si>
    <t>124,677</t>
  </si>
  <si>
    <t>75,597</t>
  </si>
  <si>
    <t>129,880</t>
  </si>
  <si>
    <t>369,410</t>
  </si>
  <si>
    <t>46,655</t>
  </si>
  <si>
    <t>5,815</t>
  </si>
  <si>
    <t>915,531</t>
  </si>
  <si>
    <t>530</t>
  </si>
  <si>
    <t>217,736</t>
  </si>
  <si>
    <t>80,313</t>
  </si>
  <si>
    <t>2,848</t>
  </si>
  <si>
    <t>76</t>
  </si>
  <si>
    <t>3,139</t>
  </si>
  <si>
    <t>270,480</t>
  </si>
  <si>
    <t>26,428</t>
  </si>
  <si>
    <t>1,429,632</t>
  </si>
  <si>
    <t>39,774</t>
  </si>
  <si>
    <t>9,135</t>
  </si>
  <si>
    <t>30,023</t>
  </si>
  <si>
    <t>35,152</t>
  </si>
  <si>
    <t>214</t>
  </si>
  <si>
    <t>376,766</t>
  </si>
  <si>
    <t>62,429</t>
  </si>
  <si>
    <t>550,438</t>
  </si>
  <si>
    <t>223,362</t>
  </si>
  <si>
    <t>2,569,271</t>
  </si>
  <si>
    <t>262,411</t>
  </si>
  <si>
    <t>209,026</t>
  </si>
  <si>
    <t>110,292</t>
  </si>
  <si>
    <t>115,290</t>
  </si>
  <si>
    <t>1,084,872</t>
  </si>
  <si>
    <t>505,054</t>
  </si>
  <si>
    <t>165,602</t>
  </si>
  <si>
    <t>97,359</t>
  </si>
  <si>
    <t>456,406</t>
  </si>
  <si>
    <t>236,175</t>
  </si>
  <si>
    <t>114,363</t>
  </si>
  <si>
    <t>408,321</t>
  </si>
  <si>
    <t>165,161</t>
  </si>
  <si>
    <t>870,872</t>
  </si>
  <si>
    <t>99,654</t>
  </si>
  <si>
    <t>541,758</t>
  </si>
  <si>
    <t>406,251</t>
  </si>
  <si>
    <t>395,999</t>
  </si>
  <si>
    <t>519,547</t>
  </si>
  <si>
    <t>338,576</t>
  </si>
  <si>
    <t>464,418</t>
  </si>
  <si>
    <t>110,827</t>
  </si>
  <si>
    <t>62,662</t>
  </si>
  <si>
    <t>395,701</t>
  </si>
  <si>
    <t>111,972</t>
  </si>
  <si>
    <t>591,243</t>
  </si>
  <si>
    <t>169,355</t>
  </si>
  <si>
    <t>1,623,191</t>
  </si>
  <si>
    <t>589,037</t>
  </si>
  <si>
    <t>63,274</t>
  </si>
  <si>
    <t>582,794</t>
  </si>
  <si>
    <t>328,756</t>
  </si>
  <si>
    <t>70,903</t>
  </si>
  <si>
    <t>836,186</t>
  </si>
  <si>
    <t>81,519</t>
  </si>
  <si>
    <t>239,215</t>
  </si>
  <si>
    <t>92,488</t>
  </si>
  <si>
    <t>970,831</t>
  </si>
  <si>
    <t>2,445,005</t>
  </si>
  <si>
    <t>135,180</t>
  </si>
  <si>
    <t>59,370</t>
  </si>
  <si>
    <t>516,743</t>
  </si>
  <si>
    <t>630,657</t>
  </si>
  <si>
    <t>169,607</t>
  </si>
  <si>
    <t>207,729</t>
  </si>
  <si>
    <t>23,481</t>
  </si>
  <si>
    <t>648,639</t>
  </si>
  <si>
    <t>47,149</t>
  </si>
  <si>
    <t>869,183</t>
  </si>
  <si>
    <t>492,945</t>
  </si>
  <si>
    <t>6,351,756</t>
  </si>
  <si>
    <t>675,962</t>
  </si>
  <si>
    <t>487,327</t>
  </si>
  <si>
    <t>131,864</t>
  </si>
  <si>
    <t>26,268</t>
  </si>
  <si>
    <t>2,799,610</t>
  </si>
  <si>
    <t>1,801,798</t>
  </si>
  <si>
    <t>88,377</t>
  </si>
  <si>
    <t>362,234</t>
  </si>
  <si>
    <t>1,367,939</t>
  </si>
  <si>
    <t>1,420,135</t>
  </si>
  <si>
    <t>671,937</t>
  </si>
  <si>
    <t>461,075</t>
  </si>
  <si>
    <t>702,651</t>
  </si>
  <si>
    <t>631,641</t>
  </si>
  <si>
    <t>250,468</t>
  </si>
  <si>
    <t>1,084,195</t>
  </si>
  <si>
    <t>769,144</t>
  </si>
  <si>
    <t>1,445,786</t>
  </si>
  <si>
    <t>936,893</t>
  </si>
  <si>
    <t>436,245</t>
  </si>
  <si>
    <t>717,894</t>
  </si>
  <si>
    <t>254,167</t>
  </si>
  <si>
    <t>373,889</t>
  </si>
  <si>
    <t>343,386</t>
  </si>
  <si>
    <t>183,366</t>
  </si>
  <si>
    <t>458,892</t>
  </si>
  <si>
    <t>230,303</t>
  </si>
  <si>
    <t>1,636,749</t>
  </si>
  <si>
    <t>1,974,782</t>
  </si>
  <si>
    <t>196,649</t>
  </si>
  <si>
    <t>1,912,191</t>
  </si>
  <si>
    <t>485,376</t>
  </si>
  <si>
    <t>538,539</t>
  </si>
  <si>
    <t>3,375,429</t>
  </si>
  <si>
    <t>79,858</t>
  </si>
  <si>
    <t>646,581</t>
  </si>
  <si>
    <t>187,424</t>
  </si>
  <si>
    <t>1,086,693</t>
  </si>
  <si>
    <t>3,710,307</t>
  </si>
  <si>
    <t>496,789</t>
  </si>
  <si>
    <t>82,953</t>
  </si>
  <si>
    <t>1,031,034</t>
  </si>
  <si>
    <t>1,713,782</t>
  </si>
  <si>
    <t>419,528</t>
  </si>
  <si>
    <t>1,051,479</t>
  </si>
  <si>
    <t>113,622</t>
  </si>
  <si>
    <t>1,146</t>
  </si>
  <si>
    <t>183</t>
  </si>
  <si>
    <t>2,335</t>
  </si>
  <si>
    <t>15,871</t>
  </si>
  <si>
    <t>525</t>
  </si>
  <si>
    <t>3,937</t>
  </si>
  <si>
    <t>67</t>
  </si>
  <si>
    <t>8,352</t>
  </si>
  <si>
    <t>884</t>
  </si>
  <si>
    <t>6,387</t>
  </si>
  <si>
    <t>1,760</t>
  </si>
  <si>
    <t>3,818</t>
  </si>
  <si>
    <t>7,704</t>
  </si>
  <si>
    <t>5,191</t>
  </si>
  <si>
    <t>1,435</t>
  </si>
  <si>
    <t>1,175</t>
  </si>
  <si>
    <t>887</t>
  </si>
  <si>
    <t>2,903</t>
  </si>
  <si>
    <t>1,192</t>
  </si>
  <si>
    <t>51</t>
  </si>
  <si>
    <t>138</t>
  </si>
  <si>
    <t>539</t>
  </si>
  <si>
    <t>21,310</t>
  </si>
  <si>
    <t>1,498</t>
  </si>
  <si>
    <t>5,185</t>
  </si>
  <si>
    <t>1,085</t>
  </si>
  <si>
    <t>1,876</t>
  </si>
  <si>
    <t>10,182</t>
  </si>
  <si>
    <t>1,074</t>
  </si>
  <si>
    <t>6,510</t>
  </si>
  <si>
    <t>1,724</t>
  </si>
  <si>
    <t>239</t>
  </si>
  <si>
    <t>4,698</t>
  </si>
  <si>
    <t>747,657</t>
  </si>
  <si>
    <t>4,819</t>
  </si>
  <si>
    <t>21,805</t>
  </si>
  <si>
    <t>688,489</t>
  </si>
  <si>
    <t>261,184</t>
  </si>
  <si>
    <t>53,228</t>
  </si>
  <si>
    <t>179,065</t>
  </si>
  <si>
    <t>2,387,900</t>
  </si>
  <si>
    <t>117,641</t>
  </si>
  <si>
    <t>2,592</t>
  </si>
  <si>
    <t>1,439,894</t>
  </si>
  <si>
    <t>202,149</t>
  </si>
  <si>
    <t>39,039</t>
  </si>
  <si>
    <t>373</t>
  </si>
  <si>
    <t>61,126</t>
  </si>
  <si>
    <t>9,349</t>
  </si>
  <si>
    <t>21,573</t>
  </si>
  <si>
    <t>145,437</t>
  </si>
  <si>
    <t>42,471</t>
  </si>
  <si>
    <t>1,496</t>
  </si>
  <si>
    <t>41,718</t>
  </si>
  <si>
    <t>44,942</t>
  </si>
  <si>
    <t>46,300</t>
  </si>
  <si>
    <t>48,987</t>
  </si>
  <si>
    <t>978,816</t>
  </si>
  <si>
    <t>31,747</t>
  </si>
  <si>
    <t>877,490</t>
  </si>
  <si>
    <t>49,663</t>
  </si>
  <si>
    <t>927,171</t>
  </si>
  <si>
    <t>43,755</t>
  </si>
  <si>
    <t>8,757</t>
  </si>
  <si>
    <t>1,155,009</t>
  </si>
  <si>
    <t>59,651</t>
  </si>
  <si>
    <t>29,003</t>
  </si>
  <si>
    <t>3,510</t>
  </si>
  <si>
    <t>8,520</t>
  </si>
  <si>
    <t>630,057</t>
  </si>
  <si>
    <t>8,878</t>
  </si>
  <si>
    <t>116,584</t>
  </si>
  <si>
    <t>500,703</t>
  </si>
  <si>
    <t>119,736</t>
  </si>
  <si>
    <t>361,696</t>
  </si>
  <si>
    <t>4,893</t>
  </si>
  <si>
    <t>179,929</t>
  </si>
  <si>
    <t>55,500</t>
  </si>
  <si>
    <t>312,808</t>
  </si>
  <si>
    <t>226,728</t>
  </si>
  <si>
    <t>2,428,121</t>
  </si>
  <si>
    <t>193,881</t>
  </si>
  <si>
    <t>376,814</t>
  </si>
  <si>
    <t>123,026</t>
  </si>
  <si>
    <t>27,956</t>
  </si>
  <si>
    <t>1,172,492</t>
  </si>
  <si>
    <t>224,910</t>
  </si>
  <si>
    <t>120,386</t>
  </si>
  <si>
    <t>51,141</t>
  </si>
  <si>
    <t>764,296</t>
  </si>
  <si>
    <t>418,810</t>
  </si>
  <si>
    <t>212,469</t>
  </si>
  <si>
    <t>130,247</t>
  </si>
  <si>
    <t>228,749</t>
  </si>
  <si>
    <t>163,770</t>
  </si>
  <si>
    <t>132,950</t>
  </si>
  <si>
    <t>372,724</t>
  </si>
  <si>
    <t>594,173</t>
  </si>
  <si>
    <t>1,007,822</t>
  </si>
  <si>
    <t>593,410</t>
  </si>
  <si>
    <t>139,733</t>
  </si>
  <si>
    <t>97,408</t>
  </si>
  <si>
    <t>80,532</t>
  </si>
  <si>
    <t>57,123</t>
  </si>
  <si>
    <t>177,161</t>
  </si>
  <si>
    <t>212,698</t>
  </si>
  <si>
    <t>660,315</t>
  </si>
  <si>
    <t>93,862</t>
  </si>
  <si>
    <t>1,151,660</t>
  </si>
  <si>
    <t>292,143</t>
  </si>
  <si>
    <t>28,001</t>
  </si>
  <si>
    <t>941,105</t>
  </si>
  <si>
    <t>313,411</t>
  </si>
  <si>
    <t>263,860</t>
  </si>
  <si>
    <t>1,372,695</t>
  </si>
  <si>
    <t>146,691</t>
  </si>
  <si>
    <t>27,199</t>
  </si>
  <si>
    <t>59,158</t>
  </si>
  <si>
    <t>248,673</t>
  </si>
  <si>
    <t>1,440,336</t>
  </si>
  <si>
    <t>114,492</t>
  </si>
  <si>
    <t>71,078</t>
  </si>
  <si>
    <t>160,383</t>
  </si>
  <si>
    <t>422,264</t>
  </si>
  <si>
    <t>177,840</t>
  </si>
  <si>
    <t>617,415</t>
  </si>
  <si>
    <t>22,076</t>
  </si>
  <si>
    <t>579,222</t>
  </si>
  <si>
    <t>32,854</t>
  </si>
  <si>
    <t>186,286</t>
  </si>
  <si>
    <t>268,924</t>
  </si>
  <si>
    <t>5,227,196</t>
  </si>
  <si>
    <t>1,195,852</t>
  </si>
  <si>
    <t>1,492,283</t>
  </si>
  <si>
    <t>140,612</t>
  </si>
  <si>
    <t>81,928</t>
  </si>
  <si>
    <t>939,931</t>
  </si>
  <si>
    <t>467,059</t>
  </si>
  <si>
    <t>659,578</t>
  </si>
  <si>
    <t>81,367</t>
  </si>
  <si>
    <t>2,143,567</t>
  </si>
  <si>
    <t>1,391,450</t>
  </si>
  <si>
    <t>40,101</t>
  </si>
  <si>
    <t>48,272</t>
  </si>
  <si>
    <t>802,594</t>
  </si>
  <si>
    <t>146,971</t>
  </si>
  <si>
    <t>139,189</t>
  </si>
  <si>
    <t>1,651,726</t>
  </si>
  <si>
    <t>605,292</t>
  </si>
  <si>
    <t>1,661,726</t>
  </si>
  <si>
    <t>2,566,114</t>
  </si>
  <si>
    <t>386,289</t>
  </si>
  <si>
    <t>164,891</t>
  </si>
  <si>
    <t>64,031</t>
  </si>
  <si>
    <t>26,184</t>
  </si>
  <si>
    <t>310,345</t>
  </si>
  <si>
    <t>454,982</t>
  </si>
  <si>
    <t>1,915,627</t>
  </si>
  <si>
    <t>160,855</t>
  </si>
  <si>
    <t>6,007,581</t>
  </si>
  <si>
    <t>934,490</t>
  </si>
  <si>
    <t>131,928</t>
  </si>
  <si>
    <t>1,193,768</t>
  </si>
  <si>
    <t>16,834</t>
  </si>
  <si>
    <t>756,241</t>
  </si>
  <si>
    <t>1,537,195</t>
  </si>
  <si>
    <t>244,353</t>
  </si>
  <si>
    <t>484,071</t>
  </si>
  <si>
    <t>110,634</t>
  </si>
  <si>
    <t>357,107</t>
  </si>
  <si>
    <t>5,748,579</t>
  </si>
  <si>
    <t>197,908</t>
  </si>
  <si>
    <t>448,459</t>
  </si>
  <si>
    <t>954,481</t>
  </si>
  <si>
    <t>1,040,201</t>
  </si>
  <si>
    <t>477,666</t>
  </si>
  <si>
    <t>447,251</t>
  </si>
  <si>
    <t>2,900</t>
  </si>
  <si>
    <t>521,990</t>
  </si>
  <si>
    <t>139,691</t>
  </si>
  <si>
    <t>495,034</t>
  </si>
  <si>
    <t>409,856</t>
  </si>
  <si>
    <t>10,504,521</t>
  </si>
  <si>
    <t>816,832</t>
  </si>
  <si>
    <t>476,434</t>
  </si>
  <si>
    <t>1,574,576</t>
  </si>
  <si>
    <t>198,930</t>
  </si>
  <si>
    <t>2,123,462</t>
  </si>
  <si>
    <t>719,422</t>
  </si>
  <si>
    <t>275,600</t>
  </si>
  <si>
    <t>367,178</t>
  </si>
  <si>
    <t>2,751,479</t>
  </si>
  <si>
    <t>749,114</t>
  </si>
  <si>
    <t>954,503</t>
  </si>
  <si>
    <t>433,229</t>
  </si>
  <si>
    <t>499,502</t>
  </si>
  <si>
    <t>393,129</t>
  </si>
  <si>
    <t>281,155</t>
  </si>
  <si>
    <t>850,913</t>
  </si>
  <si>
    <t>1,154,719</t>
  </si>
  <si>
    <t>1,948,194</t>
  </si>
  <si>
    <t>1,476,228</t>
  </si>
  <si>
    <t>492,415</t>
  </si>
  <si>
    <t>598,601</t>
  </si>
  <si>
    <t>352,066</t>
  </si>
  <si>
    <t>196,215</t>
  </si>
  <si>
    <t>661,240</t>
  </si>
  <si>
    <t>435,544</t>
  </si>
  <si>
    <t>1,542,213</t>
  </si>
  <si>
    <t>316,690</t>
  </si>
  <si>
    <t>1,771,629</t>
  </si>
  <si>
    <t>2,197,408</t>
  </si>
  <si>
    <t>214,463</t>
  </si>
  <si>
    <t>2,269,604</t>
  </si>
  <si>
    <t>1,050,390</t>
  </si>
  <si>
    <t>1,087,449</t>
  </si>
  <si>
    <t>2,721,979</t>
  </si>
  <si>
    <t>102,202</t>
  </si>
  <si>
    <t>582,294</t>
  </si>
  <si>
    <t>291,896</t>
  </si>
  <si>
    <t>1,763,747</t>
  </si>
  <si>
    <t>3,635,024</t>
  </si>
  <si>
    <t>336,255</t>
  </si>
  <si>
    <t>126,404</t>
  </si>
  <si>
    <t>878,751</t>
  </si>
  <si>
    <t>2,070,930</t>
  </si>
  <si>
    <t>194,048</t>
  </si>
  <si>
    <t>1,182,001</t>
  </si>
  <si>
    <t>187,522</t>
  </si>
  <si>
    <t>4,032</t>
  </si>
  <si>
    <t>1,433</t>
  </si>
  <si>
    <t>8,592</t>
  </si>
  <si>
    <t>6,128</t>
  </si>
  <si>
    <t>60,519</t>
  </si>
  <si>
    <t>9,102</t>
  </si>
  <si>
    <t>13,968</t>
  </si>
  <si>
    <t>1,816</t>
  </si>
  <si>
    <t>5,691</t>
  </si>
  <si>
    <t>6,418</t>
  </si>
  <si>
    <t>4,103</t>
  </si>
  <si>
    <t>1,721</t>
  </si>
  <si>
    <t>18,160</t>
  </si>
  <si>
    <t>12,726</t>
  </si>
  <si>
    <t>16,456</t>
  </si>
  <si>
    <t>3,647</t>
  </si>
  <si>
    <t>6,801</t>
  </si>
  <si>
    <t>6,237</t>
  </si>
  <si>
    <t>1,524</t>
  </si>
  <si>
    <t>3,702</t>
  </si>
  <si>
    <t>19,693</t>
  </si>
  <si>
    <t>2,765</t>
  </si>
  <si>
    <t>1,252</t>
  </si>
  <si>
    <t>5,478</t>
  </si>
  <si>
    <t>3,478</t>
  </si>
  <si>
    <t>707</t>
  </si>
  <si>
    <t>17,991</t>
  </si>
  <si>
    <t>66,675</t>
  </si>
  <si>
    <t>26,757</t>
  </si>
  <si>
    <t>395</t>
  </si>
  <si>
    <t>43,804</t>
  </si>
  <si>
    <t>1,037</t>
  </si>
  <si>
    <t>4,868</t>
  </si>
  <si>
    <t>51,644</t>
  </si>
  <si>
    <t>92</t>
  </si>
  <si>
    <t>12,600</t>
  </si>
  <si>
    <t>1,222</t>
  </si>
  <si>
    <t>1,862</t>
  </si>
  <si>
    <t>78,742</t>
  </si>
  <si>
    <t>6,315</t>
  </si>
  <si>
    <t>469</t>
  </si>
  <si>
    <t>14,591</t>
  </si>
  <si>
    <t>152,625</t>
  </si>
  <si>
    <t>1,927</t>
  </si>
  <si>
    <t>1,958</t>
  </si>
  <si>
    <t>488</t>
  </si>
  <si>
    <t>20,583</t>
  </si>
  <si>
    <t>728</t>
  </si>
  <si>
    <t>230</t>
  </si>
  <si>
    <t>321</t>
  </si>
  <si>
    <t>16,000</t>
  </si>
  <si>
    <t>258</t>
  </si>
  <si>
    <t>15,918</t>
  </si>
  <si>
    <t>30,314</t>
  </si>
  <si>
    <t>6,993</t>
  </si>
  <si>
    <t>279</t>
  </si>
  <si>
    <t>536</t>
  </si>
  <si>
    <t>1,953</t>
  </si>
  <si>
    <t>15,767</t>
  </si>
  <si>
    <t>1,144</t>
  </si>
  <si>
    <t>26,515</t>
  </si>
  <si>
    <t>2,462</t>
  </si>
  <si>
    <t>8,231</t>
  </si>
  <si>
    <t>710</t>
  </si>
  <si>
    <t>82,640</t>
  </si>
  <si>
    <t>365</t>
  </si>
  <si>
    <t>50,100</t>
  </si>
  <si>
    <t>582</t>
  </si>
  <si>
    <t>197</t>
  </si>
  <si>
    <t>1,088</t>
  </si>
  <si>
    <t>34,850</t>
  </si>
  <si>
    <t>168,006</t>
  </si>
  <si>
    <t>2,799</t>
  </si>
  <si>
    <t>215,406</t>
  </si>
  <si>
    <t>202</t>
  </si>
  <si>
    <t>6,389</t>
  </si>
  <si>
    <t>6,353</t>
  </si>
  <si>
    <t>283</t>
  </si>
  <si>
    <t>16,387</t>
  </si>
  <si>
    <t>23</t>
  </si>
  <si>
    <t>107</t>
  </si>
  <si>
    <t>5,920</t>
  </si>
  <si>
    <t>3,672</t>
  </si>
  <si>
    <t>482</t>
  </si>
  <si>
    <t>152,538</t>
  </si>
  <si>
    <t>14,493</t>
  </si>
  <si>
    <t>29,673</t>
  </si>
  <si>
    <t>80,029</t>
  </si>
  <si>
    <t>21,265</t>
  </si>
  <si>
    <t>30,705</t>
  </si>
  <si>
    <t>1,378,003</t>
  </si>
  <si>
    <t>36,217</t>
  </si>
  <si>
    <t>263,623</t>
  </si>
  <si>
    <t>59,608</t>
  </si>
  <si>
    <t>1,818</t>
  </si>
  <si>
    <t>2,962</t>
  </si>
  <si>
    <t>342,729</t>
  </si>
  <si>
    <t>8,582</t>
  </si>
  <si>
    <t>34,590</t>
  </si>
  <si>
    <t>28,187</t>
  </si>
  <si>
    <t>115,618</t>
  </si>
  <si>
    <t>148,116</t>
  </si>
  <si>
    <t>11,095</t>
  </si>
  <si>
    <t>119,084</t>
  </si>
  <si>
    <t>25,701</t>
  </si>
  <si>
    <t>25,958</t>
  </si>
  <si>
    <t>9,045</t>
  </si>
  <si>
    <t>137,989</t>
  </si>
  <si>
    <t>2,200</t>
  </si>
  <si>
    <t>4,921</t>
  </si>
  <si>
    <t>16,086</t>
  </si>
  <si>
    <t>78,782</t>
  </si>
  <si>
    <t>67,236</t>
  </si>
  <si>
    <t>248,405</t>
  </si>
  <si>
    <t>32,175</t>
  </si>
  <si>
    <t>2,746</t>
  </si>
  <si>
    <t>757,429</t>
  </si>
  <si>
    <t>297,490</t>
  </si>
  <si>
    <t>58,897</t>
  </si>
  <si>
    <t>40,017</t>
  </si>
  <si>
    <t>5,717</t>
  </si>
  <si>
    <t>4,910</t>
  </si>
  <si>
    <t>110,199</t>
  </si>
  <si>
    <t>5,984</t>
  </si>
  <si>
    <t>920,053</t>
  </si>
  <si>
    <t>152,899</t>
  </si>
  <si>
    <t>465</t>
  </si>
  <si>
    <t>3,686</t>
  </si>
  <si>
    <t>64,102</t>
  </si>
  <si>
    <t>41,834</t>
  </si>
  <si>
    <t>737</t>
  </si>
  <si>
    <t>22,225</t>
  </si>
  <si>
    <t>14,205</t>
  </si>
  <si>
    <t>21,451</t>
  </si>
  <si>
    <t>35,608</t>
  </si>
  <si>
    <t>37,005</t>
  </si>
  <si>
    <t>26,672</t>
  </si>
  <si>
    <t>112,138</t>
  </si>
  <si>
    <t>76,251</t>
  </si>
  <si>
    <t>5,754</t>
  </si>
  <si>
    <t>3,759</t>
  </si>
  <si>
    <t>81</t>
  </si>
  <si>
    <t>16,629</t>
  </si>
  <si>
    <t>35,418</t>
  </si>
  <si>
    <t>665</t>
  </si>
  <si>
    <t>46,428</t>
  </si>
  <si>
    <t>39,534</t>
  </si>
  <si>
    <t>19,495</t>
  </si>
  <si>
    <t>28,200</t>
  </si>
  <si>
    <t>32,780</t>
  </si>
  <si>
    <t>30,531</t>
  </si>
  <si>
    <t>31,994</t>
  </si>
  <si>
    <t>16,578</t>
  </si>
  <si>
    <t>17,207</t>
  </si>
  <si>
    <t>5,637</t>
  </si>
  <si>
    <t>48,618</t>
  </si>
  <si>
    <t>66,634</t>
  </si>
  <si>
    <t>2,703</t>
  </si>
  <si>
    <t>33,692</t>
  </si>
  <si>
    <t>38,414</t>
  </si>
  <si>
    <t>15,906</t>
  </si>
  <si>
    <t>12,144</t>
  </si>
  <si>
    <t>11,899</t>
  </si>
  <si>
    <t>14,685</t>
  </si>
  <si>
    <t>31,802</t>
  </si>
  <si>
    <t>41,964</t>
  </si>
  <si>
    <t>33,167</t>
  </si>
  <si>
    <t>15,286</t>
  </si>
  <si>
    <t>36,260</t>
  </si>
  <si>
    <t>20,494</t>
  </si>
  <si>
    <t>57,598</t>
  </si>
  <si>
    <t>76,245</t>
  </si>
  <si>
    <t>1,844</t>
  </si>
  <si>
    <t>18,898</t>
  </si>
  <si>
    <t>28,690</t>
  </si>
  <si>
    <t>36,730</t>
  </si>
  <si>
    <t>110,770</t>
  </si>
  <si>
    <t>31,299</t>
  </si>
  <si>
    <t>7,294</t>
  </si>
  <si>
    <t>29,393</t>
  </si>
  <si>
    <t>42,450</t>
  </si>
  <si>
    <t>12,325</t>
  </si>
  <si>
    <t>37,187</t>
  </si>
  <si>
    <t>220,483</t>
  </si>
  <si>
    <t>36,258</t>
  </si>
  <si>
    <t>230,095</t>
  </si>
  <si>
    <t>164,617</t>
  </si>
  <si>
    <t>4,635,040</t>
  </si>
  <si>
    <t>597,097</t>
  </si>
  <si>
    <t>238,351</t>
  </si>
  <si>
    <t>58,969</t>
  </si>
  <si>
    <t>39,514</t>
  </si>
  <si>
    <t>1,449,604</t>
  </si>
  <si>
    <t>395,140</t>
  </si>
  <si>
    <t>191,757</t>
  </si>
  <si>
    <t>195,431</t>
  </si>
  <si>
    <t>1,618,750</t>
  </si>
  <si>
    <t>321,055</t>
  </si>
  <si>
    <t>664,178</t>
  </si>
  <si>
    <t>222,978</t>
  </si>
  <si>
    <t>211,646</t>
  </si>
  <si>
    <t>79,284</t>
  </si>
  <si>
    <t>112,557</t>
  </si>
  <si>
    <t>501,417</t>
  </si>
  <si>
    <t>444,827</t>
  </si>
  <si>
    <t>1,322,630</t>
  </si>
  <si>
    <t>800,981</t>
  </si>
  <si>
    <t>158,283</t>
  </si>
  <si>
    <t>296,849</t>
  </si>
  <si>
    <t>154,528</t>
  </si>
  <si>
    <t>113,733</t>
  </si>
  <si>
    <t>198,263</t>
  </si>
  <si>
    <t>82,270</t>
  </si>
  <si>
    <t>657,956</t>
  </si>
  <si>
    <t>200,727</t>
  </si>
  <si>
    <t>1,411,790</t>
  </si>
  <si>
    <t>853,879</t>
  </si>
  <si>
    <t>118,080</t>
  </si>
  <si>
    <t>787,276</t>
  </si>
  <si>
    <t>768,712</t>
  </si>
  <si>
    <t>1,183,964</t>
  </si>
  <si>
    <t>20,755</t>
  </si>
  <si>
    <t>274,093</t>
  </si>
  <si>
    <t>83,369</t>
  </si>
  <si>
    <t>357,692</t>
  </si>
  <si>
    <t>2,358,248</t>
  </si>
  <si>
    <t>218,386</t>
  </si>
  <si>
    <t>72,957</t>
  </si>
  <si>
    <t>492,825</t>
  </si>
  <si>
    <t>1,129,671</t>
  </si>
  <si>
    <t>4,498</t>
  </si>
  <si>
    <t>518,115</t>
  </si>
  <si>
    <t>91,663</t>
  </si>
  <si>
    <t>33,425</t>
  </si>
  <si>
    <t>29,922</t>
  </si>
  <si>
    <t>22,631</t>
  </si>
  <si>
    <t>281,045</t>
  </si>
  <si>
    <t>41,794</t>
  </si>
  <si>
    <t>42,816</t>
  </si>
  <si>
    <t>5,838</t>
  </si>
  <si>
    <t>6,074</t>
  </si>
  <si>
    <t>165,332</t>
  </si>
  <si>
    <t>114,915</t>
  </si>
  <si>
    <t>306</t>
  </si>
  <si>
    <t>10,341</t>
  </si>
  <si>
    <t>116,118</t>
  </si>
  <si>
    <t>252,033</t>
  </si>
  <si>
    <t>21,833</t>
  </si>
  <si>
    <t>31,881</t>
  </si>
  <si>
    <t>16,795</t>
  </si>
  <si>
    <t>15,477</t>
  </si>
  <si>
    <t>10,816</t>
  </si>
  <si>
    <t>27,929</t>
  </si>
  <si>
    <t>101,432</t>
  </si>
  <si>
    <t>58,228</t>
  </si>
  <si>
    <t>45,796</t>
  </si>
  <si>
    <t>14,362</t>
  </si>
  <si>
    <t>17,596</t>
  </si>
  <si>
    <t>9,276</t>
  </si>
  <si>
    <t>11,538</t>
  </si>
  <si>
    <t>28,099</t>
  </si>
  <si>
    <t>8,508</t>
  </si>
  <si>
    <t>57,214</t>
  </si>
  <si>
    <t>5,004</t>
  </si>
  <si>
    <t>93,205</t>
  </si>
  <si>
    <t>121,032</t>
  </si>
  <si>
    <t>80,227</t>
  </si>
  <si>
    <t>31,733</t>
  </si>
  <si>
    <t>39,758</t>
  </si>
  <si>
    <t>72,896</t>
  </si>
  <si>
    <t>4,865</t>
  </si>
  <si>
    <t>4,486</t>
  </si>
  <si>
    <t>5,676</t>
  </si>
  <si>
    <t>59,648</t>
  </si>
  <si>
    <t>141,892</t>
  </si>
  <si>
    <t>16,772</t>
  </si>
  <si>
    <t>11,972</t>
  </si>
  <si>
    <t>41,288</t>
  </si>
  <si>
    <t>135,270</t>
  </si>
  <si>
    <t>160,076</t>
  </si>
  <si>
    <t>40,398</t>
  </si>
  <si>
    <t>4,158</t>
  </si>
  <si>
    <t>14,146</t>
  </si>
  <si>
    <t>10,671</t>
  </si>
  <si>
    <t>20</t>
  </si>
  <si>
    <t>8,346</t>
  </si>
  <si>
    <t>752,340</t>
  </si>
  <si>
    <t>13,742</t>
  </si>
  <si>
    <t>134</t>
  </si>
  <si>
    <t>24,424</t>
  </si>
  <si>
    <t>15,001</t>
  </si>
  <si>
    <t>58,067</t>
  </si>
  <si>
    <t>15,016</t>
  </si>
  <si>
    <t>9,865</t>
  </si>
  <si>
    <t>5,857</t>
  </si>
  <si>
    <t>7,577</t>
  </si>
  <si>
    <t>34,678</t>
  </si>
  <si>
    <t>785</t>
  </si>
  <si>
    <t>6,583</t>
  </si>
  <si>
    <t>19,628</t>
  </si>
  <si>
    <t>23,555</t>
  </si>
  <si>
    <t>21,812</t>
  </si>
  <si>
    <t>1,529</t>
  </si>
  <si>
    <t>28,196</t>
  </si>
  <si>
    <t>19,160</t>
  </si>
  <si>
    <t>56,798</t>
  </si>
  <si>
    <t>2,070</t>
  </si>
  <si>
    <t>10,670</t>
  </si>
  <si>
    <t>6,039</t>
  </si>
  <si>
    <t>22,456</t>
  </si>
  <si>
    <t>21,148</t>
  </si>
  <si>
    <t>449</t>
  </si>
  <si>
    <t>65,805</t>
  </si>
  <si>
    <t>75,914</t>
  </si>
  <si>
    <t>51,608</t>
  </si>
  <si>
    <t>173,274</t>
  </si>
  <si>
    <t>149,452</t>
  </si>
  <si>
    <t>4,535,825</t>
  </si>
  <si>
    <t>56,774</t>
  </si>
  <si>
    <t>141,008</t>
  </si>
  <si>
    <t>117,494</t>
  </si>
  <si>
    <t>58,429</t>
  </si>
  <si>
    <t>171,749</t>
  </si>
  <si>
    <t>81,296</t>
  </si>
  <si>
    <t>53,544</t>
  </si>
  <si>
    <t>47,431</t>
  </si>
  <si>
    <t>552,696</t>
  </si>
  <si>
    <t>51,828</t>
  </si>
  <si>
    <t>146,470</t>
  </si>
  <si>
    <t>98,132</t>
  </si>
  <si>
    <t>112,292</t>
  </si>
  <si>
    <t>106,475</t>
  </si>
  <si>
    <t>113,492</t>
  </si>
  <si>
    <t>179,997</t>
  </si>
  <si>
    <t>301,510</t>
  </si>
  <si>
    <t>217,314</t>
  </si>
  <si>
    <t>484,398</t>
  </si>
  <si>
    <t>81,682</t>
  </si>
  <si>
    <t>142,822</t>
  </si>
  <si>
    <t>112,971</t>
  </si>
  <si>
    <t>36,475</t>
  </si>
  <si>
    <t>256,769</t>
  </si>
  <si>
    <t>216,120</t>
  </si>
  <si>
    <t>485,902</t>
  </si>
  <si>
    <t>44,871</t>
  </si>
  <si>
    <t>125,822</t>
  </si>
  <si>
    <t>349,981</t>
  </si>
  <si>
    <t>74,562</t>
  </si>
  <si>
    <t>907,882</t>
  </si>
  <si>
    <t>727</t>
  </si>
  <si>
    <t>381,707</t>
  </si>
  <si>
    <t>1,038,215</t>
  </si>
  <si>
    <t>61,959</t>
  </si>
  <si>
    <t>126,871</t>
  </si>
  <si>
    <t>135,433</t>
  </si>
  <si>
    <t>372,981</t>
  </si>
  <si>
    <t>609,900</t>
  </si>
  <si>
    <t>56,433</t>
  </si>
  <si>
    <t>25,674</t>
  </si>
  <si>
    <t>231,791</t>
  </si>
  <si>
    <t>365,363</t>
  </si>
  <si>
    <t>8,144</t>
  </si>
  <si>
    <t>464,571</t>
  </si>
  <si>
    <t>40,309</t>
  </si>
  <si>
    <t>4,113</t>
  </si>
  <si>
    <t>1,633</t>
  </si>
  <si>
    <t>1,849</t>
  </si>
  <si>
    <t>27,002</t>
  </si>
  <si>
    <t>79</t>
  </si>
  <si>
    <t>3,602</t>
  </si>
  <si>
    <t>8,242</t>
  </si>
  <si>
    <t>52,924</t>
  </si>
  <si>
    <t>9,683</t>
  </si>
  <si>
    <t>28,942</t>
  </si>
  <si>
    <t>12,509</t>
  </si>
  <si>
    <t>4,539</t>
  </si>
  <si>
    <t>32,558</t>
  </si>
  <si>
    <t>77,603</t>
  </si>
  <si>
    <t>2,597</t>
  </si>
  <si>
    <t>2,774</t>
  </si>
  <si>
    <t>5,540</t>
  </si>
  <si>
    <t>4,206</t>
  </si>
  <si>
    <t>9,844</t>
  </si>
  <si>
    <t>1,802</t>
  </si>
  <si>
    <t>256,143</t>
  </si>
  <si>
    <t>221,075</t>
  </si>
  <si>
    <t>64,680</t>
  </si>
  <si>
    <t>63,046</t>
  </si>
  <si>
    <t>77,874</t>
  </si>
  <si>
    <t>20,229</t>
  </si>
  <si>
    <t>1,060</t>
  </si>
  <si>
    <t>4,543</t>
  </si>
  <si>
    <t>7,600</t>
  </si>
  <si>
    <t>1,940</t>
  </si>
  <si>
    <t>1,231</t>
  </si>
  <si>
    <t>35,806</t>
  </si>
  <si>
    <t>47,593</t>
  </si>
  <si>
    <t>779</t>
  </si>
  <si>
    <t>21,094</t>
  </si>
  <si>
    <t>5,505</t>
  </si>
  <si>
    <t>18,088</t>
  </si>
  <si>
    <t>8,459</t>
  </si>
  <si>
    <t>143,730</t>
  </si>
  <si>
    <t>6,585</t>
  </si>
  <si>
    <t>176,649</t>
  </si>
  <si>
    <t>2,220</t>
  </si>
  <si>
    <t>876</t>
  </si>
  <si>
    <t>4,490,316</t>
  </si>
  <si>
    <t>196,321</t>
  </si>
  <si>
    <t>4,918,318</t>
  </si>
  <si>
    <t>3,256,931</t>
  </si>
  <si>
    <t>107,640,534</t>
  </si>
  <si>
    <t>8,170,466</t>
  </si>
  <si>
    <t>10,511,490</t>
  </si>
  <si>
    <t>1,907,137</t>
  </si>
  <si>
    <t>2,641,587</t>
  </si>
  <si>
    <t>2,426,900</t>
  </si>
  <si>
    <t>12,648,079</t>
  </si>
  <si>
    <t>2,576,863</t>
  </si>
  <si>
    <t>2,076,673</t>
  </si>
  <si>
    <t>17,883,834</t>
  </si>
  <si>
    <t>6,514,797</t>
  </si>
  <si>
    <t>4,340,423</t>
  </si>
  <si>
    <t>3,851,644</t>
  </si>
  <si>
    <t>5,010,439</t>
  </si>
  <si>
    <t>3,604,434</t>
  </si>
  <si>
    <t>1,790,833</t>
  </si>
  <si>
    <t>10,540,951</t>
  </si>
  <si>
    <t>18,689,278</t>
  </si>
  <si>
    <t>11,333,887</t>
  </si>
  <si>
    <t>13,239,334</t>
  </si>
  <si>
    <t>2,290,344</t>
  </si>
  <si>
    <t>6,843,948</t>
  </si>
  <si>
    <t>1,476,941</t>
  </si>
  <si>
    <t>2,674,286</t>
  </si>
  <si>
    <t>895,770</t>
  </si>
  <si>
    <t>17,273,498</t>
  </si>
  <si>
    <t>1,344,139</t>
  </si>
  <si>
    <t>56,356,425</t>
  </si>
  <si>
    <t>13,352,120</t>
  </si>
  <si>
    <t>474,912</t>
  </si>
  <si>
    <t>8,707,947</t>
  </si>
  <si>
    <t>3,730,132</t>
  </si>
  <si>
    <t>9,684,005</t>
  </si>
  <si>
    <t>15,287,269</t>
  </si>
  <si>
    <t>1,447,270</t>
  </si>
  <si>
    <t>4,856,152</t>
  </si>
  <si>
    <t>32,376</t>
  </si>
  <si>
    <t>1,890,667</t>
  </si>
  <si>
    <t>4,392,285</t>
  </si>
  <si>
    <t>930,149</t>
  </si>
  <si>
    <t>14,967,663</t>
  </si>
  <si>
    <t>2,060,639</t>
  </si>
  <si>
    <t>9,061,928</t>
  </si>
  <si>
    <t>3,912,800</t>
  </si>
  <si>
    <t>4,545,242</t>
  </si>
  <si>
    <t>2,866,175</t>
  </si>
  <si>
    <t>95,152,230</t>
  </si>
  <si>
    <t>7,510,366</t>
  </si>
  <si>
    <t>9,733,258</t>
  </si>
  <si>
    <t>1,652,335</t>
  </si>
  <si>
    <t>2,066,842</t>
  </si>
  <si>
    <t>11,643,781</t>
  </si>
  <si>
    <t>2,430,032</t>
  </si>
  <si>
    <t>1,835,864</t>
  </si>
  <si>
    <t>15,296,693</t>
  </si>
  <si>
    <t>5,816,072</t>
  </si>
  <si>
    <t>3,897,236</t>
  </si>
  <si>
    <t>3,413,677</t>
  </si>
  <si>
    <t>4,499,086</t>
  </si>
  <si>
    <t>3,246,226</t>
  </si>
  <si>
    <t>1,605,096</t>
  </si>
  <si>
    <t>9,507,776</t>
  </si>
  <si>
    <t>16,280,331</t>
  </si>
  <si>
    <t>10,238,864</t>
  </si>
  <si>
    <t>11,882,330</t>
  </si>
  <si>
    <t>1,852,937</t>
  </si>
  <si>
    <t>6,510,224</t>
  </si>
  <si>
    <t>1,300,809</t>
  </si>
  <si>
    <t>2,360,596</t>
  </si>
  <si>
    <t>105,759</t>
  </si>
  <si>
    <t>15,037,845</t>
  </si>
  <si>
    <t>1,252,651</t>
  </si>
  <si>
    <t>52,738,515</t>
  </si>
  <si>
    <t>12,609,608</t>
  </si>
  <si>
    <t>367,635</t>
  </si>
  <si>
    <t>8,698,901</t>
  </si>
  <si>
    <t>3,495,264</t>
  </si>
  <si>
    <t>8,879,552</t>
  </si>
  <si>
    <t>12,800,890</t>
  </si>
  <si>
    <t>1,329,152</t>
  </si>
  <si>
    <t>4,432,104</t>
  </si>
  <si>
    <t>246,508</t>
  </si>
  <si>
    <t>3,991,400</t>
  </si>
  <si>
    <t>819,330</t>
  </si>
  <si>
    <t>14,105,766</t>
  </si>
  <si>
    <t>1,950,571</t>
  </si>
  <si>
    <t>8,151,462</t>
  </si>
  <si>
    <t>577,516</t>
  </si>
  <si>
    <t>373,076</t>
  </si>
  <si>
    <t>390,756</t>
  </si>
  <si>
    <t>12,488,304</t>
  </si>
  <si>
    <t>660,100</t>
  </si>
  <si>
    <t>778,232</t>
  </si>
  <si>
    <t>254,802</t>
  </si>
  <si>
    <t>574,745</t>
  </si>
  <si>
    <t>1,004,298</t>
  </si>
  <si>
    <t>146,831</t>
  </si>
  <si>
    <t>240,809</t>
  </si>
  <si>
    <t>2,587,141</t>
  </si>
  <si>
    <t>698,725</t>
  </si>
  <si>
    <t>443,187</t>
  </si>
  <si>
    <t>437,967</t>
  </si>
  <si>
    <t>511,353</t>
  </si>
  <si>
    <t>358,208</t>
  </si>
  <si>
    <t>185,737</t>
  </si>
  <si>
    <t>1,033,175</t>
  </si>
  <si>
    <t>2,408,947</t>
  </si>
  <si>
    <t>1,095,023</t>
  </si>
  <si>
    <t>1,357,004</t>
  </si>
  <si>
    <t>437,407</t>
  </si>
  <si>
    <t>333,724</t>
  </si>
  <si>
    <t>176,132</t>
  </si>
  <si>
    <t>313,690</t>
  </si>
  <si>
    <t>790,011</t>
  </si>
  <si>
    <t>2,235,653</t>
  </si>
  <si>
    <t>91,488</t>
  </si>
  <si>
    <t>3,617,910</t>
  </si>
  <si>
    <t>742,512</t>
  </si>
  <si>
    <t>107,277</t>
  </si>
  <si>
    <t>9,046</t>
  </si>
  <si>
    <t>234,868</t>
  </si>
  <si>
    <t>804,453</t>
  </si>
  <si>
    <t>2,486,379</t>
  </si>
  <si>
    <t>118,118</t>
  </si>
  <si>
    <t>424,048</t>
  </si>
  <si>
    <t>1,644,159</t>
  </si>
  <si>
    <t>400,885</t>
  </si>
  <si>
    <t>110,819</t>
  </si>
  <si>
    <t>861,897</t>
  </si>
  <si>
    <t>110,068</t>
  </si>
  <si>
    <t>910,466</t>
  </si>
  <si>
    <t>102,176</t>
  </si>
  <si>
    <t>931,184</t>
  </si>
  <si>
    <t>124,617</t>
  </si>
  <si>
    <t>128,609</t>
  </si>
  <si>
    <t>188,097</t>
  </si>
  <si>
    <t>102,722</t>
  </si>
  <si>
    <t>393,994</t>
  </si>
  <si>
    <t>152,348</t>
  </si>
  <si>
    <t>567,075</t>
  </si>
  <si>
    <t>2,954,227</t>
  </si>
  <si>
    <t>174,454</t>
  </si>
  <si>
    <t>129,956</t>
  </si>
  <si>
    <t>8,391</t>
  </si>
  <si>
    <t>462,390</t>
  </si>
  <si>
    <t>1,483</t>
  </si>
  <si>
    <t>104,810</t>
  </si>
  <si>
    <t>52,213</t>
  </si>
  <si>
    <t>174,700</t>
  </si>
  <si>
    <t>435,228</t>
  </si>
  <si>
    <t>49,043</t>
  </si>
  <si>
    <t>659,166</t>
  </si>
  <si>
    <t>781,247</t>
  </si>
  <si>
    <t>372,270</t>
  </si>
  <si>
    <t>548,586</t>
  </si>
  <si>
    <t>47,418</t>
  </si>
  <si>
    <t>12,461</t>
  </si>
  <si>
    <t>189,504</t>
  </si>
  <si>
    <t>20,443</t>
  </si>
  <si>
    <t>849,204</t>
  </si>
  <si>
    <t>154,903</t>
  </si>
  <si>
    <t>1,119,812</t>
  </si>
  <si>
    <t>1,040,959</t>
  </si>
  <si>
    <t>4,013,726</t>
  </si>
  <si>
    <t>92,871</t>
  </si>
  <si>
    <t>2,115,757</t>
  </si>
  <si>
    <t>66,333</t>
  </si>
  <si>
    <t>721,049</t>
  </si>
  <si>
    <t>193,907</t>
  </si>
  <si>
    <t>1,631,646</t>
  </si>
  <si>
    <t>248,903</t>
  </si>
  <si>
    <t>126,174</t>
  </si>
  <si>
    <t>8,187</t>
  </si>
  <si>
    <t>271,563</t>
  </si>
  <si>
    <t>5,231,610</t>
  </si>
  <si>
    <t>41,255</t>
  </si>
  <si>
    <t>66,590</t>
  </si>
  <si>
    <t>523,899</t>
  </si>
  <si>
    <t>1,411,353</t>
  </si>
  <si>
    <t>423,931</t>
  </si>
  <si>
    <t>102,658</t>
  </si>
  <si>
    <t>536,929</t>
  </si>
  <si>
    <t>577</t>
  </si>
  <si>
    <t>223,789</t>
  </si>
  <si>
    <t>4,425</t>
  </si>
  <si>
    <t>35,708</t>
  </si>
  <si>
    <t>29,351</t>
  </si>
  <si>
    <t>382,081</t>
  </si>
  <si>
    <t>409</t>
  </si>
  <si>
    <t>82,600</t>
  </si>
  <si>
    <t>48,248</t>
  </si>
  <si>
    <t>13,801</t>
  </si>
  <si>
    <t>214,378</t>
  </si>
  <si>
    <t>472,956</t>
  </si>
  <si>
    <t>214,698</t>
  </si>
  <si>
    <t>605,845</t>
  </si>
  <si>
    <t>1,203,725</t>
  </si>
  <si>
    <t>10,735</t>
  </si>
  <si>
    <t>213</t>
  </si>
  <si>
    <t>176,453</t>
  </si>
  <si>
    <t>982,470</t>
  </si>
  <si>
    <t>133,103</t>
  </si>
  <si>
    <t>22,935</t>
  </si>
  <si>
    <t>932</t>
  </si>
  <si>
    <t>208,610</t>
  </si>
  <si>
    <t>46,014</t>
  </si>
  <si>
    <t>18,263</t>
  </si>
  <si>
    <t>44,892</t>
  </si>
  <si>
    <t>169,695</t>
  </si>
  <si>
    <t>146,774</t>
  </si>
  <si>
    <t>472,444</t>
  </si>
  <si>
    <t>2,916,100</t>
  </si>
  <si>
    <t>100,605</t>
  </si>
  <si>
    <t>80,309</t>
  </si>
  <si>
    <t>22,210</t>
  </si>
  <si>
    <t>35,242</t>
  </si>
  <si>
    <t>241,668</t>
  </si>
  <si>
    <t>308,291</t>
  </si>
  <si>
    <t>340,570</t>
  </si>
  <si>
    <t>234,141</t>
  </si>
  <si>
    <t>12,331</t>
  </si>
  <si>
    <t>111,422</t>
  </si>
  <si>
    <t>513,967</t>
  </si>
  <si>
    <t>1,269,623</t>
  </si>
  <si>
    <t>80,223</t>
  </si>
  <si>
    <t>21,112</t>
  </si>
  <si>
    <t>1,772</t>
  </si>
  <si>
    <t>625,056</t>
  </si>
  <si>
    <t>115,800</t>
  </si>
  <si>
    <t>187</t>
  </si>
  <si>
    <t>251,574</t>
  </si>
  <si>
    <t>38,366</t>
  </si>
  <si>
    <t>386,598</t>
  </si>
  <si>
    <t>1,161,436</t>
  </si>
  <si>
    <t>12,036</t>
  </si>
  <si>
    <t>76,138</t>
  </si>
  <si>
    <t>56,162</t>
  </si>
  <si>
    <t>24,562</t>
  </si>
  <si>
    <t>54,655</t>
  </si>
  <si>
    <t>108,912</t>
  </si>
  <si>
    <t>36,200</t>
  </si>
  <si>
    <t>5,463</t>
  </si>
  <si>
    <t>122,972</t>
  </si>
  <si>
    <t>31,417</t>
  </si>
  <si>
    <t>49,623</t>
  </si>
  <si>
    <t>2</t>
  </si>
  <si>
    <t>185,823</t>
  </si>
  <si>
    <t>3,236</t>
  </si>
  <si>
    <t>155,938</t>
  </si>
  <si>
    <t>1,040,958</t>
  </si>
  <si>
    <t>1,913</t>
  </si>
  <si>
    <t>66,120</t>
  </si>
  <si>
    <t>699,937</t>
  </si>
  <si>
    <t>15,682</t>
  </si>
  <si>
    <t>8,000</t>
  </si>
  <si>
    <t>1,025</t>
  </si>
  <si>
    <t>41,236</t>
  </si>
  <si>
    <t>2,695</t>
  </si>
  <si>
    <t>41,307</t>
  </si>
  <si>
    <t>411,895</t>
  </si>
  <si>
    <t>10,667</t>
  </si>
  <si>
    <t>531,659</t>
  </si>
  <si>
    <t>81,792</t>
  </si>
  <si>
    <t>29,062</t>
  </si>
  <si>
    <t>78,608</t>
  </si>
  <si>
    <t>510</t>
  </si>
  <si>
    <t>1,149</t>
  </si>
  <si>
    <t>58,923</t>
  </si>
  <si>
    <t>2,928</t>
  </si>
  <si>
    <t>203,120</t>
  </si>
  <si>
    <t>50,124</t>
  </si>
  <si>
    <t>74</t>
  </si>
  <si>
    <t>3,681</t>
  </si>
  <si>
    <t>581,844</t>
  </si>
  <si>
    <t>1,540,378</t>
  </si>
  <si>
    <t>24,120</t>
  </si>
  <si>
    <t>18,964</t>
  </si>
  <si>
    <t>19</t>
  </si>
  <si>
    <t>5,289</t>
  </si>
  <si>
    <t>133,674</t>
  </si>
  <si>
    <t>14,120</t>
  </si>
  <si>
    <t>5,270</t>
  </si>
  <si>
    <t>Info from FY18, udpated 1/6/2020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</si>
  <si>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</si>
  <si>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</si>
  <si>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</si>
  <si>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</si>
  <si>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</si>
  <si>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</si>
  <si>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</si>
  <si>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</si>
  <si>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</si>
  <si>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</si>
  <si>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</si>
  <si>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</si>
  <si>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</si>
  <si>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</si>
  <si>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</si>
  <si>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</si>
  <si>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</si>
  <si>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</si>
  <si>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</si>
  <si>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</si>
  <si>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</si>
  <si>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</si>
  <si>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</si>
  <si>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</si>
  <si>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</si>
  <si>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</si>
  <si>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</si>
  <si>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</si>
  <si>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</si>
  <si>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</si>
  <si>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</si>
  <si>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</si>
  <si>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</si>
  <si>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(b) Florida's corporate income tax rate willl return to 5.5% for tax years beginning on or after Jan. 1, 2022.</t>
  </si>
  <si>
    <t>(c) Georgia's corporate income tax rate will revert to 6% on January 1, 2026. The state could see a drop to 5.5% in 2020, pending legislative approval.</t>
  </si>
  <si>
    <t xml:space="preserve">(d) Illinois' rate includes two separate corporate income taxes, one at a 7% rate and one at a 2.5% rate. </t>
  </si>
  <si>
    <t>(e) Indiana's rate will change to 5.25% on July 1, 2020. The rate is scheduled to decrease to 4.9% by 2022.</t>
  </si>
  <si>
    <t>Ga. (c)</t>
  </si>
  <si>
    <t>Ill. (d)</t>
  </si>
  <si>
    <t>Ind. (e)</t>
  </si>
  <si>
    <t>Miss. (f)</t>
  </si>
  <si>
    <t>N.H. (g)</t>
  </si>
  <si>
    <t xml:space="preserve">50¢ per shaft </t>
  </si>
  <si>
    <t>Note: The Medical Device Tax was suspended from January 1, 2016 - January 1, 2020; it was repealed at the end of 2019 by H.R. 1865 (116th Congress), Further Consolidated Appropriations Act, 2020 (P.L. 116-94)</t>
  </si>
  <si>
    <t>as of January 1, 2020</t>
  </si>
  <si>
    <t>Source: The Pew Charitable Trusts, "The State Pension Funding Gap: 2017" (2019).</t>
  </si>
  <si>
    <t>CIT/Taxes</t>
  </si>
  <si>
    <t>CIT/Gen Rev</t>
  </si>
  <si>
    <t>59.27% of wholesale</t>
  </si>
  <si>
    <t>$0.40 per ml. closed tanks, 10% of wholesale other vapor products</t>
  </si>
  <si>
    <t>Dela.</t>
  </si>
  <si>
    <t>15% of wholesale</t>
  </si>
  <si>
    <t>43% of wholesale</t>
  </si>
  <si>
    <t>30% of wholesale</t>
  </si>
  <si>
    <t>$0.30 per ml. closed tanks, 8% of wholesale open tanks</t>
  </si>
  <si>
    <t>$0.10/ml closed tanks, 8% of wholesale open tanks</t>
  </si>
  <si>
    <t>$0.50 closed tanks, 12.5% of wholesale open tanks</t>
  </si>
  <si>
    <t>20% of retail</t>
  </si>
  <si>
    <t>92% of wholesale</t>
  </si>
  <si>
    <t xml:space="preserve">$0.09 per ml. open tanks, $0.27 per ml. closed tanks </t>
  </si>
  <si>
    <t>$0.05/ml</t>
  </si>
  <si>
    <t>15% excise tax (levied on wholesale at average market rate)</t>
  </si>
  <si>
    <t>$9.65/oz flowers &amp; $2.87/oz leaves cultivation tax, $1.35/oz fresh cannabis plant</t>
  </si>
  <si>
    <t xml:space="preserve">15% excise tax (retail price) </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</si>
  <si>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</si>
  <si>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</si>
  <si>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10.75% excise tax (retail price)</t>
  </si>
  <si>
    <t>15% excise tax (fair market value at wholesale), 10% excise tax (retail price)</t>
  </si>
  <si>
    <t xml:space="preserve">17% excise tax (retail price) </t>
  </si>
  <si>
    <t>(a) Maine legalized recreational marijuana in November 2016 by ballot inititative. The state is slated to implement a legal market later in 2020.</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</si>
  <si>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Several states impose local taxes as well as general sales taxes on marijuana products. Those are not included here.</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</si>
  <si>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</si>
  <si>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</si>
  <si>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</si>
  <si>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</si>
  <si>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 xml:space="preserve"> As of January 1, 2020</t>
  </si>
  <si>
    <t>(e) Tax will be fully phased out by Jan. 1, 2028.</t>
  </si>
  <si>
    <t>(c) The tax rate is 0.15% for the first year and 0.1% for all following years. Illinois's tax is being phased out by exempting increasing amounts of capital stock liability. The 2020 exemption is $30. The tax will be fully phased out by 2024.</t>
  </si>
  <si>
    <t>Facts &amp; Figures 2020</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</si>
  <si>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</si>
  <si>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</si>
  <si>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</si>
  <si>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</si>
  <si>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</si>
  <si>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have been extended through Dec. 31, 2020.</t>
  </si>
  <si>
    <t>Sources: Distilled Spirits Council of the United States; Alcohol and Tobacco Tax and Trade Bureau.</t>
  </si>
  <si>
    <t>Source: Distilled Spirits Council of the United States; Alcohol Tax and Trade Bureau.</t>
  </si>
  <si>
    <t>Source: IRS, Statistics of Income Division, October 2019.</t>
  </si>
  <si>
    <t>Calendar Year 2017</t>
  </si>
  <si>
    <t xml:space="preserve">Note: There were rougly 143.3 million total federal income tax filers in 2017. Total adjusted gross income (AGI) was rougly $10.9 trillion. The top 1% of earners have AGI above $515,371; the top 5% have AGI above $208,053; the top 10% have AGI above $145,135; the top 25% have AGI above $83,682; and the top 50% have AGI above $41,740. </t>
  </si>
  <si>
    <t>Colo. (b)</t>
  </si>
  <si>
    <t>Minn. (c)</t>
  </si>
  <si>
    <t>R.I. (c)</t>
  </si>
  <si>
    <t>S.C. (c)</t>
  </si>
  <si>
    <t>Tenn. (g)</t>
  </si>
  <si>
    <t>Wis. (c)</t>
  </si>
  <si>
    <t>(c) Bracket levels are adjusted for inflation each year.</t>
  </si>
  <si>
    <t>(g) In New Hampshire and Tennessee, tax applies to interest and dividend income only.</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</si>
  <si>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</si>
  <si>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</si>
  <si>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</si>
  <si>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</si>
  <si>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</si>
  <si>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</si>
  <si>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Source: Tax Foundation,</t>
    </r>
    <r>
      <rPr>
        <i/>
        <sz val="11"/>
        <rFont val="Arial"/>
        <family val="2"/>
      </rPr>
      <t xml:space="preserve"> State-Local Tax Burden Rankings FY 2012.</t>
    </r>
  </si>
  <si>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</si>
  <si>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</si>
  <si>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</si>
  <si>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Note: In addition to regular income taxes, many states impose other taxes on corporations such as gross receipts taxes (Table 18) and capital stock taxes (Table 36). Some states also impose an alternative minimum tax and special rates on financial institutions</t>
  </si>
  <si>
    <t>Note: Figures are calculated by dividing each state's "Intergovernmental Revenue" by its "General Revenue." "Intergovernmental Revenue" includes money transferred from one level of government to another, like federal grants to states."General Revenue" includes all tax revenue but excludes utility revenue, liquor store revenue, and investment income from state pension funds. D.C. is included only in combined state-local data.</t>
  </si>
  <si>
    <t>Average Income Tax Rate</t>
  </si>
  <si>
    <t>Calendar Year 2020</t>
  </si>
  <si>
    <t>(a) These are total payroll tax rates. The Social Security tax is split evenly between employer and employee (6.2% each) for all income levels up to $137,700. The 1.45% Medicare tax is levied on both employers and employees on all income. The Additional Medicare Tax of 0.9% is levied only on households with wages and compensation exceeding $200,000 in the case of single filers, and compensation exceeding $250,000 in the case of married households filing jointly.</t>
  </si>
  <si>
    <t>N.J. (g)</t>
  </si>
  <si>
    <t>(g) In New Jersey, the rates indicated apply to a corporation's entire net income rather than just income over the threshold. A temporary surcharge is in effect, bringing the rate to 10.5% for businesses with income over $1 million.</t>
  </si>
  <si>
    <t>(f) Mississippi continues to phase out the 3 percent bracket by increasing the exemption by $1,000 a year. This year, the exemption is $3,000. By the start of 2022, the 3% bracket will be fully eliminated.</t>
  </si>
  <si>
    <t>(a) While Alaska does not have a state-level sales tax, it allows sales taxes on the local level.</t>
  </si>
  <si>
    <t>(f) Tax will be fully phased out by Jan. 1, 2021.</t>
  </si>
  <si>
    <t>10.0% - 12.0%</t>
  </si>
  <si>
    <t>Sources: Bloomberg Tax; state statutes.</t>
  </si>
  <si>
    <t>(d) New Jersey's inheritance tax only applies to estates over $1 million. Class E is charitable organizations.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</si>
  <si>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</si>
  <si>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</si>
  <si>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</si>
  <si>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</si>
  <si>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Source: American Petroleum Institute, "State Motor Fuel Taxes by State (January 2020)."</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</si>
  <si>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</si>
  <si>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</si>
  <si>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</si>
  <si>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</si>
  <si>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</si>
  <si>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</si>
  <si>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</si>
  <si>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</si>
  <si>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</si>
  <si>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(a) Includes statewide local rate in Alabama ($0.52) and Georgia ($0.53).</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</si>
  <si>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</si>
  <si>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</si>
  <si>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</si>
  <si>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</si>
  <si>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</si>
  <si>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Ga. (d, a)</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</si>
  <si>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</si>
  <si>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</si>
  <si>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</si>
  <si>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</si>
  <si>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</si>
  <si>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</si>
  <si>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</si>
  <si>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</si>
  <si>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</si>
  <si>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</si>
  <si>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</si>
  <si>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</si>
  <si>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</si>
  <si>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</si>
  <si>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</si>
  <si>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</si>
  <si>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</si>
  <si>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</si>
  <si>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</si>
  <si>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</si>
  <si>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</si>
  <si>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</si>
  <si>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</si>
  <si>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</si>
  <si>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</si>
  <si>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</si>
  <si>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</si>
  <si>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</si>
  <si>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</si>
  <si>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</si>
  <si>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</si>
  <si>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</si>
  <si>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</si>
  <si>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</si>
  <si>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</si>
  <si>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</si>
  <si>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</si>
  <si>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</si>
  <si>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</si>
  <si>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</si>
  <si>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</si>
  <si>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</si>
  <si>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</si>
  <si>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</si>
  <si>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</si>
  <si>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</si>
  <si>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N.H. (a,e)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</si>
  <si>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</si>
  <si>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</si>
  <si>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</si>
  <si>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</si>
  <si>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</si>
  <si>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</si>
  <si>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</si>
  <si>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</si>
  <si>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</si>
  <si>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</si>
  <si>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Ariz. (c, d)</t>
  </si>
  <si>
    <t>Ark. (c, e, f)</t>
  </si>
  <si>
    <t>Calif. (b, c, d)</t>
  </si>
  <si>
    <t>Conn. (f)</t>
  </si>
  <si>
    <t>Idaho (c, d)</t>
  </si>
  <si>
    <t>Iowa (a, b, c, d)</t>
  </si>
  <si>
    <t>Maine (c, d)</t>
  </si>
  <si>
    <t>Mo. (a, b, c, d)</t>
  </si>
  <si>
    <t>Mont. (a, c, d)</t>
  </si>
  <si>
    <t xml:space="preserve">Nebr. (c, d) </t>
  </si>
  <si>
    <t>N.Y. (b, f)</t>
  </si>
  <si>
    <t>N.D. (c, d)</t>
  </si>
  <si>
    <t>Ohio (b, d)</t>
  </si>
  <si>
    <t>Ore. (a, b, c, d)</t>
  </si>
  <si>
    <t>Vt. (c, d)</t>
  </si>
  <si>
    <t>(d) 2019 brackets due to data availability.</t>
  </si>
  <si>
    <t>(e) Rates apply to individuals earning more than $79,300 in Arkansas. Two special tax tables exist for low- and middle-income individuals: one for individuals below $22,000 in income, and one for those between $22,000 and $79,300.</t>
  </si>
  <si>
    <t xml:space="preserve">(f) Arkansas, Connecticut, and New York have "tax benefit recapture," by which many high-income taxpayers pay their top tax rate on all income, not just on amounts above the bracket threshold. </t>
  </si>
  <si>
    <t>Tenn. (a)</t>
  </si>
  <si>
    <t>(a)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</si>
  <si>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</si>
  <si>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</si>
  <si>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</si>
  <si>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</si>
  <si>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Sources: U.S. Census Bureau, "Annual Survey of State and Local Government Finances"; Tax Foundation calculations</t>
  </si>
  <si>
    <t>(b) Local income taxes are excluded. Eleven states have county- or city-level income taxes; the average rates expressed as a percentage of Adjusted Gross Income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Tax Foundation, “Local Income Taxes in 2019."</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</si>
  <si>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</si>
  <si>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</si>
  <si>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 xml:space="preserve">Source: Tax Foundation calculations from the U.S. Census Bureau, "Annual Survey of State and Local Government Finances". </t>
  </si>
  <si>
    <t>Source: U.S. Census Bureau, "Annual Survey of State and Local Government Finances"; Tax Foundation calculations.</t>
  </si>
  <si>
    <t>Source: U.S. Census Bureau.</t>
  </si>
  <si>
    <t>Sources: Census Bureau, "Annual Survey of State Government Tax Collections"; Tax Foundation calculations.</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</si>
  <si>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</si>
  <si>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</si>
  <si>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</si>
  <si>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</si>
  <si>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</si>
  <si>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</si>
  <si>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</si>
  <si>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</si>
  <si>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 xml:space="preserve">Note: Some states levy gross receipts taxes in addition to sales taxes, which the U.S. Census Bureau includes in collections data. D.C.’s rank does not affect states’ ranks, but the figure in parentheses indicates where it would rank if included. See Table 18 for information on gross receipts taxes.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</si>
  <si>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</si>
  <si>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</si>
  <si>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</si>
  <si>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 xml:space="preserve">95% of wholesale (b) </t>
  </si>
  <si>
    <t>(a) Tax is effective January 2, 2020.</t>
  </si>
  <si>
    <t xml:space="preserve">(b)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</si>
  <si>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 xml:space="preserve">Note: Several states (Alaska, Illinois, and Maryland) impose local taxes as well as general sales taxes on vapor products. Those are not included here. </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</si>
  <si>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</si>
  <si>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</si>
  <si>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D.C.’s rank does not affect states’ ranks, but the figure in parentheses indicates where it would rank if included.</t>
  </si>
  <si>
    <t>$50/ounce mature flowers, $25/ouce immature flowers, $15/oz. trim, $1 per clone</t>
  </si>
  <si>
    <t>Sources: U.S. Census Bureau, "2017 American Community Survey"; Tax Foundation calculations.</t>
  </si>
  <si>
    <t>Source: U.S. Bureau of Economic Analysis.</t>
  </si>
  <si>
    <t>Source: Tax Freedom Day 2019, which is based on data from the U.S. Bureau of Economic Analysis.</t>
  </si>
  <si>
    <t>4.63% of federal taxable income with modifications</t>
  </si>
  <si>
    <t>4.95% of federal AGI</t>
  </si>
  <si>
    <t>3.23% of federal AGI</t>
  </si>
  <si>
    <t>5% of federal AGI</t>
  </si>
  <si>
    <t>4.25% of federal AGI</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</si>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</sst>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3">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6" fontId="59" fillId="0" borderId="0"/>
  </cellStyleXfs>
  <cellXfs count="742">
    <xf numFmtId="0" fontId="0" fillId="0" borderId="0" xfId="0"/>
    <xf numFmtId="173"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7"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6"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7"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11" fillId="0" borderId="0" xfId="58273" applyFont="1" applyAlignment="1">
      <alignment horizontal="right"/>
    </xf>
    <xf numFmtId="9" fontId="11" fillId="3" borderId="0" xfId="58273" applyFont="1" applyFill="1" applyAlignment="1">
      <alignment horizontal="right"/>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0" fontId="0" fillId="0" borderId="0" xfId="0"/>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0"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14" fontId="6" fillId="0" borderId="0" xfId="0" applyNumberFormat="1" applyFont="1" applyFill="1" applyBorder="1"/>
    <xf numFmtId="14" fontId="6" fillId="0" borderId="0" xfId="0" applyNumberFormat="1" applyFont="1" applyFill="1"/>
    <xf numFmtId="171"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6" fontId="12" fillId="0" borderId="0" xfId="0" applyNumberFormat="1" applyFont="1"/>
    <xf numFmtId="183" fontId="7" fillId="0" borderId="0" xfId="0" applyNumberFormat="1" applyFont="1" applyFill="1" applyAlignment="1" applyProtection="1">
      <alignment horizontal="center"/>
      <protection locked="0"/>
    </xf>
    <xf numFmtId="166" fontId="11" fillId="3" borderId="0" xfId="58273" applyNumberFormat="1" applyFont="1" applyFill="1"/>
    <xf numFmtId="2" fontId="11" fillId="0" borderId="0" xfId="0" applyNumberFormat="1" applyFont="1" applyAlignment="1">
      <alignment horizontal="right"/>
    </xf>
    <xf numFmtId="9" fontId="11" fillId="3" borderId="0" xfId="58273" applyFont="1" applyFill="1" applyAlignment="1">
      <alignment horizontal="left" wrapText="1"/>
    </xf>
    <xf numFmtId="9" fontId="11" fillId="0" borderId="0" xfId="58273" applyFont="1" applyAlignment="1">
      <alignment horizontal="left" wrapText="1"/>
    </xf>
    <xf numFmtId="167" fontId="11" fillId="0" borderId="0" xfId="0" applyNumberFormat="1" applyFont="1" applyAlignment="1">
      <alignment wrapText="1"/>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0" fontId="11" fillId="0" borderId="0" xfId="58273" applyNumberFormat="1" applyFont="1" applyFill="1" applyAlignment="1">
      <alignment horizontal="right"/>
    </xf>
    <xf numFmtId="171" fontId="6" fillId="3" borderId="0" xfId="0" applyNumberFormat="1" applyFont="1" applyFill="1" applyAlignment="1">
      <alignment horizontal="right"/>
    </xf>
    <xf numFmtId="9" fontId="6" fillId="3" borderId="0" xfId="58273" applyFont="1" applyFill="1" applyAlignment="1">
      <alignment wrapText="1"/>
    </xf>
    <xf numFmtId="166"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6" fontId="0" fillId="0" borderId="0" xfId="58273" applyNumberFormat="1" applyFont="1" applyFill="1"/>
    <xf numFmtId="176"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6"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11" fillId="0" borderId="0" xfId="0" quotePrefix="1" applyFont="1"/>
    <xf numFmtId="183"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6"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7"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6" fontId="7" fillId="0" borderId="0" xfId="0" applyNumberFormat="1" applyFont="1" applyAlignment="1">
      <alignment horizontal="left" vertical="top" wrapText="1"/>
    </xf>
    <xf numFmtId="6" fontId="7" fillId="0" borderId="0" xfId="0" applyNumberFormat="1" applyFont="1" applyAlignment="1">
      <alignment horizontal="right" vertical="top"/>
    </xf>
    <xf numFmtId="171"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9" fontId="51" fillId="0" borderId="0" xfId="0" applyNumberFormat="1" applyFont="1" applyAlignment="1">
      <alignment horizontal="right" vertical="center"/>
    </xf>
    <xf numFmtId="176" fontId="51" fillId="0" borderId="0" xfId="0" applyNumberFormat="1" applyFont="1" applyAlignment="1">
      <alignment horizontal="right" vertical="center"/>
    </xf>
    <xf numFmtId="0" fontId="11" fillId="0" borderId="0" xfId="0" applyFont="1" applyAlignment="1">
      <alignment horizontal="right" vertical="top"/>
    </xf>
    <xf numFmtId="171"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6"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1"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horizontal="center"/>
    </xf>
    <xf numFmtId="0" fontId="6" fillId="0" borderId="0" xfId="0" applyFont="1"/>
    <xf numFmtId="0" fontId="0" fillId="0" borderId="0" xfId="0" applyAlignment="1">
      <alignment horizontal="left" wrapText="1"/>
    </xf>
    <xf numFmtId="0" fontId="6" fillId="0" borderId="0" xfId="0" applyFont="1" applyAlignment="1">
      <alignment vertical="top" wrapText="1"/>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51" dT="2020-02-10T18:49:09.33" personId="{48042E45-E3FF-4BA9-A482-29880F87F189}" id="{7822A8AA-CBC7-4954-B2CD-F0868C37A31D}">
    <text>Medical device line item was delted, so this section no longer goes to row 52</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0-02-10T18:50:40.74" personId="{48042E45-E3FF-4BA9-A482-29880F87F189}" id="{6C044E62-FF12-4648-A122-CBCFA298558E}">
    <text>This whole table will need your attention, unfortunately. Lots of changes in number of brackets, and lots of changing footnote placement/formatting.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59" dT="2020-02-10T18:56:20.83" personId="{48042E45-E3FF-4BA9-A482-29880F87F189}" id="{A54EF5E7-2809-47A7-8E15-FC63D8946BAF}">
    <text>These two footnotes switched spots</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0-02-10T18:57:37.47" personId="{48042E45-E3FF-4BA9-A482-29880F87F189}" id="{75F6C702-C9E0-4825-9867-63BCBDC6B764}">
    <text>This whole thing will need your eyes. Different number of states and different formatting of footnotes</text>
  </threadedComment>
</ThreadedComments>
</file>

<file path=xl/threadedComments/threadedComment7.xml><?xml version="1.0" encoding="utf-8"?>
<ThreadedComments xmlns="http://schemas.microsoft.com/office/spreadsheetml/2018/threadedcomments" xmlns:x="http://schemas.openxmlformats.org/spreadsheetml/2006/main">
  <threadedComment ref="C7" dT="2020-02-07T14:49:07.66" personId="{48042E45-E3FF-4BA9-A482-29880F87F189}" id="{A2A35E0A-E727-46F5-9999-6A145DDAFB9B}">
    <text>expressed in dollars here, bc Dan works his magic</text>
  </threadedComment>
  <threadedComment ref="A61" dT="2020-02-10T18:59:52.48" personId="{48042E45-E3FF-4BA9-A482-29880F87F189}" id="{7CA99FA1-5AA1-4B51-9BAD-273498EEC2F0}">
    <text>This was separated into its own footnote</text>
  </threadedComment>
</ThreadedComments>
</file>

<file path=xl/threadedComments/threadedComment8.xml><?xml version="1.0" encoding="utf-8"?>
<ThreadedComments xmlns="http://schemas.microsoft.com/office/spreadsheetml/2018/threadedcomments" xmlns:x="http://schemas.openxmlformats.org/spreadsheetml/2006/main">
  <threadedComment ref="A2" dT="2020-02-10T19:02:59.81" personId="{48042E45-E3FF-4BA9-A482-29880F87F189}" id="{188D2DD0-DB01-4D43-8C85-FDAFF90355FF}">
    <text>Different number of states and different number of footnotes</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20-02-10T19:04:19.13" personId="{48042E45-E3FF-4BA9-A482-29880F87F189}" id="{A0733AD5-4EB2-4612-88B7-EA8625931BD0}">
    <text>Different number of states, shifted footnotes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24" dT="2020-02-10T19:09:07.51" personId="{48042E45-E3FF-4BA9-A482-29880F87F189}" id="{AD210276-2CE7-43B2-8627-1E7E515245B5}">
    <text>one footnote was deleted</text>
  </threadedComment>
</ThreadedComments>
</file>

<file path=xl/threadedComments/threadedComment11.xml><?xml version="1.0" encoding="utf-8"?>
<ThreadedComments xmlns="http://schemas.microsoft.com/office/spreadsheetml/2018/threadedcomments" xmlns:x="http://schemas.openxmlformats.org/spreadsheetml/2006/main">
  <threadedComment ref="A36" dT="2020-02-10T19:11:51.22" personId="{48042E45-E3FF-4BA9-A482-29880F87F189}" id="{ED1A67A4-BBD9-497B-AD81-8AD831531D76}">
    <text>footnotes changed so they didn't wrap between lines</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 Id="rId4" Type="http://schemas.microsoft.com/office/2017/10/relationships/threadedComment" Target="../threadedComments/threadedComment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5.bin"/><Relationship Id="rId4" Type="http://schemas.microsoft.com/office/2017/10/relationships/threadedComment" Target="../threadedComments/threadedComment8.xml"/></Relationships>
</file>

<file path=xl/worksheets/_rels/sheet3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5.bin"/><Relationship Id="rId4" Type="http://schemas.microsoft.com/office/2017/10/relationships/threadedComment" Target="../threadedComments/threadedComment10.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6.bin"/><Relationship Id="rId4" Type="http://schemas.microsoft.com/office/2017/10/relationships/threadedComment" Target="../threadedComments/threadedComment11.x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31" sqref="D31"/>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257" customFormat="1">
      <c r="A1" s="257" t="s">
        <v>294</v>
      </c>
      <c r="B1" s="257">
        <v>2020</v>
      </c>
      <c r="F1" s="257">
        <v>2019</v>
      </c>
      <c r="G1" s="257">
        <f>F1-1</f>
        <v>2018</v>
      </c>
      <c r="H1" s="257">
        <f>G1-1</f>
        <v>2017</v>
      </c>
    </row>
    <row r="2" spans="1:8" s="257" customFormat="1"/>
    <row r="3" spans="1:8">
      <c r="A3" s="257" t="s">
        <v>291</v>
      </c>
      <c r="B3" s="257" t="s">
        <v>292</v>
      </c>
      <c r="C3" s="446" t="s">
        <v>770</v>
      </c>
      <c r="D3" s="446" t="s">
        <v>478</v>
      </c>
      <c r="E3" s="446" t="s">
        <v>771</v>
      </c>
      <c r="G3" t="s">
        <v>769</v>
      </c>
    </row>
    <row r="4" spans="1:8">
      <c r="A4" s="257">
        <v>0</v>
      </c>
      <c r="B4" s="257" t="s">
        <v>293</v>
      </c>
      <c r="C4" s="524">
        <v>323071342</v>
      </c>
      <c r="D4" s="524">
        <v>325147121</v>
      </c>
      <c r="E4" s="524">
        <v>327167434</v>
      </c>
    </row>
    <row r="5" spans="1:8">
      <c r="A5" s="257">
        <v>1</v>
      </c>
      <c r="B5" s="257" t="s">
        <v>247</v>
      </c>
      <c r="C5" s="524">
        <v>4864745</v>
      </c>
      <c r="D5" s="524">
        <v>4875120</v>
      </c>
      <c r="E5" s="524">
        <v>4887871</v>
      </c>
      <c r="G5" t="s">
        <v>772</v>
      </c>
    </row>
    <row r="6" spans="1:8">
      <c r="A6" s="257">
        <v>2</v>
      </c>
      <c r="B6" s="257" t="s">
        <v>33</v>
      </c>
      <c r="C6" s="524">
        <v>741504</v>
      </c>
      <c r="D6" s="524">
        <v>739786</v>
      </c>
      <c r="E6" s="524">
        <v>737438</v>
      </c>
    </row>
    <row r="7" spans="1:8">
      <c r="A7" s="257">
        <v>3</v>
      </c>
      <c r="B7" s="257" t="s">
        <v>248</v>
      </c>
      <c r="C7" s="524">
        <v>6945452</v>
      </c>
      <c r="D7" s="524">
        <v>7048876</v>
      </c>
      <c r="E7" s="524">
        <v>7171646</v>
      </c>
    </row>
    <row r="8" spans="1:8">
      <c r="A8" s="257">
        <v>4</v>
      </c>
      <c r="B8" s="257" t="s">
        <v>249</v>
      </c>
      <c r="C8" s="524">
        <v>2990410</v>
      </c>
      <c r="D8" s="524">
        <v>3002997</v>
      </c>
      <c r="E8" s="524">
        <v>3013825</v>
      </c>
    </row>
    <row r="9" spans="1:8">
      <c r="A9" s="257">
        <v>5</v>
      </c>
      <c r="B9" s="257" t="s">
        <v>250</v>
      </c>
      <c r="C9" s="524">
        <v>39209127</v>
      </c>
      <c r="D9" s="524">
        <v>39399349</v>
      </c>
      <c r="E9" s="524">
        <v>39557045</v>
      </c>
    </row>
    <row r="10" spans="1:8">
      <c r="A10" s="257">
        <v>6</v>
      </c>
      <c r="B10" s="257" t="s">
        <v>251</v>
      </c>
      <c r="C10" s="524">
        <v>5540921</v>
      </c>
      <c r="D10" s="524">
        <v>5615902</v>
      </c>
      <c r="E10" s="524">
        <v>5695564</v>
      </c>
    </row>
    <row r="11" spans="1:8">
      <c r="A11" s="257">
        <v>7</v>
      </c>
      <c r="B11" s="257" t="s">
        <v>252</v>
      </c>
      <c r="C11" s="524">
        <v>3578674</v>
      </c>
      <c r="D11" s="524">
        <v>3573880</v>
      </c>
      <c r="E11" s="524">
        <v>3572665</v>
      </c>
    </row>
    <row r="12" spans="1:8">
      <c r="A12" s="257">
        <v>8</v>
      </c>
      <c r="B12" s="257" t="s">
        <v>253</v>
      </c>
      <c r="C12" s="524">
        <v>949216</v>
      </c>
      <c r="D12" s="524">
        <v>957078</v>
      </c>
      <c r="E12" s="524">
        <v>967171</v>
      </c>
    </row>
    <row r="13" spans="1:8">
      <c r="A13" s="257">
        <v>9</v>
      </c>
      <c r="B13" s="257" t="s">
        <v>254</v>
      </c>
      <c r="C13" s="524">
        <v>20629982</v>
      </c>
      <c r="D13" s="524">
        <v>20976812</v>
      </c>
      <c r="E13" s="524">
        <v>21299325</v>
      </c>
    </row>
    <row r="14" spans="1:8">
      <c r="A14" s="491">
        <v>10</v>
      </c>
      <c r="B14" s="257" t="s">
        <v>255</v>
      </c>
      <c r="C14" s="524">
        <v>10304763</v>
      </c>
      <c r="D14" s="524">
        <v>10413055</v>
      </c>
      <c r="E14" s="524">
        <v>10519475</v>
      </c>
    </row>
    <row r="15" spans="1:8">
      <c r="A15" s="491">
        <v>11</v>
      </c>
      <c r="B15" s="257" t="s">
        <v>42</v>
      </c>
      <c r="C15" s="524">
        <v>1428105</v>
      </c>
      <c r="D15" s="524">
        <v>1424203</v>
      </c>
      <c r="E15" s="524">
        <v>1420491</v>
      </c>
    </row>
    <row r="16" spans="1:8">
      <c r="A16" s="491">
        <v>12</v>
      </c>
      <c r="B16" s="257" t="s">
        <v>43</v>
      </c>
      <c r="C16" s="524">
        <v>1682930</v>
      </c>
      <c r="D16" s="524">
        <v>1718904</v>
      </c>
      <c r="E16" s="524">
        <v>1754208</v>
      </c>
    </row>
    <row r="17" spans="1:5">
      <c r="A17" s="491">
        <v>13</v>
      </c>
      <c r="B17" s="257" t="s">
        <v>256</v>
      </c>
      <c r="C17" s="524">
        <v>12826895</v>
      </c>
      <c r="D17" s="524">
        <v>12786196</v>
      </c>
      <c r="E17" s="524">
        <v>12741080</v>
      </c>
    </row>
    <row r="18" spans="1:5">
      <c r="A18" s="491">
        <v>14</v>
      </c>
      <c r="B18" s="257" t="s">
        <v>257</v>
      </c>
      <c r="C18" s="524">
        <v>6633344</v>
      </c>
      <c r="D18" s="524">
        <v>6660082</v>
      </c>
      <c r="E18" s="524">
        <v>6691878</v>
      </c>
    </row>
    <row r="19" spans="1:5">
      <c r="A19" s="491">
        <v>15</v>
      </c>
      <c r="B19" s="257" t="s">
        <v>46</v>
      </c>
      <c r="C19" s="524">
        <v>3131785</v>
      </c>
      <c r="D19" s="524">
        <v>3143637</v>
      </c>
      <c r="E19" s="524">
        <v>3156145</v>
      </c>
    </row>
    <row r="20" spans="1:5">
      <c r="A20" s="491">
        <v>16</v>
      </c>
      <c r="B20" s="257" t="s">
        <v>258</v>
      </c>
      <c r="C20" s="524">
        <v>2911263</v>
      </c>
      <c r="D20" s="524">
        <v>2910689</v>
      </c>
      <c r="E20" s="524">
        <v>2911505</v>
      </c>
    </row>
    <row r="21" spans="1:5">
      <c r="A21" s="491">
        <v>17</v>
      </c>
      <c r="B21" s="257" t="s">
        <v>259</v>
      </c>
      <c r="C21" s="524">
        <v>4438229</v>
      </c>
      <c r="D21" s="524">
        <v>4453874</v>
      </c>
      <c r="E21" s="524">
        <v>4468402</v>
      </c>
    </row>
    <row r="22" spans="1:5">
      <c r="A22" s="491">
        <v>18</v>
      </c>
      <c r="B22" s="257" t="s">
        <v>260</v>
      </c>
      <c r="C22" s="524">
        <v>4678215</v>
      </c>
      <c r="D22" s="524">
        <v>4670818</v>
      </c>
      <c r="E22" s="524">
        <v>4659978</v>
      </c>
    </row>
    <row r="23" spans="1:5">
      <c r="A23" s="491">
        <v>19</v>
      </c>
      <c r="B23" s="257" t="s">
        <v>50</v>
      </c>
      <c r="C23" s="524">
        <v>1331370</v>
      </c>
      <c r="D23" s="524">
        <v>1335063</v>
      </c>
      <c r="E23" s="524">
        <v>1338404</v>
      </c>
    </row>
    <row r="24" spans="1:5">
      <c r="A24" s="491">
        <v>20</v>
      </c>
      <c r="B24" s="257" t="s">
        <v>261</v>
      </c>
      <c r="C24" s="524">
        <v>6004692</v>
      </c>
      <c r="D24" s="524">
        <v>6024891</v>
      </c>
      <c r="E24" s="524">
        <v>6042718</v>
      </c>
    </row>
    <row r="25" spans="1:5">
      <c r="A25" s="491">
        <v>21</v>
      </c>
      <c r="B25" s="257" t="s">
        <v>262</v>
      </c>
      <c r="C25" s="524">
        <v>6826022</v>
      </c>
      <c r="D25" s="524">
        <v>6863246</v>
      </c>
      <c r="E25" s="524">
        <v>6902149</v>
      </c>
    </row>
    <row r="26" spans="1:5">
      <c r="A26" s="491">
        <v>22</v>
      </c>
      <c r="B26" s="257" t="s">
        <v>263</v>
      </c>
      <c r="C26" s="524">
        <v>9951890</v>
      </c>
      <c r="D26" s="524">
        <v>9976447</v>
      </c>
      <c r="E26" s="524">
        <v>9995915</v>
      </c>
    </row>
    <row r="27" spans="1:5">
      <c r="A27" s="491">
        <v>23</v>
      </c>
      <c r="B27" s="257" t="s">
        <v>264</v>
      </c>
      <c r="C27" s="524">
        <v>5523409</v>
      </c>
      <c r="D27" s="524">
        <v>5568155</v>
      </c>
      <c r="E27" s="524">
        <v>5611179</v>
      </c>
    </row>
    <row r="28" spans="1:5">
      <c r="A28" s="491">
        <v>24</v>
      </c>
      <c r="B28" s="257" t="s">
        <v>265</v>
      </c>
      <c r="C28" s="524">
        <v>2988298</v>
      </c>
      <c r="D28" s="524">
        <v>2989663</v>
      </c>
      <c r="E28" s="524">
        <v>2986530</v>
      </c>
    </row>
    <row r="29" spans="1:5">
      <c r="A29" s="491">
        <v>25</v>
      </c>
      <c r="B29" s="257" t="s">
        <v>266</v>
      </c>
      <c r="C29" s="524">
        <v>6087203</v>
      </c>
      <c r="D29" s="524">
        <v>6108612</v>
      </c>
      <c r="E29" s="524">
        <v>6126452</v>
      </c>
    </row>
    <row r="30" spans="1:5">
      <c r="A30" s="491">
        <v>26</v>
      </c>
      <c r="B30" s="257" t="s">
        <v>267</v>
      </c>
      <c r="C30" s="524">
        <v>1040863</v>
      </c>
      <c r="D30" s="524">
        <v>1053090</v>
      </c>
      <c r="E30" s="524">
        <v>1062305</v>
      </c>
    </row>
    <row r="31" spans="1:5">
      <c r="A31" s="491">
        <v>27</v>
      </c>
      <c r="B31" s="257" t="s">
        <v>268</v>
      </c>
      <c r="C31" s="524">
        <v>1905924</v>
      </c>
      <c r="D31" s="524">
        <v>1917575</v>
      </c>
      <c r="E31" s="524">
        <v>1929268</v>
      </c>
    </row>
    <row r="32" spans="1:5">
      <c r="A32" s="491">
        <v>28</v>
      </c>
      <c r="B32" s="257" t="s">
        <v>269</v>
      </c>
      <c r="C32" s="524">
        <v>2919772</v>
      </c>
      <c r="D32" s="524">
        <v>2972405</v>
      </c>
      <c r="E32" s="524">
        <v>3034392</v>
      </c>
    </row>
    <row r="33" spans="1:5">
      <c r="A33" s="491">
        <v>29</v>
      </c>
      <c r="B33" s="257" t="s">
        <v>270</v>
      </c>
      <c r="C33" s="524">
        <v>1342373</v>
      </c>
      <c r="D33" s="524">
        <v>1349767</v>
      </c>
      <c r="E33" s="524">
        <v>1356458</v>
      </c>
    </row>
    <row r="34" spans="1:5">
      <c r="A34" s="491">
        <v>30</v>
      </c>
      <c r="B34" s="257" t="s">
        <v>271</v>
      </c>
      <c r="C34" s="524">
        <v>8874516</v>
      </c>
      <c r="D34" s="524">
        <v>8888543</v>
      </c>
      <c r="E34" s="524">
        <v>8908520</v>
      </c>
    </row>
    <row r="35" spans="1:5">
      <c r="A35" s="491">
        <v>31</v>
      </c>
      <c r="B35" s="257" t="s">
        <v>272</v>
      </c>
      <c r="C35" s="524">
        <v>2092789</v>
      </c>
      <c r="D35" s="524">
        <v>2093395</v>
      </c>
      <c r="E35" s="524">
        <v>2095428</v>
      </c>
    </row>
    <row r="36" spans="1:5">
      <c r="A36" s="491">
        <v>32</v>
      </c>
      <c r="B36" s="257" t="s">
        <v>273</v>
      </c>
      <c r="C36" s="524">
        <v>19641589</v>
      </c>
      <c r="D36" s="524">
        <v>19590719</v>
      </c>
      <c r="E36" s="524">
        <v>19542209</v>
      </c>
    </row>
    <row r="37" spans="1:5">
      <c r="A37" s="491">
        <v>33</v>
      </c>
      <c r="B37" s="257" t="s">
        <v>274</v>
      </c>
      <c r="C37" s="524">
        <v>10156679</v>
      </c>
      <c r="D37" s="524">
        <v>10270800</v>
      </c>
      <c r="E37" s="524">
        <v>10383620</v>
      </c>
    </row>
    <row r="38" spans="1:5">
      <c r="A38" s="491">
        <v>34</v>
      </c>
      <c r="B38" s="257" t="s">
        <v>275</v>
      </c>
      <c r="C38" s="524">
        <v>754353</v>
      </c>
      <c r="D38" s="524">
        <v>755176</v>
      </c>
      <c r="E38" s="524">
        <v>760077</v>
      </c>
    </row>
    <row r="39" spans="1:5">
      <c r="A39" s="491">
        <v>35</v>
      </c>
      <c r="B39" s="257" t="s">
        <v>66</v>
      </c>
      <c r="C39" s="524">
        <v>11635003</v>
      </c>
      <c r="D39" s="524">
        <v>11664129</v>
      </c>
      <c r="E39" s="524">
        <v>11689442</v>
      </c>
    </row>
    <row r="40" spans="1:5">
      <c r="A40" s="491">
        <v>36</v>
      </c>
      <c r="B40" s="257" t="s">
        <v>276</v>
      </c>
      <c r="C40" s="524">
        <v>3926769</v>
      </c>
      <c r="D40" s="524">
        <v>3932640</v>
      </c>
      <c r="E40" s="524">
        <v>3943079</v>
      </c>
    </row>
    <row r="41" spans="1:5">
      <c r="A41" s="491">
        <v>37</v>
      </c>
      <c r="B41" s="257" t="s">
        <v>277</v>
      </c>
      <c r="C41" s="524">
        <v>4091404</v>
      </c>
      <c r="D41" s="524">
        <v>4146592</v>
      </c>
      <c r="E41" s="524">
        <v>4190713</v>
      </c>
    </row>
    <row r="42" spans="1:5">
      <c r="A42" s="491">
        <v>38</v>
      </c>
      <c r="B42" s="257" t="s">
        <v>278</v>
      </c>
      <c r="C42" s="524">
        <v>12783538</v>
      </c>
      <c r="D42" s="524">
        <v>12790447</v>
      </c>
      <c r="E42" s="524">
        <v>12807060</v>
      </c>
    </row>
    <row r="43" spans="1:5">
      <c r="A43" s="491">
        <v>39</v>
      </c>
      <c r="B43" s="257" t="s">
        <v>279</v>
      </c>
      <c r="C43" s="524">
        <v>1057063</v>
      </c>
      <c r="D43" s="524">
        <v>1056486</v>
      </c>
      <c r="E43" s="524">
        <v>1057315</v>
      </c>
    </row>
    <row r="44" spans="1:5">
      <c r="A44" s="491">
        <v>40</v>
      </c>
      <c r="B44" s="257" t="s">
        <v>280</v>
      </c>
      <c r="C44" s="524">
        <v>4958235</v>
      </c>
      <c r="D44" s="524">
        <v>5021219</v>
      </c>
      <c r="E44" s="524">
        <v>5084127</v>
      </c>
    </row>
    <row r="45" spans="1:5">
      <c r="A45" s="491">
        <v>41</v>
      </c>
      <c r="B45" s="257" t="s">
        <v>281</v>
      </c>
      <c r="C45" s="524">
        <v>862890</v>
      </c>
      <c r="D45" s="524">
        <v>873286</v>
      </c>
      <c r="E45" s="524">
        <v>882235</v>
      </c>
    </row>
    <row r="46" spans="1:5">
      <c r="A46" s="491">
        <v>42</v>
      </c>
      <c r="B46" s="257" t="s">
        <v>282</v>
      </c>
      <c r="C46" s="524">
        <v>6645011</v>
      </c>
      <c r="D46" s="524">
        <v>6708794</v>
      </c>
      <c r="E46" s="524">
        <v>6770010</v>
      </c>
    </row>
    <row r="47" spans="1:5">
      <c r="A47" s="491">
        <v>43</v>
      </c>
      <c r="B47" s="257" t="s">
        <v>283</v>
      </c>
      <c r="C47" s="524">
        <v>27937492</v>
      </c>
      <c r="D47" s="524">
        <v>28322717</v>
      </c>
      <c r="E47" s="524">
        <v>28701845</v>
      </c>
    </row>
    <row r="48" spans="1:5">
      <c r="A48" s="491">
        <v>44</v>
      </c>
      <c r="B48" s="257" t="s">
        <v>75</v>
      </c>
      <c r="C48" s="524">
        <v>3042613</v>
      </c>
      <c r="D48" s="524">
        <v>3103118</v>
      </c>
      <c r="E48" s="524">
        <v>3161105</v>
      </c>
    </row>
    <row r="49" spans="1:5">
      <c r="A49" s="491">
        <v>45</v>
      </c>
      <c r="B49" s="257" t="s">
        <v>284</v>
      </c>
      <c r="C49" s="524">
        <v>623644</v>
      </c>
      <c r="D49" s="524">
        <v>624525</v>
      </c>
      <c r="E49" s="524">
        <v>626299</v>
      </c>
    </row>
    <row r="50" spans="1:5">
      <c r="A50" s="491">
        <v>46</v>
      </c>
      <c r="B50" s="257" t="s">
        <v>285</v>
      </c>
      <c r="C50" s="524">
        <v>8410946</v>
      </c>
      <c r="D50" s="524">
        <v>8465207</v>
      </c>
      <c r="E50" s="524">
        <v>8517685</v>
      </c>
    </row>
    <row r="51" spans="1:5">
      <c r="A51" s="491">
        <v>47</v>
      </c>
      <c r="B51" s="257" t="s">
        <v>286</v>
      </c>
      <c r="C51" s="524">
        <v>7294680</v>
      </c>
      <c r="D51" s="524">
        <v>7425432</v>
      </c>
      <c r="E51" s="524">
        <v>7535591</v>
      </c>
    </row>
    <row r="52" spans="1:5">
      <c r="A52" s="491">
        <v>48</v>
      </c>
      <c r="B52" s="257" t="s">
        <v>287</v>
      </c>
      <c r="C52" s="524">
        <v>1830929</v>
      </c>
      <c r="D52" s="524">
        <v>1817048</v>
      </c>
      <c r="E52" s="524">
        <v>1805832</v>
      </c>
    </row>
    <row r="53" spans="1:5">
      <c r="A53" s="491">
        <v>49</v>
      </c>
      <c r="B53" s="257" t="s">
        <v>288</v>
      </c>
      <c r="C53" s="524">
        <v>5772958</v>
      </c>
      <c r="D53" s="524">
        <v>5792051</v>
      </c>
      <c r="E53" s="524">
        <v>5813568</v>
      </c>
    </row>
    <row r="54" spans="1:5">
      <c r="A54" s="491">
        <v>50</v>
      </c>
      <c r="B54" s="257" t="s">
        <v>289</v>
      </c>
      <c r="C54" s="524">
        <v>584290</v>
      </c>
      <c r="D54" s="524">
        <v>578934</v>
      </c>
      <c r="E54" s="524">
        <v>577737</v>
      </c>
    </row>
    <row r="55" spans="1:5">
      <c r="A55" s="491">
        <v>51</v>
      </c>
      <c r="B55" s="257" t="s">
        <v>290</v>
      </c>
      <c r="C55" s="524">
        <v>686575</v>
      </c>
      <c r="D55" s="524">
        <v>695691</v>
      </c>
      <c r="E55" s="524">
        <v>702455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77"/>
  <sheetViews>
    <sheetView zoomScale="92" workbookViewId="0">
      <pane xSplit="1" topLeftCell="B1" activePane="topRight" state="frozen"/>
      <selection activeCell="D31" sqref="D31"/>
      <selection pane="topRight" activeCell="D31" sqref="D31"/>
    </sheetView>
  </sheetViews>
  <sheetFormatPr baseColWidth="10" defaultColWidth="8.83203125" defaultRowHeight="15"/>
  <cols>
    <col min="1" max="1" width="23.5" customWidth="1"/>
    <col min="4" max="4" width="13.33203125" bestFit="1" customWidth="1"/>
    <col min="7" max="8" width="13.332031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5" max="85" width="10.66406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60" max="160" width="10.6640625" bestFit="1" customWidth="1"/>
  </cols>
  <sheetData>
    <row r="1" spans="1:164">
      <c r="A1" s="258" t="s">
        <v>298</v>
      </c>
    </row>
    <row r="2" spans="1:164" ht="16" thickBot="1"/>
    <row r="3" spans="1:164" ht="15" customHeight="1" thickBot="1">
      <c r="A3" s="671" t="s">
        <v>479</v>
      </c>
      <c r="B3" s="672"/>
      <c r="C3" s="673"/>
      <c r="D3" s="669" t="s">
        <v>480</v>
      </c>
      <c r="E3" s="670"/>
      <c r="F3" s="670"/>
      <c r="G3" s="670"/>
      <c r="H3" s="670"/>
      <c r="I3" s="669" t="s">
        <v>247</v>
      </c>
      <c r="J3" s="670"/>
      <c r="K3" s="670"/>
      <c r="L3" s="669" t="s">
        <v>33</v>
      </c>
      <c r="M3" s="670"/>
      <c r="N3" s="670"/>
      <c r="O3" s="674" t="s">
        <v>248</v>
      </c>
      <c r="P3" s="675"/>
      <c r="Q3" s="675"/>
      <c r="R3" s="669" t="s">
        <v>249</v>
      </c>
      <c r="S3" s="670"/>
      <c r="T3" s="670"/>
      <c r="U3" s="674" t="s">
        <v>250</v>
      </c>
      <c r="V3" s="675"/>
      <c r="W3" s="675"/>
      <c r="X3" s="669" t="s">
        <v>251</v>
      </c>
      <c r="Y3" s="670"/>
      <c r="Z3" s="670"/>
      <c r="AA3" s="674" t="s">
        <v>252</v>
      </c>
      <c r="AB3" s="675"/>
      <c r="AC3" s="675"/>
      <c r="AD3" s="669" t="s">
        <v>253</v>
      </c>
      <c r="AE3" s="670"/>
      <c r="AF3" s="670"/>
      <c r="AG3" s="674" t="s">
        <v>290</v>
      </c>
      <c r="AH3" s="675"/>
      <c r="AI3" s="675"/>
      <c r="AJ3" s="669" t="s">
        <v>254</v>
      </c>
      <c r="AK3" s="670"/>
      <c r="AL3" s="670"/>
      <c r="AM3" s="669" t="s">
        <v>255</v>
      </c>
      <c r="AN3" s="670"/>
      <c r="AO3" s="670"/>
      <c r="AP3" s="669" t="s">
        <v>42</v>
      </c>
      <c r="AQ3" s="670"/>
      <c r="AR3" s="670"/>
      <c r="AS3" s="669" t="s">
        <v>43</v>
      </c>
      <c r="AT3" s="670"/>
      <c r="AU3" s="670"/>
      <c r="AV3" s="669" t="s">
        <v>256</v>
      </c>
      <c r="AW3" s="670"/>
      <c r="AX3" s="670"/>
      <c r="AY3" s="669" t="s">
        <v>257</v>
      </c>
      <c r="AZ3" s="670"/>
      <c r="BA3" s="670"/>
      <c r="BB3" s="669" t="s">
        <v>46</v>
      </c>
      <c r="BC3" s="670"/>
      <c r="BD3" s="670"/>
      <c r="BE3" s="669" t="s">
        <v>258</v>
      </c>
      <c r="BF3" s="670"/>
      <c r="BG3" s="670"/>
      <c r="BH3" s="669" t="s">
        <v>259</v>
      </c>
      <c r="BI3" s="670"/>
      <c r="BJ3" s="670"/>
      <c r="BK3" s="669" t="s">
        <v>260</v>
      </c>
      <c r="BL3" s="670"/>
      <c r="BM3" s="670"/>
      <c r="BN3" s="669" t="s">
        <v>50</v>
      </c>
      <c r="BO3" s="670"/>
      <c r="BP3" s="670"/>
      <c r="BQ3" s="669" t="s">
        <v>261</v>
      </c>
      <c r="BR3" s="670"/>
      <c r="BS3" s="670"/>
      <c r="BT3" s="669" t="s">
        <v>262</v>
      </c>
      <c r="BU3" s="670"/>
      <c r="BV3" s="670"/>
      <c r="BW3" s="669" t="s">
        <v>263</v>
      </c>
      <c r="BX3" s="670"/>
      <c r="BY3" s="670"/>
      <c r="BZ3" s="669" t="s">
        <v>264</v>
      </c>
      <c r="CA3" s="670"/>
      <c r="CB3" s="670"/>
      <c r="CC3" s="669" t="s">
        <v>265</v>
      </c>
      <c r="CD3" s="670"/>
      <c r="CE3" s="670"/>
      <c r="CF3" s="669" t="s">
        <v>266</v>
      </c>
      <c r="CG3" s="670"/>
      <c r="CH3" s="670"/>
      <c r="CI3" s="669" t="s">
        <v>267</v>
      </c>
      <c r="CJ3" s="670"/>
      <c r="CK3" s="670"/>
      <c r="CL3" s="669" t="s">
        <v>268</v>
      </c>
      <c r="CM3" s="670"/>
      <c r="CN3" s="670"/>
      <c r="CO3" s="669" t="s">
        <v>269</v>
      </c>
      <c r="CP3" s="670"/>
      <c r="CQ3" s="670"/>
      <c r="CR3" s="669" t="s">
        <v>270</v>
      </c>
      <c r="CS3" s="670"/>
      <c r="CT3" s="670"/>
      <c r="CU3" s="669" t="s">
        <v>271</v>
      </c>
      <c r="CV3" s="670"/>
      <c r="CW3" s="670"/>
      <c r="CX3" s="669" t="s">
        <v>272</v>
      </c>
      <c r="CY3" s="670"/>
      <c r="CZ3" s="670"/>
      <c r="DA3" s="669" t="s">
        <v>273</v>
      </c>
      <c r="DB3" s="670"/>
      <c r="DC3" s="670"/>
      <c r="DD3" s="669" t="s">
        <v>274</v>
      </c>
      <c r="DE3" s="670"/>
      <c r="DF3" s="670"/>
      <c r="DG3" s="669" t="s">
        <v>275</v>
      </c>
      <c r="DH3" s="670"/>
      <c r="DI3" s="670"/>
      <c r="DJ3" s="669" t="s">
        <v>66</v>
      </c>
      <c r="DK3" s="670"/>
      <c r="DL3" s="670"/>
      <c r="DM3" s="669" t="s">
        <v>276</v>
      </c>
      <c r="DN3" s="670"/>
      <c r="DO3" s="670"/>
      <c r="DP3" s="669" t="s">
        <v>277</v>
      </c>
      <c r="DQ3" s="670"/>
      <c r="DR3" s="670"/>
      <c r="DS3" s="669" t="s">
        <v>278</v>
      </c>
      <c r="DT3" s="670"/>
      <c r="DU3" s="670"/>
      <c r="DV3" s="669" t="s">
        <v>279</v>
      </c>
      <c r="DW3" s="670"/>
      <c r="DX3" s="670"/>
      <c r="DY3" s="669" t="s">
        <v>280</v>
      </c>
      <c r="DZ3" s="670"/>
      <c r="EA3" s="670"/>
      <c r="EB3" s="669" t="s">
        <v>281</v>
      </c>
      <c r="EC3" s="670"/>
      <c r="ED3" s="670"/>
      <c r="EE3" s="669" t="s">
        <v>282</v>
      </c>
      <c r="EF3" s="670"/>
      <c r="EG3" s="670"/>
      <c r="EH3" s="669" t="s">
        <v>283</v>
      </c>
      <c r="EI3" s="670"/>
      <c r="EJ3" s="670"/>
      <c r="EK3" s="669" t="s">
        <v>75</v>
      </c>
      <c r="EL3" s="670"/>
      <c r="EM3" s="670"/>
      <c r="EN3" s="669" t="s">
        <v>284</v>
      </c>
      <c r="EO3" s="670"/>
      <c r="EP3" s="670"/>
      <c r="EQ3" s="669" t="s">
        <v>285</v>
      </c>
      <c r="ER3" s="670"/>
      <c r="ES3" s="670"/>
      <c r="ET3" s="669" t="s">
        <v>286</v>
      </c>
      <c r="EU3" s="670"/>
      <c r="EV3" s="670"/>
      <c r="EW3" s="669" t="s">
        <v>287</v>
      </c>
      <c r="EX3" s="670"/>
      <c r="EY3" s="670"/>
      <c r="EZ3" s="669" t="s">
        <v>288</v>
      </c>
      <c r="FA3" s="670"/>
      <c r="FB3" s="670"/>
      <c r="FC3" s="669" t="s">
        <v>289</v>
      </c>
      <c r="FD3" s="670"/>
      <c r="FE3" s="670"/>
    </row>
    <row r="4" spans="1:164" ht="71">
      <c r="A4" s="472"/>
      <c r="B4" s="472"/>
      <c r="C4" s="472"/>
      <c r="D4" s="473" t="s">
        <v>481</v>
      </c>
      <c r="E4" s="473"/>
      <c r="F4" s="473"/>
      <c r="G4" s="473" t="s">
        <v>482</v>
      </c>
      <c r="H4" s="473" t="s">
        <v>483</v>
      </c>
      <c r="I4" s="473" t="s">
        <v>481</v>
      </c>
      <c r="J4" s="473" t="s">
        <v>482</v>
      </c>
      <c r="K4" s="473" t="s">
        <v>483</v>
      </c>
      <c r="L4" s="473" t="s">
        <v>481</v>
      </c>
      <c r="M4" s="473" t="s">
        <v>482</v>
      </c>
      <c r="N4" s="473" t="s">
        <v>483</v>
      </c>
      <c r="O4" s="473" t="s">
        <v>481</v>
      </c>
      <c r="P4" s="473" t="s">
        <v>482</v>
      </c>
      <c r="Q4" s="473" t="s">
        <v>483</v>
      </c>
      <c r="R4" s="473" t="s">
        <v>481</v>
      </c>
      <c r="S4" s="473" t="s">
        <v>482</v>
      </c>
      <c r="T4" s="473" t="s">
        <v>483</v>
      </c>
      <c r="U4" s="473" t="s">
        <v>481</v>
      </c>
      <c r="V4" s="473" t="s">
        <v>482</v>
      </c>
      <c r="W4" s="473" t="s">
        <v>483</v>
      </c>
      <c r="X4" s="473" t="s">
        <v>481</v>
      </c>
      <c r="Y4" s="473" t="s">
        <v>482</v>
      </c>
      <c r="Z4" s="473" t="s">
        <v>483</v>
      </c>
      <c r="AA4" s="473" t="s">
        <v>481</v>
      </c>
      <c r="AB4" s="473" t="s">
        <v>482</v>
      </c>
      <c r="AC4" s="473" t="s">
        <v>483</v>
      </c>
      <c r="AD4" s="473" t="s">
        <v>481</v>
      </c>
      <c r="AE4" s="473" t="s">
        <v>482</v>
      </c>
      <c r="AF4" s="473" t="s">
        <v>483</v>
      </c>
      <c r="AG4" s="473" t="s">
        <v>481</v>
      </c>
      <c r="AH4" s="473" t="s">
        <v>482</v>
      </c>
      <c r="AI4" s="473" t="s">
        <v>483</v>
      </c>
      <c r="AJ4" s="473" t="s">
        <v>481</v>
      </c>
      <c r="AK4" s="473" t="s">
        <v>482</v>
      </c>
      <c r="AL4" s="473" t="s">
        <v>483</v>
      </c>
      <c r="AM4" s="473" t="s">
        <v>481</v>
      </c>
      <c r="AN4" s="473" t="s">
        <v>482</v>
      </c>
      <c r="AO4" s="473" t="s">
        <v>483</v>
      </c>
      <c r="AP4" s="473" t="s">
        <v>481</v>
      </c>
      <c r="AQ4" s="473" t="s">
        <v>482</v>
      </c>
      <c r="AR4" s="473" t="s">
        <v>483</v>
      </c>
      <c r="AS4" s="473" t="s">
        <v>481</v>
      </c>
      <c r="AT4" s="473" t="s">
        <v>482</v>
      </c>
      <c r="AU4" s="473" t="s">
        <v>483</v>
      </c>
      <c r="AV4" s="473" t="s">
        <v>481</v>
      </c>
      <c r="AW4" s="473" t="s">
        <v>482</v>
      </c>
      <c r="AX4" s="473" t="s">
        <v>483</v>
      </c>
      <c r="AY4" s="473" t="s">
        <v>481</v>
      </c>
      <c r="AZ4" s="473" t="s">
        <v>482</v>
      </c>
      <c r="BA4" s="473" t="s">
        <v>483</v>
      </c>
      <c r="BB4" s="473" t="s">
        <v>481</v>
      </c>
      <c r="BC4" s="473" t="s">
        <v>482</v>
      </c>
      <c r="BD4" s="473" t="s">
        <v>483</v>
      </c>
      <c r="BE4" s="473" t="s">
        <v>481</v>
      </c>
      <c r="BF4" s="473" t="s">
        <v>482</v>
      </c>
      <c r="BG4" s="473" t="s">
        <v>483</v>
      </c>
      <c r="BH4" s="473" t="s">
        <v>481</v>
      </c>
      <c r="BI4" s="473" t="s">
        <v>482</v>
      </c>
      <c r="BJ4" s="473" t="s">
        <v>483</v>
      </c>
      <c r="BK4" s="473" t="s">
        <v>481</v>
      </c>
      <c r="BL4" s="473" t="s">
        <v>482</v>
      </c>
      <c r="BM4" s="473" t="s">
        <v>483</v>
      </c>
      <c r="BN4" s="473" t="s">
        <v>481</v>
      </c>
      <c r="BO4" s="473" t="s">
        <v>482</v>
      </c>
      <c r="BP4" s="473" t="s">
        <v>483</v>
      </c>
      <c r="BQ4" s="473" t="s">
        <v>481</v>
      </c>
      <c r="BR4" s="473" t="s">
        <v>482</v>
      </c>
      <c r="BS4" s="473" t="s">
        <v>483</v>
      </c>
      <c r="BT4" s="473" t="s">
        <v>481</v>
      </c>
      <c r="BU4" s="473" t="s">
        <v>482</v>
      </c>
      <c r="BV4" s="473" t="s">
        <v>483</v>
      </c>
      <c r="BW4" s="473" t="s">
        <v>481</v>
      </c>
      <c r="BX4" s="473" t="s">
        <v>482</v>
      </c>
      <c r="BY4" s="473" t="s">
        <v>483</v>
      </c>
      <c r="BZ4" s="473" t="s">
        <v>481</v>
      </c>
      <c r="CA4" s="473" t="s">
        <v>482</v>
      </c>
      <c r="CB4" s="473" t="s">
        <v>483</v>
      </c>
      <c r="CC4" s="473" t="s">
        <v>481</v>
      </c>
      <c r="CD4" s="473" t="s">
        <v>482</v>
      </c>
      <c r="CE4" s="473" t="s">
        <v>483</v>
      </c>
      <c r="CF4" s="473" t="s">
        <v>607</v>
      </c>
      <c r="CG4" s="473" t="s">
        <v>608</v>
      </c>
      <c r="CH4" s="473" t="s">
        <v>483</v>
      </c>
      <c r="CI4" s="473" t="s">
        <v>607</v>
      </c>
      <c r="CJ4" s="473" t="s">
        <v>608</v>
      </c>
      <c r="CK4" s="473" t="s">
        <v>483</v>
      </c>
      <c r="CL4" s="473" t="s">
        <v>607</v>
      </c>
      <c r="CM4" s="473" t="s">
        <v>608</v>
      </c>
      <c r="CN4" s="473" t="s">
        <v>483</v>
      </c>
      <c r="CO4" s="473" t="s">
        <v>607</v>
      </c>
      <c r="CP4" s="473" t="s">
        <v>608</v>
      </c>
      <c r="CQ4" s="473" t="s">
        <v>483</v>
      </c>
      <c r="CR4" s="473" t="s">
        <v>607</v>
      </c>
      <c r="CS4" s="473" t="s">
        <v>608</v>
      </c>
      <c r="CT4" s="473" t="s">
        <v>483</v>
      </c>
      <c r="CU4" s="473" t="s">
        <v>607</v>
      </c>
      <c r="CV4" s="473" t="s">
        <v>608</v>
      </c>
      <c r="CW4" s="473" t="s">
        <v>483</v>
      </c>
      <c r="CX4" s="473" t="s">
        <v>607</v>
      </c>
      <c r="CY4" s="473" t="s">
        <v>608</v>
      </c>
      <c r="CZ4" s="473" t="s">
        <v>483</v>
      </c>
      <c r="DA4" s="473" t="s">
        <v>607</v>
      </c>
      <c r="DB4" s="473" t="s">
        <v>608</v>
      </c>
      <c r="DC4" s="473" t="s">
        <v>483</v>
      </c>
      <c r="DD4" s="473" t="s">
        <v>607</v>
      </c>
      <c r="DE4" s="473" t="s">
        <v>608</v>
      </c>
      <c r="DF4" s="473" t="s">
        <v>483</v>
      </c>
      <c r="DG4" s="473" t="s">
        <v>607</v>
      </c>
      <c r="DH4" s="473" t="s">
        <v>608</v>
      </c>
      <c r="DI4" s="473" t="s">
        <v>483</v>
      </c>
      <c r="DJ4" s="473" t="s">
        <v>607</v>
      </c>
      <c r="DK4" s="473" t="s">
        <v>608</v>
      </c>
      <c r="DL4" s="473" t="s">
        <v>483</v>
      </c>
      <c r="DM4" s="473" t="s">
        <v>607</v>
      </c>
      <c r="DN4" s="473" t="s">
        <v>608</v>
      </c>
      <c r="DO4" s="473" t="s">
        <v>483</v>
      </c>
      <c r="DP4" s="473" t="s">
        <v>607</v>
      </c>
      <c r="DQ4" s="473" t="s">
        <v>608</v>
      </c>
      <c r="DR4" s="473" t="s">
        <v>483</v>
      </c>
      <c r="DS4" s="473" t="s">
        <v>607</v>
      </c>
      <c r="DT4" s="473" t="s">
        <v>608</v>
      </c>
      <c r="DU4" s="473" t="s">
        <v>483</v>
      </c>
      <c r="DV4" s="473" t="s">
        <v>607</v>
      </c>
      <c r="DW4" s="473" t="s">
        <v>608</v>
      </c>
      <c r="DX4" s="473" t="s">
        <v>483</v>
      </c>
      <c r="DY4" s="473" t="s">
        <v>607</v>
      </c>
      <c r="DZ4" s="473" t="s">
        <v>608</v>
      </c>
      <c r="EA4" s="473" t="s">
        <v>483</v>
      </c>
      <c r="EB4" s="473" t="s">
        <v>607</v>
      </c>
      <c r="EC4" s="473" t="s">
        <v>608</v>
      </c>
      <c r="ED4" s="473" t="s">
        <v>483</v>
      </c>
      <c r="EE4" s="473" t="s">
        <v>607</v>
      </c>
      <c r="EF4" s="473" t="s">
        <v>608</v>
      </c>
      <c r="EG4" s="473" t="s">
        <v>483</v>
      </c>
      <c r="EH4" s="473" t="s">
        <v>607</v>
      </c>
      <c r="EI4" s="473" t="s">
        <v>608</v>
      </c>
      <c r="EJ4" s="473" t="s">
        <v>483</v>
      </c>
      <c r="EK4" s="473" t="s">
        <v>607</v>
      </c>
      <c r="EL4" s="473" t="s">
        <v>608</v>
      </c>
      <c r="EM4" s="473" t="s">
        <v>483</v>
      </c>
      <c r="EN4" s="473" t="s">
        <v>607</v>
      </c>
      <c r="EO4" s="473" t="s">
        <v>608</v>
      </c>
      <c r="EP4" s="473" t="s">
        <v>483</v>
      </c>
      <c r="EQ4" s="473" t="s">
        <v>607</v>
      </c>
      <c r="ER4" s="473" t="s">
        <v>608</v>
      </c>
      <c r="ES4" s="473" t="s">
        <v>483</v>
      </c>
      <c r="ET4" s="473" t="s">
        <v>607</v>
      </c>
      <c r="EU4" s="473" t="s">
        <v>608</v>
      </c>
      <c r="EV4" s="473" t="s">
        <v>483</v>
      </c>
      <c r="EW4" s="473" t="s">
        <v>607</v>
      </c>
      <c r="EX4" s="473" t="s">
        <v>608</v>
      </c>
      <c r="EY4" s="473" t="s">
        <v>483</v>
      </c>
      <c r="EZ4" s="473" t="s">
        <v>607</v>
      </c>
      <c r="FA4" s="473" t="s">
        <v>608</v>
      </c>
      <c r="FB4" s="473" t="s">
        <v>483</v>
      </c>
      <c r="FC4" s="473" t="s">
        <v>607</v>
      </c>
      <c r="FD4" s="473" t="s">
        <v>608</v>
      </c>
      <c r="FE4" s="473" t="s">
        <v>483</v>
      </c>
      <c r="FF4" s="257"/>
      <c r="FG4" s="257"/>
    </row>
    <row r="5" spans="1:164">
      <c r="A5" s="668" t="s">
        <v>484</v>
      </c>
      <c r="B5" s="668"/>
      <c r="C5" s="668"/>
      <c r="D5" s="10">
        <v>3935880900</v>
      </c>
      <c r="E5" s="10"/>
      <c r="F5" s="10"/>
      <c r="G5" s="10">
        <v>2548571923</v>
      </c>
      <c r="H5" s="10">
        <v>1938248381</v>
      </c>
      <c r="I5" s="10">
        <v>49941680</v>
      </c>
      <c r="J5" s="10">
        <v>33290590</v>
      </c>
      <c r="K5" s="10">
        <v>22815241</v>
      </c>
      <c r="L5" s="10">
        <v>14283536</v>
      </c>
      <c r="M5" s="10">
        <v>10558860</v>
      </c>
      <c r="N5" s="10">
        <v>5477253</v>
      </c>
      <c r="O5" s="10">
        <v>65885427</v>
      </c>
      <c r="P5" s="10">
        <v>43761646</v>
      </c>
      <c r="Q5" s="10">
        <v>30656574</v>
      </c>
      <c r="R5" s="10">
        <v>31487816</v>
      </c>
      <c r="S5" s="10">
        <v>25936260</v>
      </c>
      <c r="T5" s="10">
        <v>10614963</v>
      </c>
      <c r="U5" s="10">
        <v>621633158</v>
      </c>
      <c r="V5" s="10">
        <v>398692338</v>
      </c>
      <c r="W5" s="10">
        <v>335477407</v>
      </c>
      <c r="X5" s="10">
        <v>61936052</v>
      </c>
      <c r="Y5" s="10">
        <v>34765623</v>
      </c>
      <c r="Z5" s="10">
        <v>34214379</v>
      </c>
      <c r="AA5" s="10">
        <v>49583578</v>
      </c>
      <c r="AB5" s="10">
        <v>34335860</v>
      </c>
      <c r="AC5" s="10">
        <v>20185149</v>
      </c>
      <c r="AD5" s="10">
        <v>11874237</v>
      </c>
      <c r="AE5" s="10">
        <v>9552088</v>
      </c>
      <c r="AF5" s="10">
        <v>3897389</v>
      </c>
      <c r="AG5" s="10">
        <v>15791403</v>
      </c>
      <c r="AH5" s="10">
        <v>0</v>
      </c>
      <c r="AI5" s="10">
        <v>16014698</v>
      </c>
      <c r="AJ5" s="10">
        <v>192419439</v>
      </c>
      <c r="AK5" s="10">
        <v>107022211</v>
      </c>
      <c r="AL5" s="10">
        <v>106834686</v>
      </c>
      <c r="AM5" s="10">
        <v>91611712</v>
      </c>
      <c r="AN5" s="10">
        <v>56818437</v>
      </c>
      <c r="AO5" s="10">
        <v>46830391</v>
      </c>
      <c r="AP5" s="10">
        <v>20347678</v>
      </c>
      <c r="AQ5" s="10">
        <v>16136302</v>
      </c>
      <c r="AR5" s="10">
        <v>4522265</v>
      </c>
      <c r="AS5" s="10">
        <v>15677660</v>
      </c>
      <c r="AT5" s="10">
        <v>11761509</v>
      </c>
      <c r="AU5" s="10">
        <v>6288408</v>
      </c>
      <c r="AV5" s="10">
        <v>149195172</v>
      </c>
      <c r="AW5" s="10">
        <v>87972751</v>
      </c>
      <c r="AX5" s="10">
        <v>80938747</v>
      </c>
      <c r="AY5" s="10">
        <v>63507225</v>
      </c>
      <c r="AZ5" s="10">
        <v>43734697</v>
      </c>
      <c r="BA5" s="10">
        <v>30299193</v>
      </c>
      <c r="BB5" s="10">
        <v>39111834</v>
      </c>
      <c r="BC5" s="10">
        <v>26799389</v>
      </c>
      <c r="BD5" s="10">
        <v>17966397</v>
      </c>
      <c r="BE5" s="10">
        <v>32264957</v>
      </c>
      <c r="BF5" s="10">
        <v>21425818</v>
      </c>
      <c r="BG5" s="10">
        <v>15921276</v>
      </c>
      <c r="BH5" s="10">
        <v>44525376</v>
      </c>
      <c r="BI5" s="10">
        <v>33793193</v>
      </c>
      <c r="BJ5" s="10">
        <v>15427485</v>
      </c>
      <c r="BK5" s="10">
        <v>52460488</v>
      </c>
      <c r="BL5" s="10">
        <v>36524948</v>
      </c>
      <c r="BM5" s="10">
        <v>22003409</v>
      </c>
      <c r="BN5" s="10">
        <v>14426263</v>
      </c>
      <c r="BO5" s="10">
        <v>10630716</v>
      </c>
      <c r="BP5" s="10">
        <v>5219450</v>
      </c>
      <c r="BQ5" s="10">
        <v>72903723</v>
      </c>
      <c r="BR5" s="10">
        <v>47557235</v>
      </c>
      <c r="BS5" s="10">
        <v>33681766</v>
      </c>
      <c r="BT5" s="10">
        <v>95424970</v>
      </c>
      <c r="BU5" s="10">
        <v>66876177</v>
      </c>
      <c r="BV5" s="10">
        <v>38153171</v>
      </c>
      <c r="BW5" s="10">
        <v>109921261</v>
      </c>
      <c r="BX5" s="10">
        <v>80348934</v>
      </c>
      <c r="BY5" s="10">
        <v>48728318</v>
      </c>
      <c r="BZ5" s="10">
        <v>73719742</v>
      </c>
      <c r="CA5" s="10">
        <v>53817016</v>
      </c>
      <c r="CB5" s="10">
        <v>32198814</v>
      </c>
      <c r="CC5" s="10">
        <v>32510369</v>
      </c>
      <c r="CD5" s="10">
        <v>24026565</v>
      </c>
      <c r="CE5" s="10">
        <v>13064135</v>
      </c>
      <c r="CF5" s="10">
        <v>61497472</v>
      </c>
      <c r="CG5" s="10">
        <v>39703012</v>
      </c>
      <c r="CH5" s="10">
        <v>28517381</v>
      </c>
      <c r="CI5" s="10">
        <v>11792456</v>
      </c>
      <c r="CJ5" s="10">
        <v>9060871</v>
      </c>
      <c r="CK5" s="10">
        <v>4060646</v>
      </c>
      <c r="CL5" s="10">
        <v>24532065</v>
      </c>
      <c r="CM5" s="10">
        <v>12173777</v>
      </c>
      <c r="CN5" s="10">
        <v>14863979</v>
      </c>
      <c r="CO5" s="10">
        <v>32114231</v>
      </c>
      <c r="CP5" s="10">
        <v>22421170</v>
      </c>
      <c r="CQ5" s="10">
        <v>15244551</v>
      </c>
      <c r="CR5" s="10">
        <v>14042208</v>
      </c>
      <c r="CS5" s="10">
        <v>9328813</v>
      </c>
      <c r="CT5" s="10">
        <v>6534414</v>
      </c>
      <c r="CU5" s="10">
        <v>116923362</v>
      </c>
      <c r="CV5" s="10">
        <v>78755976</v>
      </c>
      <c r="CW5" s="10">
        <v>50429684</v>
      </c>
      <c r="CX5" s="10">
        <v>26563220</v>
      </c>
      <c r="CY5" s="10">
        <v>21509359</v>
      </c>
      <c r="CZ5" s="10">
        <v>9123797</v>
      </c>
      <c r="DA5" s="10">
        <v>382542995</v>
      </c>
      <c r="DB5" s="10">
        <v>217164323</v>
      </c>
      <c r="DC5" s="10">
        <v>223728936</v>
      </c>
      <c r="DD5" s="10">
        <v>102947062</v>
      </c>
      <c r="DE5" s="10">
        <v>67556293</v>
      </c>
      <c r="DF5" s="10">
        <v>49755739</v>
      </c>
      <c r="DG5" s="10">
        <v>10874440</v>
      </c>
      <c r="DH5" s="10">
        <v>7947031</v>
      </c>
      <c r="DI5" s="10">
        <v>5004302</v>
      </c>
      <c r="DJ5" s="10">
        <v>141446336</v>
      </c>
      <c r="DK5" s="10">
        <v>100598782</v>
      </c>
      <c r="DL5" s="10">
        <v>58340839</v>
      </c>
      <c r="DM5" s="10">
        <v>37859994</v>
      </c>
      <c r="DN5" s="10">
        <v>27148444</v>
      </c>
      <c r="DO5" s="10">
        <v>14666218</v>
      </c>
      <c r="DP5" s="10">
        <v>58145617</v>
      </c>
      <c r="DQ5" s="10">
        <v>43033559</v>
      </c>
      <c r="DR5" s="10">
        <v>21901724</v>
      </c>
      <c r="DS5" s="10">
        <v>149730269</v>
      </c>
      <c r="DT5" s="10">
        <v>102839111</v>
      </c>
      <c r="DU5" s="10">
        <v>70277095</v>
      </c>
      <c r="DV5" s="10">
        <v>12832521</v>
      </c>
      <c r="DW5" s="10">
        <v>9112327</v>
      </c>
      <c r="DX5" s="10">
        <v>5023245</v>
      </c>
      <c r="DY5" s="10">
        <v>52187280</v>
      </c>
      <c r="DZ5" s="10">
        <v>34341416</v>
      </c>
      <c r="EA5" s="10">
        <v>24401743</v>
      </c>
      <c r="EB5" s="10">
        <v>9218862</v>
      </c>
      <c r="EC5" s="10">
        <v>6106444</v>
      </c>
      <c r="ED5" s="10">
        <v>3988012</v>
      </c>
      <c r="EE5" s="10">
        <v>62808805</v>
      </c>
      <c r="EF5" s="10">
        <v>35445489</v>
      </c>
      <c r="EG5" s="10">
        <v>34797046</v>
      </c>
      <c r="EH5" s="10">
        <v>276993805</v>
      </c>
      <c r="EI5" s="10">
        <v>164382118</v>
      </c>
      <c r="EJ5" s="10">
        <v>147614132</v>
      </c>
      <c r="EK5" s="10">
        <v>32850285</v>
      </c>
      <c r="EL5" s="10">
        <v>22530196</v>
      </c>
      <c r="EM5" s="10">
        <v>13781089</v>
      </c>
      <c r="EN5" s="10">
        <v>8224640</v>
      </c>
      <c r="EO5" s="10">
        <v>6884054</v>
      </c>
      <c r="EP5" s="10">
        <v>3105945</v>
      </c>
      <c r="EQ5" s="10">
        <v>91894050</v>
      </c>
      <c r="ER5" s="10">
        <v>61326057</v>
      </c>
      <c r="ES5" s="10">
        <v>43511312</v>
      </c>
      <c r="ET5" s="10">
        <v>100336599</v>
      </c>
      <c r="EU5" s="10">
        <v>63127656</v>
      </c>
      <c r="EV5" s="10">
        <v>51367280</v>
      </c>
      <c r="EW5" s="10">
        <v>20243802</v>
      </c>
      <c r="EX5" s="10">
        <v>16350326</v>
      </c>
      <c r="EY5" s="10">
        <v>5691870</v>
      </c>
      <c r="EZ5" s="10">
        <v>65076128</v>
      </c>
      <c r="FA5" s="10">
        <v>46800615</v>
      </c>
      <c r="FB5" s="10">
        <v>30123929</v>
      </c>
      <c r="FC5" s="10">
        <v>9757640</v>
      </c>
      <c r="FD5" s="10">
        <v>6785541</v>
      </c>
      <c r="FE5" s="10">
        <v>4962509</v>
      </c>
      <c r="FF5" s="344"/>
      <c r="FG5" s="344"/>
      <c r="FH5" s="341"/>
    </row>
    <row r="6" spans="1:164" ht="25.5" customHeight="1">
      <c r="A6" s="667" t="s">
        <v>485</v>
      </c>
      <c r="B6" s="667"/>
      <c r="C6" s="667"/>
      <c r="D6" s="10">
        <v>3112651488</v>
      </c>
      <c r="E6" s="10"/>
      <c r="F6" s="10"/>
      <c r="G6" s="10">
        <v>1970089197</v>
      </c>
      <c r="H6" s="10">
        <v>1693501698</v>
      </c>
      <c r="I6" s="10">
        <v>40008565</v>
      </c>
      <c r="J6" s="10">
        <v>26772097</v>
      </c>
      <c r="K6" s="10">
        <v>19400619</v>
      </c>
      <c r="L6" s="10">
        <v>11631479</v>
      </c>
      <c r="M6" s="10">
        <v>8345313</v>
      </c>
      <c r="N6" s="10">
        <v>5038743</v>
      </c>
      <c r="O6" s="10">
        <v>51247684</v>
      </c>
      <c r="P6" s="10">
        <v>34730545</v>
      </c>
      <c r="Q6" s="10">
        <v>25049932</v>
      </c>
      <c r="R6" s="10">
        <v>25639811</v>
      </c>
      <c r="S6" s="10">
        <v>21149036</v>
      </c>
      <c r="T6" s="10">
        <v>9554181</v>
      </c>
      <c r="U6" s="10">
        <v>453926008</v>
      </c>
      <c r="V6" s="10">
        <v>288583711</v>
      </c>
      <c r="W6" s="10">
        <v>277878884</v>
      </c>
      <c r="X6" s="10">
        <v>51512215</v>
      </c>
      <c r="Y6" s="10">
        <v>27870020</v>
      </c>
      <c r="Z6" s="10">
        <v>30686145</v>
      </c>
      <c r="AA6" s="10">
        <v>40891393</v>
      </c>
      <c r="AB6" s="10">
        <v>27797919</v>
      </c>
      <c r="AC6" s="10">
        <v>18030905</v>
      </c>
      <c r="AD6" s="10">
        <v>10081854</v>
      </c>
      <c r="AE6" s="10">
        <v>8340428</v>
      </c>
      <c r="AF6" s="10">
        <v>3316666</v>
      </c>
      <c r="AG6" s="10">
        <v>13783303</v>
      </c>
      <c r="AH6" s="10">
        <v>0</v>
      </c>
      <c r="AI6" s="10">
        <v>14006598</v>
      </c>
      <c r="AJ6" s="10">
        <v>155514368</v>
      </c>
      <c r="AK6" s="10">
        <v>84010368</v>
      </c>
      <c r="AL6" s="10">
        <v>92941457</v>
      </c>
      <c r="AM6" s="10">
        <v>72889559</v>
      </c>
      <c r="AN6" s="10">
        <v>44066051</v>
      </c>
      <c r="AO6" s="10">
        <v>40860623</v>
      </c>
      <c r="AP6" s="10">
        <v>17231835</v>
      </c>
      <c r="AQ6" s="10">
        <v>13451636</v>
      </c>
      <c r="AR6" s="10">
        <v>4091088</v>
      </c>
      <c r="AS6" s="10">
        <v>12148981</v>
      </c>
      <c r="AT6" s="10">
        <v>8476653</v>
      </c>
      <c r="AU6" s="10">
        <v>6044585</v>
      </c>
      <c r="AV6" s="10">
        <v>118643948</v>
      </c>
      <c r="AW6" s="10">
        <v>67992261</v>
      </c>
      <c r="AX6" s="10">
        <v>70368013</v>
      </c>
      <c r="AY6" s="10">
        <v>55311333</v>
      </c>
      <c r="AZ6" s="10">
        <v>38491515</v>
      </c>
      <c r="BA6" s="10">
        <v>27346483</v>
      </c>
      <c r="BB6" s="10">
        <v>32253317</v>
      </c>
      <c r="BC6" s="10">
        <v>21134343</v>
      </c>
      <c r="BD6" s="10">
        <v>16772926</v>
      </c>
      <c r="BE6" s="10">
        <v>26756322</v>
      </c>
      <c r="BF6" s="10">
        <v>17685552</v>
      </c>
      <c r="BG6" s="10">
        <v>14152907</v>
      </c>
      <c r="BH6" s="10">
        <v>36507791</v>
      </c>
      <c r="BI6" s="10">
        <v>27713601</v>
      </c>
      <c r="BJ6" s="10">
        <v>13489493</v>
      </c>
      <c r="BK6" s="10">
        <v>42308469</v>
      </c>
      <c r="BL6" s="10">
        <v>27795508</v>
      </c>
      <c r="BM6" s="10">
        <v>20580831</v>
      </c>
      <c r="BN6" s="10">
        <v>12228502</v>
      </c>
      <c r="BO6" s="10">
        <v>8579443</v>
      </c>
      <c r="BP6" s="10">
        <v>5072962</v>
      </c>
      <c r="BQ6" s="10">
        <v>62780841</v>
      </c>
      <c r="BR6" s="10">
        <v>41021463</v>
      </c>
      <c r="BS6" s="10">
        <v>30094657</v>
      </c>
      <c r="BT6" s="10">
        <v>77489996</v>
      </c>
      <c r="BU6" s="10">
        <v>54786749</v>
      </c>
      <c r="BV6" s="10">
        <v>32307625</v>
      </c>
      <c r="BW6" s="10">
        <v>88824355</v>
      </c>
      <c r="BX6" s="10">
        <v>63998679</v>
      </c>
      <c r="BY6" s="10">
        <v>43981667</v>
      </c>
      <c r="BZ6" s="10">
        <v>58454753</v>
      </c>
      <c r="CA6" s="10">
        <v>41353995</v>
      </c>
      <c r="CB6" s="10">
        <v>29396847</v>
      </c>
      <c r="CC6" s="10">
        <v>26371569</v>
      </c>
      <c r="CD6" s="10">
        <v>18716811</v>
      </c>
      <c r="CE6" s="10">
        <v>12235089</v>
      </c>
      <c r="CF6" s="10">
        <v>47557869</v>
      </c>
      <c r="CG6" s="10">
        <v>29530314</v>
      </c>
      <c r="CH6" s="10">
        <v>24750476</v>
      </c>
      <c r="CI6" s="10">
        <v>9191560</v>
      </c>
      <c r="CJ6" s="10">
        <v>6618079</v>
      </c>
      <c r="CK6" s="10">
        <v>3902541</v>
      </c>
      <c r="CL6" s="10">
        <v>17681282</v>
      </c>
      <c r="CM6" s="10">
        <v>10025526</v>
      </c>
      <c r="CN6" s="10">
        <v>10161448</v>
      </c>
      <c r="CO6" s="10">
        <v>23784928</v>
      </c>
      <c r="CP6" s="10">
        <v>15342157</v>
      </c>
      <c r="CQ6" s="10">
        <v>13994261</v>
      </c>
      <c r="CR6" s="10">
        <v>11567183</v>
      </c>
      <c r="CS6" s="10">
        <v>7012244</v>
      </c>
      <c r="CT6" s="10">
        <v>6375958</v>
      </c>
      <c r="CU6" s="10">
        <v>99643792</v>
      </c>
      <c r="CV6" s="10">
        <v>62624120</v>
      </c>
      <c r="CW6" s="10">
        <v>49281969</v>
      </c>
      <c r="CX6" s="10">
        <v>21640436</v>
      </c>
      <c r="CY6" s="10">
        <v>17214747</v>
      </c>
      <c r="CZ6" s="10">
        <v>8495625</v>
      </c>
      <c r="DA6" s="10">
        <v>298514402</v>
      </c>
      <c r="DB6" s="10">
        <v>164594240</v>
      </c>
      <c r="DC6" s="10">
        <v>192270426</v>
      </c>
      <c r="DD6" s="10">
        <v>83316452</v>
      </c>
      <c r="DE6" s="10">
        <v>53199169</v>
      </c>
      <c r="DF6" s="10">
        <v>44482254</v>
      </c>
      <c r="DG6" s="10">
        <v>9273083</v>
      </c>
      <c r="DH6" s="10">
        <v>6648046</v>
      </c>
      <c r="DI6" s="10">
        <v>4701930</v>
      </c>
      <c r="DJ6" s="10">
        <v>107333254</v>
      </c>
      <c r="DK6" s="10">
        <v>69775759</v>
      </c>
      <c r="DL6" s="10">
        <v>55050780</v>
      </c>
      <c r="DM6" s="10">
        <v>30234793</v>
      </c>
      <c r="DN6" s="10">
        <v>21102389</v>
      </c>
      <c r="DO6" s="10">
        <v>13087072</v>
      </c>
      <c r="DP6" s="10">
        <v>43702780</v>
      </c>
      <c r="DQ6" s="10">
        <v>30351031</v>
      </c>
      <c r="DR6" s="10">
        <v>20141415</v>
      </c>
      <c r="DS6" s="10">
        <v>124946156</v>
      </c>
      <c r="DT6" s="10">
        <v>83569986</v>
      </c>
      <c r="DU6" s="10">
        <v>64762108</v>
      </c>
      <c r="DV6" s="10">
        <v>10784132</v>
      </c>
      <c r="DW6" s="10">
        <v>7506405</v>
      </c>
      <c r="DX6" s="10">
        <v>4580778</v>
      </c>
      <c r="DY6" s="10">
        <v>41820185</v>
      </c>
      <c r="DZ6" s="10">
        <v>26188283</v>
      </c>
      <c r="EA6" s="10">
        <v>22187780</v>
      </c>
      <c r="EB6" s="10">
        <v>7094380</v>
      </c>
      <c r="EC6" s="10">
        <v>4400106</v>
      </c>
      <c r="ED6" s="10">
        <v>3569867</v>
      </c>
      <c r="EE6" s="10">
        <v>46409163</v>
      </c>
      <c r="EF6" s="10">
        <v>29405724</v>
      </c>
      <c r="EG6" s="10">
        <v>24437169</v>
      </c>
      <c r="EH6" s="10">
        <v>223069513</v>
      </c>
      <c r="EI6" s="10">
        <v>128756803</v>
      </c>
      <c r="EJ6" s="10">
        <v>129315155</v>
      </c>
      <c r="EK6" s="10">
        <v>26883250</v>
      </c>
      <c r="EL6" s="10">
        <v>18699738</v>
      </c>
      <c r="EM6" s="10">
        <v>11644512</v>
      </c>
      <c r="EN6" s="10">
        <v>7075326</v>
      </c>
      <c r="EO6" s="10">
        <v>6025734</v>
      </c>
      <c r="EP6" s="10">
        <v>2814952</v>
      </c>
      <c r="EQ6" s="10">
        <v>73899427</v>
      </c>
      <c r="ER6" s="10">
        <v>47186364</v>
      </c>
      <c r="ES6" s="10">
        <v>39656382</v>
      </c>
      <c r="ET6" s="10">
        <v>76916157</v>
      </c>
      <c r="EU6" s="10">
        <v>47201281</v>
      </c>
      <c r="EV6" s="10">
        <v>43873214</v>
      </c>
      <c r="EW6" s="10">
        <v>16733385</v>
      </c>
      <c r="EX6" s="10">
        <v>13182692</v>
      </c>
      <c r="EY6" s="10">
        <v>5349088</v>
      </c>
      <c r="EZ6" s="10">
        <v>50906810</v>
      </c>
      <c r="FA6" s="10">
        <v>35545520</v>
      </c>
      <c r="FB6" s="10">
        <v>27209706</v>
      </c>
      <c r="FC6" s="10">
        <v>8233539</v>
      </c>
      <c r="FD6" s="10">
        <v>5519043</v>
      </c>
      <c r="FE6" s="10">
        <v>4704906</v>
      </c>
      <c r="FF6" s="344"/>
      <c r="FG6" s="344"/>
      <c r="FH6" s="341"/>
    </row>
    <row r="7" spans="1:164" ht="25.5" customHeight="1">
      <c r="A7" s="667" t="s">
        <v>486</v>
      </c>
      <c r="B7" s="667"/>
      <c r="C7" s="667"/>
      <c r="D7" s="10">
        <v>707710461</v>
      </c>
      <c r="E7" s="10"/>
      <c r="F7" s="10"/>
      <c r="G7" s="10">
        <v>656283270</v>
      </c>
      <c r="H7" s="10">
        <v>602366598</v>
      </c>
      <c r="I7" s="10">
        <v>10969518</v>
      </c>
      <c r="J7" s="10">
        <v>9949247</v>
      </c>
      <c r="K7" s="10">
        <v>7184422</v>
      </c>
      <c r="L7" s="10">
        <v>3518456</v>
      </c>
      <c r="M7" s="10">
        <v>3286785</v>
      </c>
      <c r="N7" s="10">
        <v>1984248</v>
      </c>
      <c r="O7" s="10">
        <v>15910972</v>
      </c>
      <c r="P7" s="10">
        <v>15247776</v>
      </c>
      <c r="Q7" s="10">
        <v>9195989</v>
      </c>
      <c r="R7" s="10">
        <v>8161223</v>
      </c>
      <c r="S7" s="10">
        <v>7916365</v>
      </c>
      <c r="T7" s="10">
        <v>5308264</v>
      </c>
      <c r="U7" s="10">
        <v>100798584</v>
      </c>
      <c r="V7" s="10">
        <v>93013830</v>
      </c>
      <c r="W7" s="10">
        <v>120321341</v>
      </c>
      <c r="X7" s="10">
        <v>9494699</v>
      </c>
      <c r="Y7" s="10">
        <v>8463350</v>
      </c>
      <c r="Z7" s="10">
        <v>8075299</v>
      </c>
      <c r="AA7" s="10">
        <v>8097491</v>
      </c>
      <c r="AB7" s="10">
        <v>7535049</v>
      </c>
      <c r="AC7" s="10">
        <v>5499873</v>
      </c>
      <c r="AD7" s="10">
        <v>2441548</v>
      </c>
      <c r="AE7" s="10">
        <v>2415919</v>
      </c>
      <c r="AF7" s="10">
        <v>1600869</v>
      </c>
      <c r="AG7" s="10">
        <v>4766497</v>
      </c>
      <c r="AH7" s="10">
        <v>0</v>
      </c>
      <c r="AI7" s="10">
        <v>4989792</v>
      </c>
      <c r="AJ7" s="10">
        <v>31295519</v>
      </c>
      <c r="AK7" s="10">
        <v>27852122</v>
      </c>
      <c r="AL7" s="10">
        <v>24880854</v>
      </c>
      <c r="AM7" s="10">
        <v>16327312</v>
      </c>
      <c r="AN7" s="10">
        <v>15183797</v>
      </c>
      <c r="AO7" s="10">
        <v>13180630</v>
      </c>
      <c r="AP7" s="10">
        <v>3098783</v>
      </c>
      <c r="AQ7" s="10">
        <v>2787412</v>
      </c>
      <c r="AR7" s="10">
        <v>622260</v>
      </c>
      <c r="AS7" s="10">
        <v>2755533</v>
      </c>
      <c r="AT7" s="10">
        <v>2622679</v>
      </c>
      <c r="AU7" s="10">
        <v>2505111</v>
      </c>
      <c r="AV7" s="10">
        <v>22856730</v>
      </c>
      <c r="AW7" s="10">
        <v>19736635</v>
      </c>
      <c r="AX7" s="10">
        <v>22836421</v>
      </c>
      <c r="AY7" s="10">
        <v>15103357</v>
      </c>
      <c r="AZ7" s="10">
        <v>14712679</v>
      </c>
      <c r="BA7" s="10">
        <v>10917343</v>
      </c>
      <c r="BB7" s="10">
        <v>6671636</v>
      </c>
      <c r="BC7" s="10">
        <v>6245956</v>
      </c>
      <c r="BD7" s="10">
        <v>6079632</v>
      </c>
      <c r="BE7" s="10">
        <v>4412654</v>
      </c>
      <c r="BF7" s="10">
        <v>4160844</v>
      </c>
      <c r="BG7" s="10">
        <v>5333947</v>
      </c>
      <c r="BH7" s="10">
        <v>11316586</v>
      </c>
      <c r="BI7" s="10">
        <v>10829538</v>
      </c>
      <c r="BJ7" s="10">
        <v>5182351</v>
      </c>
      <c r="BK7" s="10">
        <v>13006478</v>
      </c>
      <c r="BL7" s="10">
        <v>12636842</v>
      </c>
      <c r="BM7" s="10">
        <v>6437506</v>
      </c>
      <c r="BN7" s="10">
        <v>3056685</v>
      </c>
      <c r="BO7" s="10">
        <v>3020597</v>
      </c>
      <c r="BP7" s="10">
        <v>1459991</v>
      </c>
      <c r="BQ7" s="10">
        <v>14046316</v>
      </c>
      <c r="BR7" s="10">
        <v>13203944</v>
      </c>
      <c r="BS7" s="10">
        <v>9177651</v>
      </c>
      <c r="BT7" s="10">
        <v>17168497</v>
      </c>
      <c r="BU7" s="10">
        <v>16331054</v>
      </c>
      <c r="BV7" s="10">
        <v>10441821</v>
      </c>
      <c r="BW7" s="10">
        <v>22837161</v>
      </c>
      <c r="BX7" s="10">
        <v>21350680</v>
      </c>
      <c r="BY7" s="10">
        <v>20642472</v>
      </c>
      <c r="BZ7" s="10">
        <v>11697546</v>
      </c>
      <c r="CA7" s="10">
        <v>10939218</v>
      </c>
      <c r="CB7" s="10">
        <v>13054417</v>
      </c>
      <c r="CC7" s="10">
        <v>8535836</v>
      </c>
      <c r="CD7" s="10">
        <v>8211496</v>
      </c>
      <c r="CE7" s="10">
        <v>4904671</v>
      </c>
      <c r="CF7" s="10">
        <v>11963895</v>
      </c>
      <c r="CG7" s="10">
        <v>11322122</v>
      </c>
      <c r="CH7" s="10">
        <v>7364694</v>
      </c>
      <c r="CI7" s="10">
        <v>3277702</v>
      </c>
      <c r="CJ7" s="10">
        <v>3054845</v>
      </c>
      <c r="CK7" s="10">
        <v>1551917</v>
      </c>
      <c r="CL7" s="10">
        <v>3455531</v>
      </c>
      <c r="CM7" s="10">
        <v>3179745</v>
      </c>
      <c r="CN7" s="10">
        <v>2781478</v>
      </c>
      <c r="CO7" s="10">
        <v>5576924</v>
      </c>
      <c r="CP7" s="10">
        <v>5234577</v>
      </c>
      <c r="CQ7" s="10">
        <v>5893837</v>
      </c>
      <c r="CR7" s="10">
        <v>2433993</v>
      </c>
      <c r="CS7" s="10">
        <v>2720430</v>
      </c>
      <c r="CT7" s="10">
        <v>1534582</v>
      </c>
      <c r="CU7" s="10">
        <v>18878450</v>
      </c>
      <c r="CV7" s="10">
        <v>18615719</v>
      </c>
      <c r="CW7" s="10">
        <v>12525028</v>
      </c>
      <c r="CX7" s="10">
        <v>7409475</v>
      </c>
      <c r="CY7" s="10">
        <v>7226565</v>
      </c>
      <c r="CZ7" s="10">
        <v>4252846</v>
      </c>
      <c r="DA7" s="10">
        <v>66318556</v>
      </c>
      <c r="DB7" s="10">
        <v>60371092</v>
      </c>
      <c r="DC7" s="10">
        <v>64297728</v>
      </c>
      <c r="DD7" s="10">
        <v>18428019</v>
      </c>
      <c r="DE7" s="10">
        <v>16412180</v>
      </c>
      <c r="DF7" s="10">
        <v>16380810</v>
      </c>
      <c r="DG7" s="10">
        <v>2034815</v>
      </c>
      <c r="DH7" s="10">
        <v>1825979</v>
      </c>
      <c r="DI7" s="10">
        <v>2285729</v>
      </c>
      <c r="DJ7" s="10">
        <v>25935748</v>
      </c>
      <c r="DK7" s="10">
        <v>24305702</v>
      </c>
      <c r="DL7" s="10">
        <v>19123331</v>
      </c>
      <c r="DM7" s="10">
        <v>7655571</v>
      </c>
      <c r="DN7" s="10">
        <v>7280359</v>
      </c>
      <c r="DO7" s="10">
        <v>4329880</v>
      </c>
      <c r="DP7" s="10">
        <v>10778699</v>
      </c>
      <c r="DQ7" s="10">
        <v>9988321</v>
      </c>
      <c r="DR7" s="10">
        <v>7580044</v>
      </c>
      <c r="DS7" s="10">
        <v>32155432</v>
      </c>
      <c r="DT7" s="10">
        <v>29475131</v>
      </c>
      <c r="DU7" s="10">
        <v>26066239</v>
      </c>
      <c r="DV7" s="10">
        <v>2623884</v>
      </c>
      <c r="DW7" s="10">
        <v>2519225</v>
      </c>
      <c r="DX7" s="10">
        <v>1407710</v>
      </c>
      <c r="DY7" s="10">
        <v>8782678</v>
      </c>
      <c r="DZ7" s="10">
        <v>9007621</v>
      </c>
      <c r="EA7" s="10">
        <v>6330935</v>
      </c>
      <c r="EB7" s="10">
        <v>1696361</v>
      </c>
      <c r="EC7" s="10">
        <v>1567365</v>
      </c>
      <c r="ED7" s="10">
        <v>1004589</v>
      </c>
      <c r="EE7" s="10">
        <v>11790165</v>
      </c>
      <c r="EF7" s="10">
        <v>11161689</v>
      </c>
      <c r="EG7" s="10">
        <v>8062206</v>
      </c>
      <c r="EH7" s="10">
        <v>45875975</v>
      </c>
      <c r="EI7" s="10">
        <v>44657763</v>
      </c>
      <c r="EJ7" s="10">
        <v>36220657</v>
      </c>
      <c r="EK7" s="10">
        <v>5015153</v>
      </c>
      <c r="EL7" s="10">
        <v>4524182</v>
      </c>
      <c r="EM7" s="10">
        <v>3951971</v>
      </c>
      <c r="EN7" s="10">
        <v>2058797</v>
      </c>
      <c r="EO7" s="10">
        <v>1991516</v>
      </c>
      <c r="EP7" s="10">
        <v>1832641</v>
      </c>
      <c r="EQ7" s="10">
        <v>11792532</v>
      </c>
      <c r="ER7" s="10">
        <v>10699877</v>
      </c>
      <c r="ES7" s="10">
        <v>14035974</v>
      </c>
      <c r="ET7" s="10">
        <v>15675008</v>
      </c>
      <c r="EU7" s="10">
        <v>14228084</v>
      </c>
      <c r="EV7" s="10">
        <v>15605262</v>
      </c>
      <c r="EW7" s="10">
        <v>5218541</v>
      </c>
      <c r="EX7" s="10">
        <v>5109431</v>
      </c>
      <c r="EY7" s="10">
        <v>1907505</v>
      </c>
      <c r="EZ7" s="10">
        <v>9939321</v>
      </c>
      <c r="FA7" s="10">
        <v>9583175</v>
      </c>
      <c r="FB7" s="10">
        <v>12204562</v>
      </c>
      <c r="FC7" s="10">
        <v>2593619</v>
      </c>
      <c r="FD7" s="10">
        <v>2566761</v>
      </c>
      <c r="FE7" s="10">
        <v>2017268</v>
      </c>
      <c r="FF7" s="344"/>
      <c r="FG7" s="344"/>
      <c r="FH7" s="341"/>
    </row>
    <row r="8" spans="1:164" ht="14.25" customHeight="1">
      <c r="A8" s="667" t="s">
        <v>487</v>
      </c>
      <c r="B8" s="667"/>
      <c r="C8" s="667"/>
      <c r="D8" s="10">
        <v>707710461</v>
      </c>
      <c r="E8" s="10"/>
      <c r="F8" s="10"/>
      <c r="G8" s="10">
        <v>638676307</v>
      </c>
      <c r="H8" s="10">
        <v>69034154</v>
      </c>
      <c r="I8" s="10">
        <v>10969518</v>
      </c>
      <c r="J8" s="10">
        <v>9857029</v>
      </c>
      <c r="K8" s="10">
        <v>1112489</v>
      </c>
      <c r="L8" s="10">
        <v>3518456</v>
      </c>
      <c r="M8" s="10">
        <v>3278747</v>
      </c>
      <c r="N8" s="10">
        <v>239709</v>
      </c>
      <c r="O8" s="10">
        <v>15910972</v>
      </c>
      <c r="P8" s="10">
        <v>14985446</v>
      </c>
      <c r="Q8" s="10">
        <v>925526</v>
      </c>
      <c r="R8" s="10">
        <v>8161223</v>
      </c>
      <c r="S8" s="10">
        <v>7865670</v>
      </c>
      <c r="T8" s="10">
        <v>295553</v>
      </c>
      <c r="U8" s="10">
        <v>100798584</v>
      </c>
      <c r="V8" s="10">
        <v>88470052</v>
      </c>
      <c r="W8" s="10">
        <v>12328532</v>
      </c>
      <c r="X8" s="10">
        <v>9494699</v>
      </c>
      <c r="Y8" s="10">
        <v>8372473</v>
      </c>
      <c r="Z8" s="10">
        <v>1122226</v>
      </c>
      <c r="AA8" s="10">
        <v>8097491</v>
      </c>
      <c r="AB8" s="10">
        <v>7517893</v>
      </c>
      <c r="AC8" s="10">
        <v>579598</v>
      </c>
      <c r="AD8" s="10">
        <v>2441548</v>
      </c>
      <c r="AE8" s="10">
        <v>2345980</v>
      </c>
      <c r="AF8" s="10">
        <v>95568</v>
      </c>
      <c r="AG8" s="10">
        <v>4766497</v>
      </c>
      <c r="AH8" s="10">
        <v>0</v>
      </c>
      <c r="AI8" s="10">
        <v>4766497</v>
      </c>
      <c r="AJ8" s="10">
        <v>31295519</v>
      </c>
      <c r="AK8" s="10">
        <v>27543372</v>
      </c>
      <c r="AL8" s="10">
        <v>3752147</v>
      </c>
      <c r="AM8" s="10">
        <v>16327312</v>
      </c>
      <c r="AN8" s="10">
        <v>15120402</v>
      </c>
      <c r="AO8" s="10">
        <v>1206910</v>
      </c>
      <c r="AP8" s="10">
        <v>3098783</v>
      </c>
      <c r="AQ8" s="10">
        <v>2779631</v>
      </c>
      <c r="AR8" s="10">
        <v>319152</v>
      </c>
      <c r="AS8" s="10">
        <v>2755533</v>
      </c>
      <c r="AT8" s="10">
        <v>2605787</v>
      </c>
      <c r="AU8" s="10">
        <v>149746</v>
      </c>
      <c r="AV8" s="10">
        <v>22856730</v>
      </c>
      <c r="AW8" s="10">
        <v>19344203</v>
      </c>
      <c r="AX8" s="10">
        <v>3512527</v>
      </c>
      <c r="AY8" s="10">
        <v>15103357</v>
      </c>
      <c r="AZ8" s="10">
        <v>14629767</v>
      </c>
      <c r="BA8" s="10">
        <v>473590</v>
      </c>
      <c r="BB8" s="10">
        <v>6671636</v>
      </c>
      <c r="BC8" s="10">
        <v>6214180</v>
      </c>
      <c r="BD8" s="10">
        <v>457456</v>
      </c>
      <c r="BE8" s="10">
        <v>4412654</v>
      </c>
      <c r="BF8" s="10">
        <v>4112926</v>
      </c>
      <c r="BG8" s="10">
        <v>299728</v>
      </c>
      <c r="BH8" s="10">
        <v>11316586</v>
      </c>
      <c r="BI8" s="10">
        <v>10787958</v>
      </c>
      <c r="BJ8" s="10">
        <v>528628</v>
      </c>
      <c r="BK8" s="10">
        <v>13006478</v>
      </c>
      <c r="BL8" s="10">
        <v>12146564</v>
      </c>
      <c r="BM8" s="10">
        <v>859914</v>
      </c>
      <c r="BN8" s="10">
        <v>3056685</v>
      </c>
      <c r="BO8" s="10">
        <v>2943046</v>
      </c>
      <c r="BP8" s="10">
        <v>113639</v>
      </c>
      <c r="BQ8" s="10">
        <v>14046316</v>
      </c>
      <c r="BR8" s="10">
        <v>12800839</v>
      </c>
      <c r="BS8" s="10">
        <v>1245477</v>
      </c>
      <c r="BT8" s="10">
        <v>17168497</v>
      </c>
      <c r="BU8" s="10">
        <v>15740268</v>
      </c>
      <c r="BV8" s="10">
        <v>1428229</v>
      </c>
      <c r="BW8" s="10">
        <v>22837161</v>
      </c>
      <c r="BX8" s="10">
        <v>21176260</v>
      </c>
      <c r="BY8" s="10">
        <v>1660901</v>
      </c>
      <c r="BZ8" s="10">
        <v>11697546</v>
      </c>
      <c r="CA8" s="10">
        <v>10744596</v>
      </c>
      <c r="CB8" s="10">
        <v>952950</v>
      </c>
      <c r="CC8" s="10">
        <v>8535836</v>
      </c>
      <c r="CD8" s="10">
        <v>8096276</v>
      </c>
      <c r="CE8" s="10">
        <v>439560</v>
      </c>
      <c r="CF8" s="10">
        <v>11963895</v>
      </c>
      <c r="CG8" s="10">
        <v>11130640</v>
      </c>
      <c r="CH8" s="10">
        <v>833255</v>
      </c>
      <c r="CI8" s="10">
        <v>3277702</v>
      </c>
      <c r="CJ8" s="10">
        <v>3049060</v>
      </c>
      <c r="CK8" s="10">
        <v>228642</v>
      </c>
      <c r="CL8" s="10">
        <v>3455531</v>
      </c>
      <c r="CM8" s="10">
        <v>3101736</v>
      </c>
      <c r="CN8" s="10">
        <v>353795</v>
      </c>
      <c r="CO8" s="10">
        <v>5576924</v>
      </c>
      <c r="CP8" s="10">
        <v>4998908</v>
      </c>
      <c r="CQ8" s="10">
        <v>578016</v>
      </c>
      <c r="CR8" s="10">
        <v>2433993</v>
      </c>
      <c r="CS8" s="10">
        <v>2330182</v>
      </c>
      <c r="CT8" s="10">
        <v>103811</v>
      </c>
      <c r="CU8" s="10">
        <v>18878450</v>
      </c>
      <c r="CV8" s="10">
        <v>17973775</v>
      </c>
      <c r="CW8" s="10">
        <v>904675</v>
      </c>
      <c r="CX8" s="10">
        <v>7409475</v>
      </c>
      <c r="CY8" s="10">
        <v>6997655</v>
      </c>
      <c r="CZ8" s="10">
        <v>411820</v>
      </c>
      <c r="DA8" s="10">
        <v>66318556</v>
      </c>
      <c r="DB8" s="10">
        <v>59141359</v>
      </c>
      <c r="DC8" s="10">
        <v>7177197</v>
      </c>
      <c r="DD8" s="10">
        <v>18428019</v>
      </c>
      <c r="DE8" s="10">
        <v>16219950</v>
      </c>
      <c r="DF8" s="10">
        <v>2208069</v>
      </c>
      <c r="DG8" s="10">
        <v>2034815</v>
      </c>
      <c r="DH8" s="10">
        <v>1783503</v>
      </c>
      <c r="DI8" s="10">
        <v>251312</v>
      </c>
      <c r="DJ8" s="10">
        <v>25935748</v>
      </c>
      <c r="DK8" s="10">
        <v>23665806</v>
      </c>
      <c r="DL8" s="10">
        <v>2269942</v>
      </c>
      <c r="DM8" s="10">
        <v>7655571</v>
      </c>
      <c r="DN8" s="10">
        <v>7135308</v>
      </c>
      <c r="DO8" s="10">
        <v>520263</v>
      </c>
      <c r="DP8" s="10">
        <v>10778699</v>
      </c>
      <c r="DQ8" s="10">
        <v>9957896</v>
      </c>
      <c r="DR8" s="10">
        <v>820803</v>
      </c>
      <c r="DS8" s="10">
        <v>32155432</v>
      </c>
      <c r="DT8" s="10">
        <v>29243846</v>
      </c>
      <c r="DU8" s="10">
        <v>2911586</v>
      </c>
      <c r="DV8" s="10">
        <v>2623884</v>
      </c>
      <c r="DW8" s="10">
        <v>2463337</v>
      </c>
      <c r="DX8" s="10">
        <v>160547</v>
      </c>
      <c r="DY8" s="10">
        <v>8782678</v>
      </c>
      <c r="DZ8" s="10">
        <v>8347399</v>
      </c>
      <c r="EA8" s="10">
        <v>435279</v>
      </c>
      <c r="EB8" s="10">
        <v>1696361</v>
      </c>
      <c r="EC8" s="10">
        <v>1529633</v>
      </c>
      <c r="ED8" s="10">
        <v>166728</v>
      </c>
      <c r="EE8" s="10">
        <v>11790165</v>
      </c>
      <c r="EF8" s="10">
        <v>11084882</v>
      </c>
      <c r="EG8" s="10">
        <v>705283</v>
      </c>
      <c r="EH8" s="10">
        <v>45875975</v>
      </c>
      <c r="EI8" s="10">
        <v>41962867</v>
      </c>
      <c r="EJ8" s="10">
        <v>3913108</v>
      </c>
      <c r="EK8" s="10">
        <v>5015153</v>
      </c>
      <c r="EL8" s="10">
        <v>4521247</v>
      </c>
      <c r="EM8" s="10">
        <v>493906</v>
      </c>
      <c r="EN8" s="10">
        <v>2058797</v>
      </c>
      <c r="EO8" s="10">
        <v>1989234</v>
      </c>
      <c r="EP8" s="10">
        <v>69563</v>
      </c>
      <c r="EQ8" s="10">
        <v>11792532</v>
      </c>
      <c r="ER8" s="10">
        <v>9966484</v>
      </c>
      <c r="ES8" s="10">
        <v>1826048</v>
      </c>
      <c r="ET8" s="10">
        <v>15675008</v>
      </c>
      <c r="EU8" s="10">
        <v>13764198</v>
      </c>
      <c r="EV8" s="10">
        <v>1910810</v>
      </c>
      <c r="EW8" s="10">
        <v>5218541</v>
      </c>
      <c r="EX8" s="10">
        <v>5023407</v>
      </c>
      <c r="EY8" s="10">
        <v>195134</v>
      </c>
      <c r="EZ8" s="10">
        <v>9939321</v>
      </c>
      <c r="FA8" s="10">
        <v>9361012</v>
      </c>
      <c r="FB8" s="10">
        <v>578309</v>
      </c>
      <c r="FC8" s="10">
        <v>2593619</v>
      </c>
      <c r="FD8" s="10">
        <v>2453618</v>
      </c>
      <c r="FE8" s="10">
        <v>140001</v>
      </c>
      <c r="FF8" s="344"/>
      <c r="FG8" s="344"/>
      <c r="FH8" s="341"/>
    </row>
    <row r="9" spans="1:164" ht="15" customHeight="1">
      <c r="A9" s="667" t="s">
        <v>488</v>
      </c>
      <c r="B9" s="667"/>
      <c r="C9" s="667"/>
      <c r="D9" s="10">
        <v>0</v>
      </c>
      <c r="E9" s="10"/>
      <c r="F9" s="10"/>
      <c r="G9" s="10">
        <v>0</v>
      </c>
      <c r="H9" s="10">
        <v>533332444</v>
      </c>
      <c r="I9" s="10">
        <v>0</v>
      </c>
      <c r="J9" s="10">
        <v>0</v>
      </c>
      <c r="K9" s="10">
        <v>6071933</v>
      </c>
      <c r="L9" s="10">
        <v>0</v>
      </c>
      <c r="M9" s="10">
        <v>0</v>
      </c>
      <c r="N9" s="10">
        <v>1744539</v>
      </c>
      <c r="O9" s="10">
        <v>0</v>
      </c>
      <c r="P9" s="10">
        <v>0</v>
      </c>
      <c r="Q9" s="10">
        <v>8270463</v>
      </c>
      <c r="R9" s="10">
        <v>0</v>
      </c>
      <c r="S9" s="10">
        <v>0</v>
      </c>
      <c r="T9" s="10">
        <v>5012711</v>
      </c>
      <c r="U9" s="10">
        <v>0</v>
      </c>
      <c r="V9" s="10">
        <v>0</v>
      </c>
      <c r="W9" s="10">
        <v>107992809</v>
      </c>
      <c r="X9" s="10">
        <v>0</v>
      </c>
      <c r="Y9" s="10">
        <v>0</v>
      </c>
      <c r="Z9" s="10">
        <v>6953073</v>
      </c>
      <c r="AA9" s="10">
        <v>0</v>
      </c>
      <c r="AB9" s="10">
        <v>0</v>
      </c>
      <c r="AC9" s="10">
        <v>4920275</v>
      </c>
      <c r="AD9" s="10">
        <v>0</v>
      </c>
      <c r="AE9" s="10">
        <v>0</v>
      </c>
      <c r="AF9" s="10">
        <v>1505301</v>
      </c>
      <c r="AG9" s="10">
        <v>0</v>
      </c>
      <c r="AH9" s="10">
        <v>0</v>
      </c>
      <c r="AI9" s="10">
        <v>223295</v>
      </c>
      <c r="AJ9" s="10">
        <v>0</v>
      </c>
      <c r="AK9" s="10">
        <v>0</v>
      </c>
      <c r="AL9" s="10">
        <v>21128707</v>
      </c>
      <c r="AM9" s="10">
        <v>0</v>
      </c>
      <c r="AN9" s="10">
        <v>0</v>
      </c>
      <c r="AO9" s="10">
        <v>11973720</v>
      </c>
      <c r="AP9" s="10">
        <v>0</v>
      </c>
      <c r="AQ9" s="10">
        <v>0</v>
      </c>
      <c r="AR9" s="10">
        <v>303108</v>
      </c>
      <c r="AS9" s="10">
        <v>0</v>
      </c>
      <c r="AT9" s="10">
        <v>0</v>
      </c>
      <c r="AU9" s="10">
        <v>2355365</v>
      </c>
      <c r="AV9" s="10">
        <v>0</v>
      </c>
      <c r="AW9" s="10">
        <v>0</v>
      </c>
      <c r="AX9" s="10">
        <v>19323894</v>
      </c>
      <c r="AY9" s="10">
        <v>0</v>
      </c>
      <c r="AZ9" s="10">
        <v>0</v>
      </c>
      <c r="BA9" s="10">
        <v>10443753</v>
      </c>
      <c r="BB9" s="10">
        <v>0</v>
      </c>
      <c r="BC9" s="10">
        <v>0</v>
      </c>
      <c r="BD9" s="10">
        <v>5622176</v>
      </c>
      <c r="BE9" s="10">
        <v>0</v>
      </c>
      <c r="BF9" s="10">
        <v>0</v>
      </c>
      <c r="BG9" s="10">
        <v>5034219</v>
      </c>
      <c r="BH9" s="10">
        <v>0</v>
      </c>
      <c r="BI9" s="10">
        <v>0</v>
      </c>
      <c r="BJ9" s="10">
        <v>4653723</v>
      </c>
      <c r="BK9" s="10">
        <v>0</v>
      </c>
      <c r="BL9" s="10">
        <v>0</v>
      </c>
      <c r="BM9" s="10">
        <v>5577592</v>
      </c>
      <c r="BN9" s="10">
        <v>0</v>
      </c>
      <c r="BO9" s="10">
        <v>0</v>
      </c>
      <c r="BP9" s="10">
        <v>1346352</v>
      </c>
      <c r="BQ9" s="10">
        <v>0</v>
      </c>
      <c r="BR9" s="10">
        <v>0</v>
      </c>
      <c r="BS9" s="10">
        <v>7932174</v>
      </c>
      <c r="BT9" s="10">
        <v>0</v>
      </c>
      <c r="BU9" s="10">
        <v>0</v>
      </c>
      <c r="BV9" s="10">
        <v>9013592</v>
      </c>
      <c r="BW9" s="10">
        <v>0</v>
      </c>
      <c r="BX9" s="10">
        <v>0</v>
      </c>
      <c r="BY9" s="10">
        <v>18981571</v>
      </c>
      <c r="BZ9" s="10">
        <v>0</v>
      </c>
      <c r="CA9" s="10">
        <v>0</v>
      </c>
      <c r="CB9" s="10">
        <v>12101467</v>
      </c>
      <c r="CC9" s="10">
        <v>0</v>
      </c>
      <c r="CD9" s="10">
        <v>0</v>
      </c>
      <c r="CE9" s="10">
        <v>4465111</v>
      </c>
      <c r="CF9" s="10">
        <v>0</v>
      </c>
      <c r="CG9" s="10">
        <v>0</v>
      </c>
      <c r="CH9" s="10">
        <v>6531439</v>
      </c>
      <c r="CI9" s="10">
        <v>0</v>
      </c>
      <c r="CJ9" s="10">
        <v>0</v>
      </c>
      <c r="CK9" s="10">
        <v>1323275</v>
      </c>
      <c r="CL9" s="10">
        <v>0</v>
      </c>
      <c r="CM9" s="10">
        <v>0</v>
      </c>
      <c r="CN9" s="10">
        <v>2427683</v>
      </c>
      <c r="CO9" s="10">
        <v>0</v>
      </c>
      <c r="CP9" s="10">
        <v>0</v>
      </c>
      <c r="CQ9" s="10">
        <v>5315821</v>
      </c>
      <c r="CR9" s="10">
        <v>0</v>
      </c>
      <c r="CS9" s="10">
        <v>0</v>
      </c>
      <c r="CT9" s="10">
        <v>1430771</v>
      </c>
      <c r="CU9" s="10">
        <v>0</v>
      </c>
      <c r="CV9" s="10">
        <v>0</v>
      </c>
      <c r="CW9" s="10">
        <v>11620353</v>
      </c>
      <c r="CX9" s="10">
        <v>0</v>
      </c>
      <c r="CY9" s="10">
        <v>0</v>
      </c>
      <c r="CZ9" s="10">
        <v>3841026</v>
      </c>
      <c r="DA9" s="10">
        <v>0</v>
      </c>
      <c r="DB9" s="10">
        <v>0</v>
      </c>
      <c r="DC9" s="10">
        <v>57120531</v>
      </c>
      <c r="DD9" s="10">
        <v>0</v>
      </c>
      <c r="DE9" s="10">
        <v>0</v>
      </c>
      <c r="DF9" s="10">
        <v>14172741</v>
      </c>
      <c r="DG9" s="10">
        <v>0</v>
      </c>
      <c r="DH9" s="10">
        <v>0</v>
      </c>
      <c r="DI9" s="10">
        <v>2034417</v>
      </c>
      <c r="DJ9" s="10">
        <v>0</v>
      </c>
      <c r="DK9" s="10">
        <v>0</v>
      </c>
      <c r="DL9" s="10">
        <v>16853389</v>
      </c>
      <c r="DM9" s="10">
        <v>0</v>
      </c>
      <c r="DN9" s="10">
        <v>0</v>
      </c>
      <c r="DO9" s="10">
        <v>3809617</v>
      </c>
      <c r="DP9" s="10">
        <v>0</v>
      </c>
      <c r="DQ9" s="10">
        <v>0</v>
      </c>
      <c r="DR9" s="10">
        <v>6759241</v>
      </c>
      <c r="DS9" s="10">
        <v>0</v>
      </c>
      <c r="DT9" s="10">
        <v>0</v>
      </c>
      <c r="DU9" s="10">
        <v>23154653</v>
      </c>
      <c r="DV9" s="10">
        <v>0</v>
      </c>
      <c r="DW9" s="10">
        <v>0</v>
      </c>
      <c r="DX9" s="10">
        <v>1247163</v>
      </c>
      <c r="DY9" s="10">
        <v>0</v>
      </c>
      <c r="DZ9" s="10">
        <v>0</v>
      </c>
      <c r="EA9" s="10">
        <v>5895656</v>
      </c>
      <c r="EB9" s="10">
        <v>0</v>
      </c>
      <c r="EC9" s="10">
        <v>0</v>
      </c>
      <c r="ED9" s="10">
        <v>837861</v>
      </c>
      <c r="EE9" s="10">
        <v>0</v>
      </c>
      <c r="EF9" s="10">
        <v>0</v>
      </c>
      <c r="EG9" s="10">
        <v>7356923</v>
      </c>
      <c r="EH9" s="10">
        <v>0</v>
      </c>
      <c r="EI9" s="10">
        <v>0</v>
      </c>
      <c r="EJ9" s="10">
        <v>32307549</v>
      </c>
      <c r="EK9" s="10">
        <v>0</v>
      </c>
      <c r="EL9" s="10">
        <v>0</v>
      </c>
      <c r="EM9" s="10">
        <v>3458065</v>
      </c>
      <c r="EN9" s="10">
        <v>0</v>
      </c>
      <c r="EO9" s="10">
        <v>0</v>
      </c>
      <c r="EP9" s="10">
        <v>1763078</v>
      </c>
      <c r="EQ9" s="10">
        <v>0</v>
      </c>
      <c r="ER9" s="10">
        <v>0</v>
      </c>
      <c r="ES9" s="10">
        <v>12209926</v>
      </c>
      <c r="ET9" s="10">
        <v>0</v>
      </c>
      <c r="EU9" s="10">
        <v>0</v>
      </c>
      <c r="EV9" s="10">
        <v>13694452</v>
      </c>
      <c r="EW9" s="10">
        <v>0</v>
      </c>
      <c r="EX9" s="10">
        <v>0</v>
      </c>
      <c r="EY9" s="10">
        <v>1712371</v>
      </c>
      <c r="EZ9" s="10">
        <v>0</v>
      </c>
      <c r="FA9" s="10">
        <v>0</v>
      </c>
      <c r="FB9" s="10">
        <v>11626253</v>
      </c>
      <c r="FC9" s="10">
        <v>0</v>
      </c>
      <c r="FD9" s="10">
        <v>0</v>
      </c>
      <c r="FE9" s="10">
        <v>1877267</v>
      </c>
      <c r="FF9" s="344"/>
      <c r="FG9" s="344"/>
      <c r="FH9" s="341"/>
    </row>
    <row r="10" spans="1:164" ht="15" customHeight="1">
      <c r="A10" s="667" t="s">
        <v>489</v>
      </c>
      <c r="B10" s="667"/>
      <c r="C10" s="667"/>
      <c r="D10" s="10">
        <v>0</v>
      </c>
      <c r="E10" s="10"/>
      <c r="F10" s="10"/>
      <c r="G10" s="10">
        <v>17606963</v>
      </c>
      <c r="H10" s="10">
        <v>0</v>
      </c>
      <c r="I10" s="10">
        <v>0</v>
      </c>
      <c r="J10" s="10">
        <v>92218</v>
      </c>
      <c r="K10" s="10">
        <v>0</v>
      </c>
      <c r="L10" s="10">
        <v>0</v>
      </c>
      <c r="M10" s="10">
        <v>8038</v>
      </c>
      <c r="N10" s="10">
        <v>0</v>
      </c>
      <c r="O10" s="10">
        <v>0</v>
      </c>
      <c r="P10" s="10">
        <v>262330</v>
      </c>
      <c r="Q10" s="10">
        <v>0</v>
      </c>
      <c r="R10" s="10">
        <v>0</v>
      </c>
      <c r="S10" s="10">
        <v>50695</v>
      </c>
      <c r="T10" s="10">
        <v>0</v>
      </c>
      <c r="U10" s="10">
        <v>0</v>
      </c>
      <c r="V10" s="10">
        <v>4543778</v>
      </c>
      <c r="W10" s="10">
        <v>0</v>
      </c>
      <c r="X10" s="10">
        <v>0</v>
      </c>
      <c r="Y10" s="10">
        <v>90877</v>
      </c>
      <c r="Z10" s="10">
        <v>0</v>
      </c>
      <c r="AA10" s="10">
        <v>0</v>
      </c>
      <c r="AB10" s="10">
        <v>17156</v>
      </c>
      <c r="AC10" s="10">
        <v>0</v>
      </c>
      <c r="AD10" s="10">
        <v>0</v>
      </c>
      <c r="AE10" s="10">
        <v>69939</v>
      </c>
      <c r="AF10" s="10">
        <v>0</v>
      </c>
      <c r="AG10" s="10">
        <v>0</v>
      </c>
      <c r="AH10" s="10">
        <v>0</v>
      </c>
      <c r="AI10" s="10">
        <v>0</v>
      </c>
      <c r="AJ10" s="10">
        <v>0</v>
      </c>
      <c r="AK10" s="10">
        <v>308750</v>
      </c>
      <c r="AL10" s="10">
        <v>0</v>
      </c>
      <c r="AM10" s="10">
        <v>0</v>
      </c>
      <c r="AN10" s="10">
        <v>63395</v>
      </c>
      <c r="AO10" s="10">
        <v>0</v>
      </c>
      <c r="AP10" s="10">
        <v>0</v>
      </c>
      <c r="AQ10" s="10">
        <v>7781</v>
      </c>
      <c r="AR10" s="10">
        <v>0</v>
      </c>
      <c r="AS10" s="10">
        <v>0</v>
      </c>
      <c r="AT10" s="10">
        <v>16892</v>
      </c>
      <c r="AU10" s="10">
        <v>0</v>
      </c>
      <c r="AV10" s="10">
        <v>0</v>
      </c>
      <c r="AW10" s="10">
        <v>392432</v>
      </c>
      <c r="AX10" s="10">
        <v>0</v>
      </c>
      <c r="AY10" s="10">
        <v>0</v>
      </c>
      <c r="AZ10" s="10">
        <v>82912</v>
      </c>
      <c r="BA10" s="10">
        <v>0</v>
      </c>
      <c r="BB10" s="10">
        <v>0</v>
      </c>
      <c r="BC10" s="10">
        <v>31776</v>
      </c>
      <c r="BD10" s="10">
        <v>0</v>
      </c>
      <c r="BE10" s="10">
        <v>0</v>
      </c>
      <c r="BF10" s="10">
        <v>47918</v>
      </c>
      <c r="BG10" s="10">
        <v>0</v>
      </c>
      <c r="BH10" s="10">
        <v>0</v>
      </c>
      <c r="BI10" s="10">
        <v>41580</v>
      </c>
      <c r="BJ10" s="10">
        <v>0</v>
      </c>
      <c r="BK10" s="10">
        <v>0</v>
      </c>
      <c r="BL10" s="10">
        <v>490278</v>
      </c>
      <c r="BM10" s="10">
        <v>0</v>
      </c>
      <c r="BN10" s="10">
        <v>0</v>
      </c>
      <c r="BO10" s="10">
        <v>77551</v>
      </c>
      <c r="BP10" s="10">
        <v>0</v>
      </c>
      <c r="BQ10" s="10">
        <v>0</v>
      </c>
      <c r="BR10" s="10">
        <v>403105</v>
      </c>
      <c r="BS10" s="10">
        <v>0</v>
      </c>
      <c r="BT10" s="10">
        <v>0</v>
      </c>
      <c r="BU10" s="10">
        <v>590786</v>
      </c>
      <c r="BV10" s="10">
        <v>0</v>
      </c>
      <c r="BW10" s="10">
        <v>0</v>
      </c>
      <c r="BX10" s="10">
        <v>174420</v>
      </c>
      <c r="BY10" s="10">
        <v>0</v>
      </c>
      <c r="BZ10" s="10">
        <v>0</v>
      </c>
      <c r="CA10" s="10">
        <v>194622</v>
      </c>
      <c r="CB10" s="10">
        <v>0</v>
      </c>
      <c r="CC10" s="10">
        <v>0</v>
      </c>
      <c r="CD10" s="10">
        <v>115220</v>
      </c>
      <c r="CE10" s="10">
        <v>0</v>
      </c>
      <c r="CF10" s="10">
        <v>0</v>
      </c>
      <c r="CG10" s="10">
        <v>191482</v>
      </c>
      <c r="CH10" s="10">
        <v>0</v>
      </c>
      <c r="CI10" s="10">
        <v>0</v>
      </c>
      <c r="CJ10" s="10">
        <v>5785</v>
      </c>
      <c r="CK10" s="10">
        <v>0</v>
      </c>
      <c r="CL10" s="10">
        <v>0</v>
      </c>
      <c r="CM10" s="10">
        <v>78009</v>
      </c>
      <c r="CN10" s="10">
        <v>0</v>
      </c>
      <c r="CO10" s="10">
        <v>0</v>
      </c>
      <c r="CP10" s="10">
        <v>235669</v>
      </c>
      <c r="CQ10" s="10">
        <v>0</v>
      </c>
      <c r="CR10" s="10">
        <v>0</v>
      </c>
      <c r="CS10" s="10">
        <v>390248</v>
      </c>
      <c r="CT10" s="10">
        <v>0</v>
      </c>
      <c r="CU10" s="10">
        <v>0</v>
      </c>
      <c r="CV10" s="10">
        <v>641944</v>
      </c>
      <c r="CW10" s="10">
        <v>0</v>
      </c>
      <c r="CX10" s="10">
        <v>0</v>
      </c>
      <c r="CY10" s="10">
        <v>228910</v>
      </c>
      <c r="CZ10" s="10">
        <v>0</v>
      </c>
      <c r="DA10" s="10">
        <v>0</v>
      </c>
      <c r="DB10" s="10">
        <v>1229733</v>
      </c>
      <c r="DC10" s="10">
        <v>0</v>
      </c>
      <c r="DD10" s="10">
        <v>0</v>
      </c>
      <c r="DE10" s="10">
        <v>192230</v>
      </c>
      <c r="DF10" s="10">
        <v>0</v>
      </c>
      <c r="DG10" s="10">
        <v>0</v>
      </c>
      <c r="DH10" s="10">
        <v>42476</v>
      </c>
      <c r="DI10" s="10">
        <v>0</v>
      </c>
      <c r="DJ10" s="10">
        <v>0</v>
      </c>
      <c r="DK10" s="10">
        <v>639896</v>
      </c>
      <c r="DL10" s="10">
        <v>0</v>
      </c>
      <c r="DM10" s="10">
        <v>0</v>
      </c>
      <c r="DN10" s="10">
        <v>145051</v>
      </c>
      <c r="DO10" s="10">
        <v>0</v>
      </c>
      <c r="DP10" s="10">
        <v>0</v>
      </c>
      <c r="DQ10" s="10">
        <v>30425</v>
      </c>
      <c r="DR10" s="10">
        <v>0</v>
      </c>
      <c r="DS10" s="10">
        <v>0</v>
      </c>
      <c r="DT10" s="10">
        <v>231285</v>
      </c>
      <c r="DU10" s="10">
        <v>0</v>
      </c>
      <c r="DV10" s="10">
        <v>0</v>
      </c>
      <c r="DW10" s="10">
        <v>55888</v>
      </c>
      <c r="DX10" s="10">
        <v>0</v>
      </c>
      <c r="DY10" s="10">
        <v>0</v>
      </c>
      <c r="DZ10" s="10">
        <v>660222</v>
      </c>
      <c r="EA10" s="10">
        <v>0</v>
      </c>
      <c r="EB10" s="10">
        <v>0</v>
      </c>
      <c r="EC10" s="10">
        <v>37732</v>
      </c>
      <c r="ED10" s="10">
        <v>0</v>
      </c>
      <c r="EE10" s="10">
        <v>0</v>
      </c>
      <c r="EF10" s="10">
        <v>76807</v>
      </c>
      <c r="EG10" s="10">
        <v>0</v>
      </c>
      <c r="EH10" s="10">
        <v>0</v>
      </c>
      <c r="EI10" s="10">
        <v>2694896</v>
      </c>
      <c r="EJ10" s="10">
        <v>0</v>
      </c>
      <c r="EK10" s="10">
        <v>0</v>
      </c>
      <c r="EL10" s="10">
        <v>2935</v>
      </c>
      <c r="EM10" s="10">
        <v>0</v>
      </c>
      <c r="EN10" s="10">
        <v>0</v>
      </c>
      <c r="EO10" s="10">
        <v>2282</v>
      </c>
      <c r="EP10" s="10">
        <v>0</v>
      </c>
      <c r="EQ10" s="10">
        <v>0</v>
      </c>
      <c r="ER10" s="10">
        <v>733393</v>
      </c>
      <c r="ES10" s="10">
        <v>0</v>
      </c>
      <c r="ET10" s="10">
        <v>0</v>
      </c>
      <c r="EU10" s="10">
        <v>463886</v>
      </c>
      <c r="EV10" s="10">
        <v>0</v>
      </c>
      <c r="EW10" s="10">
        <v>0</v>
      </c>
      <c r="EX10" s="10">
        <v>86024</v>
      </c>
      <c r="EY10" s="10">
        <v>0</v>
      </c>
      <c r="EZ10" s="10">
        <v>0</v>
      </c>
      <c r="FA10" s="10">
        <v>222163</v>
      </c>
      <c r="FB10" s="10">
        <v>0</v>
      </c>
      <c r="FC10" s="10">
        <v>0</v>
      </c>
      <c r="FD10" s="10">
        <v>113143</v>
      </c>
      <c r="FE10" s="10">
        <v>0</v>
      </c>
      <c r="FF10" s="344"/>
      <c r="FG10" s="344"/>
      <c r="FH10" s="341"/>
    </row>
    <row r="11" spans="1:164" ht="25.5" customHeight="1">
      <c r="A11" s="666" t="s">
        <v>490</v>
      </c>
      <c r="B11" s="666"/>
      <c r="C11" s="666"/>
      <c r="D11" s="10">
        <v>2404941027</v>
      </c>
      <c r="E11" s="10"/>
      <c r="F11" s="10"/>
      <c r="G11" s="10">
        <v>1313805927</v>
      </c>
      <c r="H11" s="10">
        <v>1091135100</v>
      </c>
      <c r="I11" s="10">
        <v>29039047</v>
      </c>
      <c r="J11" s="10">
        <v>16822850</v>
      </c>
      <c r="K11" s="10">
        <v>12216197</v>
      </c>
      <c r="L11" s="10">
        <v>8113023</v>
      </c>
      <c r="M11" s="10">
        <v>5058528</v>
      </c>
      <c r="N11" s="10">
        <v>3054495</v>
      </c>
      <c r="O11" s="10">
        <v>35336712</v>
      </c>
      <c r="P11" s="10">
        <v>19482769</v>
      </c>
      <c r="Q11" s="10">
        <v>15853943</v>
      </c>
      <c r="R11" s="10">
        <v>17478588</v>
      </c>
      <c r="S11" s="10">
        <v>13232671</v>
      </c>
      <c r="T11" s="10">
        <v>4245917</v>
      </c>
      <c r="U11" s="10">
        <v>353127424</v>
      </c>
      <c r="V11" s="10">
        <v>195569881</v>
      </c>
      <c r="W11" s="10">
        <v>157557543</v>
      </c>
      <c r="X11" s="10">
        <v>42017516</v>
      </c>
      <c r="Y11" s="10">
        <v>19406670</v>
      </c>
      <c r="Z11" s="10">
        <v>22610846</v>
      </c>
      <c r="AA11" s="10">
        <v>32793902</v>
      </c>
      <c r="AB11" s="10">
        <v>20262870</v>
      </c>
      <c r="AC11" s="10">
        <v>12531032</v>
      </c>
      <c r="AD11" s="10">
        <v>7640306</v>
      </c>
      <c r="AE11" s="10">
        <v>5924509</v>
      </c>
      <c r="AF11" s="10">
        <v>1715797</v>
      </c>
      <c r="AG11" s="10">
        <v>9016806</v>
      </c>
      <c r="AH11" s="10">
        <v>0</v>
      </c>
      <c r="AI11" s="10">
        <v>9016806</v>
      </c>
      <c r="AJ11" s="10">
        <v>124218849</v>
      </c>
      <c r="AK11" s="10">
        <v>56158246</v>
      </c>
      <c r="AL11" s="10">
        <v>68060603</v>
      </c>
      <c r="AM11" s="10">
        <v>56562247</v>
      </c>
      <c r="AN11" s="10">
        <v>28882254</v>
      </c>
      <c r="AO11" s="10">
        <v>27679993</v>
      </c>
      <c r="AP11" s="10">
        <v>14133052</v>
      </c>
      <c r="AQ11" s="10">
        <v>10664224</v>
      </c>
      <c r="AR11" s="10">
        <v>3468828</v>
      </c>
      <c r="AS11" s="10">
        <v>9393448</v>
      </c>
      <c r="AT11" s="10">
        <v>5853974</v>
      </c>
      <c r="AU11" s="10">
        <v>3539474</v>
      </c>
      <c r="AV11" s="10">
        <v>95787218</v>
      </c>
      <c r="AW11" s="10">
        <v>48255626</v>
      </c>
      <c r="AX11" s="10">
        <v>47531592</v>
      </c>
      <c r="AY11" s="10">
        <v>40207976</v>
      </c>
      <c r="AZ11" s="10">
        <v>23778836</v>
      </c>
      <c r="BA11" s="10">
        <v>16429140</v>
      </c>
      <c r="BB11" s="10">
        <v>25581681</v>
      </c>
      <c r="BC11" s="10">
        <v>14888387</v>
      </c>
      <c r="BD11" s="10">
        <v>10693294</v>
      </c>
      <c r="BE11" s="10">
        <v>22343668</v>
      </c>
      <c r="BF11" s="10">
        <v>13524708</v>
      </c>
      <c r="BG11" s="10">
        <v>8818960</v>
      </c>
      <c r="BH11" s="10">
        <v>25191205</v>
      </c>
      <c r="BI11" s="10">
        <v>16884063</v>
      </c>
      <c r="BJ11" s="10">
        <v>8307142</v>
      </c>
      <c r="BK11" s="10">
        <v>29301991</v>
      </c>
      <c r="BL11" s="10">
        <v>15158666</v>
      </c>
      <c r="BM11" s="10">
        <v>14143325</v>
      </c>
      <c r="BN11" s="10">
        <v>9171817</v>
      </c>
      <c r="BO11" s="10">
        <v>5558846</v>
      </c>
      <c r="BP11" s="10">
        <v>3612971</v>
      </c>
      <c r="BQ11" s="10">
        <v>48734525</v>
      </c>
      <c r="BR11" s="10">
        <v>27817519</v>
      </c>
      <c r="BS11" s="10">
        <v>20917006</v>
      </c>
      <c r="BT11" s="10">
        <v>60321499</v>
      </c>
      <c r="BU11" s="10">
        <v>38455695</v>
      </c>
      <c r="BV11" s="10">
        <v>21865804</v>
      </c>
      <c r="BW11" s="10">
        <v>65987194</v>
      </c>
      <c r="BX11" s="10">
        <v>42647999</v>
      </c>
      <c r="BY11" s="10">
        <v>23339195</v>
      </c>
      <c r="BZ11" s="10">
        <v>46757207</v>
      </c>
      <c r="CA11" s="10">
        <v>30414777</v>
      </c>
      <c r="CB11" s="10">
        <v>16342430</v>
      </c>
      <c r="CC11" s="10">
        <v>17835733</v>
      </c>
      <c r="CD11" s="10">
        <v>10505315</v>
      </c>
      <c r="CE11" s="10">
        <v>7330418</v>
      </c>
      <c r="CF11" s="10">
        <v>35593974</v>
      </c>
      <c r="CG11" s="10">
        <v>18208192</v>
      </c>
      <c r="CH11" s="10">
        <v>17385782</v>
      </c>
      <c r="CI11" s="10">
        <v>5913858</v>
      </c>
      <c r="CJ11" s="10">
        <v>3563234</v>
      </c>
      <c r="CK11" s="10">
        <v>2350624</v>
      </c>
      <c r="CL11" s="10">
        <v>14225751</v>
      </c>
      <c r="CM11" s="10">
        <v>6845781</v>
      </c>
      <c r="CN11" s="10">
        <v>7379970</v>
      </c>
      <c r="CO11" s="10">
        <v>18208004</v>
      </c>
      <c r="CP11" s="10">
        <v>10107580</v>
      </c>
      <c r="CQ11" s="10">
        <v>8100424</v>
      </c>
      <c r="CR11" s="10">
        <v>9133190</v>
      </c>
      <c r="CS11" s="10">
        <v>4291814</v>
      </c>
      <c r="CT11" s="10">
        <v>4841376</v>
      </c>
      <c r="CU11" s="10">
        <v>80765342</v>
      </c>
      <c r="CV11" s="10">
        <v>44008401</v>
      </c>
      <c r="CW11" s="10">
        <v>36756941</v>
      </c>
      <c r="CX11" s="10">
        <v>14230961</v>
      </c>
      <c r="CY11" s="10">
        <v>9988182</v>
      </c>
      <c r="CZ11" s="10">
        <v>4242779</v>
      </c>
      <c r="DA11" s="10">
        <v>232195846</v>
      </c>
      <c r="DB11" s="10">
        <v>104223148</v>
      </c>
      <c r="DC11" s="10">
        <v>127972698</v>
      </c>
      <c r="DD11" s="10">
        <v>64888433</v>
      </c>
      <c r="DE11" s="10">
        <v>36786989</v>
      </c>
      <c r="DF11" s="10">
        <v>28101444</v>
      </c>
      <c r="DG11" s="10">
        <v>7238268</v>
      </c>
      <c r="DH11" s="10">
        <v>4822067</v>
      </c>
      <c r="DI11" s="10">
        <v>2416201</v>
      </c>
      <c r="DJ11" s="10">
        <v>81397506</v>
      </c>
      <c r="DK11" s="10">
        <v>45470057</v>
      </c>
      <c r="DL11" s="10">
        <v>35927449</v>
      </c>
      <c r="DM11" s="10">
        <v>22579222</v>
      </c>
      <c r="DN11" s="10">
        <v>13822030</v>
      </c>
      <c r="DO11" s="10">
        <v>8757192</v>
      </c>
      <c r="DP11" s="10">
        <v>32924081</v>
      </c>
      <c r="DQ11" s="10">
        <v>20362710</v>
      </c>
      <c r="DR11" s="10">
        <v>12561371</v>
      </c>
      <c r="DS11" s="10">
        <v>92790724</v>
      </c>
      <c r="DT11" s="10">
        <v>54094855</v>
      </c>
      <c r="DU11" s="10">
        <v>38695869</v>
      </c>
      <c r="DV11" s="10">
        <v>8160248</v>
      </c>
      <c r="DW11" s="10">
        <v>4987180</v>
      </c>
      <c r="DX11" s="10">
        <v>3173068</v>
      </c>
      <c r="DY11" s="10">
        <v>33037507</v>
      </c>
      <c r="DZ11" s="10">
        <v>17180662</v>
      </c>
      <c r="EA11" s="10">
        <v>15856845</v>
      </c>
      <c r="EB11" s="10">
        <v>5398019</v>
      </c>
      <c r="EC11" s="10">
        <v>2832741</v>
      </c>
      <c r="ED11" s="10">
        <v>2565278</v>
      </c>
      <c r="EE11" s="10">
        <v>34618998</v>
      </c>
      <c r="EF11" s="10">
        <v>18244035</v>
      </c>
      <c r="EG11" s="10">
        <v>16374963</v>
      </c>
      <c r="EH11" s="10">
        <v>177193538</v>
      </c>
      <c r="EI11" s="10">
        <v>84099040</v>
      </c>
      <c r="EJ11" s="10">
        <v>93094498</v>
      </c>
      <c r="EK11" s="10">
        <v>21868097</v>
      </c>
      <c r="EL11" s="10">
        <v>14175556</v>
      </c>
      <c r="EM11" s="10">
        <v>7692541</v>
      </c>
      <c r="EN11" s="10">
        <v>5016529</v>
      </c>
      <c r="EO11" s="10">
        <v>4034218</v>
      </c>
      <c r="EP11" s="10">
        <v>982311</v>
      </c>
      <c r="EQ11" s="10">
        <v>62106895</v>
      </c>
      <c r="ER11" s="10">
        <v>36486487</v>
      </c>
      <c r="ES11" s="10">
        <v>25620408</v>
      </c>
      <c r="ET11" s="10">
        <v>61241149</v>
      </c>
      <c r="EU11" s="10">
        <v>32973197</v>
      </c>
      <c r="EV11" s="10">
        <v>28267952</v>
      </c>
      <c r="EW11" s="10">
        <v>11514844</v>
      </c>
      <c r="EX11" s="10">
        <v>8073261</v>
      </c>
      <c r="EY11" s="10">
        <v>3441583</v>
      </c>
      <c r="EZ11" s="10">
        <v>40967489</v>
      </c>
      <c r="FA11" s="10">
        <v>25962345</v>
      </c>
      <c r="FB11" s="10">
        <v>15005144</v>
      </c>
      <c r="FC11" s="10">
        <v>5639920</v>
      </c>
      <c r="FD11" s="10">
        <v>2952282</v>
      </c>
      <c r="FE11" s="10">
        <v>2687638</v>
      </c>
      <c r="FF11" s="344"/>
      <c r="FG11" s="344"/>
      <c r="FH11" s="341"/>
    </row>
    <row r="12" spans="1:164">
      <c r="A12" s="666" t="s">
        <v>491</v>
      </c>
      <c r="B12" s="666"/>
      <c r="C12" s="666"/>
      <c r="D12" s="10">
        <v>1649348024</v>
      </c>
      <c r="E12" s="10"/>
      <c r="F12" s="10"/>
      <c r="G12" s="10">
        <v>942879767</v>
      </c>
      <c r="H12" s="10">
        <v>706468257</v>
      </c>
      <c r="I12" s="10">
        <v>16428775</v>
      </c>
      <c r="J12" s="10">
        <v>10418152</v>
      </c>
      <c r="K12" s="10">
        <v>6010623</v>
      </c>
      <c r="L12" s="10">
        <v>3030264</v>
      </c>
      <c r="M12" s="10">
        <v>1189786</v>
      </c>
      <c r="N12" s="10">
        <v>1840478</v>
      </c>
      <c r="O12" s="10">
        <v>24471902</v>
      </c>
      <c r="P12" s="10">
        <v>13888611</v>
      </c>
      <c r="Q12" s="10">
        <v>10583291</v>
      </c>
      <c r="R12" s="10">
        <v>12016756</v>
      </c>
      <c r="S12" s="10">
        <v>9516281</v>
      </c>
      <c r="T12" s="10">
        <v>2500475</v>
      </c>
      <c r="U12" s="10">
        <v>243082136</v>
      </c>
      <c r="V12" s="10">
        <v>155632088</v>
      </c>
      <c r="W12" s="10">
        <v>87450048</v>
      </c>
      <c r="X12" s="10">
        <v>27408795</v>
      </c>
      <c r="Y12" s="10">
        <v>13197606</v>
      </c>
      <c r="Z12" s="10">
        <v>14211189</v>
      </c>
      <c r="AA12" s="10">
        <v>27297173</v>
      </c>
      <c r="AB12" s="10">
        <v>16345525</v>
      </c>
      <c r="AC12" s="10">
        <v>10951648</v>
      </c>
      <c r="AD12" s="10">
        <v>4676218</v>
      </c>
      <c r="AE12" s="10">
        <v>3588905</v>
      </c>
      <c r="AF12" s="10">
        <v>1087313</v>
      </c>
      <c r="AG12" s="10">
        <v>7455868</v>
      </c>
      <c r="AH12" s="10">
        <v>0</v>
      </c>
      <c r="AI12" s="10">
        <v>7455868</v>
      </c>
      <c r="AJ12" s="10">
        <v>76619990</v>
      </c>
      <c r="AK12" s="10">
        <v>40218365</v>
      </c>
      <c r="AL12" s="10">
        <v>36401625</v>
      </c>
      <c r="AM12" s="10">
        <v>38939535</v>
      </c>
      <c r="AN12" s="10">
        <v>22419440</v>
      </c>
      <c r="AO12" s="10">
        <v>16520095</v>
      </c>
      <c r="AP12" s="10">
        <v>9457287</v>
      </c>
      <c r="AQ12" s="10">
        <v>7029026</v>
      </c>
      <c r="AR12" s="10">
        <v>2428261</v>
      </c>
      <c r="AS12" s="10">
        <v>6379821</v>
      </c>
      <c r="AT12" s="10">
        <v>4511208</v>
      </c>
      <c r="AU12" s="10">
        <v>1868613</v>
      </c>
      <c r="AV12" s="10">
        <v>73702097</v>
      </c>
      <c r="AW12" s="10">
        <v>37978923</v>
      </c>
      <c r="AX12" s="10">
        <v>35723174</v>
      </c>
      <c r="AY12" s="10">
        <v>25929309</v>
      </c>
      <c r="AZ12" s="10">
        <v>18051598</v>
      </c>
      <c r="BA12" s="10">
        <v>7877711</v>
      </c>
      <c r="BB12" s="10">
        <v>15693169</v>
      </c>
      <c r="BC12" s="10">
        <v>9755430</v>
      </c>
      <c r="BD12" s="10">
        <v>5937739</v>
      </c>
      <c r="BE12" s="10">
        <v>13515301</v>
      </c>
      <c r="BF12" s="10">
        <v>8173821</v>
      </c>
      <c r="BG12" s="10">
        <v>5341480</v>
      </c>
      <c r="BH12" s="10">
        <v>17342836</v>
      </c>
      <c r="BI12" s="10">
        <v>11907759</v>
      </c>
      <c r="BJ12" s="10">
        <v>5435077</v>
      </c>
      <c r="BK12" s="10">
        <v>20216960</v>
      </c>
      <c r="BL12" s="10">
        <v>11104720</v>
      </c>
      <c r="BM12" s="10">
        <v>9112240</v>
      </c>
      <c r="BN12" s="10">
        <v>7078870</v>
      </c>
      <c r="BO12" s="10">
        <v>4232556</v>
      </c>
      <c r="BP12" s="10">
        <v>2846314</v>
      </c>
      <c r="BQ12" s="10">
        <v>37964460</v>
      </c>
      <c r="BR12" s="10">
        <v>21599795</v>
      </c>
      <c r="BS12" s="10">
        <v>16364665</v>
      </c>
      <c r="BT12" s="10">
        <v>45052511</v>
      </c>
      <c r="BU12" s="10">
        <v>27518360</v>
      </c>
      <c r="BV12" s="10">
        <v>17534151</v>
      </c>
      <c r="BW12" s="10">
        <v>41786620</v>
      </c>
      <c r="BX12" s="10">
        <v>28628517</v>
      </c>
      <c r="BY12" s="10">
        <v>13158103</v>
      </c>
      <c r="BZ12" s="10">
        <v>34390945</v>
      </c>
      <c r="CA12" s="10">
        <v>25594522</v>
      </c>
      <c r="CB12" s="10">
        <v>8796423</v>
      </c>
      <c r="CC12" s="10">
        <v>10995444</v>
      </c>
      <c r="CD12" s="10">
        <v>7783031</v>
      </c>
      <c r="CE12" s="10">
        <v>3212413</v>
      </c>
      <c r="CF12" s="10">
        <v>23338813</v>
      </c>
      <c r="CG12" s="10">
        <v>12495505</v>
      </c>
      <c r="CH12" s="10">
        <v>10843308</v>
      </c>
      <c r="CI12" s="10">
        <v>4084047</v>
      </c>
      <c r="CJ12" s="10">
        <v>2654444</v>
      </c>
      <c r="CK12" s="10">
        <v>1429603</v>
      </c>
      <c r="CL12" s="10">
        <v>9814666</v>
      </c>
      <c r="CM12" s="10">
        <v>5103105</v>
      </c>
      <c r="CN12" s="10">
        <v>4711561</v>
      </c>
      <c r="CO12" s="10">
        <v>13361940</v>
      </c>
      <c r="CP12" s="10">
        <v>8624618</v>
      </c>
      <c r="CQ12" s="10">
        <v>4737322</v>
      </c>
      <c r="CR12" s="10">
        <v>6607235</v>
      </c>
      <c r="CS12" s="10">
        <v>2496719</v>
      </c>
      <c r="CT12" s="10">
        <v>4110516</v>
      </c>
      <c r="CU12" s="10">
        <v>62026500</v>
      </c>
      <c r="CV12" s="10">
        <v>32325850</v>
      </c>
      <c r="CW12" s="10">
        <v>29700650</v>
      </c>
      <c r="CX12" s="10">
        <v>8619186</v>
      </c>
      <c r="CY12" s="10">
        <v>5776271</v>
      </c>
      <c r="CZ12" s="10">
        <v>2842915</v>
      </c>
      <c r="DA12" s="10">
        <v>177750542</v>
      </c>
      <c r="DB12" s="10">
        <v>79678037</v>
      </c>
      <c r="DC12" s="10">
        <v>98072505</v>
      </c>
      <c r="DD12" s="10">
        <v>40677241</v>
      </c>
      <c r="DE12" s="10">
        <v>26855304</v>
      </c>
      <c r="DF12" s="10">
        <v>13821937</v>
      </c>
      <c r="DG12" s="10">
        <v>5033003</v>
      </c>
      <c r="DH12" s="10">
        <v>3465326</v>
      </c>
      <c r="DI12" s="10">
        <v>1567677</v>
      </c>
      <c r="DJ12" s="10">
        <v>54607766</v>
      </c>
      <c r="DK12" s="10">
        <v>30306468</v>
      </c>
      <c r="DL12" s="10">
        <v>24301298</v>
      </c>
      <c r="DM12" s="10">
        <v>13935394</v>
      </c>
      <c r="DN12" s="10">
        <v>8569402</v>
      </c>
      <c r="DO12" s="10">
        <v>5365992</v>
      </c>
      <c r="DP12" s="10">
        <v>19617772</v>
      </c>
      <c r="DQ12" s="10">
        <v>11914567</v>
      </c>
      <c r="DR12" s="10">
        <v>7703205</v>
      </c>
      <c r="DS12" s="10">
        <v>66070277</v>
      </c>
      <c r="DT12" s="10">
        <v>37853091</v>
      </c>
      <c r="DU12" s="10">
        <v>28217186</v>
      </c>
      <c r="DV12" s="10">
        <v>5876351</v>
      </c>
      <c r="DW12" s="10">
        <v>3266663</v>
      </c>
      <c r="DX12" s="10">
        <v>2609688</v>
      </c>
      <c r="DY12" s="10">
        <v>17685205</v>
      </c>
      <c r="DZ12" s="10">
        <v>9828825</v>
      </c>
      <c r="EA12" s="10">
        <v>7856380</v>
      </c>
      <c r="EB12" s="10">
        <v>3720441</v>
      </c>
      <c r="EC12" s="10">
        <v>1828543</v>
      </c>
      <c r="ED12" s="10">
        <v>1891898</v>
      </c>
      <c r="EE12" s="10">
        <v>22846510</v>
      </c>
      <c r="EF12" s="10">
        <v>13893728</v>
      </c>
      <c r="EG12" s="10">
        <v>8952782</v>
      </c>
      <c r="EH12" s="10">
        <v>117851727</v>
      </c>
      <c r="EI12" s="10">
        <v>53612926</v>
      </c>
      <c r="EJ12" s="10">
        <v>64238801</v>
      </c>
      <c r="EK12" s="10">
        <v>12608667</v>
      </c>
      <c r="EL12" s="10">
        <v>7832889</v>
      </c>
      <c r="EM12" s="10">
        <v>4775778</v>
      </c>
      <c r="EN12" s="10">
        <v>3774716</v>
      </c>
      <c r="EO12" s="10">
        <v>3127523</v>
      </c>
      <c r="EP12" s="10">
        <v>647193</v>
      </c>
      <c r="EQ12" s="10">
        <v>40610163</v>
      </c>
      <c r="ER12" s="10">
        <v>22213025</v>
      </c>
      <c r="ES12" s="10">
        <v>18397138</v>
      </c>
      <c r="ET12" s="10">
        <v>39663423</v>
      </c>
      <c r="EU12" s="10">
        <v>23997592</v>
      </c>
      <c r="EV12" s="10">
        <v>15665831</v>
      </c>
      <c r="EW12" s="10">
        <v>7184533</v>
      </c>
      <c r="EX12" s="10">
        <v>5092275</v>
      </c>
      <c r="EY12" s="10">
        <v>2092258</v>
      </c>
      <c r="EZ12" s="10">
        <v>28328777</v>
      </c>
      <c r="FA12" s="10">
        <v>18133496</v>
      </c>
      <c r="FB12" s="10">
        <v>10195281</v>
      </c>
      <c r="FC12" s="10">
        <v>2720087</v>
      </c>
      <c r="FD12" s="10">
        <v>1649550</v>
      </c>
      <c r="FE12" s="10">
        <v>1070537</v>
      </c>
      <c r="FF12" s="344"/>
      <c r="FG12" s="344"/>
      <c r="FH12" s="341"/>
    </row>
    <row r="13" spans="1:164" ht="25.5" customHeight="1">
      <c r="A13" s="666" t="s">
        <v>492</v>
      </c>
      <c r="B13" s="666"/>
      <c r="C13" s="666"/>
      <c r="D13" s="10">
        <v>525897408</v>
      </c>
      <c r="E13" s="10"/>
      <c r="F13" s="10"/>
      <c r="G13" s="10">
        <v>16495316</v>
      </c>
      <c r="H13" s="10">
        <v>509402092</v>
      </c>
      <c r="I13" s="10">
        <v>2836712</v>
      </c>
      <c r="J13" s="10">
        <v>395930</v>
      </c>
      <c r="K13" s="10">
        <v>2440782</v>
      </c>
      <c r="L13" s="10">
        <v>1568497</v>
      </c>
      <c r="M13" s="10">
        <v>120805</v>
      </c>
      <c r="N13" s="10">
        <v>1447692</v>
      </c>
      <c r="O13" s="10">
        <v>7748009</v>
      </c>
      <c r="P13" s="10">
        <v>993615</v>
      </c>
      <c r="Q13" s="10">
        <v>6754394</v>
      </c>
      <c r="R13" s="10">
        <v>2223002</v>
      </c>
      <c r="S13" s="10">
        <v>1137886</v>
      </c>
      <c r="T13" s="10">
        <v>1085116</v>
      </c>
      <c r="U13" s="10">
        <v>63305785</v>
      </c>
      <c r="V13" s="10">
        <v>2681872</v>
      </c>
      <c r="W13" s="10">
        <v>60623913</v>
      </c>
      <c r="X13" s="10">
        <v>8660564</v>
      </c>
      <c r="Y13" s="10">
        <v>0</v>
      </c>
      <c r="Z13" s="10">
        <v>8660564</v>
      </c>
      <c r="AA13" s="10">
        <v>10791807</v>
      </c>
      <c r="AB13" s="10">
        <v>0</v>
      </c>
      <c r="AC13" s="10">
        <v>10791807</v>
      </c>
      <c r="AD13" s="10">
        <v>883217</v>
      </c>
      <c r="AE13" s="10">
        <v>0</v>
      </c>
      <c r="AF13" s="10">
        <v>883217</v>
      </c>
      <c r="AG13" s="10">
        <v>2431971</v>
      </c>
      <c r="AH13" s="10">
        <v>0</v>
      </c>
      <c r="AI13" s="10">
        <v>2431971</v>
      </c>
      <c r="AJ13" s="10">
        <v>27898256</v>
      </c>
      <c r="AK13" s="10">
        <v>0</v>
      </c>
      <c r="AL13" s="10">
        <v>27898256</v>
      </c>
      <c r="AM13" s="10">
        <v>12089659</v>
      </c>
      <c r="AN13" s="10">
        <v>989001</v>
      </c>
      <c r="AO13" s="10">
        <v>11100658</v>
      </c>
      <c r="AP13" s="10">
        <v>1759711</v>
      </c>
      <c r="AQ13" s="10">
        <v>0</v>
      </c>
      <c r="AR13" s="10">
        <v>1759711</v>
      </c>
      <c r="AS13" s="10">
        <v>1749307</v>
      </c>
      <c r="AT13" s="10">
        <v>0</v>
      </c>
      <c r="AU13" s="10">
        <v>1749307</v>
      </c>
      <c r="AV13" s="10">
        <v>28624697</v>
      </c>
      <c r="AW13" s="10">
        <v>63283</v>
      </c>
      <c r="AX13" s="10">
        <v>28561414</v>
      </c>
      <c r="AY13" s="10">
        <v>6934506</v>
      </c>
      <c r="AZ13" s="10">
        <v>12251</v>
      </c>
      <c r="BA13" s="10">
        <v>6922255</v>
      </c>
      <c r="BB13" s="10">
        <v>5131855</v>
      </c>
      <c r="BC13" s="10">
        <v>1840</v>
      </c>
      <c r="BD13" s="10">
        <v>5130015</v>
      </c>
      <c r="BE13" s="10">
        <v>4518277</v>
      </c>
      <c r="BF13" s="10">
        <v>683827</v>
      </c>
      <c r="BG13" s="10">
        <v>3834450</v>
      </c>
      <c r="BH13" s="10">
        <v>3701559</v>
      </c>
      <c r="BI13" s="10">
        <v>709772</v>
      </c>
      <c r="BJ13" s="10">
        <v>2991787</v>
      </c>
      <c r="BK13" s="10">
        <v>4206775</v>
      </c>
      <c r="BL13" s="10">
        <v>70366</v>
      </c>
      <c r="BM13" s="10">
        <v>4136409</v>
      </c>
      <c r="BN13" s="10">
        <v>2854444</v>
      </c>
      <c r="BO13" s="10">
        <v>38643</v>
      </c>
      <c r="BP13" s="10">
        <v>2815801</v>
      </c>
      <c r="BQ13" s="10">
        <v>9778344</v>
      </c>
      <c r="BR13" s="10">
        <v>777064</v>
      </c>
      <c r="BS13" s="10">
        <v>9001280</v>
      </c>
      <c r="BT13" s="10">
        <v>16703135</v>
      </c>
      <c r="BU13" s="10">
        <v>6598</v>
      </c>
      <c r="BV13" s="10">
        <v>16696537</v>
      </c>
      <c r="BW13" s="10">
        <v>14121953</v>
      </c>
      <c r="BX13" s="10">
        <v>2124075</v>
      </c>
      <c r="BY13" s="10">
        <v>11997878</v>
      </c>
      <c r="BZ13" s="10">
        <v>8901677</v>
      </c>
      <c r="CA13" s="10">
        <v>854945</v>
      </c>
      <c r="CB13" s="10">
        <v>8046732</v>
      </c>
      <c r="CC13" s="10">
        <v>3040524</v>
      </c>
      <c r="CD13" s="10">
        <v>28589</v>
      </c>
      <c r="CE13" s="10">
        <v>3011935</v>
      </c>
      <c r="CF13" s="10">
        <v>6348472</v>
      </c>
      <c r="CG13" s="10">
        <v>31643</v>
      </c>
      <c r="CH13" s="10">
        <v>6316829</v>
      </c>
      <c r="CI13" s="10">
        <v>1650586</v>
      </c>
      <c r="CJ13" s="10">
        <v>274431</v>
      </c>
      <c r="CK13" s="10">
        <v>1376155</v>
      </c>
      <c r="CL13" s="10">
        <v>3752183</v>
      </c>
      <c r="CM13" s="10">
        <v>123</v>
      </c>
      <c r="CN13" s="10">
        <v>3752060</v>
      </c>
      <c r="CO13" s="10">
        <v>3007466</v>
      </c>
      <c r="CP13" s="10">
        <v>300490</v>
      </c>
      <c r="CQ13" s="10">
        <v>2706976</v>
      </c>
      <c r="CR13" s="10">
        <v>4464178</v>
      </c>
      <c r="CS13" s="10">
        <v>405186</v>
      </c>
      <c r="CT13" s="10">
        <v>4058992</v>
      </c>
      <c r="CU13" s="10">
        <v>29117995</v>
      </c>
      <c r="CV13" s="10">
        <v>4761</v>
      </c>
      <c r="CW13" s="10">
        <v>29113234</v>
      </c>
      <c r="CX13" s="10">
        <v>1657728</v>
      </c>
      <c r="CY13" s="10">
        <v>81694</v>
      </c>
      <c r="CZ13" s="10">
        <v>1576034</v>
      </c>
      <c r="DA13" s="10">
        <v>56853460</v>
      </c>
      <c r="DB13" s="10">
        <v>0</v>
      </c>
      <c r="DC13" s="10">
        <v>56853460</v>
      </c>
      <c r="DD13" s="10">
        <v>10004705</v>
      </c>
      <c r="DE13" s="10">
        <v>0</v>
      </c>
      <c r="DF13" s="10">
        <v>10004705</v>
      </c>
      <c r="DG13" s="10">
        <v>1249091</v>
      </c>
      <c r="DH13" s="10">
        <v>4401</v>
      </c>
      <c r="DI13" s="10">
        <v>1244690</v>
      </c>
      <c r="DJ13" s="10">
        <v>15345259</v>
      </c>
      <c r="DK13" s="10">
        <v>0</v>
      </c>
      <c r="DL13" s="10">
        <v>15345259</v>
      </c>
      <c r="DM13" s="10">
        <v>2872432</v>
      </c>
      <c r="DN13" s="10">
        <v>0</v>
      </c>
      <c r="DO13" s="10">
        <v>2872432</v>
      </c>
      <c r="DP13" s="10">
        <v>6165880</v>
      </c>
      <c r="DQ13" s="10">
        <v>20065</v>
      </c>
      <c r="DR13" s="10">
        <v>6145815</v>
      </c>
      <c r="DS13" s="10">
        <v>19546347</v>
      </c>
      <c r="DT13" s="10">
        <v>43360</v>
      </c>
      <c r="DU13" s="10">
        <v>19502987</v>
      </c>
      <c r="DV13" s="10">
        <v>2543029</v>
      </c>
      <c r="DW13" s="10">
        <v>2633</v>
      </c>
      <c r="DX13" s="10">
        <v>2540396</v>
      </c>
      <c r="DY13" s="10">
        <v>6031636</v>
      </c>
      <c r="DZ13" s="10">
        <v>37518</v>
      </c>
      <c r="EA13" s="10">
        <v>5994118</v>
      </c>
      <c r="EB13" s="10">
        <v>1415251</v>
      </c>
      <c r="EC13" s="10">
        <v>0</v>
      </c>
      <c r="ED13" s="10">
        <v>1415251</v>
      </c>
      <c r="EE13" s="10">
        <v>5876313</v>
      </c>
      <c r="EF13" s="10">
        <v>0</v>
      </c>
      <c r="EG13" s="10">
        <v>5876313</v>
      </c>
      <c r="EH13" s="10">
        <v>53017451</v>
      </c>
      <c r="EI13" s="10">
        <v>0</v>
      </c>
      <c r="EJ13" s="10">
        <v>53017451</v>
      </c>
      <c r="EK13" s="10">
        <v>3219441</v>
      </c>
      <c r="EL13" s="10">
        <v>0</v>
      </c>
      <c r="EM13" s="10">
        <v>3219441</v>
      </c>
      <c r="EN13" s="10">
        <v>1667338</v>
      </c>
      <c r="EO13" s="10">
        <v>1056635</v>
      </c>
      <c r="EP13" s="10">
        <v>610703</v>
      </c>
      <c r="EQ13" s="10">
        <v>13987458</v>
      </c>
      <c r="ER13" s="10">
        <v>31232</v>
      </c>
      <c r="ES13" s="10">
        <v>13956226</v>
      </c>
      <c r="ET13" s="10">
        <v>11122068</v>
      </c>
      <c r="EU13" s="10">
        <v>2097507</v>
      </c>
      <c r="EV13" s="10">
        <v>9024561</v>
      </c>
      <c r="EW13" s="10">
        <v>1721936</v>
      </c>
      <c r="EX13" s="10">
        <v>7248</v>
      </c>
      <c r="EY13" s="10">
        <v>1714688</v>
      </c>
      <c r="EZ13" s="10">
        <v>9586292</v>
      </c>
      <c r="FA13" s="10">
        <v>132022</v>
      </c>
      <c r="FB13" s="10">
        <v>9454270</v>
      </c>
      <c r="FC13" s="10">
        <v>1209170</v>
      </c>
      <c r="FD13" s="10">
        <v>274005</v>
      </c>
      <c r="FE13" s="10">
        <v>935165</v>
      </c>
      <c r="FF13" s="344"/>
      <c r="FG13" s="344"/>
      <c r="FH13" s="341"/>
    </row>
    <row r="14" spans="1:164" ht="25.5" customHeight="1">
      <c r="A14" s="666" t="s">
        <v>493</v>
      </c>
      <c r="B14" s="666"/>
      <c r="C14" s="666"/>
      <c r="D14" s="10">
        <v>574253309</v>
      </c>
      <c r="E14" s="10"/>
      <c r="F14" s="10"/>
      <c r="G14" s="10">
        <v>450954427</v>
      </c>
      <c r="H14" s="10">
        <v>123298882</v>
      </c>
      <c r="I14" s="10">
        <v>8059631</v>
      </c>
      <c r="J14" s="10">
        <v>5247294</v>
      </c>
      <c r="K14" s="10">
        <v>2812337</v>
      </c>
      <c r="L14" s="10">
        <v>615347</v>
      </c>
      <c r="M14" s="10">
        <v>263120</v>
      </c>
      <c r="N14" s="10">
        <v>352227</v>
      </c>
      <c r="O14" s="10">
        <v>11937152</v>
      </c>
      <c r="P14" s="10">
        <v>8539726</v>
      </c>
      <c r="Q14" s="10">
        <v>3397426</v>
      </c>
      <c r="R14" s="10">
        <v>6075113</v>
      </c>
      <c r="S14" s="10">
        <v>4701868</v>
      </c>
      <c r="T14" s="10">
        <v>1373245</v>
      </c>
      <c r="U14" s="10">
        <v>68014855</v>
      </c>
      <c r="V14" s="10">
        <v>47940362</v>
      </c>
      <c r="W14" s="10">
        <v>20074493</v>
      </c>
      <c r="X14" s="10">
        <v>10109767</v>
      </c>
      <c r="Y14" s="10">
        <v>5128852</v>
      </c>
      <c r="Z14" s="10">
        <v>4980915</v>
      </c>
      <c r="AA14" s="10">
        <v>6649708</v>
      </c>
      <c r="AB14" s="10">
        <v>6649708</v>
      </c>
      <c r="AC14" s="10">
        <v>0</v>
      </c>
      <c r="AD14" s="10">
        <v>573364</v>
      </c>
      <c r="AE14" s="10">
        <v>556490</v>
      </c>
      <c r="AF14" s="10">
        <v>16874</v>
      </c>
      <c r="AG14" s="10">
        <v>1814410</v>
      </c>
      <c r="AH14" s="10">
        <v>0</v>
      </c>
      <c r="AI14" s="10">
        <v>1814410</v>
      </c>
      <c r="AJ14" s="10">
        <v>39617530</v>
      </c>
      <c r="AK14" s="10">
        <v>33339556</v>
      </c>
      <c r="AL14" s="10">
        <v>6277974</v>
      </c>
      <c r="AM14" s="10">
        <v>13691860</v>
      </c>
      <c r="AN14" s="10">
        <v>8807950</v>
      </c>
      <c r="AO14" s="10">
        <v>4883910</v>
      </c>
      <c r="AP14" s="10">
        <v>4790113</v>
      </c>
      <c r="AQ14" s="10">
        <v>4365856</v>
      </c>
      <c r="AR14" s="10">
        <v>424257</v>
      </c>
      <c r="AS14" s="10">
        <v>2296680</v>
      </c>
      <c r="AT14" s="10">
        <v>2245356</v>
      </c>
      <c r="AU14" s="10">
        <v>51324</v>
      </c>
      <c r="AV14" s="10">
        <v>24839898</v>
      </c>
      <c r="AW14" s="10">
        <v>18629894</v>
      </c>
      <c r="AX14" s="10">
        <v>6210004</v>
      </c>
      <c r="AY14" s="10">
        <v>11020863</v>
      </c>
      <c r="AZ14" s="10">
        <v>10894428</v>
      </c>
      <c r="BA14" s="10">
        <v>126435</v>
      </c>
      <c r="BB14" s="10">
        <v>5214170</v>
      </c>
      <c r="BC14" s="10">
        <v>4613085</v>
      </c>
      <c r="BD14" s="10">
        <v>601085</v>
      </c>
      <c r="BE14" s="10">
        <v>5663995</v>
      </c>
      <c r="BF14" s="10">
        <v>4301565</v>
      </c>
      <c r="BG14" s="10">
        <v>1362430</v>
      </c>
      <c r="BH14" s="10">
        <v>6368252</v>
      </c>
      <c r="BI14" s="10">
        <v>5649708</v>
      </c>
      <c r="BJ14" s="10">
        <v>718544</v>
      </c>
      <c r="BK14" s="10">
        <v>11790415</v>
      </c>
      <c r="BL14" s="10">
        <v>7014497</v>
      </c>
      <c r="BM14" s="10">
        <v>4775918</v>
      </c>
      <c r="BN14" s="10">
        <v>2171720</v>
      </c>
      <c r="BO14" s="10">
        <v>2165142</v>
      </c>
      <c r="BP14" s="10">
        <v>6578</v>
      </c>
      <c r="BQ14" s="10">
        <v>10201270</v>
      </c>
      <c r="BR14" s="10">
        <v>9242760</v>
      </c>
      <c r="BS14" s="10">
        <v>958510</v>
      </c>
      <c r="BT14" s="10">
        <v>9238020</v>
      </c>
      <c r="BU14" s="10">
        <v>8818347</v>
      </c>
      <c r="BV14" s="10">
        <v>419673</v>
      </c>
      <c r="BW14" s="10">
        <v>13961578</v>
      </c>
      <c r="BX14" s="10">
        <v>13696741</v>
      </c>
      <c r="BY14" s="10">
        <v>264837</v>
      </c>
      <c r="BZ14" s="10">
        <v>11043829</v>
      </c>
      <c r="CA14" s="10">
        <v>10607635</v>
      </c>
      <c r="CB14" s="10">
        <v>436194</v>
      </c>
      <c r="CC14" s="10">
        <v>5101147</v>
      </c>
      <c r="CD14" s="10">
        <v>4988338</v>
      </c>
      <c r="CE14" s="10">
        <v>112809</v>
      </c>
      <c r="CF14" s="10">
        <v>8822198</v>
      </c>
      <c r="CG14" s="10">
        <v>5403936</v>
      </c>
      <c r="CH14" s="10">
        <v>3418262</v>
      </c>
      <c r="CI14" s="10">
        <v>590122</v>
      </c>
      <c r="CJ14" s="10">
        <v>576214</v>
      </c>
      <c r="CK14" s="10">
        <v>13908</v>
      </c>
      <c r="CL14" s="10">
        <v>2900729</v>
      </c>
      <c r="CM14" s="10">
        <v>2407514</v>
      </c>
      <c r="CN14" s="10">
        <v>493215</v>
      </c>
      <c r="CO14" s="10">
        <v>8542143</v>
      </c>
      <c r="CP14" s="10">
        <v>6923284</v>
      </c>
      <c r="CQ14" s="10">
        <v>1618859</v>
      </c>
      <c r="CR14" s="10">
        <v>961919</v>
      </c>
      <c r="CS14" s="10">
        <v>959384</v>
      </c>
      <c r="CT14" s="10">
        <v>2535</v>
      </c>
      <c r="CU14" s="10">
        <v>13564609</v>
      </c>
      <c r="CV14" s="10">
        <v>13388614</v>
      </c>
      <c r="CW14" s="10">
        <v>175995</v>
      </c>
      <c r="CX14" s="10">
        <v>4275078</v>
      </c>
      <c r="CY14" s="10">
        <v>3069641</v>
      </c>
      <c r="CZ14" s="10">
        <v>1205437</v>
      </c>
      <c r="DA14" s="10">
        <v>44119127</v>
      </c>
      <c r="DB14" s="10">
        <v>25362583</v>
      </c>
      <c r="DC14" s="10">
        <v>18756544</v>
      </c>
      <c r="DD14" s="10">
        <v>15029086</v>
      </c>
      <c r="DE14" s="10">
        <v>11699036</v>
      </c>
      <c r="DF14" s="10">
        <v>3330050</v>
      </c>
      <c r="DG14" s="10">
        <v>1616278</v>
      </c>
      <c r="DH14" s="10">
        <v>1349428</v>
      </c>
      <c r="DI14" s="10">
        <v>266850</v>
      </c>
      <c r="DJ14" s="10">
        <v>22060244</v>
      </c>
      <c r="DK14" s="10">
        <v>19573408</v>
      </c>
      <c r="DL14" s="10">
        <v>2486836</v>
      </c>
      <c r="DM14" s="10">
        <v>6113101</v>
      </c>
      <c r="DN14" s="10">
        <v>3764895</v>
      </c>
      <c r="DO14" s="10">
        <v>2348206</v>
      </c>
      <c r="DP14" s="10">
        <v>2177351</v>
      </c>
      <c r="DQ14" s="10">
        <v>1598677</v>
      </c>
      <c r="DR14" s="10">
        <v>578674</v>
      </c>
      <c r="DS14" s="10">
        <v>21049487</v>
      </c>
      <c r="DT14" s="10">
        <v>19629437</v>
      </c>
      <c r="DU14" s="10">
        <v>1420050</v>
      </c>
      <c r="DV14" s="10">
        <v>1722343</v>
      </c>
      <c r="DW14" s="10">
        <v>1691782</v>
      </c>
      <c r="DX14" s="10">
        <v>30561</v>
      </c>
      <c r="DY14" s="10">
        <v>5484810</v>
      </c>
      <c r="DZ14" s="10">
        <v>4637349</v>
      </c>
      <c r="EA14" s="10">
        <v>847461</v>
      </c>
      <c r="EB14" s="10">
        <v>1922650</v>
      </c>
      <c r="EC14" s="10">
        <v>1517973</v>
      </c>
      <c r="ED14" s="10">
        <v>404677</v>
      </c>
      <c r="EE14" s="10">
        <v>12744027</v>
      </c>
      <c r="EF14" s="10">
        <v>10010965</v>
      </c>
      <c r="EG14" s="10">
        <v>2733062</v>
      </c>
      <c r="EH14" s="10">
        <v>57021192</v>
      </c>
      <c r="EI14" s="10">
        <v>46897352</v>
      </c>
      <c r="EJ14" s="10">
        <v>10123840</v>
      </c>
      <c r="EK14" s="10">
        <v>4946897</v>
      </c>
      <c r="EL14" s="10">
        <v>3530809</v>
      </c>
      <c r="EM14" s="10">
        <v>1416088</v>
      </c>
      <c r="EN14" s="10">
        <v>1083762</v>
      </c>
      <c r="EO14" s="10">
        <v>1058569</v>
      </c>
      <c r="EP14" s="10">
        <v>25193</v>
      </c>
      <c r="EQ14" s="10">
        <v>9936512</v>
      </c>
      <c r="ER14" s="10">
        <v>6916097</v>
      </c>
      <c r="ES14" s="10">
        <v>3020415</v>
      </c>
      <c r="ET14" s="10">
        <v>24585541</v>
      </c>
      <c r="EU14" s="10">
        <v>19170768</v>
      </c>
      <c r="EV14" s="10">
        <v>5414773</v>
      </c>
      <c r="EW14" s="10">
        <v>2796783</v>
      </c>
      <c r="EX14" s="10">
        <v>2672887</v>
      </c>
      <c r="EY14" s="10">
        <v>123896</v>
      </c>
      <c r="EZ14" s="10">
        <v>8476877</v>
      </c>
      <c r="FA14" s="10">
        <v>7972959</v>
      </c>
      <c r="FB14" s="10">
        <v>503918</v>
      </c>
      <c r="FC14" s="10">
        <v>849756</v>
      </c>
      <c r="FD14" s="10">
        <v>762588</v>
      </c>
      <c r="FE14" s="10">
        <v>87168</v>
      </c>
      <c r="FF14" s="344"/>
      <c r="FG14" s="344"/>
      <c r="FH14" s="341"/>
    </row>
    <row r="15" spans="1:164" ht="25.5" customHeight="1">
      <c r="A15" s="666" t="s">
        <v>494</v>
      </c>
      <c r="B15" s="666"/>
      <c r="C15" s="666"/>
      <c r="D15" s="10">
        <v>388935695</v>
      </c>
      <c r="E15" s="10"/>
      <c r="F15" s="10"/>
      <c r="G15" s="10">
        <v>299777017</v>
      </c>
      <c r="H15" s="10">
        <v>89158678</v>
      </c>
      <c r="I15" s="10">
        <v>5065832</v>
      </c>
      <c r="J15" s="10">
        <v>2654883</v>
      </c>
      <c r="K15" s="10">
        <v>2410949</v>
      </c>
      <c r="L15" s="10">
        <v>233830</v>
      </c>
      <c r="M15" s="10">
        <v>0</v>
      </c>
      <c r="N15" s="10">
        <v>233830</v>
      </c>
      <c r="O15" s="10">
        <v>9663184</v>
      </c>
      <c r="P15" s="10">
        <v>6566503</v>
      </c>
      <c r="Q15" s="10">
        <v>3096681</v>
      </c>
      <c r="R15" s="10">
        <v>4538759</v>
      </c>
      <c r="S15" s="10">
        <v>3384394</v>
      </c>
      <c r="T15" s="10">
        <v>1154365</v>
      </c>
      <c r="U15" s="10">
        <v>49075211</v>
      </c>
      <c r="V15" s="10">
        <v>35357699</v>
      </c>
      <c r="W15" s="10">
        <v>13717512</v>
      </c>
      <c r="X15" s="10">
        <v>7517416</v>
      </c>
      <c r="Y15" s="10">
        <v>2978382</v>
      </c>
      <c r="Z15" s="10">
        <v>4539034</v>
      </c>
      <c r="AA15" s="10">
        <v>4236619</v>
      </c>
      <c r="AB15" s="10">
        <v>4236619</v>
      </c>
      <c r="AC15" s="10">
        <v>0</v>
      </c>
      <c r="AD15" s="10">
        <v>0</v>
      </c>
      <c r="AE15" s="10">
        <v>0</v>
      </c>
      <c r="AF15" s="10">
        <v>0</v>
      </c>
      <c r="AG15" s="10">
        <v>1368496</v>
      </c>
      <c r="AH15" s="10">
        <v>0</v>
      </c>
      <c r="AI15" s="10">
        <v>1368496</v>
      </c>
      <c r="AJ15" s="10">
        <v>27760897</v>
      </c>
      <c r="AK15" s="10">
        <v>25346166</v>
      </c>
      <c r="AL15" s="10">
        <v>2414731</v>
      </c>
      <c r="AM15" s="10">
        <v>9287472</v>
      </c>
      <c r="AN15" s="10">
        <v>5729916</v>
      </c>
      <c r="AO15" s="10">
        <v>3557556</v>
      </c>
      <c r="AP15" s="10">
        <v>3462574</v>
      </c>
      <c r="AQ15" s="10">
        <v>3239225</v>
      </c>
      <c r="AR15" s="10">
        <v>223349</v>
      </c>
      <c r="AS15" s="10">
        <v>1655240</v>
      </c>
      <c r="AT15" s="10">
        <v>1650498</v>
      </c>
      <c r="AU15" s="10">
        <v>4742</v>
      </c>
      <c r="AV15" s="10">
        <v>14411303</v>
      </c>
      <c r="AW15" s="10">
        <v>11363366</v>
      </c>
      <c r="AX15" s="10">
        <v>3047937</v>
      </c>
      <c r="AY15" s="10">
        <v>7556509</v>
      </c>
      <c r="AZ15" s="10">
        <v>7556326</v>
      </c>
      <c r="BA15" s="10">
        <v>183</v>
      </c>
      <c r="BB15" s="10">
        <v>3546697</v>
      </c>
      <c r="BC15" s="10">
        <v>3205997</v>
      </c>
      <c r="BD15" s="10">
        <v>340700</v>
      </c>
      <c r="BE15" s="10">
        <v>4298463</v>
      </c>
      <c r="BF15" s="10">
        <v>3209506</v>
      </c>
      <c r="BG15" s="10">
        <v>1088957</v>
      </c>
      <c r="BH15" s="10">
        <v>3490639</v>
      </c>
      <c r="BI15" s="10">
        <v>3490639</v>
      </c>
      <c r="BJ15" s="10">
        <v>0</v>
      </c>
      <c r="BK15" s="10">
        <v>8647008</v>
      </c>
      <c r="BL15" s="10">
        <v>4215378</v>
      </c>
      <c r="BM15" s="10">
        <v>4431630</v>
      </c>
      <c r="BN15" s="10">
        <v>1441884</v>
      </c>
      <c r="BO15" s="10">
        <v>1441867</v>
      </c>
      <c r="BP15" s="10">
        <v>17</v>
      </c>
      <c r="BQ15" s="10">
        <v>4609538</v>
      </c>
      <c r="BR15" s="10">
        <v>4609538</v>
      </c>
      <c r="BS15" s="10">
        <v>0</v>
      </c>
      <c r="BT15" s="10">
        <v>6240822</v>
      </c>
      <c r="BU15" s="10">
        <v>6240822</v>
      </c>
      <c r="BV15" s="10">
        <v>0</v>
      </c>
      <c r="BW15" s="10">
        <v>9223737</v>
      </c>
      <c r="BX15" s="10">
        <v>9223737</v>
      </c>
      <c r="BY15" s="10">
        <v>0</v>
      </c>
      <c r="BZ15" s="10">
        <v>6106081</v>
      </c>
      <c r="CA15" s="10">
        <v>5888795</v>
      </c>
      <c r="CB15" s="10">
        <v>217286</v>
      </c>
      <c r="CC15" s="10">
        <v>3526913</v>
      </c>
      <c r="CD15" s="10">
        <v>3526913</v>
      </c>
      <c r="CE15" s="10">
        <v>0</v>
      </c>
      <c r="CF15" s="10">
        <v>6401636</v>
      </c>
      <c r="CG15" s="10">
        <v>3604570</v>
      </c>
      <c r="CH15" s="10">
        <v>2797066</v>
      </c>
      <c r="CI15" s="10">
        <v>0</v>
      </c>
      <c r="CJ15" s="10">
        <v>0</v>
      </c>
      <c r="CK15" s="10">
        <v>0</v>
      </c>
      <c r="CL15" s="10">
        <v>2238300</v>
      </c>
      <c r="CM15" s="10">
        <v>1835037</v>
      </c>
      <c r="CN15" s="10">
        <v>403263</v>
      </c>
      <c r="CO15" s="10">
        <v>5487528</v>
      </c>
      <c r="CP15" s="10">
        <v>4756243</v>
      </c>
      <c r="CQ15" s="10">
        <v>731285</v>
      </c>
      <c r="CR15" s="10">
        <v>0</v>
      </c>
      <c r="CS15" s="10">
        <v>0</v>
      </c>
      <c r="CT15" s="10">
        <v>0</v>
      </c>
      <c r="CU15" s="10">
        <v>9591881</v>
      </c>
      <c r="CV15" s="10">
        <v>9591881</v>
      </c>
      <c r="CW15" s="10">
        <v>0</v>
      </c>
      <c r="CX15" s="10">
        <v>3357550</v>
      </c>
      <c r="CY15" s="10">
        <v>2258767</v>
      </c>
      <c r="CZ15" s="10">
        <v>1098783</v>
      </c>
      <c r="DA15" s="10">
        <v>30391564</v>
      </c>
      <c r="DB15" s="10">
        <v>14132141</v>
      </c>
      <c r="DC15" s="10">
        <v>16259423</v>
      </c>
      <c r="DD15" s="10">
        <v>10538371</v>
      </c>
      <c r="DE15" s="10">
        <v>7656898</v>
      </c>
      <c r="DF15" s="10">
        <v>2881473</v>
      </c>
      <c r="DG15" s="10">
        <v>1114636</v>
      </c>
      <c r="DH15" s="10">
        <v>872176</v>
      </c>
      <c r="DI15" s="10">
        <v>242460</v>
      </c>
      <c r="DJ15" s="10">
        <v>15599802</v>
      </c>
      <c r="DK15" s="10">
        <v>13343149</v>
      </c>
      <c r="DL15" s="10">
        <v>2256653</v>
      </c>
      <c r="DM15" s="10">
        <v>4661910</v>
      </c>
      <c r="DN15" s="10">
        <v>2465383</v>
      </c>
      <c r="DO15" s="10">
        <v>2196527</v>
      </c>
      <c r="DP15" s="10">
        <v>0</v>
      </c>
      <c r="DQ15" s="10">
        <v>0</v>
      </c>
      <c r="DR15" s="10">
        <v>0</v>
      </c>
      <c r="DS15" s="10">
        <v>11430195</v>
      </c>
      <c r="DT15" s="10">
        <v>10509734</v>
      </c>
      <c r="DU15" s="10">
        <v>920461</v>
      </c>
      <c r="DV15" s="10">
        <v>996390</v>
      </c>
      <c r="DW15" s="10">
        <v>996390</v>
      </c>
      <c r="DX15" s="10">
        <v>0</v>
      </c>
      <c r="DY15" s="10">
        <v>3817158</v>
      </c>
      <c r="DZ15" s="10">
        <v>3285007</v>
      </c>
      <c r="EA15" s="10">
        <v>532151</v>
      </c>
      <c r="EB15" s="10">
        <v>1438749</v>
      </c>
      <c r="EC15" s="10">
        <v>1065361</v>
      </c>
      <c r="ED15" s="10">
        <v>373388</v>
      </c>
      <c r="EE15" s="10">
        <v>9347316</v>
      </c>
      <c r="EF15" s="10">
        <v>7260193</v>
      </c>
      <c r="EG15" s="10">
        <v>2087123</v>
      </c>
      <c r="EH15" s="10">
        <v>40392999</v>
      </c>
      <c r="EI15" s="10">
        <v>32490144</v>
      </c>
      <c r="EJ15" s="10">
        <v>7902855</v>
      </c>
      <c r="EK15" s="10">
        <v>3322399</v>
      </c>
      <c r="EL15" s="10">
        <v>2533961</v>
      </c>
      <c r="EM15" s="10">
        <v>788438</v>
      </c>
      <c r="EN15" s="10">
        <v>391489</v>
      </c>
      <c r="EO15" s="10">
        <v>375870</v>
      </c>
      <c r="EP15" s="10">
        <v>15619</v>
      </c>
      <c r="EQ15" s="10">
        <v>5431016</v>
      </c>
      <c r="ER15" s="10">
        <v>3970133</v>
      </c>
      <c r="ES15" s="10">
        <v>1460883</v>
      </c>
      <c r="ET15" s="10">
        <v>18386514</v>
      </c>
      <c r="EU15" s="10">
        <v>14509841</v>
      </c>
      <c r="EV15" s="10">
        <v>3876673</v>
      </c>
      <c r="EW15" s="10">
        <v>1376680</v>
      </c>
      <c r="EX15" s="10">
        <v>1334168</v>
      </c>
      <c r="EY15" s="10">
        <v>42512</v>
      </c>
      <c r="EZ15" s="10">
        <v>5610211</v>
      </c>
      <c r="FA15" s="10">
        <v>5223935</v>
      </c>
      <c r="FB15" s="10">
        <v>386276</v>
      </c>
      <c r="FC15" s="10">
        <v>646277</v>
      </c>
      <c r="FD15" s="10">
        <v>588866</v>
      </c>
      <c r="FE15" s="10">
        <v>57411</v>
      </c>
      <c r="FF15" s="344"/>
      <c r="FG15" s="344"/>
      <c r="FH15" s="341"/>
    </row>
    <row r="16" spans="1:164" ht="25.5" customHeight="1">
      <c r="A16" s="666" t="s">
        <v>495</v>
      </c>
      <c r="B16" s="666"/>
      <c r="C16" s="666"/>
      <c r="D16" s="10">
        <v>185317614</v>
      </c>
      <c r="E16" s="10"/>
      <c r="F16" s="10"/>
      <c r="G16" s="10">
        <v>151177410</v>
      </c>
      <c r="H16" s="10">
        <v>34140204</v>
      </c>
      <c r="I16" s="10">
        <v>2993799</v>
      </c>
      <c r="J16" s="10">
        <v>2592411</v>
      </c>
      <c r="K16" s="10">
        <v>401388</v>
      </c>
      <c r="L16" s="10">
        <v>381517</v>
      </c>
      <c r="M16" s="10">
        <v>263120</v>
      </c>
      <c r="N16" s="10">
        <v>118397</v>
      </c>
      <c r="O16" s="10">
        <v>2273968</v>
      </c>
      <c r="P16" s="10">
        <v>1973223</v>
      </c>
      <c r="Q16" s="10">
        <v>300745</v>
      </c>
      <c r="R16" s="10">
        <v>1536354</v>
      </c>
      <c r="S16" s="10">
        <v>1317474</v>
      </c>
      <c r="T16" s="10">
        <v>218880</v>
      </c>
      <c r="U16" s="10">
        <v>18939644</v>
      </c>
      <c r="V16" s="10">
        <v>12582663</v>
      </c>
      <c r="W16" s="10">
        <v>6356981</v>
      </c>
      <c r="X16" s="10">
        <v>2592351</v>
      </c>
      <c r="Y16" s="10">
        <v>2150470</v>
      </c>
      <c r="Z16" s="10">
        <v>441881</v>
      </c>
      <c r="AA16" s="10">
        <v>2413089</v>
      </c>
      <c r="AB16" s="10">
        <v>2413089</v>
      </c>
      <c r="AC16" s="10">
        <v>0</v>
      </c>
      <c r="AD16" s="10">
        <v>573364</v>
      </c>
      <c r="AE16" s="10">
        <v>556490</v>
      </c>
      <c r="AF16" s="10">
        <v>16874</v>
      </c>
      <c r="AG16" s="10">
        <v>445914</v>
      </c>
      <c r="AH16" s="10">
        <v>0</v>
      </c>
      <c r="AI16" s="10">
        <v>445914</v>
      </c>
      <c r="AJ16" s="10">
        <v>11856633</v>
      </c>
      <c r="AK16" s="10">
        <v>7993390</v>
      </c>
      <c r="AL16" s="10">
        <v>3863243</v>
      </c>
      <c r="AM16" s="10">
        <v>4404388</v>
      </c>
      <c r="AN16" s="10">
        <v>3078034</v>
      </c>
      <c r="AO16" s="10">
        <v>1326354</v>
      </c>
      <c r="AP16" s="10">
        <v>1327539</v>
      </c>
      <c r="AQ16" s="10">
        <v>1126631</v>
      </c>
      <c r="AR16" s="10">
        <v>200908</v>
      </c>
      <c r="AS16" s="10">
        <v>641440</v>
      </c>
      <c r="AT16" s="10">
        <v>594858</v>
      </c>
      <c r="AU16" s="10">
        <v>46582</v>
      </c>
      <c r="AV16" s="10">
        <v>10428595</v>
      </c>
      <c r="AW16" s="10">
        <v>7266528</v>
      </c>
      <c r="AX16" s="10">
        <v>3162067</v>
      </c>
      <c r="AY16" s="10">
        <v>3464354</v>
      </c>
      <c r="AZ16" s="10">
        <v>3338102</v>
      </c>
      <c r="BA16" s="10">
        <v>126252</v>
      </c>
      <c r="BB16" s="10">
        <v>1667473</v>
      </c>
      <c r="BC16" s="10">
        <v>1407088</v>
      </c>
      <c r="BD16" s="10">
        <v>260385</v>
      </c>
      <c r="BE16" s="10">
        <v>1365532</v>
      </c>
      <c r="BF16" s="10">
        <v>1092059</v>
      </c>
      <c r="BG16" s="10">
        <v>273473</v>
      </c>
      <c r="BH16" s="10">
        <v>2877613</v>
      </c>
      <c r="BI16" s="10">
        <v>2159069</v>
      </c>
      <c r="BJ16" s="10">
        <v>718544</v>
      </c>
      <c r="BK16" s="10">
        <v>3143407</v>
      </c>
      <c r="BL16" s="10">
        <v>2799119</v>
      </c>
      <c r="BM16" s="10">
        <v>344288</v>
      </c>
      <c r="BN16" s="10">
        <v>729836</v>
      </c>
      <c r="BO16" s="10">
        <v>723275</v>
      </c>
      <c r="BP16" s="10">
        <v>6561</v>
      </c>
      <c r="BQ16" s="10">
        <v>5591732</v>
      </c>
      <c r="BR16" s="10">
        <v>4633222</v>
      </c>
      <c r="BS16" s="10">
        <v>958510</v>
      </c>
      <c r="BT16" s="10">
        <v>2997198</v>
      </c>
      <c r="BU16" s="10">
        <v>2577525</v>
      </c>
      <c r="BV16" s="10">
        <v>419673</v>
      </c>
      <c r="BW16" s="10">
        <v>4737841</v>
      </c>
      <c r="BX16" s="10">
        <v>4473004</v>
      </c>
      <c r="BY16" s="10">
        <v>264837</v>
      </c>
      <c r="BZ16" s="10">
        <v>4937748</v>
      </c>
      <c r="CA16" s="10">
        <v>4718840</v>
      </c>
      <c r="CB16" s="10">
        <v>218908</v>
      </c>
      <c r="CC16" s="10">
        <v>1574234</v>
      </c>
      <c r="CD16" s="10">
        <v>1461425</v>
      </c>
      <c r="CE16" s="10">
        <v>112809</v>
      </c>
      <c r="CF16" s="10">
        <v>2420562</v>
      </c>
      <c r="CG16" s="10">
        <v>1799366</v>
      </c>
      <c r="CH16" s="10">
        <v>621196</v>
      </c>
      <c r="CI16" s="10">
        <v>590122</v>
      </c>
      <c r="CJ16" s="10">
        <v>576214</v>
      </c>
      <c r="CK16" s="10">
        <v>13908</v>
      </c>
      <c r="CL16" s="10">
        <v>662429</v>
      </c>
      <c r="CM16" s="10">
        <v>572477</v>
      </c>
      <c r="CN16" s="10">
        <v>89952</v>
      </c>
      <c r="CO16" s="10">
        <v>3054615</v>
      </c>
      <c r="CP16" s="10">
        <v>2167041</v>
      </c>
      <c r="CQ16" s="10">
        <v>887574</v>
      </c>
      <c r="CR16" s="10">
        <v>961919</v>
      </c>
      <c r="CS16" s="10">
        <v>959384</v>
      </c>
      <c r="CT16" s="10">
        <v>2535</v>
      </c>
      <c r="CU16" s="10">
        <v>3972728</v>
      </c>
      <c r="CV16" s="10">
        <v>3796733</v>
      </c>
      <c r="CW16" s="10">
        <v>175995</v>
      </c>
      <c r="CX16" s="10">
        <v>917528</v>
      </c>
      <c r="CY16" s="10">
        <v>810874</v>
      </c>
      <c r="CZ16" s="10">
        <v>106654</v>
      </c>
      <c r="DA16" s="10">
        <v>13727563</v>
      </c>
      <c r="DB16" s="10">
        <v>11230442</v>
      </c>
      <c r="DC16" s="10">
        <v>2497121</v>
      </c>
      <c r="DD16" s="10">
        <v>4490715</v>
      </c>
      <c r="DE16" s="10">
        <v>4042138</v>
      </c>
      <c r="DF16" s="10">
        <v>448577</v>
      </c>
      <c r="DG16" s="10">
        <v>501642</v>
      </c>
      <c r="DH16" s="10">
        <v>477252</v>
      </c>
      <c r="DI16" s="10">
        <v>24390</v>
      </c>
      <c r="DJ16" s="10">
        <v>6460442</v>
      </c>
      <c r="DK16" s="10">
        <v>6230259</v>
      </c>
      <c r="DL16" s="10">
        <v>230183</v>
      </c>
      <c r="DM16" s="10">
        <v>1451191</v>
      </c>
      <c r="DN16" s="10">
        <v>1299512</v>
      </c>
      <c r="DO16" s="10">
        <v>151679</v>
      </c>
      <c r="DP16" s="10">
        <v>2177351</v>
      </c>
      <c r="DQ16" s="10">
        <v>1598677</v>
      </c>
      <c r="DR16" s="10">
        <v>578674</v>
      </c>
      <c r="DS16" s="10">
        <v>9619292</v>
      </c>
      <c r="DT16" s="10">
        <v>9119703</v>
      </c>
      <c r="DU16" s="10">
        <v>499589</v>
      </c>
      <c r="DV16" s="10">
        <v>725953</v>
      </c>
      <c r="DW16" s="10">
        <v>695392</v>
      </c>
      <c r="DX16" s="10">
        <v>30561</v>
      </c>
      <c r="DY16" s="10">
        <v>1667652</v>
      </c>
      <c r="DZ16" s="10">
        <v>1352342</v>
      </c>
      <c r="EA16" s="10">
        <v>315310</v>
      </c>
      <c r="EB16" s="10">
        <v>483901</v>
      </c>
      <c r="EC16" s="10">
        <v>452612</v>
      </c>
      <c r="ED16" s="10">
        <v>31289</v>
      </c>
      <c r="EE16" s="10">
        <v>3396711</v>
      </c>
      <c r="EF16" s="10">
        <v>2750772</v>
      </c>
      <c r="EG16" s="10">
        <v>645939</v>
      </c>
      <c r="EH16" s="10">
        <v>16628193</v>
      </c>
      <c r="EI16" s="10">
        <v>14407208</v>
      </c>
      <c r="EJ16" s="10">
        <v>2220985</v>
      </c>
      <c r="EK16" s="10">
        <v>1624498</v>
      </c>
      <c r="EL16" s="10">
        <v>996848</v>
      </c>
      <c r="EM16" s="10">
        <v>627650</v>
      </c>
      <c r="EN16" s="10">
        <v>692273</v>
      </c>
      <c r="EO16" s="10">
        <v>682699</v>
      </c>
      <c r="EP16" s="10">
        <v>9574</v>
      </c>
      <c r="EQ16" s="10">
        <v>4505496</v>
      </c>
      <c r="ER16" s="10">
        <v>2945964</v>
      </c>
      <c r="ES16" s="10">
        <v>1559532</v>
      </c>
      <c r="ET16" s="10">
        <v>6199027</v>
      </c>
      <c r="EU16" s="10">
        <v>4660927</v>
      </c>
      <c r="EV16" s="10">
        <v>1538100</v>
      </c>
      <c r="EW16" s="10">
        <v>1420103</v>
      </c>
      <c r="EX16" s="10">
        <v>1338719</v>
      </c>
      <c r="EY16" s="10">
        <v>81384</v>
      </c>
      <c r="EZ16" s="10">
        <v>2866666</v>
      </c>
      <c r="FA16" s="10">
        <v>2749024</v>
      </c>
      <c r="FB16" s="10">
        <v>117642</v>
      </c>
      <c r="FC16" s="10">
        <v>203479</v>
      </c>
      <c r="FD16" s="10">
        <v>173722</v>
      </c>
      <c r="FE16" s="10">
        <v>29757</v>
      </c>
      <c r="FF16" s="344"/>
      <c r="FG16" s="344"/>
      <c r="FH16" s="341"/>
    </row>
    <row r="17" spans="1:164" ht="15" customHeight="1">
      <c r="A17" s="666" t="s">
        <v>496</v>
      </c>
      <c r="B17" s="666"/>
      <c r="C17" s="666"/>
      <c r="D17" s="10">
        <v>46548673</v>
      </c>
      <c r="E17" s="10"/>
      <c r="F17" s="10"/>
      <c r="G17" s="10">
        <v>45034425</v>
      </c>
      <c r="H17" s="10">
        <v>1514248</v>
      </c>
      <c r="I17" s="10">
        <v>688205</v>
      </c>
      <c r="J17" s="10">
        <v>588992</v>
      </c>
      <c r="K17" s="10">
        <v>99213</v>
      </c>
      <c r="L17" s="10">
        <v>45944</v>
      </c>
      <c r="M17" s="10">
        <v>45944</v>
      </c>
      <c r="N17" s="10">
        <v>0</v>
      </c>
      <c r="O17" s="10">
        <v>856495</v>
      </c>
      <c r="P17" s="10">
        <v>856495</v>
      </c>
      <c r="Q17" s="10">
        <v>0</v>
      </c>
      <c r="R17" s="10">
        <v>487566</v>
      </c>
      <c r="S17" s="10">
        <v>487517</v>
      </c>
      <c r="T17" s="10">
        <v>49</v>
      </c>
      <c r="U17" s="10">
        <v>4842749</v>
      </c>
      <c r="V17" s="10">
        <v>4842749</v>
      </c>
      <c r="W17" s="10">
        <v>0</v>
      </c>
      <c r="X17" s="10">
        <v>653790</v>
      </c>
      <c r="Y17" s="10">
        <v>653790</v>
      </c>
      <c r="Z17" s="10">
        <v>0</v>
      </c>
      <c r="AA17" s="10">
        <v>484479</v>
      </c>
      <c r="AB17" s="10">
        <v>484479</v>
      </c>
      <c r="AC17" s="10">
        <v>0</v>
      </c>
      <c r="AD17" s="10">
        <v>129487</v>
      </c>
      <c r="AE17" s="10">
        <v>129487</v>
      </c>
      <c r="AF17" s="10">
        <v>0</v>
      </c>
      <c r="AG17" s="10">
        <v>26098</v>
      </c>
      <c r="AH17" s="10">
        <v>0</v>
      </c>
      <c r="AI17" s="10">
        <v>26098</v>
      </c>
      <c r="AJ17" s="10">
        <v>3540230</v>
      </c>
      <c r="AK17" s="10">
        <v>2727802</v>
      </c>
      <c r="AL17" s="10">
        <v>812428</v>
      </c>
      <c r="AM17" s="10">
        <v>1741092</v>
      </c>
      <c r="AN17" s="10">
        <v>1741092</v>
      </c>
      <c r="AO17" s="10">
        <v>0</v>
      </c>
      <c r="AP17" s="10">
        <v>168243</v>
      </c>
      <c r="AQ17" s="10">
        <v>87026</v>
      </c>
      <c r="AR17" s="10">
        <v>81217</v>
      </c>
      <c r="AS17" s="10">
        <v>353548</v>
      </c>
      <c r="AT17" s="10">
        <v>353548</v>
      </c>
      <c r="AU17" s="10">
        <v>0</v>
      </c>
      <c r="AV17" s="10">
        <v>1537195</v>
      </c>
      <c r="AW17" s="10">
        <v>1348414</v>
      </c>
      <c r="AX17" s="10">
        <v>188781</v>
      </c>
      <c r="AY17" s="10">
        <v>857431</v>
      </c>
      <c r="AZ17" s="10">
        <v>854529</v>
      </c>
      <c r="BA17" s="10">
        <v>2902</v>
      </c>
      <c r="BB17" s="10">
        <v>674603</v>
      </c>
      <c r="BC17" s="10">
        <v>674603</v>
      </c>
      <c r="BD17" s="10">
        <v>0</v>
      </c>
      <c r="BE17" s="10">
        <v>458008</v>
      </c>
      <c r="BF17" s="10">
        <v>458008</v>
      </c>
      <c r="BG17" s="10">
        <v>0</v>
      </c>
      <c r="BH17" s="10">
        <v>701440</v>
      </c>
      <c r="BI17" s="10">
        <v>701440</v>
      </c>
      <c r="BJ17" s="10">
        <v>0</v>
      </c>
      <c r="BK17" s="10">
        <v>634883</v>
      </c>
      <c r="BL17" s="10">
        <v>634883</v>
      </c>
      <c r="BM17" s="10">
        <v>0</v>
      </c>
      <c r="BN17" s="10">
        <v>252870</v>
      </c>
      <c r="BO17" s="10">
        <v>252870</v>
      </c>
      <c r="BP17" s="10">
        <v>0</v>
      </c>
      <c r="BQ17" s="10">
        <v>1078313</v>
      </c>
      <c r="BR17" s="10">
        <v>1078313</v>
      </c>
      <c r="BS17" s="10">
        <v>0</v>
      </c>
      <c r="BT17" s="10">
        <v>769442</v>
      </c>
      <c r="BU17" s="10">
        <v>769442</v>
      </c>
      <c r="BV17" s="10">
        <v>0</v>
      </c>
      <c r="BW17" s="10">
        <v>1210628</v>
      </c>
      <c r="BX17" s="10">
        <v>1210628</v>
      </c>
      <c r="BY17" s="10">
        <v>0</v>
      </c>
      <c r="BZ17" s="10">
        <v>912644</v>
      </c>
      <c r="CA17" s="10">
        <v>912644</v>
      </c>
      <c r="CB17" s="10">
        <v>0</v>
      </c>
      <c r="CC17" s="10">
        <v>450956</v>
      </c>
      <c r="CD17" s="10">
        <v>443522</v>
      </c>
      <c r="CE17" s="10">
        <v>7434</v>
      </c>
      <c r="CF17" s="10">
        <v>720849</v>
      </c>
      <c r="CG17" s="10">
        <v>720849</v>
      </c>
      <c r="CH17" s="10">
        <v>0</v>
      </c>
      <c r="CI17" s="10">
        <v>189561</v>
      </c>
      <c r="CJ17" s="10">
        <v>189561</v>
      </c>
      <c r="CK17" s="10">
        <v>0</v>
      </c>
      <c r="CL17" s="10">
        <v>354234</v>
      </c>
      <c r="CM17" s="10">
        <v>354234</v>
      </c>
      <c r="CN17" s="10">
        <v>0</v>
      </c>
      <c r="CO17" s="10">
        <v>521742</v>
      </c>
      <c r="CP17" s="10">
        <v>326425</v>
      </c>
      <c r="CQ17" s="10">
        <v>195317</v>
      </c>
      <c r="CR17" s="10">
        <v>152086</v>
      </c>
      <c r="CS17" s="10">
        <v>152086</v>
      </c>
      <c r="CT17" s="10">
        <v>0</v>
      </c>
      <c r="CU17" s="10">
        <v>532878</v>
      </c>
      <c r="CV17" s="10">
        <v>532878</v>
      </c>
      <c r="CW17" s="10">
        <v>0</v>
      </c>
      <c r="CX17" s="10">
        <v>242627</v>
      </c>
      <c r="CY17" s="10">
        <v>242627</v>
      </c>
      <c r="CZ17" s="10">
        <v>0</v>
      </c>
      <c r="DA17" s="10">
        <v>1647240</v>
      </c>
      <c r="DB17" s="10">
        <v>1647240</v>
      </c>
      <c r="DC17" s="10">
        <v>0</v>
      </c>
      <c r="DD17" s="10">
        <v>1922400</v>
      </c>
      <c r="DE17" s="10">
        <v>1922400</v>
      </c>
      <c r="DF17" s="10">
        <v>0</v>
      </c>
      <c r="DG17" s="10">
        <v>189718</v>
      </c>
      <c r="DH17" s="10">
        <v>189718</v>
      </c>
      <c r="DI17" s="10">
        <v>0</v>
      </c>
      <c r="DJ17" s="10">
        <v>1984392</v>
      </c>
      <c r="DK17" s="10">
        <v>1984392</v>
      </c>
      <c r="DL17" s="10">
        <v>0</v>
      </c>
      <c r="DM17" s="10">
        <v>473960</v>
      </c>
      <c r="DN17" s="10">
        <v>473960</v>
      </c>
      <c r="DO17" s="10">
        <v>0</v>
      </c>
      <c r="DP17" s="10">
        <v>555551</v>
      </c>
      <c r="DQ17" s="10">
        <v>529658</v>
      </c>
      <c r="DR17" s="10">
        <v>25893</v>
      </c>
      <c r="DS17" s="10">
        <v>3143576</v>
      </c>
      <c r="DT17" s="10">
        <v>3143576</v>
      </c>
      <c r="DU17" s="10">
        <v>0</v>
      </c>
      <c r="DV17" s="10">
        <v>90990</v>
      </c>
      <c r="DW17" s="10">
        <v>90990</v>
      </c>
      <c r="DX17" s="10">
        <v>0</v>
      </c>
      <c r="DY17" s="10">
        <v>583476</v>
      </c>
      <c r="DZ17" s="10">
        <v>583476</v>
      </c>
      <c r="EA17" s="10">
        <v>0</v>
      </c>
      <c r="EB17" s="10">
        <v>189194</v>
      </c>
      <c r="EC17" s="10">
        <v>189133</v>
      </c>
      <c r="ED17" s="10">
        <v>61</v>
      </c>
      <c r="EE17" s="10">
        <v>915858</v>
      </c>
      <c r="EF17" s="10">
        <v>915858</v>
      </c>
      <c r="EG17" s="10">
        <v>0</v>
      </c>
      <c r="EH17" s="10">
        <v>3585179</v>
      </c>
      <c r="EI17" s="10">
        <v>3585179</v>
      </c>
      <c r="EJ17" s="10">
        <v>0</v>
      </c>
      <c r="EK17" s="10">
        <v>487770</v>
      </c>
      <c r="EL17" s="10">
        <v>487731</v>
      </c>
      <c r="EM17" s="10">
        <v>39</v>
      </c>
      <c r="EN17" s="10">
        <v>81020</v>
      </c>
      <c r="EO17" s="10">
        <v>81020</v>
      </c>
      <c r="EP17" s="10">
        <v>0</v>
      </c>
      <c r="EQ17" s="10">
        <v>1072316</v>
      </c>
      <c r="ER17" s="10">
        <v>997561</v>
      </c>
      <c r="ES17" s="10">
        <v>74755</v>
      </c>
      <c r="ET17" s="10">
        <v>1812646</v>
      </c>
      <c r="EU17" s="10">
        <v>1812646</v>
      </c>
      <c r="EV17" s="10">
        <v>0</v>
      </c>
      <c r="EW17" s="10">
        <v>383935</v>
      </c>
      <c r="EX17" s="10">
        <v>383874</v>
      </c>
      <c r="EY17" s="10">
        <v>61</v>
      </c>
      <c r="EZ17" s="10">
        <v>1044996</v>
      </c>
      <c r="FA17" s="10">
        <v>1044996</v>
      </c>
      <c r="FB17" s="10">
        <v>0</v>
      </c>
      <c r="FC17" s="10">
        <v>114140</v>
      </c>
      <c r="FD17" s="10">
        <v>114140</v>
      </c>
      <c r="FE17" s="10">
        <v>0</v>
      </c>
      <c r="FF17" s="344"/>
      <c r="FG17" s="344"/>
      <c r="FH17" s="341"/>
    </row>
    <row r="18" spans="1:164" ht="15" customHeight="1">
      <c r="A18" s="666" t="s">
        <v>497</v>
      </c>
      <c r="B18" s="666"/>
      <c r="C18" s="666"/>
      <c r="D18" s="10">
        <v>7296724</v>
      </c>
      <c r="E18" s="10"/>
      <c r="F18" s="10"/>
      <c r="G18" s="10">
        <v>6619789</v>
      </c>
      <c r="H18" s="10">
        <v>676935</v>
      </c>
      <c r="I18" s="10">
        <v>266157</v>
      </c>
      <c r="J18" s="10">
        <v>217790</v>
      </c>
      <c r="K18" s="10">
        <v>48367</v>
      </c>
      <c r="L18" s="10">
        <v>45922</v>
      </c>
      <c r="M18" s="10">
        <v>40097</v>
      </c>
      <c r="N18" s="10">
        <v>5825</v>
      </c>
      <c r="O18" s="10">
        <v>74126</v>
      </c>
      <c r="P18" s="10">
        <v>74126</v>
      </c>
      <c r="Q18" s="10">
        <v>0</v>
      </c>
      <c r="R18" s="10">
        <v>61897</v>
      </c>
      <c r="S18" s="10">
        <v>55831</v>
      </c>
      <c r="T18" s="10">
        <v>6066</v>
      </c>
      <c r="U18" s="10">
        <v>370714</v>
      </c>
      <c r="V18" s="10">
        <v>370714</v>
      </c>
      <c r="W18" s="10">
        <v>0</v>
      </c>
      <c r="X18" s="10">
        <v>44866</v>
      </c>
      <c r="Y18" s="10">
        <v>44866</v>
      </c>
      <c r="Z18" s="10">
        <v>0</v>
      </c>
      <c r="AA18" s="10">
        <v>63155</v>
      </c>
      <c r="AB18" s="10">
        <v>63155</v>
      </c>
      <c r="AC18" s="10">
        <v>0</v>
      </c>
      <c r="AD18" s="10">
        <v>20577</v>
      </c>
      <c r="AE18" s="10">
        <v>20577</v>
      </c>
      <c r="AF18" s="10">
        <v>0</v>
      </c>
      <c r="AG18" s="10">
        <v>6641</v>
      </c>
      <c r="AH18" s="10">
        <v>0</v>
      </c>
      <c r="AI18" s="10">
        <v>6641</v>
      </c>
      <c r="AJ18" s="10">
        <v>323393</v>
      </c>
      <c r="AK18" s="10">
        <v>323393</v>
      </c>
      <c r="AL18" s="10">
        <v>0</v>
      </c>
      <c r="AM18" s="10">
        <v>340596</v>
      </c>
      <c r="AN18" s="10">
        <v>193438</v>
      </c>
      <c r="AO18" s="10">
        <v>147158</v>
      </c>
      <c r="AP18" s="10">
        <v>51167</v>
      </c>
      <c r="AQ18" s="10">
        <v>51167</v>
      </c>
      <c r="AR18" s="10">
        <v>0</v>
      </c>
      <c r="AS18" s="10">
        <v>9788</v>
      </c>
      <c r="AT18" s="10">
        <v>9468</v>
      </c>
      <c r="AU18" s="10">
        <v>320</v>
      </c>
      <c r="AV18" s="10">
        <v>365207</v>
      </c>
      <c r="AW18" s="10">
        <v>294304</v>
      </c>
      <c r="AX18" s="10">
        <v>70903</v>
      </c>
      <c r="AY18" s="10">
        <v>49669</v>
      </c>
      <c r="AZ18" s="10">
        <v>49403</v>
      </c>
      <c r="BA18" s="10">
        <v>266</v>
      </c>
      <c r="BB18" s="10">
        <v>22535</v>
      </c>
      <c r="BC18" s="10">
        <v>22535</v>
      </c>
      <c r="BD18" s="10">
        <v>0</v>
      </c>
      <c r="BE18" s="10">
        <v>137801</v>
      </c>
      <c r="BF18" s="10">
        <v>137801</v>
      </c>
      <c r="BG18" s="10">
        <v>0</v>
      </c>
      <c r="BH18" s="10">
        <v>146227</v>
      </c>
      <c r="BI18" s="10">
        <v>146227</v>
      </c>
      <c r="BJ18" s="10">
        <v>0</v>
      </c>
      <c r="BK18" s="10">
        <v>79250</v>
      </c>
      <c r="BL18" s="10">
        <v>77107</v>
      </c>
      <c r="BM18" s="10">
        <v>2143</v>
      </c>
      <c r="BN18" s="10">
        <v>19266</v>
      </c>
      <c r="BO18" s="10">
        <v>19266</v>
      </c>
      <c r="BP18" s="10">
        <v>0</v>
      </c>
      <c r="BQ18" s="10">
        <v>32151</v>
      </c>
      <c r="BR18" s="10">
        <v>32151</v>
      </c>
      <c r="BS18" s="10">
        <v>0</v>
      </c>
      <c r="BT18" s="10">
        <v>85397</v>
      </c>
      <c r="BU18" s="10">
        <v>85397</v>
      </c>
      <c r="BV18" s="10">
        <v>0</v>
      </c>
      <c r="BW18" s="10">
        <v>159378</v>
      </c>
      <c r="BX18" s="10">
        <v>159378</v>
      </c>
      <c r="BY18" s="10">
        <v>0</v>
      </c>
      <c r="BZ18" s="10">
        <v>94205</v>
      </c>
      <c r="CA18" s="10">
        <v>88222</v>
      </c>
      <c r="CB18" s="10">
        <v>5983</v>
      </c>
      <c r="CC18" s="10">
        <v>41835</v>
      </c>
      <c r="CD18" s="10">
        <v>41835</v>
      </c>
      <c r="CE18" s="10">
        <v>0</v>
      </c>
      <c r="CF18" s="10">
        <v>37863</v>
      </c>
      <c r="CG18" s="10">
        <v>37863</v>
      </c>
      <c r="CH18" s="10">
        <v>0</v>
      </c>
      <c r="CI18" s="10">
        <v>32926</v>
      </c>
      <c r="CJ18" s="10">
        <v>32926</v>
      </c>
      <c r="CK18" s="10">
        <v>0</v>
      </c>
      <c r="CL18" s="10">
        <v>30911</v>
      </c>
      <c r="CM18" s="10">
        <v>30911</v>
      </c>
      <c r="CN18" s="10">
        <v>0</v>
      </c>
      <c r="CO18" s="10">
        <v>45011</v>
      </c>
      <c r="CP18" s="10">
        <v>45011</v>
      </c>
      <c r="CQ18" s="10">
        <v>0</v>
      </c>
      <c r="CR18" s="10">
        <v>12678</v>
      </c>
      <c r="CS18" s="10">
        <v>12678</v>
      </c>
      <c r="CT18" s="10">
        <v>0</v>
      </c>
      <c r="CU18" s="10">
        <v>137814</v>
      </c>
      <c r="CV18" s="10">
        <v>137757</v>
      </c>
      <c r="CW18" s="10">
        <v>57</v>
      </c>
      <c r="CX18" s="10">
        <v>46724</v>
      </c>
      <c r="CY18" s="10">
        <v>44916</v>
      </c>
      <c r="CZ18" s="10">
        <v>1808</v>
      </c>
      <c r="DA18" s="10">
        <v>283504</v>
      </c>
      <c r="DB18" s="10">
        <v>257690</v>
      </c>
      <c r="DC18" s="10">
        <v>25814</v>
      </c>
      <c r="DD18" s="10">
        <v>469339</v>
      </c>
      <c r="DE18" s="10">
        <v>394838</v>
      </c>
      <c r="DF18" s="10">
        <v>74501</v>
      </c>
      <c r="DG18" s="10">
        <v>8872</v>
      </c>
      <c r="DH18" s="10">
        <v>8872</v>
      </c>
      <c r="DI18" s="10">
        <v>0</v>
      </c>
      <c r="DJ18" s="10">
        <v>118945</v>
      </c>
      <c r="DK18" s="10">
        <v>107060</v>
      </c>
      <c r="DL18" s="10">
        <v>11885</v>
      </c>
      <c r="DM18" s="10">
        <v>118260</v>
      </c>
      <c r="DN18" s="10">
        <v>118260</v>
      </c>
      <c r="DO18" s="10">
        <v>0</v>
      </c>
      <c r="DP18" s="10">
        <v>18796</v>
      </c>
      <c r="DQ18" s="10">
        <v>18796</v>
      </c>
      <c r="DR18" s="10">
        <v>0</v>
      </c>
      <c r="DS18" s="10">
        <v>426048</v>
      </c>
      <c r="DT18" s="10">
        <v>386816</v>
      </c>
      <c r="DU18" s="10">
        <v>39232</v>
      </c>
      <c r="DV18" s="10">
        <v>20873</v>
      </c>
      <c r="DW18" s="10">
        <v>20873</v>
      </c>
      <c r="DX18" s="10">
        <v>0</v>
      </c>
      <c r="DY18" s="10">
        <v>178446</v>
      </c>
      <c r="DZ18" s="10">
        <v>177317</v>
      </c>
      <c r="EA18" s="10">
        <v>1129</v>
      </c>
      <c r="EB18" s="10">
        <v>17095</v>
      </c>
      <c r="EC18" s="10">
        <v>16933</v>
      </c>
      <c r="ED18" s="10">
        <v>162</v>
      </c>
      <c r="EE18" s="10">
        <v>407448</v>
      </c>
      <c r="EF18" s="10">
        <v>187125</v>
      </c>
      <c r="EG18" s="10">
        <v>220323</v>
      </c>
      <c r="EH18" s="10">
        <v>1228641</v>
      </c>
      <c r="EI18" s="10">
        <v>1228641</v>
      </c>
      <c r="EJ18" s="10">
        <v>0</v>
      </c>
      <c r="EK18" s="10">
        <v>50002</v>
      </c>
      <c r="EL18" s="10">
        <v>50002</v>
      </c>
      <c r="EM18" s="10">
        <v>0</v>
      </c>
      <c r="EN18" s="10">
        <v>26028</v>
      </c>
      <c r="EO18" s="10">
        <v>26028</v>
      </c>
      <c r="EP18" s="10">
        <v>0</v>
      </c>
      <c r="EQ18" s="10">
        <v>224426</v>
      </c>
      <c r="ER18" s="10">
        <v>224426</v>
      </c>
      <c r="ES18" s="10">
        <v>0</v>
      </c>
      <c r="ET18" s="10">
        <v>354939</v>
      </c>
      <c r="EU18" s="10">
        <v>354939</v>
      </c>
      <c r="EV18" s="10">
        <v>0</v>
      </c>
      <c r="EW18" s="10">
        <v>26134</v>
      </c>
      <c r="EX18" s="10">
        <v>17782</v>
      </c>
      <c r="EY18" s="10">
        <v>8352</v>
      </c>
      <c r="EZ18" s="10">
        <v>61203</v>
      </c>
      <c r="FA18" s="10">
        <v>61203</v>
      </c>
      <c r="FB18" s="10">
        <v>0</v>
      </c>
      <c r="FC18" s="10">
        <v>1878</v>
      </c>
      <c r="FD18" s="10">
        <v>1878</v>
      </c>
      <c r="FE18" s="10">
        <v>0</v>
      </c>
      <c r="FF18" s="344"/>
      <c r="FG18" s="344"/>
      <c r="FH18" s="341"/>
    </row>
    <row r="19" spans="1:164" ht="15" customHeight="1">
      <c r="A19" s="666" t="s">
        <v>498</v>
      </c>
      <c r="B19" s="666"/>
      <c r="C19" s="666"/>
      <c r="D19" s="10">
        <v>19032139</v>
      </c>
      <c r="E19" s="10"/>
      <c r="F19" s="10"/>
      <c r="G19" s="10">
        <v>18644357</v>
      </c>
      <c r="H19" s="10">
        <v>387782</v>
      </c>
      <c r="I19" s="10">
        <v>217962</v>
      </c>
      <c r="J19" s="10">
        <v>188783</v>
      </c>
      <c r="K19" s="10">
        <v>29179</v>
      </c>
      <c r="L19" s="10">
        <v>105912</v>
      </c>
      <c r="M19" s="10">
        <v>67555</v>
      </c>
      <c r="N19" s="10">
        <v>38357</v>
      </c>
      <c r="O19" s="10">
        <v>310706</v>
      </c>
      <c r="P19" s="10">
        <v>310706</v>
      </c>
      <c r="Q19" s="10">
        <v>0</v>
      </c>
      <c r="R19" s="10">
        <v>228540</v>
      </c>
      <c r="S19" s="10">
        <v>228540</v>
      </c>
      <c r="T19" s="10">
        <v>0</v>
      </c>
      <c r="U19" s="10">
        <v>852894</v>
      </c>
      <c r="V19" s="10">
        <v>852894</v>
      </c>
      <c r="W19" s="10">
        <v>0</v>
      </c>
      <c r="X19" s="10">
        <v>201554</v>
      </c>
      <c r="Y19" s="10">
        <v>199989</v>
      </c>
      <c r="Z19" s="10">
        <v>1565</v>
      </c>
      <c r="AA19" s="10">
        <v>381778</v>
      </c>
      <c r="AB19" s="10">
        <v>381778</v>
      </c>
      <c r="AC19" s="10">
        <v>0</v>
      </c>
      <c r="AD19" s="10">
        <v>112349</v>
      </c>
      <c r="AE19" s="10">
        <v>112349</v>
      </c>
      <c r="AF19" s="10">
        <v>0</v>
      </c>
      <c r="AG19" s="10">
        <v>29530</v>
      </c>
      <c r="AH19" s="10">
        <v>0</v>
      </c>
      <c r="AI19" s="10">
        <v>29530</v>
      </c>
      <c r="AJ19" s="10">
        <v>1197666</v>
      </c>
      <c r="AK19" s="10">
        <v>1197666</v>
      </c>
      <c r="AL19" s="10">
        <v>0</v>
      </c>
      <c r="AM19" s="10">
        <v>220774</v>
      </c>
      <c r="AN19" s="10">
        <v>220774</v>
      </c>
      <c r="AO19" s="10">
        <v>0</v>
      </c>
      <c r="AP19" s="10">
        <v>124160</v>
      </c>
      <c r="AQ19" s="10">
        <v>124160</v>
      </c>
      <c r="AR19" s="10">
        <v>0</v>
      </c>
      <c r="AS19" s="10">
        <v>50883</v>
      </c>
      <c r="AT19" s="10">
        <v>50883</v>
      </c>
      <c r="AU19" s="10">
        <v>0</v>
      </c>
      <c r="AV19" s="10">
        <v>942376</v>
      </c>
      <c r="AW19" s="10">
        <v>781528</v>
      </c>
      <c r="AX19" s="10">
        <v>160848</v>
      </c>
      <c r="AY19" s="10">
        <v>434597</v>
      </c>
      <c r="AZ19" s="10">
        <v>434351</v>
      </c>
      <c r="BA19" s="10">
        <v>246</v>
      </c>
      <c r="BB19" s="10">
        <v>220938</v>
      </c>
      <c r="BC19" s="10">
        <v>220938</v>
      </c>
      <c r="BD19" s="10">
        <v>0</v>
      </c>
      <c r="BE19" s="10">
        <v>138504</v>
      </c>
      <c r="BF19" s="10">
        <v>138504</v>
      </c>
      <c r="BG19" s="10">
        <v>0</v>
      </c>
      <c r="BH19" s="10">
        <v>243096</v>
      </c>
      <c r="BI19" s="10">
        <v>243096</v>
      </c>
      <c r="BJ19" s="10">
        <v>0</v>
      </c>
      <c r="BK19" s="10">
        <v>174001</v>
      </c>
      <c r="BL19" s="10">
        <v>174001</v>
      </c>
      <c r="BM19" s="10">
        <v>0</v>
      </c>
      <c r="BN19" s="10">
        <v>144243</v>
      </c>
      <c r="BO19" s="10">
        <v>144243</v>
      </c>
      <c r="BP19" s="10">
        <v>0</v>
      </c>
      <c r="BQ19" s="10">
        <v>386965</v>
      </c>
      <c r="BR19" s="10">
        <v>386965</v>
      </c>
      <c r="BS19" s="10">
        <v>0</v>
      </c>
      <c r="BT19" s="10">
        <v>619437</v>
      </c>
      <c r="BU19" s="10">
        <v>619437</v>
      </c>
      <c r="BV19" s="10">
        <v>0</v>
      </c>
      <c r="BW19" s="10">
        <v>1038594</v>
      </c>
      <c r="BX19" s="10">
        <v>1038594</v>
      </c>
      <c r="BY19" s="10">
        <v>0</v>
      </c>
      <c r="BZ19" s="10">
        <v>681018</v>
      </c>
      <c r="CA19" s="10">
        <v>681018</v>
      </c>
      <c r="CB19" s="10">
        <v>0</v>
      </c>
      <c r="CC19" s="10">
        <v>145059</v>
      </c>
      <c r="CD19" s="10">
        <v>145059</v>
      </c>
      <c r="CE19" s="10">
        <v>0</v>
      </c>
      <c r="CF19" s="10">
        <v>113283</v>
      </c>
      <c r="CG19" s="10">
        <v>100391</v>
      </c>
      <c r="CH19" s="10">
        <v>12892</v>
      </c>
      <c r="CI19" s="10">
        <v>83606</v>
      </c>
      <c r="CJ19" s="10">
        <v>83606</v>
      </c>
      <c r="CK19" s="10">
        <v>0</v>
      </c>
      <c r="CL19" s="10">
        <v>56954</v>
      </c>
      <c r="CM19" s="10">
        <v>56954</v>
      </c>
      <c r="CN19" s="10">
        <v>0</v>
      </c>
      <c r="CO19" s="10">
        <v>195371</v>
      </c>
      <c r="CP19" s="10">
        <v>195371</v>
      </c>
      <c r="CQ19" s="10">
        <v>0</v>
      </c>
      <c r="CR19" s="10">
        <v>203102</v>
      </c>
      <c r="CS19" s="10">
        <v>203102</v>
      </c>
      <c r="CT19" s="10">
        <v>0</v>
      </c>
      <c r="CU19" s="10">
        <v>697577</v>
      </c>
      <c r="CV19" s="10">
        <v>697577</v>
      </c>
      <c r="CW19" s="10">
        <v>0</v>
      </c>
      <c r="CX19" s="10">
        <v>89703</v>
      </c>
      <c r="CY19" s="10">
        <v>89703</v>
      </c>
      <c r="CZ19" s="10">
        <v>0</v>
      </c>
      <c r="DA19" s="10">
        <v>1302911</v>
      </c>
      <c r="DB19" s="10">
        <v>1265699</v>
      </c>
      <c r="DC19" s="10">
        <v>37212</v>
      </c>
      <c r="DD19" s="10">
        <v>292138</v>
      </c>
      <c r="DE19" s="10">
        <v>292138</v>
      </c>
      <c r="DF19" s="10">
        <v>0</v>
      </c>
      <c r="DG19" s="10">
        <v>28977</v>
      </c>
      <c r="DH19" s="10">
        <v>28977</v>
      </c>
      <c r="DI19" s="10">
        <v>0</v>
      </c>
      <c r="DJ19" s="10">
        <v>1127316</v>
      </c>
      <c r="DK19" s="10">
        <v>1109777</v>
      </c>
      <c r="DL19" s="10">
        <v>17539</v>
      </c>
      <c r="DM19" s="10">
        <v>320200</v>
      </c>
      <c r="DN19" s="10">
        <v>320200</v>
      </c>
      <c r="DO19" s="10">
        <v>0</v>
      </c>
      <c r="DP19" s="10">
        <v>247406</v>
      </c>
      <c r="DQ19" s="10">
        <v>247406</v>
      </c>
      <c r="DR19" s="10">
        <v>0</v>
      </c>
      <c r="DS19" s="10">
        <v>1401259</v>
      </c>
      <c r="DT19" s="10">
        <v>1401259</v>
      </c>
      <c r="DU19" s="10">
        <v>0</v>
      </c>
      <c r="DV19" s="10">
        <v>140074</v>
      </c>
      <c r="DW19" s="10">
        <v>140074</v>
      </c>
      <c r="DX19" s="10">
        <v>0</v>
      </c>
      <c r="DY19" s="10">
        <v>26383</v>
      </c>
      <c r="DZ19" s="10">
        <v>26383</v>
      </c>
      <c r="EA19" s="10">
        <v>0</v>
      </c>
      <c r="EB19" s="10">
        <v>61809</v>
      </c>
      <c r="EC19" s="10">
        <v>61809</v>
      </c>
      <c r="ED19" s="10">
        <v>0</v>
      </c>
      <c r="EE19" s="10">
        <v>256762</v>
      </c>
      <c r="EF19" s="10">
        <v>256762</v>
      </c>
      <c r="EG19" s="10">
        <v>0</v>
      </c>
      <c r="EH19" s="10">
        <v>1467486</v>
      </c>
      <c r="EI19" s="10">
        <v>1467486</v>
      </c>
      <c r="EJ19" s="10">
        <v>0</v>
      </c>
      <c r="EK19" s="10">
        <v>116158</v>
      </c>
      <c r="EL19" s="10">
        <v>116158</v>
      </c>
      <c r="EM19" s="10">
        <v>0</v>
      </c>
      <c r="EN19" s="10">
        <v>76686</v>
      </c>
      <c r="EO19" s="10">
        <v>76686</v>
      </c>
      <c r="EP19" s="10">
        <v>0</v>
      </c>
      <c r="EQ19" s="10">
        <v>231612</v>
      </c>
      <c r="ER19" s="10">
        <v>171198</v>
      </c>
      <c r="ES19" s="10">
        <v>60414</v>
      </c>
      <c r="ET19" s="10">
        <v>430022</v>
      </c>
      <c r="EU19" s="10">
        <v>430022</v>
      </c>
      <c r="EV19" s="10">
        <v>0</v>
      </c>
      <c r="EW19" s="10">
        <v>194647</v>
      </c>
      <c r="EX19" s="10">
        <v>194647</v>
      </c>
      <c r="EY19" s="10">
        <v>0</v>
      </c>
      <c r="EZ19" s="10">
        <v>644478</v>
      </c>
      <c r="FA19" s="10">
        <v>644478</v>
      </c>
      <c r="FB19" s="10">
        <v>0</v>
      </c>
      <c r="FC19" s="10">
        <v>22683</v>
      </c>
      <c r="FD19" s="10">
        <v>22683</v>
      </c>
      <c r="FE19" s="10">
        <v>0</v>
      </c>
      <c r="FF19" s="344"/>
      <c r="FG19" s="344"/>
      <c r="FH19" s="341"/>
    </row>
    <row r="20" spans="1:164" ht="15" customHeight="1">
      <c r="A20" s="666" t="s">
        <v>499</v>
      </c>
      <c r="B20" s="666"/>
      <c r="C20" s="666"/>
      <c r="D20" s="10">
        <v>27191425</v>
      </c>
      <c r="E20" s="10"/>
      <c r="F20" s="10"/>
      <c r="G20" s="10">
        <v>12383308</v>
      </c>
      <c r="H20" s="10">
        <v>14808117</v>
      </c>
      <c r="I20" s="10">
        <v>770896</v>
      </c>
      <c r="J20" s="10">
        <v>688756</v>
      </c>
      <c r="K20" s="10">
        <v>82140</v>
      </c>
      <c r="L20" s="10">
        <v>13478</v>
      </c>
      <c r="M20" s="10">
        <v>4370</v>
      </c>
      <c r="N20" s="10">
        <v>9108</v>
      </c>
      <c r="O20" s="10">
        <v>211320</v>
      </c>
      <c r="P20" s="10">
        <v>22325</v>
      </c>
      <c r="Q20" s="10">
        <v>188995</v>
      </c>
      <c r="R20" s="10">
        <v>153905</v>
      </c>
      <c r="S20" s="10">
        <v>0</v>
      </c>
      <c r="T20" s="10">
        <v>153905</v>
      </c>
      <c r="U20" s="10">
        <v>4143154</v>
      </c>
      <c r="V20" s="10">
        <v>728045</v>
      </c>
      <c r="W20" s="10">
        <v>3415109</v>
      </c>
      <c r="X20" s="10">
        <v>154839</v>
      </c>
      <c r="Y20" s="10">
        <v>0</v>
      </c>
      <c r="Z20" s="10">
        <v>154839</v>
      </c>
      <c r="AA20" s="10">
        <v>283433</v>
      </c>
      <c r="AB20" s="10">
        <v>283433</v>
      </c>
      <c r="AC20" s="10">
        <v>0</v>
      </c>
      <c r="AD20" s="10">
        <v>58352</v>
      </c>
      <c r="AE20" s="10">
        <v>53798</v>
      </c>
      <c r="AF20" s="10">
        <v>4554</v>
      </c>
      <c r="AG20" s="10">
        <v>177245</v>
      </c>
      <c r="AH20" s="10">
        <v>0</v>
      </c>
      <c r="AI20" s="10">
        <v>177245</v>
      </c>
      <c r="AJ20" s="10">
        <v>4031638</v>
      </c>
      <c r="AK20" s="10">
        <v>1972968</v>
      </c>
      <c r="AL20" s="10">
        <v>2058670</v>
      </c>
      <c r="AM20" s="10">
        <v>383545</v>
      </c>
      <c r="AN20" s="10">
        <v>0</v>
      </c>
      <c r="AO20" s="10">
        <v>383545</v>
      </c>
      <c r="AP20" s="10">
        <v>241850</v>
      </c>
      <c r="AQ20" s="10">
        <v>122159</v>
      </c>
      <c r="AR20" s="10">
        <v>119691</v>
      </c>
      <c r="AS20" s="10">
        <v>54872</v>
      </c>
      <c r="AT20" s="10">
        <v>15752</v>
      </c>
      <c r="AU20" s="10">
        <v>39120</v>
      </c>
      <c r="AV20" s="10">
        <v>2518804</v>
      </c>
      <c r="AW20" s="10">
        <v>1527274</v>
      </c>
      <c r="AX20" s="10">
        <v>991530</v>
      </c>
      <c r="AY20" s="10">
        <v>245120</v>
      </c>
      <c r="AZ20" s="10">
        <v>193613</v>
      </c>
      <c r="BA20" s="10">
        <v>51507</v>
      </c>
      <c r="BB20" s="10">
        <v>234143</v>
      </c>
      <c r="BC20" s="10">
        <v>31386</v>
      </c>
      <c r="BD20" s="10">
        <v>202757</v>
      </c>
      <c r="BE20" s="10">
        <v>227536</v>
      </c>
      <c r="BF20" s="10">
        <v>378</v>
      </c>
      <c r="BG20" s="10">
        <v>227158</v>
      </c>
      <c r="BH20" s="10">
        <v>381445</v>
      </c>
      <c r="BI20" s="10">
        <v>58298</v>
      </c>
      <c r="BJ20" s="10">
        <v>323147</v>
      </c>
      <c r="BK20" s="10">
        <v>199571</v>
      </c>
      <c r="BL20" s="10">
        <v>9110</v>
      </c>
      <c r="BM20" s="10">
        <v>190461</v>
      </c>
      <c r="BN20" s="10">
        <v>28454</v>
      </c>
      <c r="BO20" s="10">
        <v>21944</v>
      </c>
      <c r="BP20" s="10">
        <v>6510</v>
      </c>
      <c r="BQ20" s="10">
        <v>592420</v>
      </c>
      <c r="BR20" s="10">
        <v>138251</v>
      </c>
      <c r="BS20" s="10">
        <v>454169</v>
      </c>
      <c r="BT20" s="10">
        <v>26727</v>
      </c>
      <c r="BU20" s="10">
        <v>26727</v>
      </c>
      <c r="BV20" s="10">
        <v>0</v>
      </c>
      <c r="BW20" s="10">
        <v>75850</v>
      </c>
      <c r="BX20" s="10">
        <v>28381</v>
      </c>
      <c r="BY20" s="10">
        <v>47469</v>
      </c>
      <c r="BZ20" s="10">
        <v>128886</v>
      </c>
      <c r="CA20" s="10">
        <v>54</v>
      </c>
      <c r="CB20" s="10">
        <v>128832</v>
      </c>
      <c r="CC20" s="10">
        <v>61044</v>
      </c>
      <c r="CD20" s="10">
        <v>1490</v>
      </c>
      <c r="CE20" s="10">
        <v>59554</v>
      </c>
      <c r="CF20" s="10">
        <v>385830</v>
      </c>
      <c r="CG20" s="10">
        <v>0</v>
      </c>
      <c r="CH20" s="10">
        <v>385830</v>
      </c>
      <c r="CI20" s="10">
        <v>43505</v>
      </c>
      <c r="CJ20" s="10">
        <v>43505</v>
      </c>
      <c r="CK20" s="10">
        <v>0</v>
      </c>
      <c r="CL20" s="10">
        <v>124368</v>
      </c>
      <c r="CM20" s="10">
        <v>44297</v>
      </c>
      <c r="CN20" s="10">
        <v>80071</v>
      </c>
      <c r="CO20" s="10">
        <v>285187</v>
      </c>
      <c r="CP20" s="10">
        <v>24676</v>
      </c>
      <c r="CQ20" s="10">
        <v>260511</v>
      </c>
      <c r="CR20" s="10">
        <v>55962</v>
      </c>
      <c r="CS20" s="10">
        <v>53427</v>
      </c>
      <c r="CT20" s="10">
        <v>2535</v>
      </c>
      <c r="CU20" s="10">
        <v>1044474</v>
      </c>
      <c r="CV20" s="10">
        <v>984612</v>
      </c>
      <c r="CW20" s="10">
        <v>59862</v>
      </c>
      <c r="CX20" s="10">
        <v>86199</v>
      </c>
      <c r="CY20" s="10">
        <v>30633</v>
      </c>
      <c r="CZ20" s="10">
        <v>55566</v>
      </c>
      <c r="DA20" s="10">
        <v>1678906</v>
      </c>
      <c r="DB20" s="10">
        <v>811992</v>
      </c>
      <c r="DC20" s="10">
        <v>866914</v>
      </c>
      <c r="DD20" s="10">
        <v>259</v>
      </c>
      <c r="DE20" s="10">
        <v>259</v>
      </c>
      <c r="DF20" s="10">
        <v>0</v>
      </c>
      <c r="DG20" s="10">
        <v>58921</v>
      </c>
      <c r="DH20" s="10">
        <v>46595</v>
      </c>
      <c r="DI20" s="10">
        <v>12326</v>
      </c>
      <c r="DJ20" s="10">
        <v>1188728</v>
      </c>
      <c r="DK20" s="10">
        <v>1147894</v>
      </c>
      <c r="DL20" s="10">
        <v>40834</v>
      </c>
      <c r="DM20" s="10">
        <v>143086</v>
      </c>
      <c r="DN20" s="10">
        <v>42267</v>
      </c>
      <c r="DO20" s="10">
        <v>100819</v>
      </c>
      <c r="DP20" s="10">
        <v>426594</v>
      </c>
      <c r="DQ20" s="10">
        <v>113022</v>
      </c>
      <c r="DR20" s="10">
        <v>313572</v>
      </c>
      <c r="DS20" s="10">
        <v>1252847</v>
      </c>
      <c r="DT20" s="10">
        <v>1235942</v>
      </c>
      <c r="DU20" s="10">
        <v>16905</v>
      </c>
      <c r="DV20" s="10">
        <v>97711</v>
      </c>
      <c r="DW20" s="10">
        <v>97711</v>
      </c>
      <c r="DX20" s="10">
        <v>0</v>
      </c>
      <c r="DY20" s="10">
        <v>102168</v>
      </c>
      <c r="DZ20" s="10">
        <v>28278</v>
      </c>
      <c r="EA20" s="10">
        <v>73890</v>
      </c>
      <c r="EB20" s="10">
        <v>13098</v>
      </c>
      <c r="EC20" s="10">
        <v>3103</v>
      </c>
      <c r="ED20" s="10">
        <v>9995</v>
      </c>
      <c r="EE20" s="10">
        <v>125706</v>
      </c>
      <c r="EF20" s="10">
        <v>7398</v>
      </c>
      <c r="EG20" s="10">
        <v>118308</v>
      </c>
      <c r="EH20" s="10">
        <v>1901268</v>
      </c>
      <c r="EI20" s="10">
        <v>614565</v>
      </c>
      <c r="EJ20" s="10">
        <v>1286703</v>
      </c>
      <c r="EK20" s="10">
        <v>238420</v>
      </c>
      <c r="EL20" s="10">
        <v>24351</v>
      </c>
      <c r="EM20" s="10">
        <v>214069</v>
      </c>
      <c r="EN20" s="10">
        <v>10777</v>
      </c>
      <c r="EO20" s="10">
        <v>8589</v>
      </c>
      <c r="EP20" s="10">
        <v>2188</v>
      </c>
      <c r="EQ20" s="10">
        <v>698323</v>
      </c>
      <c r="ER20" s="10">
        <v>118088</v>
      </c>
      <c r="ES20" s="10">
        <v>580235</v>
      </c>
      <c r="ET20" s="10">
        <v>1306112</v>
      </c>
      <c r="EU20" s="10">
        <v>504117</v>
      </c>
      <c r="EV20" s="10">
        <v>801995</v>
      </c>
      <c r="EW20" s="10">
        <v>137996</v>
      </c>
      <c r="EX20" s="10">
        <v>107719</v>
      </c>
      <c r="EY20" s="10">
        <v>30277</v>
      </c>
      <c r="EZ20" s="10">
        <v>357757</v>
      </c>
      <c r="FA20" s="10">
        <v>357757</v>
      </c>
      <c r="FB20" s="10">
        <v>0</v>
      </c>
      <c r="FC20" s="10">
        <v>28696</v>
      </c>
      <c r="FD20" s="10">
        <v>3999</v>
      </c>
      <c r="FE20" s="10">
        <v>24697</v>
      </c>
      <c r="FF20" s="344"/>
      <c r="FG20" s="344"/>
      <c r="FH20" s="341"/>
    </row>
    <row r="21" spans="1:164" ht="15" customHeight="1">
      <c r="A21" s="666" t="s">
        <v>500</v>
      </c>
      <c r="B21" s="666"/>
      <c r="C21" s="666"/>
      <c r="D21" s="10">
        <v>85248653</v>
      </c>
      <c r="E21" s="10"/>
      <c r="F21" s="10"/>
      <c r="G21" s="10">
        <v>68495531</v>
      </c>
      <c r="H21" s="10">
        <v>16753122</v>
      </c>
      <c r="I21" s="10">
        <v>1050579</v>
      </c>
      <c r="J21" s="10">
        <v>908090</v>
      </c>
      <c r="K21" s="10">
        <v>142489</v>
      </c>
      <c r="L21" s="10">
        <v>170261</v>
      </c>
      <c r="M21" s="10">
        <v>105154</v>
      </c>
      <c r="N21" s="10">
        <v>65107</v>
      </c>
      <c r="O21" s="10">
        <v>821321</v>
      </c>
      <c r="P21" s="10">
        <v>709571</v>
      </c>
      <c r="Q21" s="10">
        <v>111750</v>
      </c>
      <c r="R21" s="10">
        <v>604446</v>
      </c>
      <c r="S21" s="10">
        <v>545586</v>
      </c>
      <c r="T21" s="10">
        <v>58860</v>
      </c>
      <c r="U21" s="10">
        <v>8730133</v>
      </c>
      <c r="V21" s="10">
        <v>5788261</v>
      </c>
      <c r="W21" s="10">
        <v>2941872</v>
      </c>
      <c r="X21" s="10">
        <v>1537302</v>
      </c>
      <c r="Y21" s="10">
        <v>1251825</v>
      </c>
      <c r="Z21" s="10">
        <v>285477</v>
      </c>
      <c r="AA21" s="10">
        <v>1200244</v>
      </c>
      <c r="AB21" s="10">
        <v>1200244</v>
      </c>
      <c r="AC21" s="10">
        <v>0</v>
      </c>
      <c r="AD21" s="10">
        <v>252599</v>
      </c>
      <c r="AE21" s="10">
        <v>240279</v>
      </c>
      <c r="AF21" s="10">
        <v>12320</v>
      </c>
      <c r="AG21" s="10">
        <v>206400</v>
      </c>
      <c r="AH21" s="10">
        <v>0</v>
      </c>
      <c r="AI21" s="10">
        <v>206400</v>
      </c>
      <c r="AJ21" s="10">
        <v>2763706</v>
      </c>
      <c r="AK21" s="10">
        <v>1771561</v>
      </c>
      <c r="AL21" s="10">
        <v>992145</v>
      </c>
      <c r="AM21" s="10">
        <v>1718381</v>
      </c>
      <c r="AN21" s="10">
        <v>922730</v>
      </c>
      <c r="AO21" s="10">
        <v>795651</v>
      </c>
      <c r="AP21" s="10">
        <v>742119</v>
      </c>
      <c r="AQ21" s="10">
        <v>742119</v>
      </c>
      <c r="AR21" s="10">
        <v>0</v>
      </c>
      <c r="AS21" s="10">
        <v>172349</v>
      </c>
      <c r="AT21" s="10">
        <v>165207</v>
      </c>
      <c r="AU21" s="10">
        <v>7142</v>
      </c>
      <c r="AV21" s="10">
        <v>5065013</v>
      </c>
      <c r="AW21" s="10">
        <v>3315008</v>
      </c>
      <c r="AX21" s="10">
        <v>1750005</v>
      </c>
      <c r="AY21" s="10">
        <v>1877537</v>
      </c>
      <c r="AZ21" s="10">
        <v>1806206</v>
      </c>
      <c r="BA21" s="10">
        <v>71331</v>
      </c>
      <c r="BB21" s="10">
        <v>515254</v>
      </c>
      <c r="BC21" s="10">
        <v>457626</v>
      </c>
      <c r="BD21" s="10">
        <v>57628</v>
      </c>
      <c r="BE21" s="10">
        <v>403683</v>
      </c>
      <c r="BF21" s="10">
        <v>357368</v>
      </c>
      <c r="BG21" s="10">
        <v>46315</v>
      </c>
      <c r="BH21" s="10">
        <v>1405405</v>
      </c>
      <c r="BI21" s="10">
        <v>1010008</v>
      </c>
      <c r="BJ21" s="10">
        <v>395397</v>
      </c>
      <c r="BK21" s="10">
        <v>2055702</v>
      </c>
      <c r="BL21" s="10">
        <v>1904018</v>
      </c>
      <c r="BM21" s="10">
        <v>151684</v>
      </c>
      <c r="BN21" s="10">
        <v>285003</v>
      </c>
      <c r="BO21" s="10">
        <v>284952</v>
      </c>
      <c r="BP21" s="10">
        <v>51</v>
      </c>
      <c r="BQ21" s="10">
        <v>3501883</v>
      </c>
      <c r="BR21" s="10">
        <v>2997542</v>
      </c>
      <c r="BS21" s="10">
        <v>504341</v>
      </c>
      <c r="BT21" s="10">
        <v>1496195</v>
      </c>
      <c r="BU21" s="10">
        <v>1076522</v>
      </c>
      <c r="BV21" s="10">
        <v>419673</v>
      </c>
      <c r="BW21" s="10">
        <v>2253391</v>
      </c>
      <c r="BX21" s="10">
        <v>2036023</v>
      </c>
      <c r="BY21" s="10">
        <v>217368</v>
      </c>
      <c r="BZ21" s="10">
        <v>3120995</v>
      </c>
      <c r="CA21" s="10">
        <v>3036902</v>
      </c>
      <c r="CB21" s="10">
        <v>84093</v>
      </c>
      <c r="CC21" s="10">
        <v>875340</v>
      </c>
      <c r="CD21" s="10">
        <v>829519</v>
      </c>
      <c r="CE21" s="10">
        <v>45821</v>
      </c>
      <c r="CF21" s="10">
        <v>1162737</v>
      </c>
      <c r="CG21" s="10">
        <v>940263</v>
      </c>
      <c r="CH21" s="10">
        <v>222474</v>
      </c>
      <c r="CI21" s="10">
        <v>240524</v>
      </c>
      <c r="CJ21" s="10">
        <v>226616</v>
      </c>
      <c r="CK21" s="10">
        <v>13908</v>
      </c>
      <c r="CL21" s="10">
        <v>95962</v>
      </c>
      <c r="CM21" s="10">
        <v>86081</v>
      </c>
      <c r="CN21" s="10">
        <v>9881</v>
      </c>
      <c r="CO21" s="10">
        <v>2007304</v>
      </c>
      <c r="CP21" s="10">
        <v>1575558</v>
      </c>
      <c r="CQ21" s="10">
        <v>431746</v>
      </c>
      <c r="CR21" s="10">
        <v>538091</v>
      </c>
      <c r="CS21" s="10">
        <v>538091</v>
      </c>
      <c r="CT21" s="10">
        <v>0</v>
      </c>
      <c r="CU21" s="10">
        <v>1559985</v>
      </c>
      <c r="CV21" s="10">
        <v>1443909</v>
      </c>
      <c r="CW21" s="10">
        <v>116076</v>
      </c>
      <c r="CX21" s="10">
        <v>452275</v>
      </c>
      <c r="CY21" s="10">
        <v>402995</v>
      </c>
      <c r="CZ21" s="10">
        <v>49280</v>
      </c>
      <c r="DA21" s="10">
        <v>8815002</v>
      </c>
      <c r="DB21" s="10">
        <v>7247821</v>
      </c>
      <c r="DC21" s="10">
        <v>1567181</v>
      </c>
      <c r="DD21" s="10">
        <v>1806579</v>
      </c>
      <c r="DE21" s="10">
        <v>1432503</v>
      </c>
      <c r="DF21" s="10">
        <v>374076</v>
      </c>
      <c r="DG21" s="10">
        <v>215154</v>
      </c>
      <c r="DH21" s="10">
        <v>203090</v>
      </c>
      <c r="DI21" s="10">
        <v>12064</v>
      </c>
      <c r="DJ21" s="10">
        <v>2041061</v>
      </c>
      <c r="DK21" s="10">
        <v>1881136</v>
      </c>
      <c r="DL21" s="10">
        <v>159925</v>
      </c>
      <c r="DM21" s="10">
        <v>395685</v>
      </c>
      <c r="DN21" s="10">
        <v>344825</v>
      </c>
      <c r="DO21" s="10">
        <v>50860</v>
      </c>
      <c r="DP21" s="10">
        <v>929004</v>
      </c>
      <c r="DQ21" s="10">
        <v>689795</v>
      </c>
      <c r="DR21" s="10">
        <v>239209</v>
      </c>
      <c r="DS21" s="10">
        <v>3395562</v>
      </c>
      <c r="DT21" s="10">
        <v>2952110</v>
      </c>
      <c r="DU21" s="10">
        <v>443452</v>
      </c>
      <c r="DV21" s="10">
        <v>376305</v>
      </c>
      <c r="DW21" s="10">
        <v>345744</v>
      </c>
      <c r="DX21" s="10">
        <v>30561</v>
      </c>
      <c r="DY21" s="10">
        <v>777179</v>
      </c>
      <c r="DZ21" s="10">
        <v>536888</v>
      </c>
      <c r="EA21" s="10">
        <v>240291</v>
      </c>
      <c r="EB21" s="10">
        <v>202705</v>
      </c>
      <c r="EC21" s="10">
        <v>181634</v>
      </c>
      <c r="ED21" s="10">
        <v>21071</v>
      </c>
      <c r="EE21" s="10">
        <v>1690937</v>
      </c>
      <c r="EF21" s="10">
        <v>1383629</v>
      </c>
      <c r="EG21" s="10">
        <v>307308</v>
      </c>
      <c r="EH21" s="10">
        <v>8445619</v>
      </c>
      <c r="EI21" s="10">
        <v>7511337</v>
      </c>
      <c r="EJ21" s="10">
        <v>934282</v>
      </c>
      <c r="EK21" s="10">
        <v>732148</v>
      </c>
      <c r="EL21" s="10">
        <v>318606</v>
      </c>
      <c r="EM21" s="10">
        <v>413542</v>
      </c>
      <c r="EN21" s="10">
        <v>497762</v>
      </c>
      <c r="EO21" s="10">
        <v>490376</v>
      </c>
      <c r="EP21" s="10">
        <v>7386</v>
      </c>
      <c r="EQ21" s="10">
        <v>2278819</v>
      </c>
      <c r="ER21" s="10">
        <v>1434691</v>
      </c>
      <c r="ES21" s="10">
        <v>844128</v>
      </c>
      <c r="ET21" s="10">
        <v>2295308</v>
      </c>
      <c r="EU21" s="10">
        <v>1559203</v>
      </c>
      <c r="EV21" s="10">
        <v>736105</v>
      </c>
      <c r="EW21" s="10">
        <v>677391</v>
      </c>
      <c r="EX21" s="10">
        <v>634697</v>
      </c>
      <c r="EY21" s="10">
        <v>42694</v>
      </c>
      <c r="EZ21" s="10">
        <v>758232</v>
      </c>
      <c r="FA21" s="10">
        <v>640590</v>
      </c>
      <c r="FB21" s="10">
        <v>117642</v>
      </c>
      <c r="FC21" s="10">
        <v>36082</v>
      </c>
      <c r="FD21" s="10">
        <v>31022</v>
      </c>
      <c r="FE21" s="10">
        <v>5060</v>
      </c>
      <c r="FF21" s="344"/>
      <c r="FG21" s="344"/>
      <c r="FH21" s="341"/>
    </row>
    <row r="22" spans="1:164" ht="25.5" customHeight="1">
      <c r="A22" s="666" t="s">
        <v>501</v>
      </c>
      <c r="B22" s="666"/>
      <c r="C22" s="666"/>
      <c r="D22" s="10">
        <v>383979898</v>
      </c>
      <c r="E22" s="10"/>
      <c r="F22" s="10"/>
      <c r="G22" s="10">
        <v>350876257</v>
      </c>
      <c r="H22" s="10">
        <v>33103641</v>
      </c>
      <c r="I22" s="10">
        <v>3748814</v>
      </c>
      <c r="J22" s="10">
        <v>3624543</v>
      </c>
      <c r="K22" s="10">
        <v>124271</v>
      </c>
      <c r="L22" s="10">
        <v>0</v>
      </c>
      <c r="M22" s="10">
        <v>0</v>
      </c>
      <c r="N22" s="10">
        <v>0</v>
      </c>
      <c r="O22" s="10">
        <v>3445650</v>
      </c>
      <c r="P22" s="10">
        <v>3445650</v>
      </c>
      <c r="Q22" s="10">
        <v>0</v>
      </c>
      <c r="R22" s="10">
        <v>2767767</v>
      </c>
      <c r="S22" s="10">
        <v>2767767</v>
      </c>
      <c r="T22" s="10">
        <v>0</v>
      </c>
      <c r="U22" s="10">
        <v>84196751</v>
      </c>
      <c r="V22" s="10">
        <v>84196751</v>
      </c>
      <c r="W22" s="10">
        <v>0</v>
      </c>
      <c r="X22" s="10">
        <v>6791929</v>
      </c>
      <c r="Y22" s="10">
        <v>6791929</v>
      </c>
      <c r="Z22" s="10">
        <v>0</v>
      </c>
      <c r="AA22" s="10">
        <v>7959492</v>
      </c>
      <c r="AB22" s="10">
        <v>7959492</v>
      </c>
      <c r="AC22" s="10">
        <v>0</v>
      </c>
      <c r="AD22" s="10">
        <v>1241310</v>
      </c>
      <c r="AE22" s="10">
        <v>1180975</v>
      </c>
      <c r="AF22" s="10">
        <v>60335</v>
      </c>
      <c r="AG22" s="10">
        <v>1958277</v>
      </c>
      <c r="AH22" s="10">
        <v>0</v>
      </c>
      <c r="AI22" s="10">
        <v>1958277</v>
      </c>
      <c r="AJ22" s="10">
        <v>0</v>
      </c>
      <c r="AK22" s="10">
        <v>0</v>
      </c>
      <c r="AL22" s="10">
        <v>0</v>
      </c>
      <c r="AM22" s="10">
        <v>10977693</v>
      </c>
      <c r="AN22" s="10">
        <v>10977693</v>
      </c>
      <c r="AO22" s="10">
        <v>0</v>
      </c>
      <c r="AP22" s="10">
        <v>2095601</v>
      </c>
      <c r="AQ22" s="10">
        <v>2095601</v>
      </c>
      <c r="AR22" s="10">
        <v>0</v>
      </c>
      <c r="AS22" s="10">
        <v>1660248</v>
      </c>
      <c r="AT22" s="10">
        <v>1660248</v>
      </c>
      <c r="AU22" s="10">
        <v>0</v>
      </c>
      <c r="AV22" s="10">
        <v>13256821</v>
      </c>
      <c r="AW22" s="10">
        <v>13256769</v>
      </c>
      <c r="AX22" s="10">
        <v>52</v>
      </c>
      <c r="AY22" s="10">
        <v>6056458</v>
      </c>
      <c r="AZ22" s="10">
        <v>5435292</v>
      </c>
      <c r="BA22" s="10">
        <v>621166</v>
      </c>
      <c r="BB22" s="10">
        <v>3758601</v>
      </c>
      <c r="BC22" s="10">
        <v>3655462</v>
      </c>
      <c r="BD22" s="10">
        <v>103139</v>
      </c>
      <c r="BE22" s="10">
        <v>2329013</v>
      </c>
      <c r="BF22" s="10">
        <v>2327652</v>
      </c>
      <c r="BG22" s="10">
        <v>1361</v>
      </c>
      <c r="BH22" s="10">
        <v>5848550</v>
      </c>
      <c r="BI22" s="10">
        <v>4394185</v>
      </c>
      <c r="BJ22" s="10">
        <v>1454365</v>
      </c>
      <c r="BK22" s="10">
        <v>2949939</v>
      </c>
      <c r="BL22" s="10">
        <v>2949939</v>
      </c>
      <c r="BM22" s="10">
        <v>0</v>
      </c>
      <c r="BN22" s="10">
        <v>1534866</v>
      </c>
      <c r="BO22" s="10">
        <v>1534866</v>
      </c>
      <c r="BP22" s="10">
        <v>0</v>
      </c>
      <c r="BQ22" s="10">
        <v>14402433</v>
      </c>
      <c r="BR22" s="10">
        <v>9066709</v>
      </c>
      <c r="BS22" s="10">
        <v>5335724</v>
      </c>
      <c r="BT22" s="10">
        <v>14724277</v>
      </c>
      <c r="BU22" s="10">
        <v>14724277</v>
      </c>
      <c r="BV22" s="10">
        <v>0</v>
      </c>
      <c r="BW22" s="10">
        <v>10029667</v>
      </c>
      <c r="BX22" s="10">
        <v>9485325</v>
      </c>
      <c r="BY22" s="10">
        <v>544342</v>
      </c>
      <c r="BZ22" s="10">
        <v>10956205</v>
      </c>
      <c r="CA22" s="10">
        <v>10956205</v>
      </c>
      <c r="CB22" s="10">
        <v>0</v>
      </c>
      <c r="CC22" s="10">
        <v>1834688</v>
      </c>
      <c r="CD22" s="10">
        <v>1834688</v>
      </c>
      <c r="CE22" s="10">
        <v>0</v>
      </c>
      <c r="CF22" s="10">
        <v>6553812</v>
      </c>
      <c r="CG22" s="10">
        <v>6149468</v>
      </c>
      <c r="CH22" s="10">
        <v>404344</v>
      </c>
      <c r="CI22" s="10">
        <v>1177958</v>
      </c>
      <c r="CJ22" s="10">
        <v>1177958</v>
      </c>
      <c r="CK22" s="10">
        <v>0</v>
      </c>
      <c r="CL22" s="10">
        <v>2228486</v>
      </c>
      <c r="CM22" s="10">
        <v>2228486</v>
      </c>
      <c r="CN22" s="10">
        <v>0</v>
      </c>
      <c r="CO22" s="10">
        <v>0</v>
      </c>
      <c r="CP22" s="10">
        <v>0</v>
      </c>
      <c r="CQ22" s="10">
        <v>0</v>
      </c>
      <c r="CR22" s="10">
        <v>65467</v>
      </c>
      <c r="CS22" s="10">
        <v>65467</v>
      </c>
      <c r="CT22" s="10">
        <v>0</v>
      </c>
      <c r="CU22" s="10">
        <v>13958119</v>
      </c>
      <c r="CV22" s="10">
        <v>13958119</v>
      </c>
      <c r="CW22" s="10">
        <v>0</v>
      </c>
      <c r="CX22" s="10">
        <v>1338768</v>
      </c>
      <c r="CY22" s="10">
        <v>1338768</v>
      </c>
      <c r="CZ22" s="10">
        <v>0</v>
      </c>
      <c r="DA22" s="10">
        <v>56371968</v>
      </c>
      <c r="DB22" s="10">
        <v>44631769</v>
      </c>
      <c r="DC22" s="10">
        <v>11740199</v>
      </c>
      <c r="DD22" s="10">
        <v>12086332</v>
      </c>
      <c r="DE22" s="10">
        <v>12086332</v>
      </c>
      <c r="DF22" s="10">
        <v>0</v>
      </c>
      <c r="DG22" s="10">
        <v>319507</v>
      </c>
      <c r="DH22" s="10">
        <v>319507</v>
      </c>
      <c r="DI22" s="10">
        <v>0</v>
      </c>
      <c r="DJ22" s="10">
        <v>14073668</v>
      </c>
      <c r="DK22" s="10">
        <v>8377450</v>
      </c>
      <c r="DL22" s="10">
        <v>5696218</v>
      </c>
      <c r="DM22" s="10">
        <v>3122602</v>
      </c>
      <c r="DN22" s="10">
        <v>3122602</v>
      </c>
      <c r="DO22" s="10">
        <v>0</v>
      </c>
      <c r="DP22" s="10">
        <v>8379270</v>
      </c>
      <c r="DQ22" s="10">
        <v>8379225</v>
      </c>
      <c r="DR22" s="10">
        <v>45</v>
      </c>
      <c r="DS22" s="10">
        <v>17123585</v>
      </c>
      <c r="DT22" s="10">
        <v>12063782</v>
      </c>
      <c r="DU22" s="10">
        <v>5059803</v>
      </c>
      <c r="DV22" s="10">
        <v>1238928</v>
      </c>
      <c r="DW22" s="10">
        <v>1238928</v>
      </c>
      <c r="DX22" s="10">
        <v>0</v>
      </c>
      <c r="DY22" s="10">
        <v>4142276</v>
      </c>
      <c r="DZ22" s="10">
        <v>4142276</v>
      </c>
      <c r="EA22" s="10">
        <v>0</v>
      </c>
      <c r="EB22" s="10">
        <v>0</v>
      </c>
      <c r="EC22" s="10">
        <v>0</v>
      </c>
      <c r="ED22" s="10">
        <v>0</v>
      </c>
      <c r="EE22" s="10">
        <v>249977</v>
      </c>
      <c r="EF22" s="10">
        <v>249977</v>
      </c>
      <c r="EG22" s="10">
        <v>0</v>
      </c>
      <c r="EH22" s="10">
        <v>0</v>
      </c>
      <c r="EI22" s="10">
        <v>0</v>
      </c>
      <c r="EJ22" s="10">
        <v>0</v>
      </c>
      <c r="EK22" s="10">
        <v>3621199</v>
      </c>
      <c r="EL22" s="10">
        <v>3621199</v>
      </c>
      <c r="EM22" s="10">
        <v>0</v>
      </c>
      <c r="EN22" s="10">
        <v>743630</v>
      </c>
      <c r="EO22" s="10">
        <v>743630</v>
      </c>
      <c r="EP22" s="10">
        <v>0</v>
      </c>
      <c r="EQ22" s="10">
        <v>13052887</v>
      </c>
      <c r="ER22" s="10">
        <v>13052887</v>
      </c>
      <c r="ES22" s="10">
        <v>0</v>
      </c>
      <c r="ET22" s="10">
        <v>0</v>
      </c>
      <c r="EU22" s="10">
        <v>0</v>
      </c>
      <c r="EV22" s="10">
        <v>0</v>
      </c>
      <c r="EW22" s="10">
        <v>1813866</v>
      </c>
      <c r="EX22" s="10">
        <v>1813866</v>
      </c>
      <c r="EY22" s="10">
        <v>0</v>
      </c>
      <c r="EZ22" s="10">
        <v>7792543</v>
      </c>
      <c r="FA22" s="10">
        <v>7792543</v>
      </c>
      <c r="FB22" s="10">
        <v>0</v>
      </c>
      <c r="FC22" s="10">
        <v>0</v>
      </c>
      <c r="FD22" s="10">
        <v>0</v>
      </c>
      <c r="FE22" s="10">
        <v>0</v>
      </c>
      <c r="FF22" s="344"/>
      <c r="FG22" s="344"/>
      <c r="FH22" s="341"/>
    </row>
    <row r="23" spans="1:164" ht="25.5" customHeight="1">
      <c r="A23" s="666" t="s">
        <v>502</v>
      </c>
      <c r="B23" s="666"/>
      <c r="C23" s="666"/>
      <c r="D23" s="10">
        <v>52805822</v>
      </c>
      <c r="E23" s="10"/>
      <c r="F23" s="10"/>
      <c r="G23" s="10">
        <v>44627601</v>
      </c>
      <c r="H23" s="10">
        <v>8178221</v>
      </c>
      <c r="I23" s="10">
        <v>520113</v>
      </c>
      <c r="J23" s="10">
        <v>520113</v>
      </c>
      <c r="K23" s="10">
        <v>0</v>
      </c>
      <c r="L23" s="10">
        <v>87775</v>
      </c>
      <c r="M23" s="10">
        <v>87775</v>
      </c>
      <c r="N23" s="10">
        <v>0</v>
      </c>
      <c r="O23" s="10">
        <v>368136</v>
      </c>
      <c r="P23" s="10">
        <v>368136</v>
      </c>
      <c r="Q23" s="10">
        <v>0</v>
      </c>
      <c r="R23" s="10">
        <v>396989</v>
      </c>
      <c r="S23" s="10">
        <v>396989</v>
      </c>
      <c r="T23" s="10">
        <v>0</v>
      </c>
      <c r="U23" s="10">
        <v>10112520</v>
      </c>
      <c r="V23" s="10">
        <v>10112520</v>
      </c>
      <c r="W23" s="10">
        <v>0</v>
      </c>
      <c r="X23" s="10">
        <v>528541</v>
      </c>
      <c r="Y23" s="10">
        <v>528541</v>
      </c>
      <c r="Z23" s="10">
        <v>0</v>
      </c>
      <c r="AA23" s="10">
        <v>897247</v>
      </c>
      <c r="AB23" s="10">
        <v>897247</v>
      </c>
      <c r="AC23" s="10">
        <v>0</v>
      </c>
      <c r="AD23" s="10">
        <v>252752</v>
      </c>
      <c r="AE23" s="10">
        <v>246175</v>
      </c>
      <c r="AF23" s="10">
        <v>6577</v>
      </c>
      <c r="AG23" s="10">
        <v>554245</v>
      </c>
      <c r="AH23" s="10">
        <v>0</v>
      </c>
      <c r="AI23" s="10">
        <v>554245</v>
      </c>
      <c r="AJ23" s="10">
        <v>2383783</v>
      </c>
      <c r="AK23" s="10">
        <v>2383783</v>
      </c>
      <c r="AL23" s="10">
        <v>0</v>
      </c>
      <c r="AM23" s="10">
        <v>971898</v>
      </c>
      <c r="AN23" s="10">
        <v>971898</v>
      </c>
      <c r="AO23" s="10">
        <v>0</v>
      </c>
      <c r="AP23" s="10">
        <v>184840</v>
      </c>
      <c r="AQ23" s="10">
        <v>184840</v>
      </c>
      <c r="AR23" s="10">
        <v>0</v>
      </c>
      <c r="AS23" s="10">
        <v>216641</v>
      </c>
      <c r="AT23" s="10">
        <v>216641</v>
      </c>
      <c r="AU23" s="10">
        <v>0</v>
      </c>
      <c r="AV23" s="10">
        <v>2877499</v>
      </c>
      <c r="AW23" s="10">
        <v>2877499</v>
      </c>
      <c r="AX23" s="10">
        <v>0</v>
      </c>
      <c r="AY23" s="10">
        <v>1025717</v>
      </c>
      <c r="AZ23" s="10">
        <v>1025498</v>
      </c>
      <c r="BA23" s="10">
        <v>219</v>
      </c>
      <c r="BB23" s="10">
        <v>432020</v>
      </c>
      <c r="BC23" s="10">
        <v>432020</v>
      </c>
      <c r="BD23" s="10">
        <v>0</v>
      </c>
      <c r="BE23" s="10">
        <v>386966</v>
      </c>
      <c r="BF23" s="10">
        <v>386966</v>
      </c>
      <c r="BG23" s="10">
        <v>0</v>
      </c>
      <c r="BH23" s="10">
        <v>639254</v>
      </c>
      <c r="BI23" s="10">
        <v>458650</v>
      </c>
      <c r="BJ23" s="10">
        <v>180604</v>
      </c>
      <c r="BK23" s="10">
        <v>291321</v>
      </c>
      <c r="BL23" s="10">
        <v>291321</v>
      </c>
      <c r="BM23" s="10">
        <v>0</v>
      </c>
      <c r="BN23" s="10">
        <v>175239</v>
      </c>
      <c r="BO23" s="10">
        <v>175239</v>
      </c>
      <c r="BP23" s="10">
        <v>0</v>
      </c>
      <c r="BQ23" s="10">
        <v>1001934</v>
      </c>
      <c r="BR23" s="10">
        <v>1001934</v>
      </c>
      <c r="BS23" s="10">
        <v>0</v>
      </c>
      <c r="BT23" s="10">
        <v>2196474</v>
      </c>
      <c r="BU23" s="10">
        <v>2196474</v>
      </c>
      <c r="BV23" s="10">
        <v>0</v>
      </c>
      <c r="BW23" s="10">
        <v>1195399</v>
      </c>
      <c r="BX23" s="10">
        <v>1195399</v>
      </c>
      <c r="BY23" s="10">
        <v>0</v>
      </c>
      <c r="BZ23" s="10">
        <v>1227028</v>
      </c>
      <c r="CA23" s="10">
        <v>1227028</v>
      </c>
      <c r="CB23" s="10">
        <v>0</v>
      </c>
      <c r="CC23" s="10">
        <v>407913</v>
      </c>
      <c r="CD23" s="10">
        <v>407913</v>
      </c>
      <c r="CE23" s="10">
        <v>0</v>
      </c>
      <c r="CF23" s="10">
        <v>383191</v>
      </c>
      <c r="CG23" s="10">
        <v>307443</v>
      </c>
      <c r="CH23" s="10">
        <v>75748</v>
      </c>
      <c r="CI23" s="10">
        <v>125003</v>
      </c>
      <c r="CJ23" s="10">
        <v>125003</v>
      </c>
      <c r="CK23" s="10">
        <v>0</v>
      </c>
      <c r="CL23" s="10">
        <v>264440</v>
      </c>
      <c r="CM23" s="10">
        <v>264440</v>
      </c>
      <c r="CN23" s="10">
        <v>0</v>
      </c>
      <c r="CO23" s="10">
        <v>0</v>
      </c>
      <c r="CP23" s="10">
        <v>0</v>
      </c>
      <c r="CQ23" s="10">
        <v>0</v>
      </c>
      <c r="CR23" s="10">
        <v>573653</v>
      </c>
      <c r="CS23" s="10">
        <v>573653</v>
      </c>
      <c r="CT23" s="10">
        <v>0</v>
      </c>
      <c r="CU23" s="10">
        <v>2109930</v>
      </c>
      <c r="CV23" s="10">
        <v>2109930</v>
      </c>
      <c r="CW23" s="10">
        <v>0</v>
      </c>
      <c r="CX23" s="10">
        <v>91876</v>
      </c>
      <c r="CY23" s="10">
        <v>91876</v>
      </c>
      <c r="CZ23" s="10">
        <v>0</v>
      </c>
      <c r="DA23" s="10">
        <v>10586457</v>
      </c>
      <c r="DB23" s="10">
        <v>4026353</v>
      </c>
      <c r="DC23" s="10">
        <v>6560104</v>
      </c>
      <c r="DD23" s="10">
        <v>757041</v>
      </c>
      <c r="DE23" s="10">
        <v>757041</v>
      </c>
      <c r="DF23" s="10">
        <v>0</v>
      </c>
      <c r="DG23" s="10">
        <v>60871</v>
      </c>
      <c r="DH23" s="10">
        <v>60871</v>
      </c>
      <c r="DI23" s="10">
        <v>0</v>
      </c>
      <c r="DJ23" s="10">
        <v>217461</v>
      </c>
      <c r="DK23" s="10">
        <v>8833</v>
      </c>
      <c r="DL23" s="10">
        <v>208628</v>
      </c>
      <c r="DM23" s="10">
        <v>157894</v>
      </c>
      <c r="DN23" s="10">
        <v>157894</v>
      </c>
      <c r="DO23" s="10">
        <v>0</v>
      </c>
      <c r="DP23" s="10">
        <v>717496</v>
      </c>
      <c r="DQ23" s="10">
        <v>633046</v>
      </c>
      <c r="DR23" s="10">
        <v>84450</v>
      </c>
      <c r="DS23" s="10">
        <v>2851985</v>
      </c>
      <c r="DT23" s="10">
        <v>2344344</v>
      </c>
      <c r="DU23" s="10">
        <v>507641</v>
      </c>
      <c r="DV23" s="10">
        <v>129732</v>
      </c>
      <c r="DW23" s="10">
        <v>129732</v>
      </c>
      <c r="DX23" s="10">
        <v>0</v>
      </c>
      <c r="DY23" s="10">
        <v>375655</v>
      </c>
      <c r="DZ23" s="10">
        <v>375655</v>
      </c>
      <c r="EA23" s="10">
        <v>0</v>
      </c>
      <c r="EB23" s="10">
        <v>30728</v>
      </c>
      <c r="EC23" s="10">
        <v>30728</v>
      </c>
      <c r="ED23" s="10">
        <v>0</v>
      </c>
      <c r="EE23" s="10">
        <v>1726223</v>
      </c>
      <c r="EF23" s="10">
        <v>1726223</v>
      </c>
      <c r="EG23" s="10">
        <v>0</v>
      </c>
      <c r="EH23" s="10">
        <v>0</v>
      </c>
      <c r="EI23" s="10">
        <v>0</v>
      </c>
      <c r="EJ23" s="10">
        <v>0</v>
      </c>
      <c r="EK23" s="10">
        <v>329577</v>
      </c>
      <c r="EL23" s="10">
        <v>329577</v>
      </c>
      <c r="EM23" s="10">
        <v>0</v>
      </c>
      <c r="EN23" s="10">
        <v>81395</v>
      </c>
      <c r="EO23" s="10">
        <v>81395</v>
      </c>
      <c r="EP23" s="10">
        <v>0</v>
      </c>
      <c r="EQ23" s="10">
        <v>826966</v>
      </c>
      <c r="ER23" s="10">
        <v>826961</v>
      </c>
      <c r="ES23" s="10">
        <v>5</v>
      </c>
      <c r="ET23" s="10">
        <v>0</v>
      </c>
      <c r="EU23" s="10">
        <v>0</v>
      </c>
      <c r="EV23" s="10">
        <v>0</v>
      </c>
      <c r="EW23" s="10">
        <v>116305</v>
      </c>
      <c r="EX23" s="10">
        <v>116305</v>
      </c>
      <c r="EY23" s="10">
        <v>0</v>
      </c>
      <c r="EZ23" s="10">
        <v>959699</v>
      </c>
      <c r="FA23" s="10">
        <v>959699</v>
      </c>
      <c r="FB23" s="10">
        <v>0</v>
      </c>
      <c r="FC23" s="10">
        <v>0</v>
      </c>
      <c r="FD23" s="10">
        <v>0</v>
      </c>
      <c r="FE23" s="10">
        <v>0</v>
      </c>
      <c r="FF23" s="344"/>
      <c r="FG23" s="344"/>
      <c r="FH23" s="341"/>
    </row>
    <row r="24" spans="1:164" ht="15" customHeight="1">
      <c r="A24" s="666" t="s">
        <v>503</v>
      </c>
      <c r="B24" s="666"/>
      <c r="C24" s="666"/>
      <c r="D24" s="10">
        <v>28235063</v>
      </c>
      <c r="E24" s="10"/>
      <c r="F24" s="10"/>
      <c r="G24" s="10">
        <v>26099942</v>
      </c>
      <c r="H24" s="10">
        <v>2135121</v>
      </c>
      <c r="I24" s="10">
        <v>241145</v>
      </c>
      <c r="J24" s="10">
        <v>219393</v>
      </c>
      <c r="K24" s="10">
        <v>21752</v>
      </c>
      <c r="L24" s="10">
        <v>61944</v>
      </c>
      <c r="M24" s="10">
        <v>38900</v>
      </c>
      <c r="N24" s="10">
        <v>23044</v>
      </c>
      <c r="O24" s="10">
        <v>218511</v>
      </c>
      <c r="P24" s="10">
        <v>215991</v>
      </c>
      <c r="Q24" s="10">
        <v>2520</v>
      </c>
      <c r="R24" s="10">
        <v>158446</v>
      </c>
      <c r="S24" s="10">
        <v>158446</v>
      </c>
      <c r="T24" s="10">
        <v>0</v>
      </c>
      <c r="U24" s="10">
        <v>4317538</v>
      </c>
      <c r="V24" s="10">
        <v>4261054</v>
      </c>
      <c r="W24" s="10">
        <v>56484</v>
      </c>
      <c r="X24" s="10">
        <v>622693</v>
      </c>
      <c r="Y24" s="10">
        <v>536975</v>
      </c>
      <c r="Z24" s="10">
        <v>85718</v>
      </c>
      <c r="AA24" s="10">
        <v>235105</v>
      </c>
      <c r="AB24" s="10">
        <v>235105</v>
      </c>
      <c r="AC24" s="10">
        <v>0</v>
      </c>
      <c r="AD24" s="10">
        <v>57982</v>
      </c>
      <c r="AE24" s="10">
        <v>57982</v>
      </c>
      <c r="AF24" s="10">
        <v>0</v>
      </c>
      <c r="AG24" s="10">
        <v>45915</v>
      </c>
      <c r="AH24" s="10">
        <v>0</v>
      </c>
      <c r="AI24" s="10">
        <v>45915</v>
      </c>
      <c r="AJ24" s="10">
        <v>1374140</v>
      </c>
      <c r="AK24" s="10">
        <v>1374140</v>
      </c>
      <c r="AL24" s="10">
        <v>0</v>
      </c>
      <c r="AM24" s="10">
        <v>364255</v>
      </c>
      <c r="AN24" s="10">
        <v>364255</v>
      </c>
      <c r="AO24" s="10">
        <v>0</v>
      </c>
      <c r="AP24" s="10">
        <v>380497</v>
      </c>
      <c r="AQ24" s="10">
        <v>187986</v>
      </c>
      <c r="AR24" s="10">
        <v>192511</v>
      </c>
      <c r="AS24" s="10">
        <v>196235</v>
      </c>
      <c r="AT24" s="10">
        <v>187156</v>
      </c>
      <c r="AU24" s="10">
        <v>9079</v>
      </c>
      <c r="AV24" s="10">
        <v>1769356</v>
      </c>
      <c r="AW24" s="10">
        <v>1728151</v>
      </c>
      <c r="AX24" s="10">
        <v>41205</v>
      </c>
      <c r="AY24" s="10">
        <v>350112</v>
      </c>
      <c r="AZ24" s="10">
        <v>284202</v>
      </c>
      <c r="BA24" s="10">
        <v>65910</v>
      </c>
      <c r="BB24" s="10">
        <v>658571</v>
      </c>
      <c r="BC24" s="10">
        <v>637933</v>
      </c>
      <c r="BD24" s="10">
        <v>20638</v>
      </c>
      <c r="BE24" s="10">
        <v>254339</v>
      </c>
      <c r="BF24" s="10">
        <v>224198</v>
      </c>
      <c r="BG24" s="10">
        <v>30141</v>
      </c>
      <c r="BH24" s="10">
        <v>212830</v>
      </c>
      <c r="BI24" s="10">
        <v>208389</v>
      </c>
      <c r="BJ24" s="10">
        <v>4441</v>
      </c>
      <c r="BK24" s="10">
        <v>86882</v>
      </c>
      <c r="BL24" s="10">
        <v>83002</v>
      </c>
      <c r="BM24" s="10">
        <v>3880</v>
      </c>
      <c r="BN24" s="10">
        <v>109858</v>
      </c>
      <c r="BO24" s="10">
        <v>109723</v>
      </c>
      <c r="BP24" s="10">
        <v>135</v>
      </c>
      <c r="BQ24" s="10">
        <v>501360</v>
      </c>
      <c r="BR24" s="10">
        <v>501360</v>
      </c>
      <c r="BS24" s="10">
        <v>0</v>
      </c>
      <c r="BT24" s="10">
        <v>438855</v>
      </c>
      <c r="BU24" s="10">
        <v>438855</v>
      </c>
      <c r="BV24" s="10">
        <v>0</v>
      </c>
      <c r="BW24" s="10">
        <v>1191927</v>
      </c>
      <c r="BX24" s="10">
        <v>1191927</v>
      </c>
      <c r="BY24" s="10">
        <v>0</v>
      </c>
      <c r="BZ24" s="10">
        <v>808400</v>
      </c>
      <c r="CA24" s="10">
        <v>790116</v>
      </c>
      <c r="CB24" s="10">
        <v>18284</v>
      </c>
      <c r="CC24" s="10">
        <v>157290</v>
      </c>
      <c r="CD24" s="10">
        <v>157290</v>
      </c>
      <c r="CE24" s="10">
        <v>0</v>
      </c>
      <c r="CF24" s="10">
        <v>305894</v>
      </c>
      <c r="CG24" s="10">
        <v>288210</v>
      </c>
      <c r="CH24" s="10">
        <v>17684</v>
      </c>
      <c r="CI24" s="10">
        <v>151105</v>
      </c>
      <c r="CJ24" s="10">
        <v>143624</v>
      </c>
      <c r="CK24" s="10">
        <v>7481</v>
      </c>
      <c r="CL24" s="10">
        <v>194715</v>
      </c>
      <c r="CM24" s="10">
        <v>110538</v>
      </c>
      <c r="CN24" s="10">
        <v>84177</v>
      </c>
      <c r="CO24" s="10">
        <v>213455</v>
      </c>
      <c r="CP24" s="10">
        <v>213455</v>
      </c>
      <c r="CQ24" s="10">
        <v>0</v>
      </c>
      <c r="CR24" s="10">
        <v>102438</v>
      </c>
      <c r="CS24" s="10">
        <v>102438</v>
      </c>
      <c r="CT24" s="10">
        <v>0</v>
      </c>
      <c r="CU24" s="10">
        <v>667056</v>
      </c>
      <c r="CV24" s="10">
        <v>667056</v>
      </c>
      <c r="CW24" s="10">
        <v>0</v>
      </c>
      <c r="CX24" s="10">
        <v>213675</v>
      </c>
      <c r="CY24" s="10">
        <v>196303</v>
      </c>
      <c r="CZ24" s="10">
        <v>17372</v>
      </c>
      <c r="DA24" s="10">
        <v>1582156</v>
      </c>
      <c r="DB24" s="10">
        <v>1403555</v>
      </c>
      <c r="DC24" s="10">
        <v>178601</v>
      </c>
      <c r="DD24" s="10">
        <v>923640</v>
      </c>
      <c r="DE24" s="10">
        <v>831878</v>
      </c>
      <c r="DF24" s="10">
        <v>91762</v>
      </c>
      <c r="DG24" s="10">
        <v>123110</v>
      </c>
      <c r="DH24" s="10">
        <v>119853</v>
      </c>
      <c r="DI24" s="10">
        <v>3257</v>
      </c>
      <c r="DJ24" s="10">
        <v>948105</v>
      </c>
      <c r="DK24" s="10">
        <v>840327</v>
      </c>
      <c r="DL24" s="10">
        <v>107778</v>
      </c>
      <c r="DM24" s="10">
        <v>759146</v>
      </c>
      <c r="DN24" s="10">
        <v>753639</v>
      </c>
      <c r="DO24" s="10">
        <v>5507</v>
      </c>
      <c r="DP24" s="10">
        <v>553231</v>
      </c>
      <c r="DQ24" s="10">
        <v>539474</v>
      </c>
      <c r="DR24" s="10">
        <v>13757</v>
      </c>
      <c r="DS24" s="10">
        <v>928512</v>
      </c>
      <c r="DT24" s="10">
        <v>928512</v>
      </c>
      <c r="DU24" s="10">
        <v>0</v>
      </c>
      <c r="DV24" s="10">
        <v>26788</v>
      </c>
      <c r="DW24" s="10">
        <v>26788</v>
      </c>
      <c r="DX24" s="10">
        <v>0</v>
      </c>
      <c r="DY24" s="10">
        <v>324850</v>
      </c>
      <c r="DZ24" s="10">
        <v>229898</v>
      </c>
      <c r="EA24" s="10">
        <v>94952</v>
      </c>
      <c r="EB24" s="10">
        <v>115859</v>
      </c>
      <c r="EC24" s="10">
        <v>82947</v>
      </c>
      <c r="ED24" s="10">
        <v>32912</v>
      </c>
      <c r="EE24" s="10">
        <v>481067</v>
      </c>
      <c r="EF24" s="10">
        <v>306047</v>
      </c>
      <c r="EG24" s="10">
        <v>175020</v>
      </c>
      <c r="EH24" s="10">
        <v>2593747</v>
      </c>
      <c r="EI24" s="10">
        <v>2237042</v>
      </c>
      <c r="EJ24" s="10">
        <v>356705</v>
      </c>
      <c r="EK24" s="10">
        <v>204820</v>
      </c>
      <c r="EL24" s="10">
        <v>203980</v>
      </c>
      <c r="EM24" s="10">
        <v>840</v>
      </c>
      <c r="EN24" s="10">
        <v>76924</v>
      </c>
      <c r="EO24" s="10">
        <v>76905</v>
      </c>
      <c r="EP24" s="10">
        <v>19</v>
      </c>
      <c r="EQ24" s="10">
        <v>665961</v>
      </c>
      <c r="ER24" s="10">
        <v>481146</v>
      </c>
      <c r="ES24" s="10">
        <v>184815</v>
      </c>
      <c r="ET24" s="10">
        <v>668296</v>
      </c>
      <c r="EU24" s="10">
        <v>551517</v>
      </c>
      <c r="EV24" s="10">
        <v>116779</v>
      </c>
      <c r="EW24" s="10">
        <v>4346</v>
      </c>
      <c r="EX24" s="10">
        <v>4329</v>
      </c>
      <c r="EY24" s="10">
        <v>17</v>
      </c>
      <c r="EZ24" s="10">
        <v>501157</v>
      </c>
      <c r="FA24" s="10">
        <v>496295</v>
      </c>
      <c r="FB24" s="10">
        <v>4862</v>
      </c>
      <c r="FC24" s="10">
        <v>90824</v>
      </c>
      <c r="FD24" s="10">
        <v>71657</v>
      </c>
      <c r="FE24" s="10">
        <v>19167</v>
      </c>
      <c r="FF24" s="344"/>
      <c r="FG24" s="344"/>
      <c r="FH24" s="341"/>
    </row>
    <row r="25" spans="1:164" ht="15" customHeight="1">
      <c r="A25" s="666" t="s">
        <v>504</v>
      </c>
      <c r="B25" s="666"/>
      <c r="C25" s="666"/>
      <c r="D25" s="10">
        <v>84176524</v>
      </c>
      <c r="E25" s="10"/>
      <c r="F25" s="10"/>
      <c r="G25" s="10">
        <v>53826224</v>
      </c>
      <c r="H25" s="10">
        <v>30350300</v>
      </c>
      <c r="I25" s="10">
        <v>1022360</v>
      </c>
      <c r="J25" s="10">
        <v>410879</v>
      </c>
      <c r="K25" s="10">
        <v>611481</v>
      </c>
      <c r="L25" s="10">
        <v>696701</v>
      </c>
      <c r="M25" s="10">
        <v>679186</v>
      </c>
      <c r="N25" s="10">
        <v>17515</v>
      </c>
      <c r="O25" s="10">
        <v>754444</v>
      </c>
      <c r="P25" s="10">
        <v>325493</v>
      </c>
      <c r="Q25" s="10">
        <v>428951</v>
      </c>
      <c r="R25" s="10">
        <v>395439</v>
      </c>
      <c r="S25" s="10">
        <v>353325</v>
      </c>
      <c r="T25" s="10">
        <v>42114</v>
      </c>
      <c r="U25" s="10">
        <v>13134687</v>
      </c>
      <c r="V25" s="10">
        <v>6439529</v>
      </c>
      <c r="W25" s="10">
        <v>6695158</v>
      </c>
      <c r="X25" s="10">
        <v>695301</v>
      </c>
      <c r="Y25" s="10">
        <v>211309</v>
      </c>
      <c r="Z25" s="10">
        <v>483992</v>
      </c>
      <c r="AA25" s="10">
        <v>763814</v>
      </c>
      <c r="AB25" s="10">
        <v>603973</v>
      </c>
      <c r="AC25" s="10">
        <v>159841</v>
      </c>
      <c r="AD25" s="10">
        <v>1667593</v>
      </c>
      <c r="AE25" s="10">
        <v>1547283</v>
      </c>
      <c r="AF25" s="10">
        <v>120310</v>
      </c>
      <c r="AG25" s="10">
        <v>651050</v>
      </c>
      <c r="AH25" s="10">
        <v>0</v>
      </c>
      <c r="AI25" s="10">
        <v>651050</v>
      </c>
      <c r="AJ25" s="10">
        <v>5346281</v>
      </c>
      <c r="AK25" s="10">
        <v>3120886</v>
      </c>
      <c r="AL25" s="10">
        <v>2225395</v>
      </c>
      <c r="AM25" s="10">
        <v>844170</v>
      </c>
      <c r="AN25" s="10">
        <v>308643</v>
      </c>
      <c r="AO25" s="10">
        <v>535527</v>
      </c>
      <c r="AP25" s="10">
        <v>246525</v>
      </c>
      <c r="AQ25" s="10">
        <v>194743</v>
      </c>
      <c r="AR25" s="10">
        <v>51782</v>
      </c>
      <c r="AS25" s="10">
        <v>260710</v>
      </c>
      <c r="AT25" s="10">
        <v>201807</v>
      </c>
      <c r="AU25" s="10">
        <v>58903</v>
      </c>
      <c r="AV25" s="10">
        <v>2333826</v>
      </c>
      <c r="AW25" s="10">
        <v>1423327</v>
      </c>
      <c r="AX25" s="10">
        <v>910499</v>
      </c>
      <c r="AY25" s="10">
        <v>541653</v>
      </c>
      <c r="AZ25" s="10">
        <v>399927</v>
      </c>
      <c r="BA25" s="10">
        <v>141726</v>
      </c>
      <c r="BB25" s="10">
        <v>497952</v>
      </c>
      <c r="BC25" s="10">
        <v>415090</v>
      </c>
      <c r="BD25" s="10">
        <v>82862</v>
      </c>
      <c r="BE25" s="10">
        <v>362711</v>
      </c>
      <c r="BF25" s="10">
        <v>249613</v>
      </c>
      <c r="BG25" s="10">
        <v>113098</v>
      </c>
      <c r="BH25" s="10">
        <v>572391</v>
      </c>
      <c r="BI25" s="10">
        <v>487055</v>
      </c>
      <c r="BJ25" s="10">
        <v>85336</v>
      </c>
      <c r="BK25" s="10">
        <v>891628</v>
      </c>
      <c r="BL25" s="10">
        <v>695595</v>
      </c>
      <c r="BM25" s="10">
        <v>196033</v>
      </c>
      <c r="BN25" s="10">
        <v>232743</v>
      </c>
      <c r="BO25" s="10">
        <v>208943</v>
      </c>
      <c r="BP25" s="10">
        <v>23800</v>
      </c>
      <c r="BQ25" s="10">
        <v>2079119</v>
      </c>
      <c r="BR25" s="10">
        <v>1009968</v>
      </c>
      <c r="BS25" s="10">
        <v>1069151</v>
      </c>
      <c r="BT25" s="10">
        <v>1751750</v>
      </c>
      <c r="BU25" s="10">
        <v>1333809</v>
      </c>
      <c r="BV25" s="10">
        <v>417941</v>
      </c>
      <c r="BW25" s="10">
        <v>1286096</v>
      </c>
      <c r="BX25" s="10">
        <v>935050</v>
      </c>
      <c r="BY25" s="10">
        <v>351046</v>
      </c>
      <c r="BZ25" s="10">
        <v>1453806</v>
      </c>
      <c r="CA25" s="10">
        <v>1158593</v>
      </c>
      <c r="CB25" s="10">
        <v>295213</v>
      </c>
      <c r="CC25" s="10">
        <v>453882</v>
      </c>
      <c r="CD25" s="10">
        <v>366213</v>
      </c>
      <c r="CE25" s="10">
        <v>87669</v>
      </c>
      <c r="CF25" s="10">
        <v>925246</v>
      </c>
      <c r="CG25" s="10">
        <v>314805</v>
      </c>
      <c r="CH25" s="10">
        <v>610441</v>
      </c>
      <c r="CI25" s="10">
        <v>389273</v>
      </c>
      <c r="CJ25" s="10">
        <v>357214</v>
      </c>
      <c r="CK25" s="10">
        <v>32059</v>
      </c>
      <c r="CL25" s="10">
        <v>474113</v>
      </c>
      <c r="CM25" s="10">
        <v>92004</v>
      </c>
      <c r="CN25" s="10">
        <v>382109</v>
      </c>
      <c r="CO25" s="10">
        <v>1598876</v>
      </c>
      <c r="CP25" s="10">
        <v>1187389</v>
      </c>
      <c r="CQ25" s="10">
        <v>411487</v>
      </c>
      <c r="CR25" s="10">
        <v>439580</v>
      </c>
      <c r="CS25" s="10">
        <v>390591</v>
      </c>
      <c r="CT25" s="10">
        <v>48989</v>
      </c>
      <c r="CU25" s="10">
        <v>2608791</v>
      </c>
      <c r="CV25" s="10">
        <v>2197370</v>
      </c>
      <c r="CW25" s="10">
        <v>411421</v>
      </c>
      <c r="CX25" s="10">
        <v>1042061</v>
      </c>
      <c r="CY25" s="10">
        <v>997989</v>
      </c>
      <c r="CZ25" s="10">
        <v>44072</v>
      </c>
      <c r="DA25" s="10">
        <v>8237374</v>
      </c>
      <c r="DB25" s="10">
        <v>4253777</v>
      </c>
      <c r="DC25" s="10">
        <v>3983597</v>
      </c>
      <c r="DD25" s="10">
        <v>1876437</v>
      </c>
      <c r="DE25" s="10">
        <v>1481017</v>
      </c>
      <c r="DF25" s="10">
        <v>395420</v>
      </c>
      <c r="DG25" s="10">
        <v>1664146</v>
      </c>
      <c r="DH25" s="10">
        <v>1611266</v>
      </c>
      <c r="DI25" s="10">
        <v>52880</v>
      </c>
      <c r="DJ25" s="10">
        <v>1963029</v>
      </c>
      <c r="DK25" s="10">
        <v>1506450</v>
      </c>
      <c r="DL25" s="10">
        <v>456579</v>
      </c>
      <c r="DM25" s="10">
        <v>910219</v>
      </c>
      <c r="DN25" s="10">
        <v>770372</v>
      </c>
      <c r="DO25" s="10">
        <v>139847</v>
      </c>
      <c r="DP25" s="10">
        <v>1624544</v>
      </c>
      <c r="DQ25" s="10">
        <v>744080</v>
      </c>
      <c r="DR25" s="10">
        <v>880464</v>
      </c>
      <c r="DS25" s="10">
        <v>4570361</v>
      </c>
      <c r="DT25" s="10">
        <v>2843656</v>
      </c>
      <c r="DU25" s="10">
        <v>1726705</v>
      </c>
      <c r="DV25" s="10">
        <v>215531</v>
      </c>
      <c r="DW25" s="10">
        <v>176800</v>
      </c>
      <c r="DX25" s="10">
        <v>38731</v>
      </c>
      <c r="DY25" s="10">
        <v>1325978</v>
      </c>
      <c r="DZ25" s="10">
        <v>406129</v>
      </c>
      <c r="EA25" s="10">
        <v>919849</v>
      </c>
      <c r="EB25" s="10">
        <v>235953</v>
      </c>
      <c r="EC25" s="10">
        <v>196895</v>
      </c>
      <c r="ED25" s="10">
        <v>39058</v>
      </c>
      <c r="EE25" s="10">
        <v>1768903</v>
      </c>
      <c r="EF25" s="10">
        <v>1600516</v>
      </c>
      <c r="EG25" s="10">
        <v>168387</v>
      </c>
      <c r="EH25" s="10">
        <v>5219337</v>
      </c>
      <c r="EI25" s="10">
        <v>4478532</v>
      </c>
      <c r="EJ25" s="10">
        <v>740805</v>
      </c>
      <c r="EK25" s="10">
        <v>286733</v>
      </c>
      <c r="EL25" s="10">
        <v>147324</v>
      </c>
      <c r="EM25" s="10">
        <v>139409</v>
      </c>
      <c r="EN25" s="10">
        <v>121667</v>
      </c>
      <c r="EO25" s="10">
        <v>110389</v>
      </c>
      <c r="EP25" s="10">
        <v>11278</v>
      </c>
      <c r="EQ25" s="10">
        <v>2140379</v>
      </c>
      <c r="ER25" s="10">
        <v>904702</v>
      </c>
      <c r="ES25" s="10">
        <v>1235677</v>
      </c>
      <c r="ET25" s="10">
        <v>3287518</v>
      </c>
      <c r="EU25" s="10">
        <v>2177800</v>
      </c>
      <c r="EV25" s="10">
        <v>1109718</v>
      </c>
      <c r="EW25" s="10">
        <v>731297</v>
      </c>
      <c r="EX25" s="10">
        <v>477640</v>
      </c>
      <c r="EY25" s="10">
        <v>253657</v>
      </c>
      <c r="EZ25" s="10">
        <v>1012209</v>
      </c>
      <c r="FA25" s="10">
        <v>779978</v>
      </c>
      <c r="FB25" s="10">
        <v>232231</v>
      </c>
      <c r="FC25" s="10">
        <v>570337</v>
      </c>
      <c r="FD25" s="10">
        <v>541300</v>
      </c>
      <c r="FE25" s="10">
        <v>29037</v>
      </c>
      <c r="FF25" s="344"/>
      <c r="FG25" s="344"/>
      <c r="FH25" s="341"/>
    </row>
    <row r="26" spans="1:164" ht="25.5" customHeight="1">
      <c r="A26" s="666" t="s">
        <v>505</v>
      </c>
      <c r="B26" s="666"/>
      <c r="C26" s="666"/>
      <c r="D26" s="10">
        <v>755593003</v>
      </c>
      <c r="E26" s="10"/>
      <c r="F26" s="10"/>
      <c r="G26" s="10">
        <v>370926160</v>
      </c>
      <c r="H26" s="10">
        <v>384666843</v>
      </c>
      <c r="I26" s="10">
        <v>12610272</v>
      </c>
      <c r="J26" s="10">
        <v>6404698</v>
      </c>
      <c r="K26" s="10">
        <v>6205574</v>
      </c>
      <c r="L26" s="10">
        <v>5082759</v>
      </c>
      <c r="M26" s="10">
        <v>3868742</v>
      </c>
      <c r="N26" s="10">
        <v>1214017</v>
      </c>
      <c r="O26" s="10">
        <v>10864810</v>
      </c>
      <c r="P26" s="10">
        <v>5594158</v>
      </c>
      <c r="Q26" s="10">
        <v>5270652</v>
      </c>
      <c r="R26" s="10">
        <v>5461832</v>
      </c>
      <c r="S26" s="10">
        <v>3716390</v>
      </c>
      <c r="T26" s="10">
        <v>1745442</v>
      </c>
      <c r="U26" s="10">
        <v>110045288</v>
      </c>
      <c r="V26" s="10">
        <v>39937793</v>
      </c>
      <c r="W26" s="10">
        <v>70107495</v>
      </c>
      <c r="X26" s="10">
        <v>14608721</v>
      </c>
      <c r="Y26" s="10">
        <v>6209064</v>
      </c>
      <c r="Z26" s="10">
        <v>8399657</v>
      </c>
      <c r="AA26" s="10">
        <v>5496729</v>
      </c>
      <c r="AB26" s="10">
        <v>3917345</v>
      </c>
      <c r="AC26" s="10">
        <v>1579384</v>
      </c>
      <c r="AD26" s="10">
        <v>2964088</v>
      </c>
      <c r="AE26" s="10">
        <v>2335604</v>
      </c>
      <c r="AF26" s="10">
        <v>628484</v>
      </c>
      <c r="AG26" s="10">
        <v>1560938</v>
      </c>
      <c r="AH26" s="10">
        <v>0</v>
      </c>
      <c r="AI26" s="10">
        <v>1560938</v>
      </c>
      <c r="AJ26" s="10">
        <v>47598859</v>
      </c>
      <c r="AK26" s="10">
        <v>15939881</v>
      </c>
      <c r="AL26" s="10">
        <v>31658978</v>
      </c>
      <c r="AM26" s="10">
        <v>17622712</v>
      </c>
      <c r="AN26" s="10">
        <v>6462814</v>
      </c>
      <c r="AO26" s="10">
        <v>11159898</v>
      </c>
      <c r="AP26" s="10">
        <v>4675765</v>
      </c>
      <c r="AQ26" s="10">
        <v>3635198</v>
      </c>
      <c r="AR26" s="10">
        <v>1040567</v>
      </c>
      <c r="AS26" s="10">
        <v>3013627</v>
      </c>
      <c r="AT26" s="10">
        <v>1342766</v>
      </c>
      <c r="AU26" s="10">
        <v>1670861</v>
      </c>
      <c r="AV26" s="10">
        <v>22085121</v>
      </c>
      <c r="AW26" s="10">
        <v>10276703</v>
      </c>
      <c r="AX26" s="10">
        <v>11808418</v>
      </c>
      <c r="AY26" s="10">
        <v>14278667</v>
      </c>
      <c r="AZ26" s="10">
        <v>5727238</v>
      </c>
      <c r="BA26" s="10">
        <v>8551429</v>
      </c>
      <c r="BB26" s="10">
        <v>9888512</v>
      </c>
      <c r="BC26" s="10">
        <v>5132957</v>
      </c>
      <c r="BD26" s="10">
        <v>4755555</v>
      </c>
      <c r="BE26" s="10">
        <v>8828367</v>
      </c>
      <c r="BF26" s="10">
        <v>5350887</v>
      </c>
      <c r="BG26" s="10">
        <v>3477480</v>
      </c>
      <c r="BH26" s="10">
        <v>7848369</v>
      </c>
      <c r="BI26" s="10">
        <v>4976304</v>
      </c>
      <c r="BJ26" s="10">
        <v>2872065</v>
      </c>
      <c r="BK26" s="10">
        <v>9085031</v>
      </c>
      <c r="BL26" s="10">
        <v>4053946</v>
      </c>
      <c r="BM26" s="10">
        <v>5031085</v>
      </c>
      <c r="BN26" s="10">
        <v>2092947</v>
      </c>
      <c r="BO26" s="10">
        <v>1326290</v>
      </c>
      <c r="BP26" s="10">
        <v>766657</v>
      </c>
      <c r="BQ26" s="10">
        <v>10770065</v>
      </c>
      <c r="BR26" s="10">
        <v>6217724</v>
      </c>
      <c r="BS26" s="10">
        <v>4552341</v>
      </c>
      <c r="BT26" s="10">
        <v>15268988</v>
      </c>
      <c r="BU26" s="10">
        <v>10937335</v>
      </c>
      <c r="BV26" s="10">
        <v>4331653</v>
      </c>
      <c r="BW26" s="10">
        <v>24200574</v>
      </c>
      <c r="BX26" s="10">
        <v>14019482</v>
      </c>
      <c r="BY26" s="10">
        <v>10181092</v>
      </c>
      <c r="BZ26" s="10">
        <v>12366262</v>
      </c>
      <c r="CA26" s="10">
        <v>4820255</v>
      </c>
      <c r="CB26" s="10">
        <v>7546007</v>
      </c>
      <c r="CC26" s="10">
        <v>6840289</v>
      </c>
      <c r="CD26" s="10">
        <v>2722284</v>
      </c>
      <c r="CE26" s="10">
        <v>4118005</v>
      </c>
      <c r="CF26" s="10">
        <v>12255161</v>
      </c>
      <c r="CG26" s="10">
        <v>5712687</v>
      </c>
      <c r="CH26" s="10">
        <v>6542474</v>
      </c>
      <c r="CI26" s="10">
        <v>1829811</v>
      </c>
      <c r="CJ26" s="10">
        <v>908790</v>
      </c>
      <c r="CK26" s="10">
        <v>921021</v>
      </c>
      <c r="CL26" s="10">
        <v>4411085</v>
      </c>
      <c r="CM26" s="10">
        <v>1742676</v>
      </c>
      <c r="CN26" s="10">
        <v>2668409</v>
      </c>
      <c r="CO26" s="10">
        <v>4846064</v>
      </c>
      <c r="CP26" s="10">
        <v>1482962</v>
      </c>
      <c r="CQ26" s="10">
        <v>3363102</v>
      </c>
      <c r="CR26" s="10">
        <v>2525955</v>
      </c>
      <c r="CS26" s="10">
        <v>1795095</v>
      </c>
      <c r="CT26" s="10">
        <v>730860</v>
      </c>
      <c r="CU26" s="10">
        <v>18738842</v>
      </c>
      <c r="CV26" s="10">
        <v>11682551</v>
      </c>
      <c r="CW26" s="10">
        <v>7056291</v>
      </c>
      <c r="CX26" s="10">
        <v>5611775</v>
      </c>
      <c r="CY26" s="10">
        <v>4211911</v>
      </c>
      <c r="CZ26" s="10">
        <v>1399864</v>
      </c>
      <c r="DA26" s="10">
        <v>54445304</v>
      </c>
      <c r="DB26" s="10">
        <v>24545111</v>
      </c>
      <c r="DC26" s="10">
        <v>29900193</v>
      </c>
      <c r="DD26" s="10">
        <v>24211192</v>
      </c>
      <c r="DE26" s="10">
        <v>9931685</v>
      </c>
      <c r="DF26" s="10">
        <v>14279507</v>
      </c>
      <c r="DG26" s="10">
        <v>2205265</v>
      </c>
      <c r="DH26" s="10">
        <v>1356741</v>
      </c>
      <c r="DI26" s="10">
        <v>848524</v>
      </c>
      <c r="DJ26" s="10">
        <v>26789740</v>
      </c>
      <c r="DK26" s="10">
        <v>15163589</v>
      </c>
      <c r="DL26" s="10">
        <v>11626151</v>
      </c>
      <c r="DM26" s="10">
        <v>8643828</v>
      </c>
      <c r="DN26" s="10">
        <v>5252628</v>
      </c>
      <c r="DO26" s="10">
        <v>3391200</v>
      </c>
      <c r="DP26" s="10">
        <v>13306309</v>
      </c>
      <c r="DQ26" s="10">
        <v>8448143</v>
      </c>
      <c r="DR26" s="10">
        <v>4858166</v>
      </c>
      <c r="DS26" s="10">
        <v>26720447</v>
      </c>
      <c r="DT26" s="10">
        <v>16241764</v>
      </c>
      <c r="DU26" s="10">
        <v>10478683</v>
      </c>
      <c r="DV26" s="10">
        <v>2283897</v>
      </c>
      <c r="DW26" s="10">
        <v>1720517</v>
      </c>
      <c r="DX26" s="10">
        <v>563380</v>
      </c>
      <c r="DY26" s="10">
        <v>15352302</v>
      </c>
      <c r="DZ26" s="10">
        <v>7351837</v>
      </c>
      <c r="EA26" s="10">
        <v>8000465</v>
      </c>
      <c r="EB26" s="10">
        <v>1677578</v>
      </c>
      <c r="EC26" s="10">
        <v>1004198</v>
      </c>
      <c r="ED26" s="10">
        <v>673380</v>
      </c>
      <c r="EE26" s="10">
        <v>11772488</v>
      </c>
      <c r="EF26" s="10">
        <v>4350307</v>
      </c>
      <c r="EG26" s="10">
        <v>7422181</v>
      </c>
      <c r="EH26" s="10">
        <v>59341811</v>
      </c>
      <c r="EI26" s="10">
        <v>30486114</v>
      </c>
      <c r="EJ26" s="10">
        <v>28855697</v>
      </c>
      <c r="EK26" s="10">
        <v>9259430</v>
      </c>
      <c r="EL26" s="10">
        <v>6342667</v>
      </c>
      <c r="EM26" s="10">
        <v>2916763</v>
      </c>
      <c r="EN26" s="10">
        <v>1241813</v>
      </c>
      <c r="EO26" s="10">
        <v>906695</v>
      </c>
      <c r="EP26" s="10">
        <v>335118</v>
      </c>
      <c r="EQ26" s="10">
        <v>21496732</v>
      </c>
      <c r="ER26" s="10">
        <v>14273462</v>
      </c>
      <c r="ES26" s="10">
        <v>7223270</v>
      </c>
      <c r="ET26" s="10">
        <v>21577726</v>
      </c>
      <c r="EU26" s="10">
        <v>8975605</v>
      </c>
      <c r="EV26" s="10">
        <v>12602121</v>
      </c>
      <c r="EW26" s="10">
        <v>4330311</v>
      </c>
      <c r="EX26" s="10">
        <v>2980986</v>
      </c>
      <c r="EY26" s="10">
        <v>1349325</v>
      </c>
      <c r="EZ26" s="10">
        <v>12638712</v>
      </c>
      <c r="FA26" s="10">
        <v>7828849</v>
      </c>
      <c r="FB26" s="10">
        <v>4809863</v>
      </c>
      <c r="FC26" s="10">
        <v>2919833</v>
      </c>
      <c r="FD26" s="10">
        <v>1302732</v>
      </c>
      <c r="FE26" s="10">
        <v>1617101</v>
      </c>
      <c r="FF26" s="344"/>
      <c r="FG26" s="344"/>
      <c r="FH26" s="341"/>
    </row>
    <row r="27" spans="1:164" ht="25.5" customHeight="1">
      <c r="A27" s="666" t="s">
        <v>506</v>
      </c>
      <c r="B27" s="666"/>
      <c r="C27" s="666"/>
      <c r="D27" s="10">
        <v>526924475</v>
      </c>
      <c r="E27" s="10"/>
      <c r="F27" s="10"/>
      <c r="G27" s="10">
        <v>226796478</v>
      </c>
      <c r="H27" s="10">
        <v>300127997</v>
      </c>
      <c r="I27" s="10">
        <v>10385684</v>
      </c>
      <c r="J27" s="10">
        <v>5040778</v>
      </c>
      <c r="K27" s="10">
        <v>5344906</v>
      </c>
      <c r="L27" s="10">
        <v>1632046</v>
      </c>
      <c r="M27" s="10">
        <v>748504</v>
      </c>
      <c r="N27" s="10">
        <v>883542</v>
      </c>
      <c r="O27" s="10">
        <v>6989762</v>
      </c>
      <c r="P27" s="10">
        <v>3095542</v>
      </c>
      <c r="Q27" s="10">
        <v>3894220</v>
      </c>
      <c r="R27" s="10">
        <v>3779787</v>
      </c>
      <c r="S27" s="10">
        <v>2563526</v>
      </c>
      <c r="T27" s="10">
        <v>1216261</v>
      </c>
      <c r="U27" s="10">
        <v>85526969</v>
      </c>
      <c r="V27" s="10">
        <v>30603893</v>
      </c>
      <c r="W27" s="10">
        <v>54923076</v>
      </c>
      <c r="X27" s="10">
        <v>10216741</v>
      </c>
      <c r="Y27" s="10">
        <v>4144982</v>
      </c>
      <c r="Z27" s="10">
        <v>6071759</v>
      </c>
      <c r="AA27" s="10">
        <v>3529301</v>
      </c>
      <c r="AB27" s="10">
        <v>2359724</v>
      </c>
      <c r="AC27" s="10">
        <v>1169577</v>
      </c>
      <c r="AD27" s="10">
        <v>1486646</v>
      </c>
      <c r="AE27" s="10">
        <v>1067920</v>
      </c>
      <c r="AF27" s="10">
        <v>418726</v>
      </c>
      <c r="AG27" s="10">
        <v>838144</v>
      </c>
      <c r="AH27" s="10">
        <v>0</v>
      </c>
      <c r="AI27" s="10">
        <v>838144</v>
      </c>
      <c r="AJ27" s="10">
        <v>32014610</v>
      </c>
      <c r="AK27" s="10">
        <v>8372808</v>
      </c>
      <c r="AL27" s="10">
        <v>23641802</v>
      </c>
      <c r="AM27" s="10">
        <v>12985361</v>
      </c>
      <c r="AN27" s="10">
        <v>3732054</v>
      </c>
      <c r="AO27" s="10">
        <v>9253307</v>
      </c>
      <c r="AP27" s="10">
        <v>2697415</v>
      </c>
      <c r="AQ27" s="10">
        <v>1896868</v>
      </c>
      <c r="AR27" s="10">
        <v>800547</v>
      </c>
      <c r="AS27" s="10">
        <v>2259773</v>
      </c>
      <c r="AT27" s="10">
        <v>866572</v>
      </c>
      <c r="AU27" s="10">
        <v>1393201</v>
      </c>
      <c r="AV27" s="10">
        <v>14076141</v>
      </c>
      <c r="AW27" s="10">
        <v>5360979</v>
      </c>
      <c r="AX27" s="10">
        <v>8715162</v>
      </c>
      <c r="AY27" s="10">
        <v>10858082</v>
      </c>
      <c r="AZ27" s="10">
        <v>3549814</v>
      </c>
      <c r="BA27" s="10">
        <v>7308268</v>
      </c>
      <c r="BB27" s="10">
        <v>7596813</v>
      </c>
      <c r="BC27" s="10">
        <v>3619516</v>
      </c>
      <c r="BD27" s="10">
        <v>3977297</v>
      </c>
      <c r="BE27" s="10">
        <v>6543104</v>
      </c>
      <c r="BF27" s="10">
        <v>4118746</v>
      </c>
      <c r="BG27" s="10">
        <v>2424358</v>
      </c>
      <c r="BH27" s="10">
        <v>6353787</v>
      </c>
      <c r="BI27" s="10">
        <v>3907379</v>
      </c>
      <c r="BJ27" s="10">
        <v>2446408</v>
      </c>
      <c r="BK27" s="10">
        <v>6074076</v>
      </c>
      <c r="BL27" s="10">
        <v>2067797</v>
      </c>
      <c r="BM27" s="10">
        <v>4006279</v>
      </c>
      <c r="BN27" s="10">
        <v>1502898</v>
      </c>
      <c r="BO27" s="10">
        <v>859687</v>
      </c>
      <c r="BP27" s="10">
        <v>643211</v>
      </c>
      <c r="BQ27" s="10">
        <v>7444063</v>
      </c>
      <c r="BR27" s="10">
        <v>3810875</v>
      </c>
      <c r="BS27" s="10">
        <v>3633188</v>
      </c>
      <c r="BT27" s="10">
        <v>8749319</v>
      </c>
      <c r="BU27" s="10">
        <v>5573313</v>
      </c>
      <c r="BV27" s="10">
        <v>3176006</v>
      </c>
      <c r="BW27" s="10">
        <v>17603849</v>
      </c>
      <c r="BX27" s="10">
        <v>9501634</v>
      </c>
      <c r="BY27" s="10">
        <v>8102215</v>
      </c>
      <c r="BZ27" s="10">
        <v>8261042</v>
      </c>
      <c r="CA27" s="10">
        <v>2704967</v>
      </c>
      <c r="CB27" s="10">
        <v>5556075</v>
      </c>
      <c r="CC27" s="10">
        <v>5922164</v>
      </c>
      <c r="CD27" s="10">
        <v>2241068</v>
      </c>
      <c r="CE27" s="10">
        <v>3681096</v>
      </c>
      <c r="CF27" s="10">
        <v>8300423</v>
      </c>
      <c r="CG27" s="10">
        <v>3116903</v>
      </c>
      <c r="CH27" s="10">
        <v>5183520</v>
      </c>
      <c r="CI27" s="10">
        <v>1180674</v>
      </c>
      <c r="CJ27" s="10">
        <v>505976</v>
      </c>
      <c r="CK27" s="10">
        <v>674698</v>
      </c>
      <c r="CL27" s="10">
        <v>3137090</v>
      </c>
      <c r="CM27" s="10">
        <v>996662</v>
      </c>
      <c r="CN27" s="10">
        <v>2140428</v>
      </c>
      <c r="CO27" s="10">
        <v>3369682</v>
      </c>
      <c r="CP27" s="10">
        <v>824663</v>
      </c>
      <c r="CQ27" s="10">
        <v>2545019</v>
      </c>
      <c r="CR27" s="10">
        <v>1508267</v>
      </c>
      <c r="CS27" s="10">
        <v>969753</v>
      </c>
      <c r="CT27" s="10">
        <v>538514</v>
      </c>
      <c r="CU27" s="10">
        <v>11425032</v>
      </c>
      <c r="CV27" s="10">
        <v>6553427</v>
      </c>
      <c r="CW27" s="10">
        <v>4871605</v>
      </c>
      <c r="CX27" s="10">
        <v>2764710</v>
      </c>
      <c r="CY27" s="10">
        <v>1747179</v>
      </c>
      <c r="CZ27" s="10">
        <v>1017531</v>
      </c>
      <c r="DA27" s="10">
        <v>32542825</v>
      </c>
      <c r="DB27" s="10">
        <v>10383880</v>
      </c>
      <c r="DC27" s="10">
        <v>22158945</v>
      </c>
      <c r="DD27" s="10">
        <v>18717506</v>
      </c>
      <c r="DE27" s="10">
        <v>6137671</v>
      </c>
      <c r="DF27" s="10">
        <v>12579835</v>
      </c>
      <c r="DG27" s="10">
        <v>1274711</v>
      </c>
      <c r="DH27" s="10">
        <v>791199</v>
      </c>
      <c r="DI27" s="10">
        <v>483512</v>
      </c>
      <c r="DJ27" s="10">
        <v>18164296</v>
      </c>
      <c r="DK27" s="10">
        <v>9518654</v>
      </c>
      <c r="DL27" s="10">
        <v>8645642</v>
      </c>
      <c r="DM27" s="10">
        <v>5541300</v>
      </c>
      <c r="DN27" s="10">
        <v>2890003</v>
      </c>
      <c r="DO27" s="10">
        <v>2651297</v>
      </c>
      <c r="DP27" s="10">
        <v>9470455</v>
      </c>
      <c r="DQ27" s="10">
        <v>5711806</v>
      </c>
      <c r="DR27" s="10">
        <v>3758649</v>
      </c>
      <c r="DS27" s="10">
        <v>19565546</v>
      </c>
      <c r="DT27" s="10">
        <v>11498190</v>
      </c>
      <c r="DU27" s="10">
        <v>8067356</v>
      </c>
      <c r="DV27" s="10">
        <v>1292955</v>
      </c>
      <c r="DW27" s="10">
        <v>837896</v>
      </c>
      <c r="DX27" s="10">
        <v>455059</v>
      </c>
      <c r="DY27" s="10">
        <v>12056900</v>
      </c>
      <c r="DZ27" s="10">
        <v>5243200</v>
      </c>
      <c r="EA27" s="10">
        <v>6813700</v>
      </c>
      <c r="EB27" s="10">
        <v>949335</v>
      </c>
      <c r="EC27" s="10">
        <v>399283</v>
      </c>
      <c r="ED27" s="10">
        <v>550052</v>
      </c>
      <c r="EE27" s="10">
        <v>8332846</v>
      </c>
      <c r="EF27" s="10">
        <v>2292033</v>
      </c>
      <c r="EG27" s="10">
        <v>6040813</v>
      </c>
      <c r="EH27" s="10">
        <v>38502691</v>
      </c>
      <c r="EI27" s="10">
        <v>15915730</v>
      </c>
      <c r="EJ27" s="10">
        <v>22586961</v>
      </c>
      <c r="EK27" s="10">
        <v>7336468</v>
      </c>
      <c r="EL27" s="10">
        <v>5154042</v>
      </c>
      <c r="EM27" s="10">
        <v>2182426</v>
      </c>
      <c r="EN27" s="10">
        <v>910463</v>
      </c>
      <c r="EO27" s="10">
        <v>660970</v>
      </c>
      <c r="EP27" s="10">
        <v>249493</v>
      </c>
      <c r="EQ27" s="10">
        <v>15843582</v>
      </c>
      <c r="ER27" s="10">
        <v>10188344</v>
      </c>
      <c r="ES27" s="10">
        <v>5655238</v>
      </c>
      <c r="ET27" s="10">
        <v>16462581</v>
      </c>
      <c r="EU27" s="10">
        <v>5981097</v>
      </c>
      <c r="EV27" s="10">
        <v>10481484</v>
      </c>
      <c r="EW27" s="10">
        <v>2874893</v>
      </c>
      <c r="EX27" s="10">
        <v>1805124</v>
      </c>
      <c r="EY27" s="10">
        <v>1069769</v>
      </c>
      <c r="EZ27" s="10">
        <v>8447310</v>
      </c>
      <c r="FA27" s="10">
        <v>4643405</v>
      </c>
      <c r="FB27" s="10">
        <v>3803905</v>
      </c>
      <c r="FC27" s="10">
        <v>1624357</v>
      </c>
      <c r="FD27" s="10">
        <v>220442</v>
      </c>
      <c r="FE27" s="10">
        <v>1403915</v>
      </c>
      <c r="FF27" s="344"/>
      <c r="FG27" s="344"/>
      <c r="FH27" s="341"/>
    </row>
    <row r="28" spans="1:164" ht="15" customHeight="1">
      <c r="A28" s="666" t="s">
        <v>507</v>
      </c>
      <c r="B28" s="666"/>
      <c r="C28" s="666"/>
      <c r="D28" s="10">
        <v>135402399</v>
      </c>
      <c r="E28" s="10"/>
      <c r="F28" s="10"/>
      <c r="G28" s="10">
        <v>111083171</v>
      </c>
      <c r="H28" s="10">
        <v>24319228</v>
      </c>
      <c r="I28" s="10">
        <v>2996628</v>
      </c>
      <c r="J28" s="10">
        <v>2663635</v>
      </c>
      <c r="K28" s="10">
        <v>332993</v>
      </c>
      <c r="L28" s="10">
        <v>227435</v>
      </c>
      <c r="M28" s="10">
        <v>202289</v>
      </c>
      <c r="N28" s="10">
        <v>25146</v>
      </c>
      <c r="O28" s="10">
        <v>3119344</v>
      </c>
      <c r="P28" s="10">
        <v>2645395</v>
      </c>
      <c r="Q28" s="10">
        <v>473949</v>
      </c>
      <c r="R28" s="10">
        <v>1188651</v>
      </c>
      <c r="S28" s="10">
        <v>1028333</v>
      </c>
      <c r="T28" s="10">
        <v>160318</v>
      </c>
      <c r="U28" s="10">
        <v>13326963</v>
      </c>
      <c r="V28" s="10">
        <v>10953929</v>
      </c>
      <c r="W28" s="10">
        <v>2373034</v>
      </c>
      <c r="X28" s="10">
        <v>3508178</v>
      </c>
      <c r="Y28" s="10">
        <v>2980736</v>
      </c>
      <c r="Z28" s="10">
        <v>527442</v>
      </c>
      <c r="AA28" s="10">
        <v>1483648</v>
      </c>
      <c r="AB28" s="10">
        <v>1364929</v>
      </c>
      <c r="AC28" s="10">
        <v>118719</v>
      </c>
      <c r="AD28" s="10">
        <v>676099</v>
      </c>
      <c r="AE28" s="10">
        <v>663198</v>
      </c>
      <c r="AF28" s="10">
        <v>12901</v>
      </c>
      <c r="AG28" s="10">
        <v>42678</v>
      </c>
      <c r="AH28" s="10">
        <v>0</v>
      </c>
      <c r="AI28" s="10">
        <v>42678</v>
      </c>
      <c r="AJ28" s="10">
        <v>4787271</v>
      </c>
      <c r="AK28" s="10">
        <v>2839738</v>
      </c>
      <c r="AL28" s="10">
        <v>1947533</v>
      </c>
      <c r="AM28" s="10">
        <v>3113549</v>
      </c>
      <c r="AN28" s="10">
        <v>2588322</v>
      </c>
      <c r="AO28" s="10">
        <v>525227</v>
      </c>
      <c r="AP28" s="10">
        <v>442576</v>
      </c>
      <c r="AQ28" s="10">
        <v>442576</v>
      </c>
      <c r="AR28" s="10">
        <v>0</v>
      </c>
      <c r="AS28" s="10">
        <v>515693</v>
      </c>
      <c r="AT28" s="10">
        <v>437020</v>
      </c>
      <c r="AU28" s="10">
        <v>78673</v>
      </c>
      <c r="AV28" s="10">
        <v>4457099</v>
      </c>
      <c r="AW28" s="10">
        <v>3128827</v>
      </c>
      <c r="AX28" s="10">
        <v>1328272</v>
      </c>
      <c r="AY28" s="10">
        <v>3788205</v>
      </c>
      <c r="AZ28" s="10">
        <v>3429365</v>
      </c>
      <c r="BA28" s="10">
        <v>358840</v>
      </c>
      <c r="BB28" s="10">
        <v>2082424</v>
      </c>
      <c r="BC28" s="10">
        <v>1538753</v>
      </c>
      <c r="BD28" s="10">
        <v>543671</v>
      </c>
      <c r="BE28" s="10">
        <v>1635604</v>
      </c>
      <c r="BF28" s="10">
        <v>1211968</v>
      </c>
      <c r="BG28" s="10">
        <v>423636</v>
      </c>
      <c r="BH28" s="10">
        <v>1742708</v>
      </c>
      <c r="BI28" s="10">
        <v>1642125</v>
      </c>
      <c r="BJ28" s="10">
        <v>100583</v>
      </c>
      <c r="BK28" s="10">
        <v>1679464</v>
      </c>
      <c r="BL28" s="10">
        <v>1631672</v>
      </c>
      <c r="BM28" s="10">
        <v>47792</v>
      </c>
      <c r="BN28" s="10">
        <v>378607</v>
      </c>
      <c r="BO28" s="10">
        <v>338951</v>
      </c>
      <c r="BP28" s="10">
        <v>39656</v>
      </c>
      <c r="BQ28" s="10">
        <v>2677949</v>
      </c>
      <c r="BR28" s="10">
        <v>2187698</v>
      </c>
      <c r="BS28" s="10">
        <v>490251</v>
      </c>
      <c r="BT28" s="10">
        <v>3129791</v>
      </c>
      <c r="BU28" s="10">
        <v>2718391</v>
      </c>
      <c r="BV28" s="10">
        <v>411400</v>
      </c>
      <c r="BW28" s="10">
        <v>6218706</v>
      </c>
      <c r="BX28" s="10">
        <v>5080012</v>
      </c>
      <c r="BY28" s="10">
        <v>1138694</v>
      </c>
      <c r="BZ28" s="10">
        <v>2535557</v>
      </c>
      <c r="CA28" s="10">
        <v>1983574</v>
      </c>
      <c r="CB28" s="10">
        <v>551983</v>
      </c>
      <c r="CC28" s="10">
        <v>1354852</v>
      </c>
      <c r="CD28" s="10">
        <v>1016433</v>
      </c>
      <c r="CE28" s="10">
        <v>338419</v>
      </c>
      <c r="CF28" s="10">
        <v>2591813</v>
      </c>
      <c r="CG28" s="10">
        <v>1955051</v>
      </c>
      <c r="CH28" s="10">
        <v>636762</v>
      </c>
      <c r="CI28" s="10">
        <v>515281</v>
      </c>
      <c r="CJ28" s="10">
        <v>440491</v>
      </c>
      <c r="CK28" s="10">
        <v>74790</v>
      </c>
      <c r="CL28" s="10">
        <v>1047213</v>
      </c>
      <c r="CM28" s="10">
        <v>795299</v>
      </c>
      <c r="CN28" s="10">
        <v>251914</v>
      </c>
      <c r="CO28" s="10">
        <v>572336</v>
      </c>
      <c r="CP28" s="10">
        <v>541903</v>
      </c>
      <c r="CQ28" s="10">
        <v>30433</v>
      </c>
      <c r="CR28" s="10">
        <v>666518</v>
      </c>
      <c r="CS28" s="10">
        <v>617890</v>
      </c>
      <c r="CT28" s="10">
        <v>48628</v>
      </c>
      <c r="CU28" s="10">
        <v>3950117</v>
      </c>
      <c r="CV28" s="10">
        <v>2868910</v>
      </c>
      <c r="CW28" s="10">
        <v>1081207</v>
      </c>
      <c r="CX28" s="10">
        <v>695089</v>
      </c>
      <c r="CY28" s="10">
        <v>597077</v>
      </c>
      <c r="CZ28" s="10">
        <v>98012</v>
      </c>
      <c r="DA28" s="10">
        <v>4459397</v>
      </c>
      <c r="DB28" s="10">
        <v>3197360</v>
      </c>
      <c r="DC28" s="10">
        <v>1262037</v>
      </c>
      <c r="DD28" s="10">
        <v>4090458</v>
      </c>
      <c r="DE28" s="10">
        <v>3539705</v>
      </c>
      <c r="DF28" s="10">
        <v>550753</v>
      </c>
      <c r="DG28" s="10">
        <v>513108</v>
      </c>
      <c r="DH28" s="10">
        <v>442816</v>
      </c>
      <c r="DI28" s="10">
        <v>70292</v>
      </c>
      <c r="DJ28" s="10">
        <v>6379778</v>
      </c>
      <c r="DK28" s="10">
        <v>5105579</v>
      </c>
      <c r="DL28" s="10">
        <v>1274199</v>
      </c>
      <c r="DM28" s="10">
        <v>2372550</v>
      </c>
      <c r="DN28" s="10">
        <v>2059935</v>
      </c>
      <c r="DO28" s="10">
        <v>312615</v>
      </c>
      <c r="DP28" s="10">
        <v>2149799</v>
      </c>
      <c r="DQ28" s="10">
        <v>1645132</v>
      </c>
      <c r="DR28" s="10">
        <v>504667</v>
      </c>
      <c r="DS28" s="10">
        <v>6713571</v>
      </c>
      <c r="DT28" s="10">
        <v>5839850</v>
      </c>
      <c r="DU28" s="10">
        <v>873721</v>
      </c>
      <c r="DV28" s="10">
        <v>491016</v>
      </c>
      <c r="DW28" s="10">
        <v>449352</v>
      </c>
      <c r="DX28" s="10">
        <v>41664</v>
      </c>
      <c r="DY28" s="10">
        <v>2631793</v>
      </c>
      <c r="DZ28" s="10">
        <v>2386343</v>
      </c>
      <c r="EA28" s="10">
        <v>245450</v>
      </c>
      <c r="EB28" s="10">
        <v>403813</v>
      </c>
      <c r="EC28" s="10">
        <v>306737</v>
      </c>
      <c r="ED28" s="10">
        <v>97076</v>
      </c>
      <c r="EE28" s="10">
        <v>2168392</v>
      </c>
      <c r="EF28" s="10">
        <v>1681001</v>
      </c>
      <c r="EG28" s="10">
        <v>487391</v>
      </c>
      <c r="EH28" s="10">
        <v>10338086</v>
      </c>
      <c r="EI28" s="10">
        <v>8024402</v>
      </c>
      <c r="EJ28" s="10">
        <v>2313684</v>
      </c>
      <c r="EK28" s="10">
        <v>2803694</v>
      </c>
      <c r="EL28" s="10">
        <v>2615608</v>
      </c>
      <c r="EM28" s="10">
        <v>188086</v>
      </c>
      <c r="EN28" s="10">
        <v>598825</v>
      </c>
      <c r="EO28" s="10">
        <v>569082</v>
      </c>
      <c r="EP28" s="10">
        <v>29743</v>
      </c>
      <c r="EQ28" s="10">
        <v>4917806</v>
      </c>
      <c r="ER28" s="10">
        <v>4435056</v>
      </c>
      <c r="ES28" s="10">
        <v>482750</v>
      </c>
      <c r="ET28" s="10">
        <v>3394987</v>
      </c>
      <c r="EU28" s="10">
        <v>3053783</v>
      </c>
      <c r="EV28" s="10">
        <v>341204</v>
      </c>
      <c r="EW28" s="10">
        <v>940168</v>
      </c>
      <c r="EX28" s="10">
        <v>910306</v>
      </c>
      <c r="EY28" s="10">
        <v>29862</v>
      </c>
      <c r="EZ28" s="10">
        <v>2695130</v>
      </c>
      <c r="FA28" s="10">
        <v>2168775</v>
      </c>
      <c r="FB28" s="10">
        <v>526355</v>
      </c>
      <c r="FC28" s="10">
        <v>191982</v>
      </c>
      <c r="FD28" s="10">
        <v>117859</v>
      </c>
      <c r="FE28" s="10">
        <v>74123</v>
      </c>
      <c r="FF28" s="344"/>
      <c r="FG28" s="344"/>
      <c r="FH28" s="341"/>
    </row>
    <row r="29" spans="1:164" ht="15" customHeight="1">
      <c r="A29" s="666" t="s">
        <v>508</v>
      </c>
      <c r="B29" s="666"/>
      <c r="C29" s="666"/>
      <c r="D29" s="10">
        <v>119353322</v>
      </c>
      <c r="E29" s="10"/>
      <c r="F29" s="10"/>
      <c r="G29" s="10">
        <v>109971850</v>
      </c>
      <c r="H29" s="10">
        <v>9381472</v>
      </c>
      <c r="I29" s="10">
        <v>2635268</v>
      </c>
      <c r="J29" s="10">
        <v>2635268</v>
      </c>
      <c r="K29" s="10">
        <v>0</v>
      </c>
      <c r="L29" s="10">
        <v>192539</v>
      </c>
      <c r="M29" s="10">
        <v>191584</v>
      </c>
      <c r="N29" s="10">
        <v>955</v>
      </c>
      <c r="O29" s="10">
        <v>2884903</v>
      </c>
      <c r="P29" s="10">
        <v>2637344</v>
      </c>
      <c r="Q29" s="10">
        <v>247559</v>
      </c>
      <c r="R29" s="10">
        <v>1025961</v>
      </c>
      <c r="S29" s="10">
        <v>1025961</v>
      </c>
      <c r="T29" s="10">
        <v>0</v>
      </c>
      <c r="U29" s="10">
        <v>12202025</v>
      </c>
      <c r="V29" s="10">
        <v>10953577</v>
      </c>
      <c r="W29" s="10">
        <v>1248448</v>
      </c>
      <c r="X29" s="10">
        <v>3018748</v>
      </c>
      <c r="Y29" s="10">
        <v>2979498</v>
      </c>
      <c r="Z29" s="10">
        <v>39250</v>
      </c>
      <c r="AA29" s="10">
        <v>1354951</v>
      </c>
      <c r="AB29" s="10">
        <v>1354951</v>
      </c>
      <c r="AC29" s="10">
        <v>0</v>
      </c>
      <c r="AD29" s="10">
        <v>663198</v>
      </c>
      <c r="AE29" s="10">
        <v>663198</v>
      </c>
      <c r="AF29" s="10">
        <v>0</v>
      </c>
      <c r="AG29" s="10">
        <v>37771</v>
      </c>
      <c r="AH29" s="10">
        <v>0</v>
      </c>
      <c r="AI29" s="10">
        <v>37771</v>
      </c>
      <c r="AJ29" s="10">
        <v>3593573</v>
      </c>
      <c r="AK29" s="10">
        <v>2838974</v>
      </c>
      <c r="AL29" s="10">
        <v>754599</v>
      </c>
      <c r="AM29" s="10">
        <v>2578496</v>
      </c>
      <c r="AN29" s="10">
        <v>2578496</v>
      </c>
      <c r="AO29" s="10">
        <v>0</v>
      </c>
      <c r="AP29" s="10">
        <v>410171</v>
      </c>
      <c r="AQ29" s="10">
        <v>410171</v>
      </c>
      <c r="AR29" s="10">
        <v>0</v>
      </c>
      <c r="AS29" s="10">
        <v>477780</v>
      </c>
      <c r="AT29" s="10">
        <v>436281</v>
      </c>
      <c r="AU29" s="10">
        <v>41499</v>
      </c>
      <c r="AV29" s="10">
        <v>3829236</v>
      </c>
      <c r="AW29" s="10">
        <v>3127225</v>
      </c>
      <c r="AX29" s="10">
        <v>702011</v>
      </c>
      <c r="AY29" s="10">
        <v>3428670</v>
      </c>
      <c r="AZ29" s="10">
        <v>3428670</v>
      </c>
      <c r="BA29" s="10">
        <v>0</v>
      </c>
      <c r="BB29" s="10">
        <v>1901916</v>
      </c>
      <c r="BC29" s="10">
        <v>1538112</v>
      </c>
      <c r="BD29" s="10">
        <v>363804</v>
      </c>
      <c r="BE29" s="10">
        <v>1477535</v>
      </c>
      <c r="BF29" s="10">
        <v>1208931</v>
      </c>
      <c r="BG29" s="10">
        <v>268604</v>
      </c>
      <c r="BH29" s="10">
        <v>1640637</v>
      </c>
      <c r="BI29" s="10">
        <v>1640637</v>
      </c>
      <c r="BJ29" s="10">
        <v>0</v>
      </c>
      <c r="BK29" s="10">
        <v>1625102</v>
      </c>
      <c r="BL29" s="10">
        <v>1625102</v>
      </c>
      <c r="BM29" s="10">
        <v>0</v>
      </c>
      <c r="BN29" s="10">
        <v>333736</v>
      </c>
      <c r="BO29" s="10">
        <v>333736</v>
      </c>
      <c r="BP29" s="10">
        <v>0</v>
      </c>
      <c r="BQ29" s="10">
        <v>2570442</v>
      </c>
      <c r="BR29" s="10">
        <v>2187387</v>
      </c>
      <c r="BS29" s="10">
        <v>383055</v>
      </c>
      <c r="BT29" s="10">
        <v>2739851</v>
      </c>
      <c r="BU29" s="10">
        <v>2710635</v>
      </c>
      <c r="BV29" s="10">
        <v>29216</v>
      </c>
      <c r="BW29" s="10">
        <v>5621346</v>
      </c>
      <c r="BX29" s="10">
        <v>5064935</v>
      </c>
      <c r="BY29" s="10">
        <v>556411</v>
      </c>
      <c r="BZ29" s="10">
        <v>1982615</v>
      </c>
      <c r="CA29" s="10">
        <v>1982615</v>
      </c>
      <c r="CB29" s="10">
        <v>0</v>
      </c>
      <c r="CC29" s="10">
        <v>1188726</v>
      </c>
      <c r="CD29" s="10">
        <v>1010110</v>
      </c>
      <c r="CE29" s="10">
        <v>178616</v>
      </c>
      <c r="CF29" s="10">
        <v>2151142</v>
      </c>
      <c r="CG29" s="10">
        <v>1954983</v>
      </c>
      <c r="CH29" s="10">
        <v>196159</v>
      </c>
      <c r="CI29" s="10">
        <v>453427</v>
      </c>
      <c r="CJ29" s="10">
        <v>439535</v>
      </c>
      <c r="CK29" s="10">
        <v>13892</v>
      </c>
      <c r="CL29" s="10">
        <v>840276</v>
      </c>
      <c r="CM29" s="10">
        <v>752002</v>
      </c>
      <c r="CN29" s="10">
        <v>88274</v>
      </c>
      <c r="CO29" s="10">
        <v>537677</v>
      </c>
      <c r="CP29" s="10">
        <v>537677</v>
      </c>
      <c r="CQ29" s="10">
        <v>0</v>
      </c>
      <c r="CR29" s="10">
        <v>617795</v>
      </c>
      <c r="CS29" s="10">
        <v>617795</v>
      </c>
      <c r="CT29" s="10">
        <v>0</v>
      </c>
      <c r="CU29" s="10">
        <v>3270944</v>
      </c>
      <c r="CV29" s="10">
        <v>2821515</v>
      </c>
      <c r="CW29" s="10">
        <v>449429</v>
      </c>
      <c r="CX29" s="10">
        <v>638722</v>
      </c>
      <c r="CY29" s="10">
        <v>591330</v>
      </c>
      <c r="CZ29" s="10">
        <v>47392</v>
      </c>
      <c r="DA29" s="10">
        <v>3860420</v>
      </c>
      <c r="DB29" s="10">
        <v>3050897</v>
      </c>
      <c r="DC29" s="10">
        <v>809523</v>
      </c>
      <c r="DD29" s="10">
        <v>3835107</v>
      </c>
      <c r="DE29" s="10">
        <v>3534818</v>
      </c>
      <c r="DF29" s="10">
        <v>300289</v>
      </c>
      <c r="DG29" s="10">
        <v>434040</v>
      </c>
      <c r="DH29" s="10">
        <v>434040</v>
      </c>
      <c r="DI29" s="10">
        <v>0</v>
      </c>
      <c r="DJ29" s="10">
        <v>5299169</v>
      </c>
      <c r="DK29" s="10">
        <v>5098241</v>
      </c>
      <c r="DL29" s="10">
        <v>200928</v>
      </c>
      <c r="DM29" s="10">
        <v>2055210</v>
      </c>
      <c r="DN29" s="10">
        <v>2055210</v>
      </c>
      <c r="DO29" s="10">
        <v>0</v>
      </c>
      <c r="DP29" s="10">
        <v>1973570</v>
      </c>
      <c r="DQ29" s="10">
        <v>1640201</v>
      </c>
      <c r="DR29" s="10">
        <v>333369</v>
      </c>
      <c r="DS29" s="10">
        <v>5762206</v>
      </c>
      <c r="DT29" s="10">
        <v>5318118</v>
      </c>
      <c r="DU29" s="10">
        <v>444088</v>
      </c>
      <c r="DV29" s="10">
        <v>428254</v>
      </c>
      <c r="DW29" s="10">
        <v>428254</v>
      </c>
      <c r="DX29" s="10">
        <v>0</v>
      </c>
      <c r="DY29" s="10">
        <v>2352671</v>
      </c>
      <c r="DZ29" s="10">
        <v>2352671</v>
      </c>
      <c r="EA29" s="10">
        <v>0</v>
      </c>
      <c r="EB29" s="10">
        <v>342411</v>
      </c>
      <c r="EC29" s="10">
        <v>300336</v>
      </c>
      <c r="ED29" s="10">
        <v>42075</v>
      </c>
      <c r="EE29" s="10">
        <v>1664473</v>
      </c>
      <c r="EF29" s="10">
        <v>1664473</v>
      </c>
      <c r="EG29" s="10">
        <v>0</v>
      </c>
      <c r="EH29" s="10">
        <v>9138674</v>
      </c>
      <c r="EI29" s="10">
        <v>8017079</v>
      </c>
      <c r="EJ29" s="10">
        <v>1121595</v>
      </c>
      <c r="EK29" s="10">
        <v>2613778</v>
      </c>
      <c r="EL29" s="10">
        <v>2613778</v>
      </c>
      <c r="EM29" s="10">
        <v>0</v>
      </c>
      <c r="EN29" s="10">
        <v>569018</v>
      </c>
      <c r="EO29" s="10">
        <v>569018</v>
      </c>
      <c r="EP29" s="10">
        <v>0</v>
      </c>
      <c r="EQ29" s="10">
        <v>4565532</v>
      </c>
      <c r="ER29" s="10">
        <v>4386310</v>
      </c>
      <c r="ES29" s="10">
        <v>179222</v>
      </c>
      <c r="ET29" s="10">
        <v>3053783</v>
      </c>
      <c r="EU29" s="10">
        <v>3053783</v>
      </c>
      <c r="EV29" s="10">
        <v>0</v>
      </c>
      <c r="EW29" s="10">
        <v>894949</v>
      </c>
      <c r="EX29" s="10">
        <v>892464</v>
      </c>
      <c r="EY29" s="10">
        <v>2485</v>
      </c>
      <c r="EZ29" s="10">
        <v>2411486</v>
      </c>
      <c r="FA29" s="10">
        <v>2166648</v>
      </c>
      <c r="FB29" s="10">
        <v>244838</v>
      </c>
      <c r="FC29" s="10">
        <v>173392</v>
      </c>
      <c r="FD29" s="10">
        <v>117276</v>
      </c>
      <c r="FE29" s="10">
        <v>56116</v>
      </c>
      <c r="FF29" s="344"/>
      <c r="FG29" s="344"/>
      <c r="FH29" s="341"/>
    </row>
    <row r="30" spans="1:164" ht="15" customHeight="1">
      <c r="A30" s="666" t="s">
        <v>509</v>
      </c>
      <c r="B30" s="666"/>
      <c r="C30" s="666"/>
      <c r="D30" s="10">
        <v>5603370</v>
      </c>
      <c r="E30" s="10"/>
      <c r="F30" s="10"/>
      <c r="G30" s="10">
        <v>34496</v>
      </c>
      <c r="H30" s="10">
        <v>5568874</v>
      </c>
      <c r="I30" s="10">
        <v>98844</v>
      </c>
      <c r="J30" s="10">
        <v>0</v>
      </c>
      <c r="K30" s="10">
        <v>98844</v>
      </c>
      <c r="L30" s="10">
        <v>7361</v>
      </c>
      <c r="M30" s="10">
        <v>0</v>
      </c>
      <c r="N30" s="10">
        <v>7361</v>
      </c>
      <c r="O30" s="10">
        <v>82986</v>
      </c>
      <c r="P30" s="10">
        <v>0</v>
      </c>
      <c r="Q30" s="10">
        <v>82986</v>
      </c>
      <c r="R30" s="10">
        <v>48781</v>
      </c>
      <c r="S30" s="10">
        <v>0</v>
      </c>
      <c r="T30" s="10">
        <v>48781</v>
      </c>
      <c r="U30" s="10">
        <v>377277</v>
      </c>
      <c r="V30" s="10">
        <v>0</v>
      </c>
      <c r="W30" s="10">
        <v>377277</v>
      </c>
      <c r="X30" s="10">
        <v>95736</v>
      </c>
      <c r="Y30" s="10">
        <v>0</v>
      </c>
      <c r="Z30" s="10">
        <v>95736</v>
      </c>
      <c r="AA30" s="10">
        <v>108134</v>
      </c>
      <c r="AB30" s="10">
        <v>0</v>
      </c>
      <c r="AC30" s="10">
        <v>108134</v>
      </c>
      <c r="AD30" s="10">
        <v>12113</v>
      </c>
      <c r="AE30" s="10">
        <v>0</v>
      </c>
      <c r="AF30" s="10">
        <v>12113</v>
      </c>
      <c r="AG30" s="10">
        <v>926</v>
      </c>
      <c r="AH30" s="10">
        <v>0</v>
      </c>
      <c r="AI30" s="10">
        <v>926</v>
      </c>
      <c r="AJ30" s="10">
        <v>201264</v>
      </c>
      <c r="AK30" s="10">
        <v>0</v>
      </c>
      <c r="AL30" s="10">
        <v>201264</v>
      </c>
      <c r="AM30" s="10">
        <v>163300</v>
      </c>
      <c r="AN30" s="10">
        <v>0</v>
      </c>
      <c r="AO30" s="10">
        <v>163300</v>
      </c>
      <c r="AP30" s="10">
        <v>23671</v>
      </c>
      <c r="AQ30" s="10">
        <v>23671</v>
      </c>
      <c r="AR30" s="10">
        <v>0</v>
      </c>
      <c r="AS30" s="10">
        <v>23130</v>
      </c>
      <c r="AT30" s="10">
        <v>0</v>
      </c>
      <c r="AU30" s="10">
        <v>23130</v>
      </c>
      <c r="AV30" s="10">
        <v>203089</v>
      </c>
      <c r="AW30" s="10">
        <v>0</v>
      </c>
      <c r="AX30" s="10">
        <v>203089</v>
      </c>
      <c r="AY30" s="10">
        <v>187907</v>
      </c>
      <c r="AZ30" s="10">
        <v>0</v>
      </c>
      <c r="BA30" s="10">
        <v>187907</v>
      </c>
      <c r="BB30" s="10">
        <v>112916</v>
      </c>
      <c r="BC30" s="10">
        <v>0</v>
      </c>
      <c r="BD30" s="10">
        <v>112916</v>
      </c>
      <c r="BE30" s="10">
        <v>82246</v>
      </c>
      <c r="BF30" s="10">
        <v>0</v>
      </c>
      <c r="BG30" s="10">
        <v>82246</v>
      </c>
      <c r="BH30" s="10">
        <v>57102</v>
      </c>
      <c r="BI30" s="10">
        <v>0</v>
      </c>
      <c r="BJ30" s="10">
        <v>57102</v>
      </c>
      <c r="BK30" s="10">
        <v>26076</v>
      </c>
      <c r="BL30" s="10">
        <v>0</v>
      </c>
      <c r="BM30" s="10">
        <v>26076</v>
      </c>
      <c r="BN30" s="10">
        <v>28932</v>
      </c>
      <c r="BO30" s="10">
        <v>0</v>
      </c>
      <c r="BP30" s="10">
        <v>28932</v>
      </c>
      <c r="BQ30" s="10">
        <v>95922</v>
      </c>
      <c r="BR30" s="10">
        <v>0</v>
      </c>
      <c r="BS30" s="10">
        <v>95922</v>
      </c>
      <c r="BT30" s="10">
        <v>192481</v>
      </c>
      <c r="BU30" s="10">
        <v>5374</v>
      </c>
      <c r="BV30" s="10">
        <v>187107</v>
      </c>
      <c r="BW30" s="10">
        <v>158802</v>
      </c>
      <c r="BX30" s="10">
        <v>0</v>
      </c>
      <c r="BY30" s="10">
        <v>158802</v>
      </c>
      <c r="BZ30" s="10">
        <v>189706</v>
      </c>
      <c r="CA30" s="10">
        <v>0</v>
      </c>
      <c r="CB30" s="10">
        <v>189706</v>
      </c>
      <c r="CC30" s="10">
        <v>42092</v>
      </c>
      <c r="CD30" s="10">
        <v>0</v>
      </c>
      <c r="CE30" s="10">
        <v>42092</v>
      </c>
      <c r="CF30" s="10">
        <v>130228</v>
      </c>
      <c r="CG30" s="10">
        <v>0</v>
      </c>
      <c r="CH30" s="10">
        <v>130228</v>
      </c>
      <c r="CI30" s="10">
        <v>18398</v>
      </c>
      <c r="CJ30" s="10">
        <v>0</v>
      </c>
      <c r="CK30" s="10">
        <v>18398</v>
      </c>
      <c r="CL30" s="10">
        <v>67586</v>
      </c>
      <c r="CM30" s="10">
        <v>0</v>
      </c>
      <c r="CN30" s="10">
        <v>67586</v>
      </c>
      <c r="CO30" s="10">
        <v>21384</v>
      </c>
      <c r="CP30" s="10">
        <v>0</v>
      </c>
      <c r="CQ30" s="10">
        <v>21384</v>
      </c>
      <c r="CR30" s="10">
        <v>35643</v>
      </c>
      <c r="CS30" s="10">
        <v>0</v>
      </c>
      <c r="CT30" s="10">
        <v>35643</v>
      </c>
      <c r="CU30" s="10">
        <v>246724</v>
      </c>
      <c r="CV30" s="10">
        <v>5173</v>
      </c>
      <c r="CW30" s="10">
        <v>241551</v>
      </c>
      <c r="CX30" s="10">
        <v>21446</v>
      </c>
      <c r="CY30" s="10">
        <v>0</v>
      </c>
      <c r="CZ30" s="10">
        <v>21446</v>
      </c>
      <c r="DA30" s="10">
        <v>242473</v>
      </c>
      <c r="DB30" s="10">
        <v>0</v>
      </c>
      <c r="DC30" s="10">
        <v>242473</v>
      </c>
      <c r="DD30" s="10">
        <v>158409</v>
      </c>
      <c r="DE30" s="10">
        <v>0</v>
      </c>
      <c r="DF30" s="10">
        <v>158409</v>
      </c>
      <c r="DG30" s="10">
        <v>33067</v>
      </c>
      <c r="DH30" s="10">
        <v>0</v>
      </c>
      <c r="DI30" s="10">
        <v>33067</v>
      </c>
      <c r="DJ30" s="10">
        <v>235235</v>
      </c>
      <c r="DK30" s="10">
        <v>0</v>
      </c>
      <c r="DL30" s="10">
        <v>235235</v>
      </c>
      <c r="DM30" s="10">
        <v>67519</v>
      </c>
      <c r="DN30" s="10">
        <v>0</v>
      </c>
      <c r="DO30" s="10">
        <v>67519</v>
      </c>
      <c r="DP30" s="10">
        <v>38974</v>
      </c>
      <c r="DQ30" s="10">
        <v>0</v>
      </c>
      <c r="DR30" s="10">
        <v>38974</v>
      </c>
      <c r="DS30" s="10">
        <v>272433</v>
      </c>
      <c r="DT30" s="10">
        <v>0</v>
      </c>
      <c r="DU30" s="10">
        <v>272433</v>
      </c>
      <c r="DV30" s="10">
        <v>18074</v>
      </c>
      <c r="DW30" s="10">
        <v>258</v>
      </c>
      <c r="DX30" s="10">
        <v>17816</v>
      </c>
      <c r="DY30" s="10">
        <v>67425</v>
      </c>
      <c r="DZ30" s="10">
        <v>0</v>
      </c>
      <c r="EA30" s="10">
        <v>67425</v>
      </c>
      <c r="EB30" s="10">
        <v>32021</v>
      </c>
      <c r="EC30" s="10">
        <v>0</v>
      </c>
      <c r="ED30" s="10">
        <v>32021</v>
      </c>
      <c r="EE30" s="10">
        <v>84904</v>
      </c>
      <c r="EF30" s="10">
        <v>0</v>
      </c>
      <c r="EG30" s="10">
        <v>84904</v>
      </c>
      <c r="EH30" s="10">
        <v>610703</v>
      </c>
      <c r="EI30" s="10">
        <v>20</v>
      </c>
      <c r="EJ30" s="10">
        <v>610683</v>
      </c>
      <c r="EK30" s="10">
        <v>60141</v>
      </c>
      <c r="EL30" s="10">
        <v>0</v>
      </c>
      <c r="EM30" s="10">
        <v>60141</v>
      </c>
      <c r="EN30" s="10">
        <v>14876</v>
      </c>
      <c r="EO30" s="10">
        <v>0</v>
      </c>
      <c r="EP30" s="10">
        <v>14876</v>
      </c>
      <c r="EQ30" s="10">
        <v>221320</v>
      </c>
      <c r="ER30" s="10">
        <v>0</v>
      </c>
      <c r="ES30" s="10">
        <v>221320</v>
      </c>
      <c r="ET30" s="10">
        <v>105258</v>
      </c>
      <c r="EU30" s="10">
        <v>0</v>
      </c>
      <c r="EV30" s="10">
        <v>105258</v>
      </c>
      <c r="EW30" s="10">
        <v>11939</v>
      </c>
      <c r="EX30" s="10">
        <v>0</v>
      </c>
      <c r="EY30" s="10">
        <v>11939</v>
      </c>
      <c r="EZ30" s="10">
        <v>151310</v>
      </c>
      <c r="FA30" s="10">
        <v>0</v>
      </c>
      <c r="FB30" s="10">
        <v>151310</v>
      </c>
      <c r="FC30" s="10">
        <v>15086</v>
      </c>
      <c r="FD30" s="10">
        <v>0</v>
      </c>
      <c r="FE30" s="10">
        <v>15086</v>
      </c>
      <c r="FF30" s="344"/>
      <c r="FG30" s="344"/>
      <c r="FH30" s="341"/>
    </row>
    <row r="31" spans="1:164" ht="15" customHeight="1">
      <c r="A31" s="666" t="s">
        <v>510</v>
      </c>
      <c r="B31" s="666"/>
      <c r="C31" s="666"/>
      <c r="D31" s="10">
        <v>160642290</v>
      </c>
      <c r="E31" s="10"/>
      <c r="F31" s="10"/>
      <c r="G31" s="10">
        <v>70053143</v>
      </c>
      <c r="H31" s="10">
        <v>90589147</v>
      </c>
      <c r="I31" s="10">
        <v>5502021</v>
      </c>
      <c r="J31" s="10">
        <v>2103921</v>
      </c>
      <c r="K31" s="10">
        <v>3398100</v>
      </c>
      <c r="L31" s="10">
        <v>397125</v>
      </c>
      <c r="M31" s="10">
        <v>6511</v>
      </c>
      <c r="N31" s="10">
        <v>390614</v>
      </c>
      <c r="O31" s="10">
        <v>693242</v>
      </c>
      <c r="P31" s="10">
        <v>156</v>
      </c>
      <c r="Q31" s="10">
        <v>693086</v>
      </c>
      <c r="R31" s="10">
        <v>1459747</v>
      </c>
      <c r="S31" s="10">
        <v>1288551</v>
      </c>
      <c r="T31" s="10">
        <v>171196</v>
      </c>
      <c r="U31" s="10">
        <v>27249751</v>
      </c>
      <c r="V31" s="10">
        <v>11248310</v>
      </c>
      <c r="W31" s="10">
        <v>16001441</v>
      </c>
      <c r="X31" s="10">
        <v>2230546</v>
      </c>
      <c r="Y31" s="10">
        <v>880124</v>
      </c>
      <c r="Z31" s="10">
        <v>1350422</v>
      </c>
      <c r="AA31" s="10">
        <v>428892</v>
      </c>
      <c r="AB31" s="10">
        <v>428892</v>
      </c>
      <c r="AC31" s="10">
        <v>0</v>
      </c>
      <c r="AD31" s="10">
        <v>5734</v>
      </c>
      <c r="AE31" s="10">
        <v>5734</v>
      </c>
      <c r="AF31" s="10">
        <v>0</v>
      </c>
      <c r="AG31" s="10">
        <v>135176</v>
      </c>
      <c r="AH31" s="10">
        <v>0</v>
      </c>
      <c r="AI31" s="10">
        <v>135176</v>
      </c>
      <c r="AJ31" s="10">
        <v>8391874</v>
      </c>
      <c r="AK31" s="10">
        <v>976636</v>
      </c>
      <c r="AL31" s="10">
        <v>7415238</v>
      </c>
      <c r="AM31" s="10">
        <v>4092723</v>
      </c>
      <c r="AN31" s="10">
        <v>245496</v>
      </c>
      <c r="AO31" s="10">
        <v>3847227</v>
      </c>
      <c r="AP31" s="10">
        <v>685952</v>
      </c>
      <c r="AQ31" s="10">
        <v>685952</v>
      </c>
      <c r="AR31" s="10">
        <v>0</v>
      </c>
      <c r="AS31" s="10">
        <v>500844</v>
      </c>
      <c r="AT31" s="10">
        <v>5076</v>
      </c>
      <c r="AU31" s="10">
        <v>495768</v>
      </c>
      <c r="AV31" s="10">
        <v>1811255</v>
      </c>
      <c r="AW31" s="10">
        <v>814879</v>
      </c>
      <c r="AX31" s="10">
        <v>996376</v>
      </c>
      <c r="AY31" s="10">
        <v>4207999</v>
      </c>
      <c r="AZ31" s="10">
        <v>10</v>
      </c>
      <c r="BA31" s="10">
        <v>4207989</v>
      </c>
      <c r="BB31" s="10">
        <v>3943221</v>
      </c>
      <c r="BC31" s="10">
        <v>1850118</v>
      </c>
      <c r="BD31" s="10">
        <v>2093103</v>
      </c>
      <c r="BE31" s="10">
        <v>3322506</v>
      </c>
      <c r="BF31" s="10">
        <v>2468467</v>
      </c>
      <c r="BG31" s="10">
        <v>854039</v>
      </c>
      <c r="BH31" s="10">
        <v>2584791</v>
      </c>
      <c r="BI31" s="10">
        <v>1850939</v>
      </c>
      <c r="BJ31" s="10">
        <v>733852</v>
      </c>
      <c r="BK31" s="10">
        <v>2222612</v>
      </c>
      <c r="BL31" s="10">
        <v>59412</v>
      </c>
      <c r="BM31" s="10">
        <v>2163200</v>
      </c>
      <c r="BN31" s="10">
        <v>135446</v>
      </c>
      <c r="BO31" s="10">
        <v>27266</v>
      </c>
      <c r="BP31" s="10">
        <v>108180</v>
      </c>
      <c r="BQ31" s="10">
        <v>184200</v>
      </c>
      <c r="BR31" s="10">
        <v>125912</v>
      </c>
      <c r="BS31" s="10">
        <v>58288</v>
      </c>
      <c r="BT31" s="10">
        <v>353008</v>
      </c>
      <c r="BU31" s="10">
        <v>90</v>
      </c>
      <c r="BV31" s="10">
        <v>352918</v>
      </c>
      <c r="BW31" s="10">
        <v>5000658</v>
      </c>
      <c r="BX31" s="10">
        <v>4204148</v>
      </c>
      <c r="BY31" s="10">
        <v>796510</v>
      </c>
      <c r="BZ31" s="10">
        <v>1881011</v>
      </c>
      <c r="CA31" s="10">
        <v>204989</v>
      </c>
      <c r="CB31" s="10">
        <v>1676022</v>
      </c>
      <c r="CC31" s="10">
        <v>3593876</v>
      </c>
      <c r="CD31" s="10">
        <v>1076315</v>
      </c>
      <c r="CE31" s="10">
        <v>2517561</v>
      </c>
      <c r="CF31" s="10">
        <v>2998685</v>
      </c>
      <c r="CG31" s="10">
        <v>958255</v>
      </c>
      <c r="CH31" s="10">
        <v>2040430</v>
      </c>
      <c r="CI31" s="10">
        <v>84929</v>
      </c>
      <c r="CJ31" s="10">
        <v>1985</v>
      </c>
      <c r="CK31" s="10">
        <v>82944</v>
      </c>
      <c r="CL31" s="10">
        <v>807599</v>
      </c>
      <c r="CM31" s="10">
        <v>33538</v>
      </c>
      <c r="CN31" s="10">
        <v>774061</v>
      </c>
      <c r="CO31" s="10">
        <v>710295</v>
      </c>
      <c r="CP31" s="10">
        <v>283</v>
      </c>
      <c r="CQ31" s="10">
        <v>710012</v>
      </c>
      <c r="CR31" s="10">
        <v>6799</v>
      </c>
      <c r="CS31" s="10">
        <v>6799</v>
      </c>
      <c r="CT31" s="10">
        <v>0</v>
      </c>
      <c r="CU31" s="10">
        <v>1230289</v>
      </c>
      <c r="CV31" s="10">
        <v>960430</v>
      </c>
      <c r="CW31" s="10">
        <v>269859</v>
      </c>
      <c r="CX31" s="10">
        <v>1195095</v>
      </c>
      <c r="CY31" s="10">
        <v>1009166</v>
      </c>
      <c r="CZ31" s="10">
        <v>185929</v>
      </c>
      <c r="DA31" s="10">
        <v>10491589</v>
      </c>
      <c r="DB31" s="10">
        <v>4911647</v>
      </c>
      <c r="DC31" s="10">
        <v>5579942</v>
      </c>
      <c r="DD31" s="10">
        <v>9938444</v>
      </c>
      <c r="DE31" s="10">
        <v>1780504</v>
      </c>
      <c r="DF31" s="10">
        <v>8157940</v>
      </c>
      <c r="DG31" s="10">
        <v>3345</v>
      </c>
      <c r="DH31" s="10">
        <v>3288</v>
      </c>
      <c r="DI31" s="10">
        <v>57</v>
      </c>
      <c r="DJ31" s="10">
        <v>5370024</v>
      </c>
      <c r="DK31" s="10">
        <v>3721890</v>
      </c>
      <c r="DL31" s="10">
        <v>1648134</v>
      </c>
      <c r="DM31" s="10">
        <v>1305946</v>
      </c>
      <c r="DN31" s="10">
        <v>310303</v>
      </c>
      <c r="DO31" s="10">
        <v>995643</v>
      </c>
      <c r="DP31" s="10">
        <v>2483169</v>
      </c>
      <c r="DQ31" s="10">
        <v>2154957</v>
      </c>
      <c r="DR31" s="10">
        <v>328212</v>
      </c>
      <c r="DS31" s="10">
        <v>3969345</v>
      </c>
      <c r="DT31" s="10">
        <v>3930766</v>
      </c>
      <c r="DU31" s="10">
        <v>38579</v>
      </c>
      <c r="DV31" s="10">
        <v>4997</v>
      </c>
      <c r="DW31" s="10">
        <v>4997</v>
      </c>
      <c r="DX31" s="10">
        <v>0</v>
      </c>
      <c r="DY31" s="10">
        <v>7117816</v>
      </c>
      <c r="DZ31" s="10">
        <v>2253718</v>
      </c>
      <c r="EA31" s="10">
        <v>4864098</v>
      </c>
      <c r="EB31" s="10">
        <v>87878</v>
      </c>
      <c r="EC31" s="10">
        <v>648</v>
      </c>
      <c r="ED31" s="10">
        <v>87230</v>
      </c>
      <c r="EE31" s="10">
        <v>3059802</v>
      </c>
      <c r="EF31" s="10">
        <v>23629</v>
      </c>
      <c r="EG31" s="10">
        <v>3036173</v>
      </c>
      <c r="EH31" s="10">
        <v>13043183</v>
      </c>
      <c r="EI31" s="10">
        <v>6749905</v>
      </c>
      <c r="EJ31" s="10">
        <v>6293278</v>
      </c>
      <c r="EK31" s="10">
        <v>2529605</v>
      </c>
      <c r="EL31" s="10">
        <v>2193185</v>
      </c>
      <c r="EM31" s="10">
        <v>336420</v>
      </c>
      <c r="EN31" s="10">
        <v>0</v>
      </c>
      <c r="EO31" s="10">
        <v>0</v>
      </c>
      <c r="EP31" s="10">
        <v>0</v>
      </c>
      <c r="EQ31" s="10">
        <v>5118577</v>
      </c>
      <c r="ER31" s="10">
        <v>4773721</v>
      </c>
      <c r="ES31" s="10">
        <v>344856</v>
      </c>
      <c r="ET31" s="10">
        <v>4774612</v>
      </c>
      <c r="EU31" s="10">
        <v>1869238</v>
      </c>
      <c r="EV31" s="10">
        <v>2905374</v>
      </c>
      <c r="EW31" s="10">
        <v>400053</v>
      </c>
      <c r="EX31" s="10">
        <v>62889</v>
      </c>
      <c r="EY31" s="10">
        <v>337164</v>
      </c>
      <c r="EZ31" s="10">
        <v>1860108</v>
      </c>
      <c r="FA31" s="10">
        <v>1778796</v>
      </c>
      <c r="FB31" s="10">
        <v>81312</v>
      </c>
      <c r="FC31" s="10">
        <v>1035896</v>
      </c>
      <c r="FD31" s="10">
        <v>702</v>
      </c>
      <c r="FE31" s="10">
        <v>1035194</v>
      </c>
      <c r="FF31" s="344"/>
      <c r="FG31" s="344"/>
      <c r="FH31" s="341"/>
    </row>
    <row r="32" spans="1:164" ht="15" customHeight="1">
      <c r="A32" s="666" t="s">
        <v>511</v>
      </c>
      <c r="B32" s="666"/>
      <c r="C32" s="666"/>
      <c r="D32" s="10">
        <v>20345010</v>
      </c>
      <c r="E32" s="10"/>
      <c r="F32" s="10"/>
      <c r="G32" s="10">
        <v>11240391</v>
      </c>
      <c r="H32" s="10">
        <v>9104619</v>
      </c>
      <c r="I32" s="10">
        <v>12365</v>
      </c>
      <c r="J32" s="10">
        <v>1597</v>
      </c>
      <c r="K32" s="10">
        <v>10768</v>
      </c>
      <c r="L32" s="10">
        <v>76431</v>
      </c>
      <c r="M32" s="10">
        <v>63068</v>
      </c>
      <c r="N32" s="10">
        <v>13363</v>
      </c>
      <c r="O32" s="10">
        <v>22741</v>
      </c>
      <c r="P32" s="10">
        <v>12317</v>
      </c>
      <c r="Q32" s="10">
        <v>10424</v>
      </c>
      <c r="R32" s="10">
        <v>7175</v>
      </c>
      <c r="S32" s="10">
        <v>6240</v>
      </c>
      <c r="T32" s="10">
        <v>935</v>
      </c>
      <c r="U32" s="10">
        <v>977524</v>
      </c>
      <c r="V32" s="10">
        <v>38409</v>
      </c>
      <c r="W32" s="10">
        <v>939115</v>
      </c>
      <c r="X32" s="10">
        <v>247864</v>
      </c>
      <c r="Y32" s="10">
        <v>17723</v>
      </c>
      <c r="Z32" s="10">
        <v>230141</v>
      </c>
      <c r="AA32" s="10">
        <v>5669</v>
      </c>
      <c r="AB32" s="10">
        <v>5253</v>
      </c>
      <c r="AC32" s="10">
        <v>416</v>
      </c>
      <c r="AD32" s="10">
        <v>323629</v>
      </c>
      <c r="AE32" s="10">
        <v>199673</v>
      </c>
      <c r="AF32" s="10">
        <v>123956</v>
      </c>
      <c r="AG32" s="10">
        <v>4907</v>
      </c>
      <c r="AH32" s="10">
        <v>0</v>
      </c>
      <c r="AI32" s="10">
        <v>4907</v>
      </c>
      <c r="AJ32" s="10">
        <v>2096523</v>
      </c>
      <c r="AK32" s="10">
        <v>1897824</v>
      </c>
      <c r="AL32" s="10">
        <v>198699</v>
      </c>
      <c r="AM32" s="10">
        <v>67517</v>
      </c>
      <c r="AN32" s="10">
        <v>48637</v>
      </c>
      <c r="AO32" s="10">
        <v>18880</v>
      </c>
      <c r="AP32" s="10">
        <v>4634</v>
      </c>
      <c r="AQ32" s="10">
        <v>0</v>
      </c>
      <c r="AR32" s="10">
        <v>4634</v>
      </c>
      <c r="AS32" s="10">
        <v>46576</v>
      </c>
      <c r="AT32" s="10">
        <v>7250</v>
      </c>
      <c r="AU32" s="10">
        <v>39326</v>
      </c>
      <c r="AV32" s="10">
        <v>1323069</v>
      </c>
      <c r="AW32" s="10">
        <v>1305754</v>
      </c>
      <c r="AX32" s="10">
        <v>17315</v>
      </c>
      <c r="AY32" s="10">
        <v>7837</v>
      </c>
      <c r="AZ32" s="10">
        <v>230</v>
      </c>
      <c r="BA32" s="10">
        <v>7607</v>
      </c>
      <c r="BB32" s="10">
        <v>10214</v>
      </c>
      <c r="BC32" s="10">
        <v>5512</v>
      </c>
      <c r="BD32" s="10">
        <v>4702</v>
      </c>
      <c r="BE32" s="10">
        <v>131220</v>
      </c>
      <c r="BF32" s="10">
        <v>119466</v>
      </c>
      <c r="BG32" s="10">
        <v>11754</v>
      </c>
      <c r="BH32" s="10">
        <v>62623</v>
      </c>
      <c r="BI32" s="10">
        <v>60749</v>
      </c>
      <c r="BJ32" s="10">
        <v>1874</v>
      </c>
      <c r="BK32" s="10">
        <v>50448</v>
      </c>
      <c r="BL32" s="10">
        <v>36688</v>
      </c>
      <c r="BM32" s="10">
        <v>13760</v>
      </c>
      <c r="BN32" s="10">
        <v>152759</v>
      </c>
      <c r="BO32" s="10">
        <v>145140</v>
      </c>
      <c r="BP32" s="10">
        <v>7619</v>
      </c>
      <c r="BQ32" s="10">
        <v>761996</v>
      </c>
      <c r="BR32" s="10">
        <v>752169</v>
      </c>
      <c r="BS32" s="10">
        <v>9827</v>
      </c>
      <c r="BT32" s="10">
        <v>963429</v>
      </c>
      <c r="BU32" s="10">
        <v>962619</v>
      </c>
      <c r="BV32" s="10">
        <v>810</v>
      </c>
      <c r="BW32" s="10">
        <v>134209</v>
      </c>
      <c r="BX32" s="10">
        <v>29104</v>
      </c>
      <c r="BY32" s="10">
        <v>105105</v>
      </c>
      <c r="BZ32" s="10">
        <v>164103</v>
      </c>
      <c r="CA32" s="10">
        <v>16269</v>
      </c>
      <c r="CB32" s="10">
        <v>147834</v>
      </c>
      <c r="CC32" s="10">
        <v>6542</v>
      </c>
      <c r="CD32" s="10">
        <v>5051</v>
      </c>
      <c r="CE32" s="10">
        <v>1491</v>
      </c>
      <c r="CF32" s="10">
        <v>36932</v>
      </c>
      <c r="CG32" s="10">
        <v>5132</v>
      </c>
      <c r="CH32" s="10">
        <v>31800</v>
      </c>
      <c r="CI32" s="10">
        <v>26930</v>
      </c>
      <c r="CJ32" s="10">
        <v>2352</v>
      </c>
      <c r="CK32" s="10">
        <v>24578</v>
      </c>
      <c r="CL32" s="10">
        <v>34274</v>
      </c>
      <c r="CM32" s="10">
        <v>1249</v>
      </c>
      <c r="CN32" s="10">
        <v>33025</v>
      </c>
      <c r="CO32" s="10">
        <v>7889</v>
      </c>
      <c r="CP32" s="10">
        <v>2660</v>
      </c>
      <c r="CQ32" s="10">
        <v>5229</v>
      </c>
      <c r="CR32" s="10">
        <v>185641</v>
      </c>
      <c r="CS32" s="10">
        <v>181572</v>
      </c>
      <c r="CT32" s="10">
        <v>4069</v>
      </c>
      <c r="CU32" s="10">
        <v>2295951</v>
      </c>
      <c r="CV32" s="10">
        <v>1786721</v>
      </c>
      <c r="CW32" s="10">
        <v>509230</v>
      </c>
      <c r="CX32" s="10">
        <v>13649</v>
      </c>
      <c r="CY32" s="10">
        <v>12141</v>
      </c>
      <c r="CZ32" s="10">
        <v>1508</v>
      </c>
      <c r="DA32" s="10">
        <v>4529887</v>
      </c>
      <c r="DB32" s="10">
        <v>847275</v>
      </c>
      <c r="DC32" s="10">
        <v>3682612</v>
      </c>
      <c r="DD32" s="10">
        <v>12048</v>
      </c>
      <c r="DE32" s="10">
        <v>9281</v>
      </c>
      <c r="DF32" s="10">
        <v>2767</v>
      </c>
      <c r="DG32" s="10">
        <v>20241</v>
      </c>
      <c r="DH32" s="10">
        <v>2305</v>
      </c>
      <c r="DI32" s="10">
        <v>17936</v>
      </c>
      <c r="DJ32" s="10">
        <v>334975</v>
      </c>
      <c r="DK32" s="10">
        <v>313167</v>
      </c>
      <c r="DL32" s="10">
        <v>21808</v>
      </c>
      <c r="DM32" s="10">
        <v>283828</v>
      </c>
      <c r="DN32" s="10">
        <v>268690</v>
      </c>
      <c r="DO32" s="10">
        <v>15138</v>
      </c>
      <c r="DP32" s="10">
        <v>95071</v>
      </c>
      <c r="DQ32" s="10">
        <v>35786</v>
      </c>
      <c r="DR32" s="10">
        <v>59285</v>
      </c>
      <c r="DS32" s="10">
        <v>1311516</v>
      </c>
      <c r="DT32" s="10">
        <v>1136406</v>
      </c>
      <c r="DU32" s="10">
        <v>175110</v>
      </c>
      <c r="DV32" s="10">
        <v>37267</v>
      </c>
      <c r="DW32" s="10">
        <v>37058</v>
      </c>
      <c r="DX32" s="10">
        <v>209</v>
      </c>
      <c r="DY32" s="10">
        <v>100285</v>
      </c>
      <c r="DZ32" s="10">
        <v>46869</v>
      </c>
      <c r="EA32" s="10">
        <v>53416</v>
      </c>
      <c r="EB32" s="10">
        <v>12465</v>
      </c>
      <c r="EC32" s="10">
        <v>3214</v>
      </c>
      <c r="ED32" s="10">
        <v>9251</v>
      </c>
      <c r="EE32" s="10">
        <v>1984</v>
      </c>
      <c r="EF32" s="10">
        <v>83</v>
      </c>
      <c r="EG32" s="10">
        <v>1901</v>
      </c>
      <c r="EH32" s="10">
        <v>2157332</v>
      </c>
      <c r="EI32" s="10">
        <v>242859</v>
      </c>
      <c r="EJ32" s="10">
        <v>1914473</v>
      </c>
      <c r="EK32" s="10">
        <v>12549</v>
      </c>
      <c r="EL32" s="10">
        <v>1761</v>
      </c>
      <c r="EM32" s="10">
        <v>10788</v>
      </c>
      <c r="EN32" s="10">
        <v>2932</v>
      </c>
      <c r="EO32" s="10">
        <v>408</v>
      </c>
      <c r="EP32" s="10">
        <v>2524</v>
      </c>
      <c r="EQ32" s="10">
        <v>331006</v>
      </c>
      <c r="ER32" s="10">
        <v>49571</v>
      </c>
      <c r="ES32" s="10">
        <v>281435</v>
      </c>
      <c r="ET32" s="10">
        <v>545824</v>
      </c>
      <c r="EU32" s="10">
        <v>375384</v>
      </c>
      <c r="EV32" s="10">
        <v>170440</v>
      </c>
      <c r="EW32" s="10">
        <v>113766</v>
      </c>
      <c r="EX32" s="10">
        <v>111519</v>
      </c>
      <c r="EY32" s="10">
        <v>2247</v>
      </c>
      <c r="EZ32" s="10">
        <v>172786</v>
      </c>
      <c r="FA32" s="10">
        <v>24425</v>
      </c>
      <c r="FB32" s="10">
        <v>148361</v>
      </c>
      <c r="FC32" s="10">
        <v>5978</v>
      </c>
      <c r="FD32" s="10">
        <v>5761</v>
      </c>
      <c r="FE32" s="10">
        <v>217</v>
      </c>
      <c r="FF32" s="344"/>
      <c r="FG32" s="344"/>
      <c r="FH32" s="341"/>
    </row>
    <row r="33" spans="1:164" ht="15" customHeight="1">
      <c r="A33" s="666" t="s">
        <v>512</v>
      </c>
      <c r="B33" s="666"/>
      <c r="C33" s="666"/>
      <c r="D33" s="10">
        <v>23916358</v>
      </c>
      <c r="E33" s="10"/>
      <c r="F33" s="10"/>
      <c r="G33" s="10">
        <v>1597224</v>
      </c>
      <c r="H33" s="10">
        <v>22319134</v>
      </c>
      <c r="I33" s="10">
        <v>118556</v>
      </c>
      <c r="J33" s="10">
        <v>47</v>
      </c>
      <c r="K33" s="10">
        <v>118509</v>
      </c>
      <c r="L33" s="10">
        <v>192599</v>
      </c>
      <c r="M33" s="10">
        <v>175864</v>
      </c>
      <c r="N33" s="10">
        <v>16735</v>
      </c>
      <c r="O33" s="10">
        <v>488490</v>
      </c>
      <c r="P33" s="10">
        <v>921</v>
      </c>
      <c r="Q33" s="10">
        <v>487569</v>
      </c>
      <c r="R33" s="10">
        <v>78144</v>
      </c>
      <c r="S33" s="10">
        <v>17</v>
      </c>
      <c r="T33" s="10">
        <v>78127</v>
      </c>
      <c r="U33" s="10">
        <v>3933050</v>
      </c>
      <c r="V33" s="10">
        <v>0</v>
      </c>
      <c r="W33" s="10">
        <v>3933050</v>
      </c>
      <c r="X33" s="10">
        <v>953256</v>
      </c>
      <c r="Y33" s="10">
        <v>0</v>
      </c>
      <c r="Z33" s="10">
        <v>953256</v>
      </c>
      <c r="AA33" s="10">
        <v>26951</v>
      </c>
      <c r="AB33" s="10">
        <v>24116</v>
      </c>
      <c r="AC33" s="10">
        <v>2835</v>
      </c>
      <c r="AD33" s="10">
        <v>6921</v>
      </c>
      <c r="AE33" s="10">
        <v>0</v>
      </c>
      <c r="AF33" s="10">
        <v>6921</v>
      </c>
      <c r="AG33" s="10">
        <v>0</v>
      </c>
      <c r="AH33" s="10">
        <v>0</v>
      </c>
      <c r="AI33" s="10">
        <v>0</v>
      </c>
      <c r="AJ33" s="10">
        <v>2264635</v>
      </c>
      <c r="AK33" s="10">
        <v>0</v>
      </c>
      <c r="AL33" s="10">
        <v>2264635</v>
      </c>
      <c r="AM33" s="10">
        <v>585685</v>
      </c>
      <c r="AN33" s="10">
        <v>0</v>
      </c>
      <c r="AO33" s="10">
        <v>585685</v>
      </c>
      <c r="AP33" s="10">
        <v>430141</v>
      </c>
      <c r="AQ33" s="10">
        <v>430141</v>
      </c>
      <c r="AR33" s="10">
        <v>0</v>
      </c>
      <c r="AS33" s="10">
        <v>42904</v>
      </c>
      <c r="AT33" s="10">
        <v>0</v>
      </c>
      <c r="AU33" s="10">
        <v>42904</v>
      </c>
      <c r="AV33" s="10">
        <v>1425214</v>
      </c>
      <c r="AW33" s="10">
        <v>0</v>
      </c>
      <c r="AX33" s="10">
        <v>1425214</v>
      </c>
      <c r="AY33" s="10">
        <v>211668</v>
      </c>
      <c r="AZ33" s="10">
        <v>0</v>
      </c>
      <c r="BA33" s="10">
        <v>211668</v>
      </c>
      <c r="BB33" s="10">
        <v>63445</v>
      </c>
      <c r="BC33" s="10">
        <v>1526</v>
      </c>
      <c r="BD33" s="10">
        <v>61919</v>
      </c>
      <c r="BE33" s="10">
        <v>46657</v>
      </c>
      <c r="BF33" s="10">
        <v>0</v>
      </c>
      <c r="BG33" s="10">
        <v>46657</v>
      </c>
      <c r="BH33" s="10">
        <v>200935</v>
      </c>
      <c r="BI33" s="10">
        <v>425</v>
      </c>
      <c r="BJ33" s="10">
        <v>200510</v>
      </c>
      <c r="BK33" s="10">
        <v>169977</v>
      </c>
      <c r="BL33" s="10">
        <v>206</v>
      </c>
      <c r="BM33" s="10">
        <v>169771</v>
      </c>
      <c r="BN33" s="10">
        <v>41384</v>
      </c>
      <c r="BO33" s="10">
        <v>249</v>
      </c>
      <c r="BP33" s="10">
        <v>41135</v>
      </c>
      <c r="BQ33" s="10">
        <v>241837</v>
      </c>
      <c r="BR33" s="10">
        <v>230352</v>
      </c>
      <c r="BS33" s="10">
        <v>11485</v>
      </c>
      <c r="BT33" s="10">
        <v>623224</v>
      </c>
      <c r="BU33" s="10">
        <v>597389</v>
      </c>
      <c r="BV33" s="10">
        <v>25835</v>
      </c>
      <c r="BW33" s="10">
        <v>502400</v>
      </c>
      <c r="BX33" s="10">
        <v>676</v>
      </c>
      <c r="BY33" s="10">
        <v>501724</v>
      </c>
      <c r="BZ33" s="10">
        <v>356290</v>
      </c>
      <c r="CA33" s="10">
        <v>0</v>
      </c>
      <c r="CB33" s="10">
        <v>356290</v>
      </c>
      <c r="CC33" s="10">
        <v>47116</v>
      </c>
      <c r="CD33" s="10">
        <v>0</v>
      </c>
      <c r="CE33" s="10">
        <v>47116</v>
      </c>
      <c r="CF33" s="10">
        <v>326668</v>
      </c>
      <c r="CG33" s="10">
        <v>0</v>
      </c>
      <c r="CH33" s="10">
        <v>326668</v>
      </c>
      <c r="CI33" s="10">
        <v>38779</v>
      </c>
      <c r="CJ33" s="10">
        <v>2662</v>
      </c>
      <c r="CK33" s="10">
        <v>36117</v>
      </c>
      <c r="CL33" s="10">
        <v>72709</v>
      </c>
      <c r="CM33" s="10">
        <v>309</v>
      </c>
      <c r="CN33" s="10">
        <v>72400</v>
      </c>
      <c r="CO33" s="10">
        <v>566528</v>
      </c>
      <c r="CP33" s="10">
        <v>0</v>
      </c>
      <c r="CQ33" s="10">
        <v>566528</v>
      </c>
      <c r="CR33" s="10">
        <v>42150</v>
      </c>
      <c r="CS33" s="10">
        <v>249</v>
      </c>
      <c r="CT33" s="10">
        <v>41901</v>
      </c>
      <c r="CU33" s="10">
        <v>23809</v>
      </c>
      <c r="CV33" s="10">
        <v>12395</v>
      </c>
      <c r="CW33" s="10">
        <v>11414</v>
      </c>
      <c r="CX33" s="10">
        <v>73731</v>
      </c>
      <c r="CY33" s="10">
        <v>0</v>
      </c>
      <c r="CZ33" s="10">
        <v>73731</v>
      </c>
      <c r="DA33" s="10">
        <v>3055844</v>
      </c>
      <c r="DB33" s="10">
        <v>59325</v>
      </c>
      <c r="DC33" s="10">
        <v>2996519</v>
      </c>
      <c r="DD33" s="10">
        <v>498951</v>
      </c>
      <c r="DE33" s="10">
        <v>0</v>
      </c>
      <c r="DF33" s="10">
        <v>498951</v>
      </c>
      <c r="DG33" s="10">
        <v>34723</v>
      </c>
      <c r="DH33" s="10">
        <v>1</v>
      </c>
      <c r="DI33" s="10">
        <v>34722</v>
      </c>
      <c r="DJ33" s="10">
        <v>321965</v>
      </c>
      <c r="DK33" s="10">
        <v>0</v>
      </c>
      <c r="DL33" s="10">
        <v>321965</v>
      </c>
      <c r="DM33" s="10">
        <v>109403</v>
      </c>
      <c r="DN33" s="10">
        <v>118</v>
      </c>
      <c r="DO33" s="10">
        <v>109285</v>
      </c>
      <c r="DP33" s="10">
        <v>330976</v>
      </c>
      <c r="DQ33" s="10">
        <v>0</v>
      </c>
      <c r="DR33" s="10">
        <v>330976</v>
      </c>
      <c r="DS33" s="10">
        <v>559086</v>
      </c>
      <c r="DT33" s="10">
        <v>58</v>
      </c>
      <c r="DU33" s="10">
        <v>559028</v>
      </c>
      <c r="DV33" s="10">
        <v>57510</v>
      </c>
      <c r="DW33" s="10">
        <v>57510</v>
      </c>
      <c r="DX33" s="10">
        <v>0</v>
      </c>
      <c r="DY33" s="10">
        <v>125037</v>
      </c>
      <c r="DZ33" s="10">
        <v>342</v>
      </c>
      <c r="EA33" s="10">
        <v>124695</v>
      </c>
      <c r="EB33" s="10">
        <v>18051</v>
      </c>
      <c r="EC33" s="10">
        <v>0</v>
      </c>
      <c r="ED33" s="10">
        <v>18051</v>
      </c>
      <c r="EE33" s="10">
        <v>372342</v>
      </c>
      <c r="EF33" s="10">
        <v>0</v>
      </c>
      <c r="EG33" s="10">
        <v>372342</v>
      </c>
      <c r="EH33" s="10">
        <v>2089232</v>
      </c>
      <c r="EI33" s="10">
        <v>0</v>
      </c>
      <c r="EJ33" s="10">
        <v>2089232</v>
      </c>
      <c r="EK33" s="10">
        <v>221923</v>
      </c>
      <c r="EL33" s="10">
        <v>384</v>
      </c>
      <c r="EM33" s="10">
        <v>221539</v>
      </c>
      <c r="EN33" s="10">
        <v>19150</v>
      </c>
      <c r="EO33" s="10">
        <v>332</v>
      </c>
      <c r="EP33" s="10">
        <v>18818</v>
      </c>
      <c r="EQ33" s="10">
        <v>1017937</v>
      </c>
      <c r="ER33" s="10">
        <v>62</v>
      </c>
      <c r="ES33" s="10">
        <v>1017875</v>
      </c>
      <c r="ET33" s="10">
        <v>686626</v>
      </c>
      <c r="EU33" s="10">
        <v>0</v>
      </c>
      <c r="EV33" s="10">
        <v>686626</v>
      </c>
      <c r="EW33" s="10">
        <v>29825</v>
      </c>
      <c r="EX33" s="10">
        <v>947</v>
      </c>
      <c r="EY33" s="10">
        <v>28878</v>
      </c>
      <c r="EZ33" s="10">
        <v>151924</v>
      </c>
      <c r="FA33" s="10">
        <v>0</v>
      </c>
      <c r="FB33" s="10">
        <v>151924</v>
      </c>
      <c r="FC33" s="10">
        <v>20000</v>
      </c>
      <c r="FD33" s="10">
        <v>601</v>
      </c>
      <c r="FE33" s="10">
        <v>19399</v>
      </c>
      <c r="FF33" s="344"/>
      <c r="FG33" s="344"/>
      <c r="FH33" s="341"/>
    </row>
    <row r="34" spans="1:164" ht="15" customHeight="1">
      <c r="A34" s="666" t="s">
        <v>513</v>
      </c>
      <c r="B34" s="666"/>
      <c r="C34" s="666"/>
      <c r="D34" s="10">
        <v>3276770</v>
      </c>
      <c r="E34" s="10"/>
      <c r="F34" s="10"/>
      <c r="G34" s="10">
        <v>28749</v>
      </c>
      <c r="H34" s="10">
        <v>3248021</v>
      </c>
      <c r="I34" s="10">
        <v>10855</v>
      </c>
      <c r="J34" s="10">
        <v>0</v>
      </c>
      <c r="K34" s="10">
        <v>10855</v>
      </c>
      <c r="L34" s="10">
        <v>1027</v>
      </c>
      <c r="M34" s="10">
        <v>0</v>
      </c>
      <c r="N34" s="10">
        <v>1027</v>
      </c>
      <c r="O34" s="10">
        <v>15900</v>
      </c>
      <c r="P34" s="10">
        <v>0</v>
      </c>
      <c r="Q34" s="10">
        <v>15900</v>
      </c>
      <c r="R34" s="10">
        <v>4597</v>
      </c>
      <c r="S34" s="10">
        <v>0</v>
      </c>
      <c r="T34" s="10">
        <v>4597</v>
      </c>
      <c r="U34" s="10">
        <v>760901</v>
      </c>
      <c r="V34" s="10">
        <v>12063</v>
      </c>
      <c r="W34" s="10">
        <v>748838</v>
      </c>
      <c r="X34" s="10">
        <v>27790</v>
      </c>
      <c r="Y34" s="10">
        <v>0</v>
      </c>
      <c r="Z34" s="10">
        <v>27790</v>
      </c>
      <c r="AA34" s="10">
        <v>76782</v>
      </c>
      <c r="AB34" s="10">
        <v>7300</v>
      </c>
      <c r="AC34" s="10">
        <v>69482</v>
      </c>
      <c r="AD34" s="10">
        <v>19501</v>
      </c>
      <c r="AE34" s="10">
        <v>0</v>
      </c>
      <c r="AF34" s="10">
        <v>19501</v>
      </c>
      <c r="AG34" s="10">
        <v>50804</v>
      </c>
      <c r="AH34" s="10">
        <v>0</v>
      </c>
      <c r="AI34" s="10">
        <v>50804</v>
      </c>
      <c r="AJ34" s="10">
        <v>243939</v>
      </c>
      <c r="AK34" s="10">
        <v>0</v>
      </c>
      <c r="AL34" s="10">
        <v>243939</v>
      </c>
      <c r="AM34" s="10">
        <v>14765</v>
      </c>
      <c r="AN34" s="10">
        <v>0</v>
      </c>
      <c r="AO34" s="10">
        <v>14765</v>
      </c>
      <c r="AP34" s="10">
        <v>10858</v>
      </c>
      <c r="AQ34" s="10">
        <v>2510</v>
      </c>
      <c r="AR34" s="10">
        <v>8348</v>
      </c>
      <c r="AS34" s="10">
        <v>200</v>
      </c>
      <c r="AT34" s="10">
        <v>0</v>
      </c>
      <c r="AU34" s="10">
        <v>200</v>
      </c>
      <c r="AV34" s="10">
        <v>57654</v>
      </c>
      <c r="AW34" s="10">
        <v>0</v>
      </c>
      <c r="AX34" s="10">
        <v>57654</v>
      </c>
      <c r="AY34" s="10">
        <v>13347</v>
      </c>
      <c r="AZ34" s="10">
        <v>0</v>
      </c>
      <c r="BA34" s="10">
        <v>13347</v>
      </c>
      <c r="BB34" s="10">
        <v>25087</v>
      </c>
      <c r="BC34" s="10">
        <v>0</v>
      </c>
      <c r="BD34" s="10">
        <v>25087</v>
      </c>
      <c r="BE34" s="10">
        <v>6105</v>
      </c>
      <c r="BF34" s="10">
        <v>0</v>
      </c>
      <c r="BG34" s="10">
        <v>6105</v>
      </c>
      <c r="BH34" s="10">
        <v>28068</v>
      </c>
      <c r="BI34" s="10">
        <v>0</v>
      </c>
      <c r="BJ34" s="10">
        <v>28068</v>
      </c>
      <c r="BK34" s="10">
        <v>13470</v>
      </c>
      <c r="BL34" s="10">
        <v>0</v>
      </c>
      <c r="BM34" s="10">
        <v>13470</v>
      </c>
      <c r="BN34" s="10">
        <v>10358</v>
      </c>
      <c r="BO34" s="10">
        <v>0</v>
      </c>
      <c r="BP34" s="10">
        <v>10358</v>
      </c>
      <c r="BQ34" s="10">
        <v>136933</v>
      </c>
      <c r="BR34" s="10">
        <v>0</v>
      </c>
      <c r="BS34" s="10">
        <v>136933</v>
      </c>
      <c r="BT34" s="10">
        <v>53663</v>
      </c>
      <c r="BU34" s="10">
        <v>0</v>
      </c>
      <c r="BV34" s="10">
        <v>53663</v>
      </c>
      <c r="BW34" s="10">
        <v>93480</v>
      </c>
      <c r="BX34" s="10">
        <v>0</v>
      </c>
      <c r="BY34" s="10">
        <v>93480</v>
      </c>
      <c r="BZ34" s="10">
        <v>95285</v>
      </c>
      <c r="CA34" s="10">
        <v>0</v>
      </c>
      <c r="CB34" s="10">
        <v>95285</v>
      </c>
      <c r="CC34" s="10">
        <v>917</v>
      </c>
      <c r="CD34" s="10">
        <v>0</v>
      </c>
      <c r="CE34" s="10">
        <v>917</v>
      </c>
      <c r="CF34" s="10">
        <v>31744</v>
      </c>
      <c r="CG34" s="10">
        <v>0</v>
      </c>
      <c r="CH34" s="10">
        <v>31744</v>
      </c>
      <c r="CI34" s="10">
        <v>6520</v>
      </c>
      <c r="CJ34" s="10">
        <v>0</v>
      </c>
      <c r="CK34" s="10">
        <v>6520</v>
      </c>
      <c r="CL34" s="10">
        <v>22040</v>
      </c>
      <c r="CM34" s="10">
        <v>0</v>
      </c>
      <c r="CN34" s="10">
        <v>22040</v>
      </c>
      <c r="CO34" s="10">
        <v>7539</v>
      </c>
      <c r="CP34" s="10">
        <v>0</v>
      </c>
      <c r="CQ34" s="10">
        <v>7539</v>
      </c>
      <c r="CR34" s="10">
        <v>17505</v>
      </c>
      <c r="CS34" s="10">
        <v>0</v>
      </c>
      <c r="CT34" s="10">
        <v>17505</v>
      </c>
      <c r="CU34" s="10">
        <v>149304</v>
      </c>
      <c r="CV34" s="10">
        <v>0</v>
      </c>
      <c r="CW34" s="10">
        <v>149304</v>
      </c>
      <c r="CX34" s="10">
        <v>9306</v>
      </c>
      <c r="CY34" s="10">
        <v>0</v>
      </c>
      <c r="CZ34" s="10">
        <v>9306</v>
      </c>
      <c r="DA34" s="10">
        <v>319419</v>
      </c>
      <c r="DB34" s="10">
        <v>0</v>
      </c>
      <c r="DC34" s="10">
        <v>319419</v>
      </c>
      <c r="DD34" s="10">
        <v>49011</v>
      </c>
      <c r="DE34" s="10">
        <v>2242</v>
      </c>
      <c r="DF34" s="10">
        <v>46769</v>
      </c>
      <c r="DG34" s="10">
        <v>3829</v>
      </c>
      <c r="DH34" s="10">
        <v>0</v>
      </c>
      <c r="DI34" s="10">
        <v>3829</v>
      </c>
      <c r="DJ34" s="10">
        <v>50657</v>
      </c>
      <c r="DK34" s="10">
        <v>0</v>
      </c>
      <c r="DL34" s="10">
        <v>50657</v>
      </c>
      <c r="DM34" s="10">
        <v>16294</v>
      </c>
      <c r="DN34" s="10">
        <v>0</v>
      </c>
      <c r="DO34" s="10">
        <v>16294</v>
      </c>
      <c r="DP34" s="10">
        <v>83831</v>
      </c>
      <c r="DQ34" s="10">
        <v>0</v>
      </c>
      <c r="DR34" s="10">
        <v>83831</v>
      </c>
      <c r="DS34" s="10">
        <v>386994</v>
      </c>
      <c r="DT34" s="10">
        <v>0</v>
      </c>
      <c r="DU34" s="10">
        <v>386994</v>
      </c>
      <c r="DV34" s="10">
        <v>2062</v>
      </c>
      <c r="DW34" s="10">
        <v>267</v>
      </c>
      <c r="DX34" s="10">
        <v>1795</v>
      </c>
      <c r="DY34" s="10">
        <v>46037</v>
      </c>
      <c r="DZ34" s="10">
        <v>534</v>
      </c>
      <c r="EA34" s="10">
        <v>45503</v>
      </c>
      <c r="EB34" s="10">
        <v>3870</v>
      </c>
      <c r="EC34" s="10">
        <v>0</v>
      </c>
      <c r="ED34" s="10">
        <v>3870</v>
      </c>
      <c r="EE34" s="10">
        <v>15649</v>
      </c>
      <c r="EF34" s="10">
        <v>0</v>
      </c>
      <c r="EG34" s="10">
        <v>15649</v>
      </c>
      <c r="EH34" s="10">
        <v>40802</v>
      </c>
      <c r="EI34" s="10">
        <v>0</v>
      </c>
      <c r="EJ34" s="10">
        <v>40802</v>
      </c>
      <c r="EK34" s="10">
        <v>8366</v>
      </c>
      <c r="EL34" s="10">
        <v>0</v>
      </c>
      <c r="EM34" s="10">
        <v>8366</v>
      </c>
      <c r="EN34" s="10">
        <v>7824</v>
      </c>
      <c r="EO34" s="10">
        <v>0</v>
      </c>
      <c r="EP34" s="10">
        <v>7824</v>
      </c>
      <c r="EQ34" s="10">
        <v>68851</v>
      </c>
      <c r="ER34" s="10">
        <v>0</v>
      </c>
      <c r="ES34" s="10">
        <v>68851</v>
      </c>
      <c r="ET34" s="10">
        <v>76556</v>
      </c>
      <c r="EU34" s="10">
        <v>0</v>
      </c>
      <c r="EV34" s="10">
        <v>76556</v>
      </c>
      <c r="EW34" s="10">
        <v>9274</v>
      </c>
      <c r="EX34" s="10">
        <v>0</v>
      </c>
      <c r="EY34" s="10">
        <v>9274</v>
      </c>
      <c r="EZ34" s="10">
        <v>71177</v>
      </c>
      <c r="FA34" s="10">
        <v>3833</v>
      </c>
      <c r="FB34" s="10">
        <v>67344</v>
      </c>
      <c r="FC34" s="10">
        <v>23</v>
      </c>
      <c r="FD34" s="10">
        <v>0</v>
      </c>
      <c r="FE34" s="10">
        <v>23</v>
      </c>
      <c r="FF34" s="344"/>
      <c r="FG34" s="344"/>
      <c r="FH34" s="341"/>
    </row>
    <row r="35" spans="1:164" ht="15" customHeight="1">
      <c r="A35" s="666" t="s">
        <v>514</v>
      </c>
      <c r="B35" s="666"/>
      <c r="C35" s="666"/>
      <c r="D35" s="10">
        <v>5729536</v>
      </c>
      <c r="E35" s="10"/>
      <c r="F35" s="10"/>
      <c r="G35" s="10">
        <v>1726309</v>
      </c>
      <c r="H35" s="10">
        <v>4003227</v>
      </c>
      <c r="I35" s="10">
        <v>125872</v>
      </c>
      <c r="J35" s="10">
        <v>125872</v>
      </c>
      <c r="K35" s="10">
        <v>0</v>
      </c>
      <c r="L35" s="10">
        <v>80777</v>
      </c>
      <c r="M35" s="10">
        <v>0</v>
      </c>
      <c r="N35" s="10">
        <v>80777</v>
      </c>
      <c r="O35" s="10">
        <v>0</v>
      </c>
      <c r="P35" s="10">
        <v>0</v>
      </c>
      <c r="Q35" s="10">
        <v>0</v>
      </c>
      <c r="R35" s="10">
        <v>2871</v>
      </c>
      <c r="S35" s="10">
        <v>0</v>
      </c>
      <c r="T35" s="10">
        <v>2871</v>
      </c>
      <c r="U35" s="10">
        <v>1501857</v>
      </c>
      <c r="V35" s="10">
        <v>0</v>
      </c>
      <c r="W35" s="10">
        <v>1501857</v>
      </c>
      <c r="X35" s="10">
        <v>0</v>
      </c>
      <c r="Y35" s="10">
        <v>0</v>
      </c>
      <c r="Z35" s="10">
        <v>0</v>
      </c>
      <c r="AA35" s="10">
        <v>1347</v>
      </c>
      <c r="AB35" s="10">
        <v>503</v>
      </c>
      <c r="AC35" s="10">
        <v>844</v>
      </c>
      <c r="AD35" s="10">
        <v>37303</v>
      </c>
      <c r="AE35" s="10">
        <v>37303</v>
      </c>
      <c r="AF35" s="10">
        <v>0</v>
      </c>
      <c r="AG35" s="10">
        <v>0</v>
      </c>
      <c r="AH35" s="10">
        <v>0</v>
      </c>
      <c r="AI35" s="10">
        <v>0</v>
      </c>
      <c r="AJ35" s="10">
        <v>575335</v>
      </c>
      <c r="AK35" s="10">
        <v>0</v>
      </c>
      <c r="AL35" s="10">
        <v>575335</v>
      </c>
      <c r="AM35" s="10">
        <v>346263</v>
      </c>
      <c r="AN35" s="10">
        <v>346263</v>
      </c>
      <c r="AO35" s="10">
        <v>0</v>
      </c>
      <c r="AP35" s="10">
        <v>136317</v>
      </c>
      <c r="AQ35" s="10">
        <v>136317</v>
      </c>
      <c r="AR35" s="10">
        <v>0</v>
      </c>
      <c r="AS35" s="10">
        <v>1136</v>
      </c>
      <c r="AT35" s="10">
        <v>0</v>
      </c>
      <c r="AU35" s="10">
        <v>1136</v>
      </c>
      <c r="AV35" s="10">
        <v>9678</v>
      </c>
      <c r="AW35" s="10">
        <v>0</v>
      </c>
      <c r="AX35" s="10">
        <v>9678</v>
      </c>
      <c r="AY35" s="10">
        <v>20053</v>
      </c>
      <c r="AZ35" s="10">
        <v>13246</v>
      </c>
      <c r="BA35" s="10">
        <v>6807</v>
      </c>
      <c r="BB35" s="10">
        <v>5</v>
      </c>
      <c r="BC35" s="10">
        <v>0</v>
      </c>
      <c r="BD35" s="10">
        <v>5</v>
      </c>
      <c r="BE35" s="10">
        <v>0</v>
      </c>
      <c r="BF35" s="10">
        <v>0</v>
      </c>
      <c r="BG35" s="10">
        <v>0</v>
      </c>
      <c r="BH35" s="10">
        <v>20114</v>
      </c>
      <c r="BI35" s="10">
        <v>0</v>
      </c>
      <c r="BJ35" s="10">
        <v>20114</v>
      </c>
      <c r="BK35" s="10">
        <v>196256</v>
      </c>
      <c r="BL35" s="10">
        <v>87273</v>
      </c>
      <c r="BM35" s="10">
        <v>108983</v>
      </c>
      <c r="BN35" s="10">
        <v>4325</v>
      </c>
      <c r="BO35" s="10">
        <v>0</v>
      </c>
      <c r="BP35" s="10">
        <v>4325</v>
      </c>
      <c r="BQ35" s="10">
        <v>48250</v>
      </c>
      <c r="BR35" s="10">
        <v>48250</v>
      </c>
      <c r="BS35" s="10">
        <v>0</v>
      </c>
      <c r="BT35" s="10">
        <v>122122</v>
      </c>
      <c r="BU35" s="10">
        <v>111759</v>
      </c>
      <c r="BV35" s="10">
        <v>10363</v>
      </c>
      <c r="BW35" s="10">
        <v>1435</v>
      </c>
      <c r="BX35" s="10">
        <v>0</v>
      </c>
      <c r="BY35" s="10">
        <v>1435</v>
      </c>
      <c r="BZ35" s="10">
        <v>24813</v>
      </c>
      <c r="CA35" s="10">
        <v>0</v>
      </c>
      <c r="CB35" s="10">
        <v>24813</v>
      </c>
      <c r="CC35" s="10">
        <v>48504</v>
      </c>
      <c r="CD35" s="10">
        <v>24029</v>
      </c>
      <c r="CE35" s="10">
        <v>24475</v>
      </c>
      <c r="CF35" s="10">
        <v>0</v>
      </c>
      <c r="CG35" s="10">
        <v>0</v>
      </c>
      <c r="CH35" s="10">
        <v>0</v>
      </c>
      <c r="CI35" s="10">
        <v>1860</v>
      </c>
      <c r="CJ35" s="10">
        <v>0</v>
      </c>
      <c r="CK35" s="10">
        <v>1860</v>
      </c>
      <c r="CL35" s="10">
        <v>0</v>
      </c>
      <c r="CM35" s="10">
        <v>0</v>
      </c>
      <c r="CN35" s="10">
        <v>0</v>
      </c>
      <c r="CO35" s="10">
        <v>0</v>
      </c>
      <c r="CP35" s="10">
        <v>0</v>
      </c>
      <c r="CQ35" s="10">
        <v>0</v>
      </c>
      <c r="CR35" s="10">
        <v>0</v>
      </c>
      <c r="CS35" s="10">
        <v>0</v>
      </c>
      <c r="CT35" s="10">
        <v>0</v>
      </c>
      <c r="CU35" s="10">
        <v>35683</v>
      </c>
      <c r="CV35" s="10">
        <v>35496</v>
      </c>
      <c r="CW35" s="10">
        <v>187</v>
      </c>
      <c r="CX35" s="10">
        <v>0</v>
      </c>
      <c r="CY35" s="10">
        <v>0</v>
      </c>
      <c r="CZ35" s="10">
        <v>0</v>
      </c>
      <c r="DA35" s="10">
        <v>316523</v>
      </c>
      <c r="DB35" s="10">
        <v>10925</v>
      </c>
      <c r="DC35" s="10">
        <v>305598</v>
      </c>
      <c r="DD35" s="10">
        <v>36806</v>
      </c>
      <c r="DE35" s="10">
        <v>36806</v>
      </c>
      <c r="DF35" s="10">
        <v>0</v>
      </c>
      <c r="DG35" s="10">
        <v>0</v>
      </c>
      <c r="DH35" s="10">
        <v>0</v>
      </c>
      <c r="DI35" s="10">
        <v>0</v>
      </c>
      <c r="DJ35" s="10">
        <v>30048</v>
      </c>
      <c r="DK35" s="10">
        <v>0</v>
      </c>
      <c r="DL35" s="10">
        <v>30048</v>
      </c>
      <c r="DM35" s="10">
        <v>6699</v>
      </c>
      <c r="DN35" s="10">
        <v>0</v>
      </c>
      <c r="DO35" s="10">
        <v>6699</v>
      </c>
      <c r="DP35" s="10">
        <v>137357</v>
      </c>
      <c r="DQ35" s="10">
        <v>0</v>
      </c>
      <c r="DR35" s="10">
        <v>137357</v>
      </c>
      <c r="DS35" s="10">
        <v>2397</v>
      </c>
      <c r="DT35" s="10">
        <v>0</v>
      </c>
      <c r="DU35" s="10">
        <v>2397</v>
      </c>
      <c r="DV35" s="10">
        <v>1596</v>
      </c>
      <c r="DW35" s="10">
        <v>0</v>
      </c>
      <c r="DX35" s="10">
        <v>1596</v>
      </c>
      <c r="DY35" s="10">
        <v>233983</v>
      </c>
      <c r="DZ35" s="10">
        <v>233648</v>
      </c>
      <c r="EA35" s="10">
        <v>335</v>
      </c>
      <c r="EB35" s="10">
        <v>0</v>
      </c>
      <c r="EC35" s="10">
        <v>0</v>
      </c>
      <c r="ED35" s="10">
        <v>0</v>
      </c>
      <c r="EE35" s="10">
        <v>3003</v>
      </c>
      <c r="EF35" s="10">
        <v>0</v>
      </c>
      <c r="EG35" s="10">
        <v>3003</v>
      </c>
      <c r="EH35" s="10">
        <v>503164</v>
      </c>
      <c r="EI35" s="10">
        <v>0</v>
      </c>
      <c r="EJ35" s="10">
        <v>503164</v>
      </c>
      <c r="EK35" s="10">
        <v>0</v>
      </c>
      <c r="EL35" s="10">
        <v>0</v>
      </c>
      <c r="EM35" s="10">
        <v>0</v>
      </c>
      <c r="EN35" s="10">
        <v>0</v>
      </c>
      <c r="EO35" s="10">
        <v>0</v>
      </c>
      <c r="EP35" s="10">
        <v>0</v>
      </c>
      <c r="EQ35" s="10">
        <v>478808</v>
      </c>
      <c r="ER35" s="10">
        <v>478619</v>
      </c>
      <c r="ES35" s="10">
        <v>189</v>
      </c>
      <c r="ET35" s="10">
        <v>627401</v>
      </c>
      <c r="EU35" s="10">
        <v>0</v>
      </c>
      <c r="EV35" s="10">
        <v>627401</v>
      </c>
      <c r="EW35" s="10">
        <v>0</v>
      </c>
      <c r="EX35" s="10">
        <v>0</v>
      </c>
      <c r="EY35" s="10">
        <v>0</v>
      </c>
      <c r="EZ35" s="10">
        <v>9575</v>
      </c>
      <c r="FA35" s="10">
        <v>0</v>
      </c>
      <c r="FB35" s="10">
        <v>9575</v>
      </c>
      <c r="FC35" s="10">
        <v>0</v>
      </c>
      <c r="FD35" s="10">
        <v>0</v>
      </c>
      <c r="FE35" s="10">
        <v>0</v>
      </c>
      <c r="FF35" s="344"/>
      <c r="FG35" s="344"/>
      <c r="FH35" s="341"/>
    </row>
    <row r="36" spans="1:164" ht="15" customHeight="1">
      <c r="A36" s="666" t="s">
        <v>515</v>
      </c>
      <c r="B36" s="666"/>
      <c r="C36" s="666"/>
      <c r="D36" s="10">
        <v>5080091</v>
      </c>
      <c r="E36" s="10"/>
      <c r="F36" s="10"/>
      <c r="G36" s="10">
        <v>2892213</v>
      </c>
      <c r="H36" s="10">
        <v>2187878</v>
      </c>
      <c r="I36" s="10">
        <v>5488</v>
      </c>
      <c r="J36" s="10">
        <v>5157</v>
      </c>
      <c r="K36" s="10">
        <v>331</v>
      </c>
      <c r="L36" s="10">
        <v>26761</v>
      </c>
      <c r="M36" s="10">
        <v>25635</v>
      </c>
      <c r="N36" s="10">
        <v>1126</v>
      </c>
      <c r="O36" s="10">
        <v>120626</v>
      </c>
      <c r="P36" s="10">
        <v>37431</v>
      </c>
      <c r="Q36" s="10">
        <v>83195</v>
      </c>
      <c r="R36" s="10">
        <v>27514</v>
      </c>
      <c r="S36" s="10">
        <v>20744</v>
      </c>
      <c r="T36" s="10">
        <v>6770</v>
      </c>
      <c r="U36" s="10">
        <v>2008239</v>
      </c>
      <c r="V36" s="10">
        <v>1241940</v>
      </c>
      <c r="W36" s="10">
        <v>766299</v>
      </c>
      <c r="X36" s="10">
        <v>64286</v>
      </c>
      <c r="Y36" s="10">
        <v>30289</v>
      </c>
      <c r="Z36" s="10">
        <v>33997</v>
      </c>
      <c r="AA36" s="10">
        <v>33257</v>
      </c>
      <c r="AB36" s="10">
        <v>31137</v>
      </c>
      <c r="AC36" s="10">
        <v>2120</v>
      </c>
      <c r="AD36" s="10">
        <v>3377</v>
      </c>
      <c r="AE36" s="10">
        <v>3377</v>
      </c>
      <c r="AF36" s="10">
        <v>0</v>
      </c>
      <c r="AG36" s="10">
        <v>0</v>
      </c>
      <c r="AH36" s="10">
        <v>0</v>
      </c>
      <c r="AI36" s="10">
        <v>0</v>
      </c>
      <c r="AJ36" s="10">
        <v>527177</v>
      </c>
      <c r="AK36" s="10">
        <v>77854</v>
      </c>
      <c r="AL36" s="10">
        <v>449323</v>
      </c>
      <c r="AM36" s="10">
        <v>60678</v>
      </c>
      <c r="AN36" s="10">
        <v>59236</v>
      </c>
      <c r="AO36" s="10">
        <v>1442</v>
      </c>
      <c r="AP36" s="10">
        <v>22970</v>
      </c>
      <c r="AQ36" s="10">
        <v>22819</v>
      </c>
      <c r="AR36" s="10">
        <v>151</v>
      </c>
      <c r="AS36" s="10">
        <v>114985</v>
      </c>
      <c r="AT36" s="10">
        <v>67570</v>
      </c>
      <c r="AU36" s="10">
        <v>47415</v>
      </c>
      <c r="AV36" s="10">
        <v>63567</v>
      </c>
      <c r="AW36" s="10">
        <v>15121</v>
      </c>
      <c r="AX36" s="10">
        <v>48446</v>
      </c>
      <c r="AY36" s="10">
        <v>50416</v>
      </c>
      <c r="AZ36" s="10">
        <v>48377</v>
      </c>
      <c r="BA36" s="10">
        <v>2039</v>
      </c>
      <c r="BB36" s="10">
        <v>50305</v>
      </c>
      <c r="BC36" s="10">
        <v>47526</v>
      </c>
      <c r="BD36" s="10">
        <v>2779</v>
      </c>
      <c r="BE36" s="10">
        <v>46159</v>
      </c>
      <c r="BF36" s="10">
        <v>38046</v>
      </c>
      <c r="BG36" s="10">
        <v>8113</v>
      </c>
      <c r="BH36" s="10">
        <v>60670</v>
      </c>
      <c r="BI36" s="10">
        <v>55968</v>
      </c>
      <c r="BJ36" s="10">
        <v>4702</v>
      </c>
      <c r="BK36" s="10">
        <v>13377</v>
      </c>
      <c r="BL36" s="10">
        <v>12349</v>
      </c>
      <c r="BM36" s="10">
        <v>1028</v>
      </c>
      <c r="BN36" s="10">
        <v>20655</v>
      </c>
      <c r="BO36" s="10">
        <v>19783</v>
      </c>
      <c r="BP36" s="10">
        <v>872</v>
      </c>
      <c r="BQ36" s="10">
        <v>20333</v>
      </c>
      <c r="BR36" s="10">
        <v>14552</v>
      </c>
      <c r="BS36" s="10">
        <v>5781</v>
      </c>
      <c r="BT36" s="10">
        <v>24334</v>
      </c>
      <c r="BU36" s="10">
        <v>22574</v>
      </c>
      <c r="BV36" s="10">
        <v>1760</v>
      </c>
      <c r="BW36" s="10">
        <v>59678</v>
      </c>
      <c r="BX36" s="10">
        <v>47895</v>
      </c>
      <c r="BY36" s="10">
        <v>11783</v>
      </c>
      <c r="BZ36" s="10">
        <v>92555</v>
      </c>
      <c r="CA36" s="10">
        <v>60156</v>
      </c>
      <c r="CB36" s="10">
        <v>32399</v>
      </c>
      <c r="CC36" s="10">
        <v>13669</v>
      </c>
      <c r="CD36" s="10">
        <v>12199</v>
      </c>
      <c r="CE36" s="10">
        <v>1470</v>
      </c>
      <c r="CF36" s="10">
        <v>22115</v>
      </c>
      <c r="CG36" s="10">
        <v>11002</v>
      </c>
      <c r="CH36" s="10">
        <v>11113</v>
      </c>
      <c r="CI36" s="10">
        <v>33493</v>
      </c>
      <c r="CJ36" s="10">
        <v>19158</v>
      </c>
      <c r="CK36" s="10">
        <v>14335</v>
      </c>
      <c r="CL36" s="10">
        <v>59214</v>
      </c>
      <c r="CM36" s="10">
        <v>33205</v>
      </c>
      <c r="CN36" s="10">
        <v>26009</v>
      </c>
      <c r="CO36" s="10">
        <v>16869</v>
      </c>
      <c r="CP36" s="10">
        <v>8935</v>
      </c>
      <c r="CQ36" s="10">
        <v>7934</v>
      </c>
      <c r="CR36" s="10">
        <v>5745</v>
      </c>
      <c r="CS36" s="10">
        <v>5165</v>
      </c>
      <c r="CT36" s="10">
        <v>580</v>
      </c>
      <c r="CU36" s="10">
        <v>10803</v>
      </c>
      <c r="CV36" s="10">
        <v>5480</v>
      </c>
      <c r="CW36" s="10">
        <v>5323</v>
      </c>
      <c r="CX36" s="10">
        <v>45392</v>
      </c>
      <c r="CY36" s="10">
        <v>14443</v>
      </c>
      <c r="CZ36" s="10">
        <v>30949</v>
      </c>
      <c r="DA36" s="10">
        <v>101125</v>
      </c>
      <c r="DB36" s="10">
        <v>101125</v>
      </c>
      <c r="DC36" s="10">
        <v>0</v>
      </c>
      <c r="DD36" s="10">
        <v>60275</v>
      </c>
      <c r="DE36" s="10">
        <v>37080</v>
      </c>
      <c r="DF36" s="10">
        <v>23195</v>
      </c>
      <c r="DG36" s="10">
        <v>36554</v>
      </c>
      <c r="DH36" s="10">
        <v>22199</v>
      </c>
      <c r="DI36" s="10">
        <v>14355</v>
      </c>
      <c r="DJ36" s="10">
        <v>44850</v>
      </c>
      <c r="DK36" s="10">
        <v>36923</v>
      </c>
      <c r="DL36" s="10">
        <v>7927</v>
      </c>
      <c r="DM36" s="10">
        <v>25329</v>
      </c>
      <c r="DN36" s="10">
        <v>18984</v>
      </c>
      <c r="DO36" s="10">
        <v>6345</v>
      </c>
      <c r="DP36" s="10">
        <v>229028</v>
      </c>
      <c r="DQ36" s="10">
        <v>142944</v>
      </c>
      <c r="DR36" s="10">
        <v>86084</v>
      </c>
      <c r="DS36" s="10">
        <v>61541</v>
      </c>
      <c r="DT36" s="10">
        <v>58991</v>
      </c>
      <c r="DU36" s="10">
        <v>2550</v>
      </c>
      <c r="DV36" s="10">
        <v>3413</v>
      </c>
      <c r="DW36" s="10">
        <v>3219</v>
      </c>
      <c r="DX36" s="10">
        <v>194</v>
      </c>
      <c r="DY36" s="10">
        <v>28488</v>
      </c>
      <c r="DZ36" s="10">
        <v>24367</v>
      </c>
      <c r="EA36" s="10">
        <v>4121</v>
      </c>
      <c r="EB36" s="10">
        <v>25715</v>
      </c>
      <c r="EC36" s="10">
        <v>16348</v>
      </c>
      <c r="ED36" s="10">
        <v>9367</v>
      </c>
      <c r="EE36" s="10">
        <v>34153</v>
      </c>
      <c r="EF36" s="10">
        <v>22557</v>
      </c>
      <c r="EG36" s="10">
        <v>11596</v>
      </c>
      <c r="EH36" s="10">
        <v>251411</v>
      </c>
      <c r="EI36" s="10">
        <v>39216</v>
      </c>
      <c r="EJ36" s="10">
        <v>212195</v>
      </c>
      <c r="EK36" s="10">
        <v>18041</v>
      </c>
      <c r="EL36" s="10">
        <v>14033</v>
      </c>
      <c r="EM36" s="10">
        <v>4008</v>
      </c>
      <c r="EN36" s="10">
        <v>2428</v>
      </c>
      <c r="EO36" s="10">
        <v>2093</v>
      </c>
      <c r="EP36" s="10">
        <v>335</v>
      </c>
      <c r="EQ36" s="10">
        <v>11283</v>
      </c>
      <c r="ER36" s="10">
        <v>9966</v>
      </c>
      <c r="ES36" s="10">
        <v>1317</v>
      </c>
      <c r="ET36" s="10">
        <v>275821</v>
      </c>
      <c r="EU36" s="10">
        <v>136417</v>
      </c>
      <c r="EV36" s="10">
        <v>139404</v>
      </c>
      <c r="EW36" s="10">
        <v>17085</v>
      </c>
      <c r="EX36" s="10">
        <v>16517</v>
      </c>
      <c r="EY36" s="10">
        <v>568</v>
      </c>
      <c r="EZ36" s="10">
        <v>105988</v>
      </c>
      <c r="FA36" s="10">
        <v>58925</v>
      </c>
      <c r="FB36" s="10">
        <v>47063</v>
      </c>
      <c r="FC36" s="10">
        <v>22856</v>
      </c>
      <c r="FD36" s="10">
        <v>15186</v>
      </c>
      <c r="FE36" s="10">
        <v>7670</v>
      </c>
      <c r="FF36" s="344"/>
      <c r="FG36" s="344"/>
      <c r="FH36" s="341"/>
    </row>
    <row r="37" spans="1:164" ht="15" customHeight="1">
      <c r="A37" s="666" t="s">
        <v>516</v>
      </c>
      <c r="B37" s="666"/>
      <c r="C37" s="666"/>
      <c r="D37" s="10">
        <v>11385995</v>
      </c>
      <c r="E37" s="10"/>
      <c r="F37" s="10"/>
      <c r="G37" s="10">
        <v>1711126</v>
      </c>
      <c r="H37" s="10">
        <v>9674869</v>
      </c>
      <c r="I37" s="10">
        <v>155606</v>
      </c>
      <c r="J37" s="10">
        <v>1891</v>
      </c>
      <c r="K37" s="10">
        <v>153715</v>
      </c>
      <c r="L37" s="10">
        <v>22176</v>
      </c>
      <c r="M37" s="10">
        <v>3150</v>
      </c>
      <c r="N37" s="10">
        <v>19026</v>
      </c>
      <c r="O37" s="10">
        <v>162297</v>
      </c>
      <c r="P37" s="10">
        <v>44219</v>
      </c>
      <c r="Q37" s="10">
        <v>118078</v>
      </c>
      <c r="R37" s="10">
        <v>69077</v>
      </c>
      <c r="S37" s="10">
        <v>27698</v>
      </c>
      <c r="T37" s="10">
        <v>41379</v>
      </c>
      <c r="U37" s="10">
        <v>1590347</v>
      </c>
      <c r="V37" s="10">
        <v>114727</v>
      </c>
      <c r="W37" s="10">
        <v>1475620</v>
      </c>
      <c r="X37" s="10">
        <v>414217</v>
      </c>
      <c r="Y37" s="10">
        <v>2994</v>
      </c>
      <c r="Z37" s="10">
        <v>411223</v>
      </c>
      <c r="AA37" s="10">
        <v>95832</v>
      </c>
      <c r="AB37" s="10">
        <v>18082</v>
      </c>
      <c r="AC37" s="10">
        <v>77750</v>
      </c>
      <c r="AD37" s="10">
        <v>19497</v>
      </c>
      <c r="AE37" s="10">
        <v>16173</v>
      </c>
      <c r="AF37" s="10">
        <v>3324</v>
      </c>
      <c r="AG37" s="10">
        <v>33020</v>
      </c>
      <c r="AH37" s="10">
        <v>0</v>
      </c>
      <c r="AI37" s="10">
        <v>33020</v>
      </c>
      <c r="AJ37" s="10">
        <v>800233</v>
      </c>
      <c r="AK37" s="10">
        <v>58387</v>
      </c>
      <c r="AL37" s="10">
        <v>741846</v>
      </c>
      <c r="AM37" s="10">
        <v>296794</v>
      </c>
      <c r="AN37" s="10">
        <v>146941</v>
      </c>
      <c r="AO37" s="10">
        <v>149853</v>
      </c>
      <c r="AP37" s="10">
        <v>47405</v>
      </c>
      <c r="AQ37" s="10">
        <v>11938</v>
      </c>
      <c r="AR37" s="10">
        <v>35467</v>
      </c>
      <c r="AS37" s="10">
        <v>53137</v>
      </c>
      <c r="AT37" s="10">
        <v>9782</v>
      </c>
      <c r="AU37" s="10">
        <v>43355</v>
      </c>
      <c r="AV37" s="10">
        <v>1137619</v>
      </c>
      <c r="AW37" s="10">
        <v>5617</v>
      </c>
      <c r="AX37" s="10">
        <v>1132002</v>
      </c>
      <c r="AY37" s="10">
        <v>170961</v>
      </c>
      <c r="AZ37" s="10">
        <v>33712</v>
      </c>
      <c r="BA37" s="10">
        <v>137249</v>
      </c>
      <c r="BB37" s="10">
        <v>110099</v>
      </c>
      <c r="BC37" s="10">
        <v>5400</v>
      </c>
      <c r="BD37" s="10">
        <v>104699</v>
      </c>
      <c r="BE37" s="10">
        <v>91259</v>
      </c>
      <c r="BF37" s="10">
        <v>1245</v>
      </c>
      <c r="BG37" s="10">
        <v>90014</v>
      </c>
      <c r="BH37" s="10">
        <v>128996</v>
      </c>
      <c r="BI37" s="10">
        <v>65923</v>
      </c>
      <c r="BJ37" s="10">
        <v>63073</v>
      </c>
      <c r="BK37" s="10">
        <v>236461</v>
      </c>
      <c r="BL37" s="10">
        <v>102969</v>
      </c>
      <c r="BM37" s="10">
        <v>133492</v>
      </c>
      <c r="BN37" s="10">
        <v>36297</v>
      </c>
      <c r="BO37" s="10">
        <v>1466</v>
      </c>
      <c r="BP37" s="10">
        <v>34831</v>
      </c>
      <c r="BQ37" s="10">
        <v>204863</v>
      </c>
      <c r="BR37" s="10">
        <v>30655</v>
      </c>
      <c r="BS37" s="10">
        <v>174208</v>
      </c>
      <c r="BT37" s="10">
        <v>157997</v>
      </c>
      <c r="BU37" s="10">
        <v>71239</v>
      </c>
      <c r="BV37" s="10">
        <v>86758</v>
      </c>
      <c r="BW37" s="10">
        <v>170208</v>
      </c>
      <c r="BX37" s="10">
        <v>6360</v>
      </c>
      <c r="BY37" s="10">
        <v>163848</v>
      </c>
      <c r="BZ37" s="10">
        <v>352752</v>
      </c>
      <c r="CA37" s="10">
        <v>42280</v>
      </c>
      <c r="CB37" s="10">
        <v>310472</v>
      </c>
      <c r="CC37" s="10">
        <v>37803</v>
      </c>
      <c r="CD37" s="10">
        <v>418</v>
      </c>
      <c r="CE37" s="10">
        <v>37385</v>
      </c>
      <c r="CF37" s="10">
        <v>178122</v>
      </c>
      <c r="CG37" s="10">
        <v>4903</v>
      </c>
      <c r="CH37" s="10">
        <v>173219</v>
      </c>
      <c r="CI37" s="10">
        <v>23998</v>
      </c>
      <c r="CJ37" s="10">
        <v>1496</v>
      </c>
      <c r="CK37" s="10">
        <v>22502</v>
      </c>
      <c r="CL37" s="10">
        <v>42331</v>
      </c>
      <c r="CM37" s="10">
        <v>8467</v>
      </c>
      <c r="CN37" s="10">
        <v>33864</v>
      </c>
      <c r="CO37" s="10">
        <v>165518</v>
      </c>
      <c r="CP37" s="10">
        <v>7637</v>
      </c>
      <c r="CQ37" s="10">
        <v>157881</v>
      </c>
      <c r="CR37" s="10">
        <v>51162</v>
      </c>
      <c r="CS37" s="10">
        <v>22876</v>
      </c>
      <c r="CT37" s="10">
        <v>28286</v>
      </c>
      <c r="CU37" s="10">
        <v>222534</v>
      </c>
      <c r="CV37" s="10">
        <v>48640</v>
      </c>
      <c r="CW37" s="10">
        <v>173894</v>
      </c>
      <c r="CX37" s="10">
        <v>34326</v>
      </c>
      <c r="CY37" s="10">
        <v>1396</v>
      </c>
      <c r="CZ37" s="10">
        <v>32930</v>
      </c>
      <c r="DA37" s="10">
        <v>732914</v>
      </c>
      <c r="DB37" s="10">
        <v>339075</v>
      </c>
      <c r="DC37" s="10">
        <v>393839</v>
      </c>
      <c r="DD37" s="10">
        <v>224612</v>
      </c>
      <c r="DE37" s="10">
        <v>24165</v>
      </c>
      <c r="DF37" s="10">
        <v>200447</v>
      </c>
      <c r="DG37" s="10">
        <v>95804</v>
      </c>
      <c r="DH37" s="10">
        <v>5477</v>
      </c>
      <c r="DI37" s="10">
        <v>90327</v>
      </c>
      <c r="DJ37" s="10">
        <v>329191</v>
      </c>
      <c r="DK37" s="10">
        <v>21294</v>
      </c>
      <c r="DL37" s="10">
        <v>307897</v>
      </c>
      <c r="DM37" s="10">
        <v>125033</v>
      </c>
      <c r="DN37" s="10">
        <v>26590</v>
      </c>
      <c r="DO37" s="10">
        <v>98443</v>
      </c>
      <c r="DP37" s="10">
        <v>281524</v>
      </c>
      <c r="DQ37" s="10">
        <v>26339</v>
      </c>
      <c r="DR37" s="10">
        <v>255185</v>
      </c>
      <c r="DS37" s="10">
        <v>231986</v>
      </c>
      <c r="DT37" s="10">
        <v>43428</v>
      </c>
      <c r="DU37" s="10">
        <v>188558</v>
      </c>
      <c r="DV37" s="10">
        <v>48593</v>
      </c>
      <c r="DW37" s="10">
        <v>34839</v>
      </c>
      <c r="DX37" s="10">
        <v>13754</v>
      </c>
      <c r="DY37" s="10">
        <v>162240</v>
      </c>
      <c r="DZ37" s="10">
        <v>32409</v>
      </c>
      <c r="EA37" s="10">
        <v>129831</v>
      </c>
      <c r="EB37" s="10">
        <v>44214</v>
      </c>
      <c r="EC37" s="10">
        <v>15699</v>
      </c>
      <c r="ED37" s="10">
        <v>28515</v>
      </c>
      <c r="EE37" s="10">
        <v>131705</v>
      </c>
      <c r="EF37" s="10">
        <v>39665</v>
      </c>
      <c r="EG37" s="10">
        <v>92040</v>
      </c>
      <c r="EH37" s="10">
        <v>586157</v>
      </c>
      <c r="EI37" s="10">
        <v>63174</v>
      </c>
      <c r="EJ37" s="10">
        <v>522983</v>
      </c>
      <c r="EK37" s="10">
        <v>163057</v>
      </c>
      <c r="EL37" s="10">
        <v>19159</v>
      </c>
      <c r="EM37" s="10">
        <v>143898</v>
      </c>
      <c r="EN37" s="10">
        <v>23884</v>
      </c>
      <c r="EO37" s="10">
        <v>9683</v>
      </c>
      <c r="EP37" s="10">
        <v>14201</v>
      </c>
      <c r="EQ37" s="10">
        <v>259847</v>
      </c>
      <c r="ER37" s="10">
        <v>30901</v>
      </c>
      <c r="ES37" s="10">
        <v>228946</v>
      </c>
      <c r="ET37" s="10">
        <v>289159</v>
      </c>
      <c r="EU37" s="10">
        <v>2914</v>
      </c>
      <c r="EV37" s="10">
        <v>286245</v>
      </c>
      <c r="EW37" s="10">
        <v>64738</v>
      </c>
      <c r="EX37" s="10">
        <v>14549</v>
      </c>
      <c r="EY37" s="10">
        <v>50189</v>
      </c>
      <c r="EZ37" s="10">
        <v>255260</v>
      </c>
      <c r="FA37" s="10">
        <v>42594</v>
      </c>
      <c r="FB37" s="10">
        <v>212666</v>
      </c>
      <c r="FC37" s="10">
        <v>23133</v>
      </c>
      <c r="FD37" s="10">
        <v>491</v>
      </c>
      <c r="FE37" s="10">
        <v>22642</v>
      </c>
      <c r="FF37" s="344"/>
      <c r="FG37" s="344"/>
      <c r="FH37" s="341"/>
    </row>
    <row r="38" spans="1:164" ht="15" customHeight="1">
      <c r="A38" s="666" t="s">
        <v>517</v>
      </c>
      <c r="B38" s="666"/>
      <c r="C38" s="666"/>
      <c r="D38" s="10">
        <v>7068890</v>
      </c>
      <c r="E38" s="10"/>
      <c r="F38" s="10"/>
      <c r="G38" s="10">
        <v>810637</v>
      </c>
      <c r="H38" s="10">
        <v>6258253</v>
      </c>
      <c r="I38" s="10">
        <v>114277</v>
      </c>
      <c r="J38" s="10">
        <v>44096</v>
      </c>
      <c r="K38" s="10">
        <v>70181</v>
      </c>
      <c r="L38" s="10">
        <v>47433</v>
      </c>
      <c r="M38" s="10">
        <v>11155</v>
      </c>
      <c r="N38" s="10">
        <v>36278</v>
      </c>
      <c r="O38" s="10">
        <v>29373</v>
      </c>
      <c r="P38" s="10">
        <v>9164</v>
      </c>
      <c r="Q38" s="10">
        <v>20209</v>
      </c>
      <c r="R38" s="10">
        <v>31357</v>
      </c>
      <c r="S38" s="10">
        <v>104</v>
      </c>
      <c r="T38" s="10">
        <v>31253</v>
      </c>
      <c r="U38" s="10">
        <v>873202</v>
      </c>
      <c r="V38" s="10">
        <v>1152</v>
      </c>
      <c r="W38" s="10">
        <v>872050</v>
      </c>
      <c r="X38" s="10">
        <v>212298</v>
      </c>
      <c r="Y38" s="10">
        <v>73</v>
      </c>
      <c r="Z38" s="10">
        <v>212225</v>
      </c>
      <c r="AA38" s="10">
        <v>134796</v>
      </c>
      <c r="AB38" s="10">
        <v>10328</v>
      </c>
      <c r="AC38" s="10">
        <v>124468</v>
      </c>
      <c r="AD38" s="10">
        <v>13524</v>
      </c>
      <c r="AE38" s="10">
        <v>5446</v>
      </c>
      <c r="AF38" s="10">
        <v>8078</v>
      </c>
      <c r="AG38" s="10">
        <v>60623</v>
      </c>
      <c r="AH38" s="10">
        <v>0</v>
      </c>
      <c r="AI38" s="10">
        <v>60623</v>
      </c>
      <c r="AJ38" s="10">
        <v>257184</v>
      </c>
      <c r="AK38" s="10">
        <v>0</v>
      </c>
      <c r="AL38" s="10">
        <v>257184</v>
      </c>
      <c r="AM38" s="10">
        <v>138492</v>
      </c>
      <c r="AN38" s="10">
        <v>4017</v>
      </c>
      <c r="AO38" s="10">
        <v>134475</v>
      </c>
      <c r="AP38" s="10">
        <v>34130</v>
      </c>
      <c r="AQ38" s="10">
        <v>22226</v>
      </c>
      <c r="AR38" s="10">
        <v>11904</v>
      </c>
      <c r="AS38" s="10">
        <v>39172</v>
      </c>
      <c r="AT38" s="10">
        <v>29565</v>
      </c>
      <c r="AU38" s="10">
        <v>9607</v>
      </c>
      <c r="AV38" s="10">
        <v>229172</v>
      </c>
      <c r="AW38" s="10">
        <v>41183</v>
      </c>
      <c r="AX38" s="10">
        <v>187989</v>
      </c>
      <c r="AY38" s="10">
        <v>43226</v>
      </c>
      <c r="AZ38" s="10">
        <v>5077</v>
      </c>
      <c r="BA38" s="10">
        <v>38149</v>
      </c>
      <c r="BB38" s="10">
        <v>27273</v>
      </c>
      <c r="BC38" s="10">
        <v>14367</v>
      </c>
      <c r="BD38" s="10">
        <v>12906</v>
      </c>
      <c r="BE38" s="10">
        <v>48079</v>
      </c>
      <c r="BF38" s="10">
        <v>5630</v>
      </c>
      <c r="BG38" s="10">
        <v>42449</v>
      </c>
      <c r="BH38" s="10">
        <v>40105</v>
      </c>
      <c r="BI38" s="10">
        <v>17531</v>
      </c>
      <c r="BJ38" s="10">
        <v>22574</v>
      </c>
      <c r="BK38" s="10">
        <v>59360</v>
      </c>
      <c r="BL38" s="10">
        <v>2208</v>
      </c>
      <c r="BM38" s="10">
        <v>57152</v>
      </c>
      <c r="BN38" s="10">
        <v>38505</v>
      </c>
      <c r="BO38" s="10">
        <v>9429</v>
      </c>
      <c r="BP38" s="10">
        <v>29076</v>
      </c>
      <c r="BQ38" s="10">
        <v>187928</v>
      </c>
      <c r="BR38" s="10">
        <v>12714</v>
      </c>
      <c r="BS38" s="10">
        <v>175214</v>
      </c>
      <c r="BT38" s="10">
        <v>349651</v>
      </c>
      <c r="BU38" s="10">
        <v>8588</v>
      </c>
      <c r="BV38" s="10">
        <v>341063</v>
      </c>
      <c r="BW38" s="10">
        <v>55774</v>
      </c>
      <c r="BX38" s="10">
        <v>8143</v>
      </c>
      <c r="BY38" s="10">
        <v>47631</v>
      </c>
      <c r="BZ38" s="10">
        <v>295582</v>
      </c>
      <c r="CA38" s="10">
        <v>15564</v>
      </c>
      <c r="CB38" s="10">
        <v>280018</v>
      </c>
      <c r="CC38" s="10">
        <v>40754</v>
      </c>
      <c r="CD38" s="10">
        <v>3758</v>
      </c>
      <c r="CE38" s="10">
        <v>36996</v>
      </c>
      <c r="CF38" s="10">
        <v>63987</v>
      </c>
      <c r="CG38" s="10">
        <v>19467</v>
      </c>
      <c r="CH38" s="10">
        <v>44520</v>
      </c>
      <c r="CI38" s="10">
        <v>12508</v>
      </c>
      <c r="CJ38" s="10">
        <v>1541</v>
      </c>
      <c r="CK38" s="10">
        <v>10967</v>
      </c>
      <c r="CL38" s="10">
        <v>43290</v>
      </c>
      <c r="CM38" s="10">
        <v>2175</v>
      </c>
      <c r="CN38" s="10">
        <v>41115</v>
      </c>
      <c r="CO38" s="10">
        <v>29313</v>
      </c>
      <c r="CP38" s="10">
        <v>9460</v>
      </c>
      <c r="CQ38" s="10">
        <v>19853</v>
      </c>
      <c r="CR38" s="10">
        <v>43487</v>
      </c>
      <c r="CS38" s="10">
        <v>17016</v>
      </c>
      <c r="CT38" s="10">
        <v>26471</v>
      </c>
      <c r="CU38" s="10">
        <v>217436</v>
      </c>
      <c r="CV38" s="10">
        <v>58767</v>
      </c>
      <c r="CW38" s="10">
        <v>158669</v>
      </c>
      <c r="CX38" s="10">
        <v>18020</v>
      </c>
      <c r="CY38" s="10">
        <v>3356</v>
      </c>
      <c r="CZ38" s="10">
        <v>14664</v>
      </c>
      <c r="DA38" s="10">
        <v>1241666</v>
      </c>
      <c r="DB38" s="10">
        <v>13837</v>
      </c>
      <c r="DC38" s="10">
        <v>1227829</v>
      </c>
      <c r="DD38" s="10">
        <v>175960</v>
      </c>
      <c r="DE38" s="10">
        <v>73875</v>
      </c>
      <c r="DF38" s="10">
        <v>102085</v>
      </c>
      <c r="DG38" s="10">
        <v>14745</v>
      </c>
      <c r="DH38" s="10">
        <v>3510</v>
      </c>
      <c r="DI38" s="10">
        <v>11235</v>
      </c>
      <c r="DJ38" s="10">
        <v>140909</v>
      </c>
      <c r="DK38" s="10">
        <v>33346</v>
      </c>
      <c r="DL38" s="10">
        <v>107563</v>
      </c>
      <c r="DM38" s="10">
        <v>60024</v>
      </c>
      <c r="DN38" s="10">
        <v>13638</v>
      </c>
      <c r="DO38" s="10">
        <v>46386</v>
      </c>
      <c r="DP38" s="10">
        <v>78508</v>
      </c>
      <c r="DQ38" s="10">
        <v>10060</v>
      </c>
      <c r="DR38" s="10">
        <v>68448</v>
      </c>
      <c r="DS38" s="10">
        <v>283125</v>
      </c>
      <c r="DT38" s="10">
        <v>61876</v>
      </c>
      <c r="DU38" s="10">
        <v>221249</v>
      </c>
      <c r="DV38" s="10">
        <v>52751</v>
      </c>
      <c r="DW38" s="10">
        <v>12893</v>
      </c>
      <c r="DX38" s="10">
        <v>39858</v>
      </c>
      <c r="DY38" s="10">
        <v>53066</v>
      </c>
      <c r="DZ38" s="10">
        <v>12900</v>
      </c>
      <c r="EA38" s="10">
        <v>40166</v>
      </c>
      <c r="EB38" s="10">
        <v>10274</v>
      </c>
      <c r="EC38" s="10">
        <v>0</v>
      </c>
      <c r="ED38" s="10">
        <v>10274</v>
      </c>
      <c r="EE38" s="10">
        <v>103321</v>
      </c>
      <c r="EF38" s="10">
        <v>3768</v>
      </c>
      <c r="EG38" s="10">
        <v>99553</v>
      </c>
      <c r="EH38" s="10">
        <v>272379</v>
      </c>
      <c r="EI38" s="10">
        <v>0</v>
      </c>
      <c r="EJ38" s="10">
        <v>272379</v>
      </c>
      <c r="EK38" s="10">
        <v>27166</v>
      </c>
      <c r="EL38" s="10">
        <v>4643</v>
      </c>
      <c r="EM38" s="10">
        <v>22523</v>
      </c>
      <c r="EN38" s="10">
        <v>17966</v>
      </c>
      <c r="EO38" s="10">
        <v>4769</v>
      </c>
      <c r="EP38" s="10">
        <v>13197</v>
      </c>
      <c r="EQ38" s="10">
        <v>158817</v>
      </c>
      <c r="ER38" s="10">
        <v>28674</v>
      </c>
      <c r="ES38" s="10">
        <v>130143</v>
      </c>
      <c r="ET38" s="10">
        <v>422464</v>
      </c>
      <c r="EU38" s="10">
        <v>110438</v>
      </c>
      <c r="EV38" s="10">
        <v>312026</v>
      </c>
      <c r="EW38" s="10">
        <v>25900</v>
      </c>
      <c r="EX38" s="10">
        <v>8379</v>
      </c>
      <c r="EY38" s="10">
        <v>17521</v>
      </c>
      <c r="EZ38" s="10">
        <v>95464</v>
      </c>
      <c r="FA38" s="10">
        <v>16616</v>
      </c>
      <c r="FB38" s="10">
        <v>78848</v>
      </c>
      <c r="FC38" s="10">
        <v>5074</v>
      </c>
      <c r="FD38" s="10">
        <v>4115</v>
      </c>
      <c r="FE38" s="10">
        <v>959</v>
      </c>
      <c r="FF38" s="344"/>
      <c r="FG38" s="344"/>
      <c r="FH38" s="341"/>
    </row>
    <row r="39" spans="1:164" ht="15" customHeight="1">
      <c r="A39" s="666" t="s">
        <v>518</v>
      </c>
      <c r="B39" s="666"/>
      <c r="C39" s="666"/>
      <c r="D39" s="10">
        <v>57475859</v>
      </c>
      <c r="E39" s="10"/>
      <c r="F39" s="10"/>
      <c r="G39" s="10">
        <v>1029554</v>
      </c>
      <c r="H39" s="10">
        <v>56446305</v>
      </c>
      <c r="I39" s="10">
        <v>562877</v>
      </c>
      <c r="J39" s="10">
        <v>0</v>
      </c>
      <c r="K39" s="10">
        <v>562877</v>
      </c>
      <c r="L39" s="10">
        <v>108268</v>
      </c>
      <c r="M39" s="10">
        <v>0</v>
      </c>
      <c r="N39" s="10">
        <v>108268</v>
      </c>
      <c r="O39" s="10">
        <v>934287</v>
      </c>
      <c r="P39" s="10">
        <v>0</v>
      </c>
      <c r="Q39" s="10">
        <v>934287</v>
      </c>
      <c r="R39" s="10">
        <v>331197</v>
      </c>
      <c r="S39" s="10">
        <v>0</v>
      </c>
      <c r="T39" s="10">
        <v>331197</v>
      </c>
      <c r="U39" s="10">
        <v>8398253</v>
      </c>
      <c r="V39" s="10">
        <v>0</v>
      </c>
      <c r="W39" s="10">
        <v>8398253</v>
      </c>
      <c r="X39" s="10">
        <v>1040253</v>
      </c>
      <c r="Y39" s="10">
        <v>0</v>
      </c>
      <c r="Z39" s="10">
        <v>1040253</v>
      </c>
      <c r="AA39" s="10">
        <v>419864</v>
      </c>
      <c r="AB39" s="10">
        <v>0</v>
      </c>
      <c r="AC39" s="10">
        <v>419864</v>
      </c>
      <c r="AD39" s="10">
        <v>170580</v>
      </c>
      <c r="AE39" s="10">
        <v>0</v>
      </c>
      <c r="AF39" s="10">
        <v>170580</v>
      </c>
      <c r="AG39" s="10">
        <v>322304</v>
      </c>
      <c r="AH39" s="10">
        <v>0</v>
      </c>
      <c r="AI39" s="10">
        <v>322304</v>
      </c>
      <c r="AJ39" s="10">
        <v>3480672</v>
      </c>
      <c r="AK39" s="10">
        <v>0</v>
      </c>
      <c r="AL39" s="10">
        <v>3480672</v>
      </c>
      <c r="AM39" s="10">
        <v>1933032</v>
      </c>
      <c r="AN39" s="10">
        <v>0</v>
      </c>
      <c r="AO39" s="10">
        <v>1933032</v>
      </c>
      <c r="AP39" s="10">
        <v>527897</v>
      </c>
      <c r="AQ39" s="10">
        <v>0</v>
      </c>
      <c r="AR39" s="10">
        <v>527897</v>
      </c>
      <c r="AS39" s="10">
        <v>253094</v>
      </c>
      <c r="AT39" s="10">
        <v>0</v>
      </c>
      <c r="AU39" s="10">
        <v>253094</v>
      </c>
      <c r="AV39" s="10">
        <v>1423887</v>
      </c>
      <c r="AW39" s="10">
        <v>0</v>
      </c>
      <c r="AX39" s="10">
        <v>1423887</v>
      </c>
      <c r="AY39" s="10">
        <v>1836300</v>
      </c>
      <c r="AZ39" s="10">
        <v>0</v>
      </c>
      <c r="BA39" s="10">
        <v>1836300</v>
      </c>
      <c r="BB39" s="10">
        <v>591382</v>
      </c>
      <c r="BC39" s="10">
        <v>0</v>
      </c>
      <c r="BD39" s="10">
        <v>591382</v>
      </c>
      <c r="BE39" s="10">
        <v>478991</v>
      </c>
      <c r="BF39" s="10">
        <v>0</v>
      </c>
      <c r="BG39" s="10">
        <v>478991</v>
      </c>
      <c r="BH39" s="10">
        <v>670692</v>
      </c>
      <c r="BI39" s="10">
        <v>0</v>
      </c>
      <c r="BJ39" s="10">
        <v>670692</v>
      </c>
      <c r="BK39" s="10">
        <v>480691</v>
      </c>
      <c r="BL39" s="10">
        <v>0</v>
      </c>
      <c r="BM39" s="10">
        <v>480691</v>
      </c>
      <c r="BN39" s="10">
        <v>193681</v>
      </c>
      <c r="BO39" s="10">
        <v>0</v>
      </c>
      <c r="BP39" s="10">
        <v>193681</v>
      </c>
      <c r="BQ39" s="10">
        <v>1342471</v>
      </c>
      <c r="BR39" s="10">
        <v>170631</v>
      </c>
      <c r="BS39" s="10">
        <v>1171840</v>
      </c>
      <c r="BT39" s="10">
        <v>1732860</v>
      </c>
      <c r="BU39" s="10">
        <v>467980</v>
      </c>
      <c r="BV39" s="10">
        <v>1264880</v>
      </c>
      <c r="BW39" s="10">
        <v>1392471</v>
      </c>
      <c r="BX39" s="10">
        <v>0</v>
      </c>
      <c r="BY39" s="10">
        <v>1392471</v>
      </c>
      <c r="BZ39" s="10">
        <v>1068248</v>
      </c>
      <c r="CA39" s="10">
        <v>254223</v>
      </c>
      <c r="CB39" s="10">
        <v>814025</v>
      </c>
      <c r="CC39" s="10">
        <v>296586</v>
      </c>
      <c r="CD39" s="10">
        <v>0</v>
      </c>
      <c r="CE39" s="10">
        <v>296586</v>
      </c>
      <c r="CF39" s="10">
        <v>1103150</v>
      </c>
      <c r="CG39" s="10">
        <v>0</v>
      </c>
      <c r="CH39" s="10">
        <v>1103150</v>
      </c>
      <c r="CI39" s="10">
        <v>128131</v>
      </c>
      <c r="CJ39" s="10">
        <v>0</v>
      </c>
      <c r="CK39" s="10">
        <v>128131</v>
      </c>
      <c r="CL39" s="10">
        <v>305785</v>
      </c>
      <c r="CM39" s="10">
        <v>68</v>
      </c>
      <c r="CN39" s="10">
        <v>305717</v>
      </c>
      <c r="CO39" s="10">
        <v>499982</v>
      </c>
      <c r="CP39" s="10">
        <v>0</v>
      </c>
      <c r="CQ39" s="10">
        <v>499982</v>
      </c>
      <c r="CR39" s="10">
        <v>155372</v>
      </c>
      <c r="CS39" s="10">
        <v>2140</v>
      </c>
      <c r="CT39" s="10">
        <v>153232</v>
      </c>
      <c r="CU39" s="10">
        <v>1732518</v>
      </c>
      <c r="CV39" s="10">
        <v>20173</v>
      </c>
      <c r="CW39" s="10">
        <v>1712345</v>
      </c>
      <c r="CX39" s="10">
        <v>205001</v>
      </c>
      <c r="CY39" s="10">
        <v>0</v>
      </c>
      <c r="CZ39" s="10">
        <v>205001</v>
      </c>
      <c r="DA39" s="10">
        <v>2911374</v>
      </c>
      <c r="DB39" s="10">
        <v>0</v>
      </c>
      <c r="DC39" s="10">
        <v>2911374</v>
      </c>
      <c r="DD39" s="10">
        <v>1485965</v>
      </c>
      <c r="DE39" s="10">
        <v>0</v>
      </c>
      <c r="DF39" s="10">
        <v>1485965</v>
      </c>
      <c r="DG39" s="10">
        <v>70784</v>
      </c>
      <c r="DH39" s="10">
        <v>0</v>
      </c>
      <c r="DI39" s="10">
        <v>70784</v>
      </c>
      <c r="DJ39" s="10">
        <v>2418631</v>
      </c>
      <c r="DK39" s="10">
        <v>0</v>
      </c>
      <c r="DL39" s="10">
        <v>2418631</v>
      </c>
      <c r="DM39" s="10">
        <v>446373</v>
      </c>
      <c r="DN39" s="10">
        <v>15</v>
      </c>
      <c r="DO39" s="10">
        <v>446358</v>
      </c>
      <c r="DP39" s="10">
        <v>1191143</v>
      </c>
      <c r="DQ39" s="10">
        <v>0</v>
      </c>
      <c r="DR39" s="10">
        <v>1191143</v>
      </c>
      <c r="DS39" s="10">
        <v>2799088</v>
      </c>
      <c r="DT39" s="10">
        <v>0</v>
      </c>
      <c r="DU39" s="10">
        <v>2799088</v>
      </c>
      <c r="DV39" s="10">
        <v>234351</v>
      </c>
      <c r="DW39" s="10">
        <v>99656</v>
      </c>
      <c r="DX39" s="10">
        <v>134695</v>
      </c>
      <c r="DY39" s="10">
        <v>672593</v>
      </c>
      <c r="DZ39" s="10">
        <v>0</v>
      </c>
      <c r="EA39" s="10">
        <v>672593</v>
      </c>
      <c r="EB39" s="10">
        <v>108116</v>
      </c>
      <c r="EC39" s="10">
        <v>0</v>
      </c>
      <c r="ED39" s="10">
        <v>108116</v>
      </c>
      <c r="EE39" s="10">
        <v>947033</v>
      </c>
      <c r="EF39" s="10">
        <v>0</v>
      </c>
      <c r="EG39" s="10">
        <v>947033</v>
      </c>
      <c r="EH39" s="10">
        <v>3876145</v>
      </c>
      <c r="EI39" s="10">
        <v>170</v>
      </c>
      <c r="EJ39" s="10">
        <v>3875975</v>
      </c>
      <c r="EK39" s="10">
        <v>407781</v>
      </c>
      <c r="EL39" s="10">
        <v>0</v>
      </c>
      <c r="EM39" s="10">
        <v>407781</v>
      </c>
      <c r="EN39" s="10">
        <v>80525</v>
      </c>
      <c r="EO39" s="10">
        <v>0</v>
      </c>
      <c r="EP39" s="10">
        <v>80525</v>
      </c>
      <c r="EQ39" s="10">
        <v>1715069</v>
      </c>
      <c r="ER39" s="10">
        <v>0</v>
      </c>
      <c r="ES39" s="10">
        <v>1715069</v>
      </c>
      <c r="ET39" s="10">
        <v>2606105</v>
      </c>
      <c r="EU39" s="10">
        <v>1849</v>
      </c>
      <c r="EV39" s="10">
        <v>2604256</v>
      </c>
      <c r="EW39" s="10">
        <v>314876</v>
      </c>
      <c r="EX39" s="10">
        <v>12565</v>
      </c>
      <c r="EY39" s="10">
        <v>302311</v>
      </c>
      <c r="EZ39" s="10">
        <v>990607</v>
      </c>
      <c r="FA39" s="10">
        <v>66</v>
      </c>
      <c r="FB39" s="10">
        <v>990541</v>
      </c>
      <c r="FC39" s="10">
        <v>78523</v>
      </c>
      <c r="FD39" s="10">
        <v>18</v>
      </c>
      <c r="FE39" s="10">
        <v>78505</v>
      </c>
      <c r="FF39" s="344"/>
      <c r="FG39" s="344"/>
      <c r="FH39" s="341"/>
    </row>
    <row r="40" spans="1:164" ht="15" customHeight="1">
      <c r="A40" s="666" t="s">
        <v>519</v>
      </c>
      <c r="B40" s="666"/>
      <c r="C40" s="666"/>
      <c r="D40" s="10">
        <v>18403547</v>
      </c>
      <c r="E40" s="10"/>
      <c r="F40" s="10"/>
      <c r="G40" s="10">
        <v>331593</v>
      </c>
      <c r="H40" s="10">
        <v>18071954</v>
      </c>
      <c r="I40" s="10">
        <v>237831</v>
      </c>
      <c r="J40" s="10">
        <v>6535</v>
      </c>
      <c r="K40" s="10">
        <v>231296</v>
      </c>
      <c r="L40" s="10">
        <v>87923</v>
      </c>
      <c r="M40" s="10">
        <v>0</v>
      </c>
      <c r="N40" s="10">
        <v>87923</v>
      </c>
      <c r="O40" s="10">
        <v>478735</v>
      </c>
      <c r="P40" s="10">
        <v>3535</v>
      </c>
      <c r="Q40" s="10">
        <v>475200</v>
      </c>
      <c r="R40" s="10">
        <v>185130</v>
      </c>
      <c r="S40" s="10">
        <v>2</v>
      </c>
      <c r="T40" s="10">
        <v>185128</v>
      </c>
      <c r="U40" s="10">
        <v>3219316</v>
      </c>
      <c r="V40" s="10">
        <v>0</v>
      </c>
      <c r="W40" s="10">
        <v>3219316</v>
      </c>
      <c r="X40" s="10">
        <v>126733</v>
      </c>
      <c r="Y40" s="10">
        <v>5933</v>
      </c>
      <c r="Z40" s="10">
        <v>120800</v>
      </c>
      <c r="AA40" s="10">
        <v>167016</v>
      </c>
      <c r="AB40" s="10">
        <v>63426</v>
      </c>
      <c r="AC40" s="10">
        <v>103590</v>
      </c>
      <c r="AD40" s="10">
        <v>83181</v>
      </c>
      <c r="AE40" s="10">
        <v>69565</v>
      </c>
      <c r="AF40" s="10">
        <v>13616</v>
      </c>
      <c r="AG40" s="10">
        <v>4872</v>
      </c>
      <c r="AH40" s="10">
        <v>0</v>
      </c>
      <c r="AI40" s="10">
        <v>4872</v>
      </c>
      <c r="AJ40" s="10">
        <v>2371685</v>
      </c>
      <c r="AK40" s="10">
        <v>30316</v>
      </c>
      <c r="AL40" s="10">
        <v>2341369</v>
      </c>
      <c r="AM40" s="10">
        <v>647278</v>
      </c>
      <c r="AN40" s="10">
        <v>0</v>
      </c>
      <c r="AO40" s="10">
        <v>647278</v>
      </c>
      <c r="AP40" s="10">
        <v>181199</v>
      </c>
      <c r="AQ40" s="10">
        <v>0</v>
      </c>
      <c r="AR40" s="10">
        <v>181199</v>
      </c>
      <c r="AS40" s="10">
        <v>172699</v>
      </c>
      <c r="AT40" s="10">
        <v>0</v>
      </c>
      <c r="AU40" s="10">
        <v>172699</v>
      </c>
      <c r="AV40" s="10">
        <v>333350</v>
      </c>
      <c r="AW40" s="10">
        <v>0</v>
      </c>
      <c r="AX40" s="10">
        <v>333350</v>
      </c>
      <c r="AY40" s="10">
        <v>155264</v>
      </c>
      <c r="AZ40" s="10">
        <v>0</v>
      </c>
      <c r="BA40" s="10">
        <v>155264</v>
      </c>
      <c r="BB40" s="10">
        <v>278439</v>
      </c>
      <c r="BC40" s="10">
        <v>4487</v>
      </c>
      <c r="BD40" s="10">
        <v>273952</v>
      </c>
      <c r="BE40" s="10">
        <v>164288</v>
      </c>
      <c r="BF40" s="10">
        <v>0</v>
      </c>
      <c r="BG40" s="10">
        <v>164288</v>
      </c>
      <c r="BH40" s="10">
        <v>137172</v>
      </c>
      <c r="BI40" s="10">
        <v>941</v>
      </c>
      <c r="BJ40" s="10">
        <v>136231</v>
      </c>
      <c r="BK40" s="10">
        <v>220656</v>
      </c>
      <c r="BL40" s="10">
        <v>0</v>
      </c>
      <c r="BM40" s="10">
        <v>220656</v>
      </c>
      <c r="BN40" s="10">
        <v>55179</v>
      </c>
      <c r="BO40" s="10">
        <v>0</v>
      </c>
      <c r="BP40" s="10">
        <v>55179</v>
      </c>
      <c r="BQ40" s="10">
        <v>505641</v>
      </c>
      <c r="BR40" s="10">
        <v>0</v>
      </c>
      <c r="BS40" s="10">
        <v>505641</v>
      </c>
      <c r="BT40" s="10">
        <v>139009</v>
      </c>
      <c r="BU40" s="10">
        <v>0</v>
      </c>
      <c r="BV40" s="10">
        <v>139009</v>
      </c>
      <c r="BW40" s="10">
        <v>194840</v>
      </c>
      <c r="BX40" s="10">
        <v>0</v>
      </c>
      <c r="BY40" s="10">
        <v>194840</v>
      </c>
      <c r="BZ40" s="10">
        <v>287195</v>
      </c>
      <c r="CA40" s="10">
        <v>0</v>
      </c>
      <c r="CB40" s="10">
        <v>287195</v>
      </c>
      <c r="CC40" s="10">
        <v>161818</v>
      </c>
      <c r="CD40" s="10">
        <v>0</v>
      </c>
      <c r="CE40" s="10">
        <v>161818</v>
      </c>
      <c r="CF40" s="10">
        <v>127877</v>
      </c>
      <c r="CG40" s="10">
        <v>1542</v>
      </c>
      <c r="CH40" s="10">
        <v>126335</v>
      </c>
      <c r="CI40" s="10">
        <v>77324</v>
      </c>
      <c r="CJ40" s="10">
        <v>0</v>
      </c>
      <c r="CK40" s="10">
        <v>77324</v>
      </c>
      <c r="CL40" s="10">
        <v>56317</v>
      </c>
      <c r="CM40" s="10">
        <v>188</v>
      </c>
      <c r="CN40" s="10">
        <v>56129</v>
      </c>
      <c r="CO40" s="10">
        <v>27511</v>
      </c>
      <c r="CP40" s="10">
        <v>111</v>
      </c>
      <c r="CQ40" s="10">
        <v>27400</v>
      </c>
      <c r="CR40" s="10">
        <v>37553</v>
      </c>
      <c r="CS40" s="10">
        <v>0</v>
      </c>
      <c r="CT40" s="10">
        <v>37553</v>
      </c>
      <c r="CU40" s="10">
        <v>453099</v>
      </c>
      <c r="CV40" s="10">
        <v>41235</v>
      </c>
      <c r="CW40" s="10">
        <v>411864</v>
      </c>
      <c r="CX40" s="10">
        <v>223864</v>
      </c>
      <c r="CY40" s="10">
        <v>39</v>
      </c>
      <c r="CZ40" s="10">
        <v>223825</v>
      </c>
      <c r="DA40" s="10">
        <v>582138</v>
      </c>
      <c r="DB40" s="10">
        <v>143</v>
      </c>
      <c r="DC40" s="10">
        <v>581995</v>
      </c>
      <c r="DD40" s="10">
        <v>551178</v>
      </c>
      <c r="DE40" s="10">
        <v>342</v>
      </c>
      <c r="DF40" s="10">
        <v>550836</v>
      </c>
      <c r="DG40" s="10">
        <v>76538</v>
      </c>
      <c r="DH40" s="10">
        <v>0</v>
      </c>
      <c r="DI40" s="10">
        <v>76538</v>
      </c>
      <c r="DJ40" s="10">
        <v>377074</v>
      </c>
      <c r="DK40" s="10">
        <v>0</v>
      </c>
      <c r="DL40" s="10">
        <v>377074</v>
      </c>
      <c r="DM40" s="10">
        <v>297277</v>
      </c>
      <c r="DN40" s="10">
        <v>1720</v>
      </c>
      <c r="DO40" s="10">
        <v>295557</v>
      </c>
      <c r="DP40" s="10">
        <v>160515</v>
      </c>
      <c r="DQ40" s="10">
        <v>89</v>
      </c>
      <c r="DR40" s="10">
        <v>160426</v>
      </c>
      <c r="DS40" s="10">
        <v>652405</v>
      </c>
      <c r="DT40" s="10">
        <v>0</v>
      </c>
      <c r="DU40" s="10">
        <v>652405</v>
      </c>
      <c r="DV40" s="10">
        <v>27144</v>
      </c>
      <c r="DW40" s="10">
        <v>11737</v>
      </c>
      <c r="DX40" s="10">
        <v>15407</v>
      </c>
      <c r="DY40" s="10">
        <v>225178</v>
      </c>
      <c r="DZ40" s="10">
        <v>0</v>
      </c>
      <c r="EA40" s="10">
        <v>225178</v>
      </c>
      <c r="EB40" s="10">
        <v>58662</v>
      </c>
      <c r="EC40" s="10">
        <v>0</v>
      </c>
      <c r="ED40" s="10">
        <v>58662</v>
      </c>
      <c r="EE40" s="10">
        <v>253502</v>
      </c>
      <c r="EF40" s="10">
        <v>7534</v>
      </c>
      <c r="EG40" s="10">
        <v>245968</v>
      </c>
      <c r="EH40" s="10">
        <v>1516738</v>
      </c>
      <c r="EI40" s="10">
        <v>75743</v>
      </c>
      <c r="EJ40" s="10">
        <v>1440995</v>
      </c>
      <c r="EK40" s="10">
        <v>203516</v>
      </c>
      <c r="EL40" s="10">
        <v>4256</v>
      </c>
      <c r="EM40" s="10">
        <v>199260</v>
      </c>
      <c r="EN40" s="10">
        <v>28327</v>
      </c>
      <c r="EO40" s="10">
        <v>0</v>
      </c>
      <c r="EP40" s="10">
        <v>28327</v>
      </c>
      <c r="EQ40" s="10">
        <v>570369</v>
      </c>
      <c r="ER40" s="10">
        <v>10</v>
      </c>
      <c r="ES40" s="10">
        <v>570359</v>
      </c>
      <c r="ET40" s="10">
        <v>827313</v>
      </c>
      <c r="EU40" s="10">
        <v>0</v>
      </c>
      <c r="EV40" s="10">
        <v>827313</v>
      </c>
      <c r="EW40" s="10">
        <v>61052</v>
      </c>
      <c r="EX40" s="10">
        <v>1268</v>
      </c>
      <c r="EY40" s="10">
        <v>59784</v>
      </c>
      <c r="EZ40" s="10">
        <v>259931</v>
      </c>
      <c r="FA40" s="10">
        <v>896</v>
      </c>
      <c r="FB40" s="10">
        <v>259035</v>
      </c>
      <c r="FC40" s="10">
        <v>74696</v>
      </c>
      <c r="FD40" s="10">
        <v>0</v>
      </c>
      <c r="FE40" s="10">
        <v>74696</v>
      </c>
      <c r="FF40" s="344"/>
      <c r="FG40" s="344"/>
      <c r="FH40" s="341"/>
    </row>
    <row r="41" spans="1:164" ht="25.5" customHeight="1">
      <c r="A41" s="666" t="s">
        <v>520</v>
      </c>
      <c r="B41" s="666"/>
      <c r="C41" s="666"/>
      <c r="D41" s="10">
        <v>78197730</v>
      </c>
      <c r="E41" s="10"/>
      <c r="F41" s="10"/>
      <c r="G41" s="10">
        <v>24292368</v>
      </c>
      <c r="H41" s="10">
        <v>53905362</v>
      </c>
      <c r="I41" s="10">
        <v>543308</v>
      </c>
      <c r="J41" s="10">
        <v>88027</v>
      </c>
      <c r="K41" s="10">
        <v>455281</v>
      </c>
      <c r="L41" s="10">
        <v>364091</v>
      </c>
      <c r="M41" s="10">
        <v>260832</v>
      </c>
      <c r="N41" s="10">
        <v>103259</v>
      </c>
      <c r="O41" s="10">
        <v>924727</v>
      </c>
      <c r="P41" s="10">
        <v>342404</v>
      </c>
      <c r="Q41" s="10">
        <v>582323</v>
      </c>
      <c r="R41" s="10">
        <v>394327</v>
      </c>
      <c r="S41" s="10">
        <v>191837</v>
      </c>
      <c r="T41" s="10">
        <v>202490</v>
      </c>
      <c r="U41" s="10">
        <v>21687566</v>
      </c>
      <c r="V41" s="10">
        <v>6993363</v>
      </c>
      <c r="W41" s="10">
        <v>14694203</v>
      </c>
      <c r="X41" s="10">
        <v>1391320</v>
      </c>
      <c r="Y41" s="10">
        <v>227110</v>
      </c>
      <c r="Z41" s="10">
        <v>1164210</v>
      </c>
      <c r="AA41" s="10">
        <v>655247</v>
      </c>
      <c r="AB41" s="10">
        <v>405758</v>
      </c>
      <c r="AC41" s="10">
        <v>249489</v>
      </c>
      <c r="AD41" s="10">
        <v>127300</v>
      </c>
      <c r="AE41" s="10">
        <v>67451</v>
      </c>
      <c r="AF41" s="10">
        <v>59849</v>
      </c>
      <c r="AG41" s="10">
        <v>183760</v>
      </c>
      <c r="AH41" s="10">
        <v>0</v>
      </c>
      <c r="AI41" s="10">
        <v>183760</v>
      </c>
      <c r="AJ41" s="10">
        <v>6218082</v>
      </c>
      <c r="AK41" s="10">
        <v>2492053</v>
      </c>
      <c r="AL41" s="10">
        <v>3726029</v>
      </c>
      <c r="AM41" s="10">
        <v>1688585</v>
      </c>
      <c r="AN41" s="10">
        <v>293142</v>
      </c>
      <c r="AO41" s="10">
        <v>1395443</v>
      </c>
      <c r="AP41" s="10">
        <v>173336</v>
      </c>
      <c r="AQ41" s="10">
        <v>142389</v>
      </c>
      <c r="AR41" s="10">
        <v>30947</v>
      </c>
      <c r="AS41" s="10">
        <v>519333</v>
      </c>
      <c r="AT41" s="10">
        <v>310309</v>
      </c>
      <c r="AU41" s="10">
        <v>209024</v>
      </c>
      <c r="AV41" s="10">
        <v>1804577</v>
      </c>
      <c r="AW41" s="10">
        <v>49598</v>
      </c>
      <c r="AX41" s="10">
        <v>1754979</v>
      </c>
      <c r="AY41" s="10">
        <v>352806</v>
      </c>
      <c r="AZ41" s="10">
        <v>19797</v>
      </c>
      <c r="BA41" s="10">
        <v>333009</v>
      </c>
      <c r="BB41" s="10">
        <v>414919</v>
      </c>
      <c r="BC41" s="10">
        <v>151827</v>
      </c>
      <c r="BD41" s="10">
        <v>263092</v>
      </c>
      <c r="BE41" s="10">
        <v>572236</v>
      </c>
      <c r="BF41" s="10">
        <v>273924</v>
      </c>
      <c r="BG41" s="10">
        <v>298312</v>
      </c>
      <c r="BH41" s="10">
        <v>676913</v>
      </c>
      <c r="BI41" s="10">
        <v>212778</v>
      </c>
      <c r="BJ41" s="10">
        <v>464135</v>
      </c>
      <c r="BK41" s="10">
        <v>731304</v>
      </c>
      <c r="BL41" s="10">
        <v>135020</v>
      </c>
      <c r="BM41" s="10">
        <v>596284</v>
      </c>
      <c r="BN41" s="10">
        <v>435702</v>
      </c>
      <c r="BO41" s="10">
        <v>317403</v>
      </c>
      <c r="BP41" s="10">
        <v>118299</v>
      </c>
      <c r="BQ41" s="10">
        <v>1131662</v>
      </c>
      <c r="BR41" s="10">
        <v>237942</v>
      </c>
      <c r="BS41" s="10">
        <v>893720</v>
      </c>
      <c r="BT41" s="10">
        <v>1100231</v>
      </c>
      <c r="BU41" s="10">
        <v>612684</v>
      </c>
      <c r="BV41" s="10">
        <v>487547</v>
      </c>
      <c r="BW41" s="10">
        <v>3779990</v>
      </c>
      <c r="BX41" s="10">
        <v>125296</v>
      </c>
      <c r="BY41" s="10">
        <v>3654694</v>
      </c>
      <c r="BZ41" s="10">
        <v>1107651</v>
      </c>
      <c r="CA41" s="10">
        <v>127912</v>
      </c>
      <c r="CB41" s="10">
        <v>979739</v>
      </c>
      <c r="CC41" s="10">
        <v>319727</v>
      </c>
      <c r="CD41" s="10">
        <v>102865</v>
      </c>
      <c r="CE41" s="10">
        <v>216862</v>
      </c>
      <c r="CF41" s="10">
        <v>819330</v>
      </c>
      <c r="CG41" s="10">
        <v>161551</v>
      </c>
      <c r="CH41" s="10">
        <v>657779</v>
      </c>
      <c r="CI41" s="10">
        <v>230921</v>
      </c>
      <c r="CJ41" s="10">
        <v>36291</v>
      </c>
      <c r="CK41" s="10">
        <v>194630</v>
      </c>
      <c r="CL41" s="10">
        <v>646318</v>
      </c>
      <c r="CM41" s="10">
        <v>122164</v>
      </c>
      <c r="CN41" s="10">
        <v>524154</v>
      </c>
      <c r="CO41" s="10">
        <v>765902</v>
      </c>
      <c r="CP41" s="10">
        <v>253674</v>
      </c>
      <c r="CQ41" s="10">
        <v>512228</v>
      </c>
      <c r="CR41" s="10">
        <v>296335</v>
      </c>
      <c r="CS41" s="10">
        <v>116046</v>
      </c>
      <c r="CT41" s="10">
        <v>180289</v>
      </c>
      <c r="CU41" s="10">
        <v>1103489</v>
      </c>
      <c r="CV41" s="10">
        <v>715180</v>
      </c>
      <c r="CW41" s="10">
        <v>388309</v>
      </c>
      <c r="CX41" s="10">
        <v>251237</v>
      </c>
      <c r="CY41" s="10">
        <v>109561</v>
      </c>
      <c r="CZ41" s="10">
        <v>141676</v>
      </c>
      <c r="DA41" s="10">
        <v>3800949</v>
      </c>
      <c r="DB41" s="10">
        <v>903168</v>
      </c>
      <c r="DC41" s="10">
        <v>2897781</v>
      </c>
      <c r="DD41" s="10">
        <v>1593798</v>
      </c>
      <c r="DE41" s="10">
        <v>633671</v>
      </c>
      <c r="DF41" s="10">
        <v>960127</v>
      </c>
      <c r="DG41" s="10">
        <v>405040</v>
      </c>
      <c r="DH41" s="10">
        <v>311603</v>
      </c>
      <c r="DI41" s="10">
        <v>93437</v>
      </c>
      <c r="DJ41" s="10">
        <v>2366194</v>
      </c>
      <c r="DK41" s="10">
        <v>286455</v>
      </c>
      <c r="DL41" s="10">
        <v>2079739</v>
      </c>
      <c r="DM41" s="10">
        <v>492544</v>
      </c>
      <c r="DN41" s="10">
        <v>190010</v>
      </c>
      <c r="DO41" s="10">
        <v>302534</v>
      </c>
      <c r="DP41" s="10">
        <v>2249534</v>
      </c>
      <c r="DQ41" s="10">
        <v>1696499</v>
      </c>
      <c r="DR41" s="10">
        <v>553035</v>
      </c>
      <c r="DS41" s="10">
        <v>2594492</v>
      </c>
      <c r="DT41" s="10">
        <v>426815</v>
      </c>
      <c r="DU41" s="10">
        <v>2167677</v>
      </c>
      <c r="DV41" s="10">
        <v>332255</v>
      </c>
      <c r="DW41" s="10">
        <v>126368</v>
      </c>
      <c r="DX41" s="10">
        <v>205887</v>
      </c>
      <c r="DY41" s="10">
        <v>660384</v>
      </c>
      <c r="DZ41" s="10">
        <v>252070</v>
      </c>
      <c r="EA41" s="10">
        <v>408314</v>
      </c>
      <c r="EB41" s="10">
        <v>176277</v>
      </c>
      <c r="EC41" s="10">
        <v>56637</v>
      </c>
      <c r="ED41" s="10">
        <v>119640</v>
      </c>
      <c r="EE41" s="10">
        <v>1241960</v>
      </c>
      <c r="EF41" s="10">
        <v>513796</v>
      </c>
      <c r="EG41" s="10">
        <v>728164</v>
      </c>
      <c r="EH41" s="10">
        <v>3828062</v>
      </c>
      <c r="EI41" s="10">
        <v>720261</v>
      </c>
      <c r="EJ41" s="10">
        <v>3107801</v>
      </c>
      <c r="EK41" s="10">
        <v>940770</v>
      </c>
      <c r="EL41" s="10">
        <v>301013</v>
      </c>
      <c r="EM41" s="10">
        <v>639757</v>
      </c>
      <c r="EN41" s="10">
        <v>128602</v>
      </c>
      <c r="EO41" s="10">
        <v>74603</v>
      </c>
      <c r="EP41" s="10">
        <v>53999</v>
      </c>
      <c r="EQ41" s="10">
        <v>1195212</v>
      </c>
      <c r="ER41" s="10">
        <v>381764</v>
      </c>
      <c r="ES41" s="10">
        <v>813448</v>
      </c>
      <c r="ET41" s="10">
        <v>1935713</v>
      </c>
      <c r="EU41" s="10">
        <v>431074</v>
      </c>
      <c r="EV41" s="10">
        <v>1504639</v>
      </c>
      <c r="EW41" s="10">
        <v>898156</v>
      </c>
      <c r="EX41" s="10">
        <v>666185</v>
      </c>
      <c r="EY41" s="10">
        <v>231971</v>
      </c>
      <c r="EZ41" s="10">
        <v>1779360</v>
      </c>
      <c r="FA41" s="10">
        <v>548479</v>
      </c>
      <c r="FB41" s="10">
        <v>1230881</v>
      </c>
      <c r="FC41" s="10">
        <v>166196</v>
      </c>
      <c r="FD41" s="10">
        <v>75709</v>
      </c>
      <c r="FE41" s="10">
        <v>90487</v>
      </c>
      <c r="FF41" s="344"/>
      <c r="FG41" s="344"/>
      <c r="FH41" s="341"/>
    </row>
    <row r="42" spans="1:164" ht="25.5" customHeight="1">
      <c r="A42" s="666" t="s">
        <v>521</v>
      </c>
      <c r="B42" s="666"/>
      <c r="C42" s="666"/>
      <c r="D42" s="10">
        <v>228668528</v>
      </c>
      <c r="E42" s="10"/>
      <c r="F42" s="10"/>
      <c r="G42" s="10">
        <v>144129682</v>
      </c>
      <c r="H42" s="10">
        <v>84538846</v>
      </c>
      <c r="I42" s="10">
        <v>2224588</v>
      </c>
      <c r="J42" s="10">
        <v>1363920</v>
      </c>
      <c r="K42" s="10">
        <v>860668</v>
      </c>
      <c r="L42" s="10">
        <v>3450713</v>
      </c>
      <c r="M42" s="10">
        <v>3120238</v>
      </c>
      <c r="N42" s="10">
        <v>330475</v>
      </c>
      <c r="O42" s="10">
        <v>3875048</v>
      </c>
      <c r="P42" s="10">
        <v>2498616</v>
      </c>
      <c r="Q42" s="10">
        <v>1376432</v>
      </c>
      <c r="R42" s="10">
        <v>1682045</v>
      </c>
      <c r="S42" s="10">
        <v>1152864</v>
      </c>
      <c r="T42" s="10">
        <v>529181</v>
      </c>
      <c r="U42" s="10">
        <v>24518319</v>
      </c>
      <c r="V42" s="10">
        <v>9333900</v>
      </c>
      <c r="W42" s="10">
        <v>15184419</v>
      </c>
      <c r="X42" s="10">
        <v>4391980</v>
      </c>
      <c r="Y42" s="10">
        <v>2064082</v>
      </c>
      <c r="Z42" s="10">
        <v>2327898</v>
      </c>
      <c r="AA42" s="10">
        <v>1967428</v>
      </c>
      <c r="AB42" s="10">
        <v>1557621</v>
      </c>
      <c r="AC42" s="10">
        <v>409807</v>
      </c>
      <c r="AD42" s="10">
        <v>1477442</v>
      </c>
      <c r="AE42" s="10">
        <v>1267684</v>
      </c>
      <c r="AF42" s="10">
        <v>209758</v>
      </c>
      <c r="AG42" s="10">
        <v>722794</v>
      </c>
      <c r="AH42" s="10">
        <v>0</v>
      </c>
      <c r="AI42" s="10">
        <v>722794</v>
      </c>
      <c r="AJ42" s="10">
        <v>15584249</v>
      </c>
      <c r="AK42" s="10">
        <v>7567073</v>
      </c>
      <c r="AL42" s="10">
        <v>8017176</v>
      </c>
      <c r="AM42" s="10">
        <v>4637351</v>
      </c>
      <c r="AN42" s="10">
        <v>2730760</v>
      </c>
      <c r="AO42" s="10">
        <v>1906591</v>
      </c>
      <c r="AP42" s="10">
        <v>1978350</v>
      </c>
      <c r="AQ42" s="10">
        <v>1738330</v>
      </c>
      <c r="AR42" s="10">
        <v>240020</v>
      </c>
      <c r="AS42" s="10">
        <v>753854</v>
      </c>
      <c r="AT42" s="10">
        <v>476194</v>
      </c>
      <c r="AU42" s="10">
        <v>277660</v>
      </c>
      <c r="AV42" s="10">
        <v>8008980</v>
      </c>
      <c r="AW42" s="10">
        <v>4915724</v>
      </c>
      <c r="AX42" s="10">
        <v>3093256</v>
      </c>
      <c r="AY42" s="10">
        <v>3420585</v>
      </c>
      <c r="AZ42" s="10">
        <v>2177424</v>
      </c>
      <c r="BA42" s="10">
        <v>1243161</v>
      </c>
      <c r="BB42" s="10">
        <v>2291699</v>
      </c>
      <c r="BC42" s="10">
        <v>1513441</v>
      </c>
      <c r="BD42" s="10">
        <v>778258</v>
      </c>
      <c r="BE42" s="10">
        <v>2285263</v>
      </c>
      <c r="BF42" s="10">
        <v>1232141</v>
      </c>
      <c r="BG42" s="10">
        <v>1053122</v>
      </c>
      <c r="BH42" s="10">
        <v>1494582</v>
      </c>
      <c r="BI42" s="10">
        <v>1068925</v>
      </c>
      <c r="BJ42" s="10">
        <v>425657</v>
      </c>
      <c r="BK42" s="10">
        <v>3010955</v>
      </c>
      <c r="BL42" s="10">
        <v>1986149</v>
      </c>
      <c r="BM42" s="10">
        <v>1024806</v>
      </c>
      <c r="BN42" s="10">
        <v>590049</v>
      </c>
      <c r="BO42" s="10">
        <v>466603</v>
      </c>
      <c r="BP42" s="10">
        <v>123446</v>
      </c>
      <c r="BQ42" s="10">
        <v>3326002</v>
      </c>
      <c r="BR42" s="10">
        <v>2406849</v>
      </c>
      <c r="BS42" s="10">
        <v>919153</v>
      </c>
      <c r="BT42" s="10">
        <v>6519669</v>
      </c>
      <c r="BU42" s="10">
        <v>5364022</v>
      </c>
      <c r="BV42" s="10">
        <v>1155647</v>
      </c>
      <c r="BW42" s="10">
        <v>6596725</v>
      </c>
      <c r="BX42" s="10">
        <v>4517848</v>
      </c>
      <c r="BY42" s="10">
        <v>2078877</v>
      </c>
      <c r="BZ42" s="10">
        <v>4105220</v>
      </c>
      <c r="CA42" s="10">
        <v>2115288</v>
      </c>
      <c r="CB42" s="10">
        <v>1989932</v>
      </c>
      <c r="CC42" s="10">
        <v>918125</v>
      </c>
      <c r="CD42" s="10">
        <v>481216</v>
      </c>
      <c r="CE42" s="10">
        <v>436909</v>
      </c>
      <c r="CF42" s="10">
        <v>3954738</v>
      </c>
      <c r="CG42" s="10">
        <v>2595784</v>
      </c>
      <c r="CH42" s="10">
        <v>1358954</v>
      </c>
      <c r="CI42" s="10">
        <v>649137</v>
      </c>
      <c r="CJ42" s="10">
        <v>402814</v>
      </c>
      <c r="CK42" s="10">
        <v>246323</v>
      </c>
      <c r="CL42" s="10">
        <v>1273995</v>
      </c>
      <c r="CM42" s="10">
        <v>746014</v>
      </c>
      <c r="CN42" s="10">
        <v>527981</v>
      </c>
      <c r="CO42" s="10">
        <v>1476382</v>
      </c>
      <c r="CP42" s="10">
        <v>658299</v>
      </c>
      <c r="CQ42" s="10">
        <v>818083</v>
      </c>
      <c r="CR42" s="10">
        <v>1017688</v>
      </c>
      <c r="CS42" s="10">
        <v>825342</v>
      </c>
      <c r="CT42" s="10">
        <v>192346</v>
      </c>
      <c r="CU42" s="10">
        <v>7313810</v>
      </c>
      <c r="CV42" s="10">
        <v>5129124</v>
      </c>
      <c r="CW42" s="10">
        <v>2184686</v>
      </c>
      <c r="CX42" s="10">
        <v>2847065</v>
      </c>
      <c r="CY42" s="10">
        <v>2464732</v>
      </c>
      <c r="CZ42" s="10">
        <v>382333</v>
      </c>
      <c r="DA42" s="10">
        <v>21902479</v>
      </c>
      <c r="DB42" s="10">
        <v>14161231</v>
      </c>
      <c r="DC42" s="10">
        <v>7741248</v>
      </c>
      <c r="DD42" s="10">
        <v>5493686</v>
      </c>
      <c r="DE42" s="10">
        <v>3794014</v>
      </c>
      <c r="DF42" s="10">
        <v>1699672</v>
      </c>
      <c r="DG42" s="10">
        <v>930554</v>
      </c>
      <c r="DH42" s="10">
        <v>565542</v>
      </c>
      <c r="DI42" s="10">
        <v>365012</v>
      </c>
      <c r="DJ42" s="10">
        <v>8625444</v>
      </c>
      <c r="DK42" s="10">
        <v>5644935</v>
      </c>
      <c r="DL42" s="10">
        <v>2980509</v>
      </c>
      <c r="DM42" s="10">
        <v>3102528</v>
      </c>
      <c r="DN42" s="10">
        <v>2362625</v>
      </c>
      <c r="DO42" s="10">
        <v>739903</v>
      </c>
      <c r="DP42" s="10">
        <v>3835854</v>
      </c>
      <c r="DQ42" s="10">
        <v>2736337</v>
      </c>
      <c r="DR42" s="10">
        <v>1099517</v>
      </c>
      <c r="DS42" s="10">
        <v>7154901</v>
      </c>
      <c r="DT42" s="10">
        <v>4743574</v>
      </c>
      <c r="DU42" s="10">
        <v>2411327</v>
      </c>
      <c r="DV42" s="10">
        <v>990942</v>
      </c>
      <c r="DW42" s="10">
        <v>882621</v>
      </c>
      <c r="DX42" s="10">
        <v>108321</v>
      </c>
      <c r="DY42" s="10">
        <v>3295402</v>
      </c>
      <c r="DZ42" s="10">
        <v>2108637</v>
      </c>
      <c r="EA42" s="10">
        <v>1186765</v>
      </c>
      <c r="EB42" s="10">
        <v>728243</v>
      </c>
      <c r="EC42" s="10">
        <v>604915</v>
      </c>
      <c r="ED42" s="10">
        <v>123328</v>
      </c>
      <c r="EE42" s="10">
        <v>3439642</v>
      </c>
      <c r="EF42" s="10">
        <v>2058274</v>
      </c>
      <c r="EG42" s="10">
        <v>1381368</v>
      </c>
      <c r="EH42" s="10">
        <v>20839120</v>
      </c>
      <c r="EI42" s="10">
        <v>14570384</v>
      </c>
      <c r="EJ42" s="10">
        <v>6268736</v>
      </c>
      <c r="EK42" s="10">
        <v>1922962</v>
      </c>
      <c r="EL42" s="10">
        <v>1188625</v>
      </c>
      <c r="EM42" s="10">
        <v>734337</v>
      </c>
      <c r="EN42" s="10">
        <v>331350</v>
      </c>
      <c r="EO42" s="10">
        <v>245725</v>
      </c>
      <c r="EP42" s="10">
        <v>85625</v>
      </c>
      <c r="EQ42" s="10">
        <v>5653150</v>
      </c>
      <c r="ER42" s="10">
        <v>4085118</v>
      </c>
      <c r="ES42" s="10">
        <v>1568032</v>
      </c>
      <c r="ET42" s="10">
        <v>5115145</v>
      </c>
      <c r="EU42" s="10">
        <v>2994508</v>
      </c>
      <c r="EV42" s="10">
        <v>2120637</v>
      </c>
      <c r="EW42" s="10">
        <v>1455418</v>
      </c>
      <c r="EX42" s="10">
        <v>1175862</v>
      </c>
      <c r="EY42" s="10">
        <v>279556</v>
      </c>
      <c r="EZ42" s="10">
        <v>4191402</v>
      </c>
      <c r="FA42" s="10">
        <v>3185444</v>
      </c>
      <c r="FB42" s="10">
        <v>1005958</v>
      </c>
      <c r="FC42" s="10">
        <v>1295476</v>
      </c>
      <c r="FD42" s="10">
        <v>1082290</v>
      </c>
      <c r="FE42" s="10">
        <v>213186</v>
      </c>
      <c r="FF42" s="344"/>
      <c r="FG42" s="344"/>
      <c r="FH42" s="341"/>
    </row>
    <row r="43" spans="1:164" ht="15" customHeight="1">
      <c r="A43" s="666" t="s">
        <v>522</v>
      </c>
      <c r="B43" s="666"/>
      <c r="C43" s="666"/>
      <c r="D43" s="10">
        <v>51650961</v>
      </c>
      <c r="E43" s="10"/>
      <c r="F43" s="10"/>
      <c r="G43" s="10">
        <v>37248292</v>
      </c>
      <c r="H43" s="10">
        <v>14402669</v>
      </c>
      <c r="I43" s="10">
        <v>333704</v>
      </c>
      <c r="J43" s="10">
        <v>214873</v>
      </c>
      <c r="K43" s="10">
        <v>118831</v>
      </c>
      <c r="L43" s="10">
        <v>1036448</v>
      </c>
      <c r="M43" s="10">
        <v>913684</v>
      </c>
      <c r="N43" s="10">
        <v>122764</v>
      </c>
      <c r="O43" s="10">
        <v>1134563</v>
      </c>
      <c r="P43" s="10">
        <v>716729</v>
      </c>
      <c r="Q43" s="10">
        <v>417834</v>
      </c>
      <c r="R43" s="10">
        <v>332580</v>
      </c>
      <c r="S43" s="10">
        <v>174012</v>
      </c>
      <c r="T43" s="10">
        <v>158568</v>
      </c>
      <c r="U43" s="10">
        <v>4494282</v>
      </c>
      <c r="V43" s="10">
        <v>2287057</v>
      </c>
      <c r="W43" s="10">
        <v>2207225</v>
      </c>
      <c r="X43" s="10">
        <v>1003104</v>
      </c>
      <c r="Y43" s="10">
        <v>660409</v>
      </c>
      <c r="Z43" s="10">
        <v>342695</v>
      </c>
      <c r="AA43" s="10">
        <v>697382</v>
      </c>
      <c r="AB43" s="10">
        <v>636433</v>
      </c>
      <c r="AC43" s="10">
        <v>60949</v>
      </c>
      <c r="AD43" s="10">
        <v>93396</v>
      </c>
      <c r="AE43" s="10">
        <v>75638</v>
      </c>
      <c r="AF43" s="10">
        <v>17758</v>
      </c>
      <c r="AG43" s="10">
        <v>72334</v>
      </c>
      <c r="AH43" s="10">
        <v>0</v>
      </c>
      <c r="AI43" s="10">
        <v>72334</v>
      </c>
      <c r="AJ43" s="10">
        <v>1921472</v>
      </c>
      <c r="AK43" s="10">
        <v>691904</v>
      </c>
      <c r="AL43" s="10">
        <v>1229568</v>
      </c>
      <c r="AM43" s="10">
        <v>704683</v>
      </c>
      <c r="AN43" s="10">
        <v>415838</v>
      </c>
      <c r="AO43" s="10">
        <v>288845</v>
      </c>
      <c r="AP43" s="10">
        <v>135215</v>
      </c>
      <c r="AQ43" s="10">
        <v>108503</v>
      </c>
      <c r="AR43" s="10">
        <v>26712</v>
      </c>
      <c r="AS43" s="10">
        <v>134826</v>
      </c>
      <c r="AT43" s="10">
        <v>92432</v>
      </c>
      <c r="AU43" s="10">
        <v>42394</v>
      </c>
      <c r="AV43" s="10">
        <v>2034825</v>
      </c>
      <c r="AW43" s="10">
        <v>1661555</v>
      </c>
      <c r="AX43" s="10">
        <v>373270</v>
      </c>
      <c r="AY43" s="10">
        <v>1003312</v>
      </c>
      <c r="AZ43" s="10">
        <v>897552</v>
      </c>
      <c r="BA43" s="10">
        <v>105760</v>
      </c>
      <c r="BB43" s="10">
        <v>276840</v>
      </c>
      <c r="BC43" s="10">
        <v>168976</v>
      </c>
      <c r="BD43" s="10">
        <v>107864</v>
      </c>
      <c r="BE43" s="10">
        <v>489463</v>
      </c>
      <c r="BF43" s="10">
        <v>230275</v>
      </c>
      <c r="BG43" s="10">
        <v>259188</v>
      </c>
      <c r="BH43" s="10">
        <v>289116</v>
      </c>
      <c r="BI43" s="10">
        <v>220741</v>
      </c>
      <c r="BJ43" s="10">
        <v>68375</v>
      </c>
      <c r="BK43" s="10">
        <v>591281</v>
      </c>
      <c r="BL43" s="10">
        <v>362114</v>
      </c>
      <c r="BM43" s="10">
        <v>229167</v>
      </c>
      <c r="BN43" s="10">
        <v>163493</v>
      </c>
      <c r="BO43" s="10">
        <v>142622</v>
      </c>
      <c r="BP43" s="10">
        <v>20871</v>
      </c>
      <c r="BQ43" s="10">
        <v>610276</v>
      </c>
      <c r="BR43" s="10">
        <v>515710</v>
      </c>
      <c r="BS43" s="10">
        <v>94566</v>
      </c>
      <c r="BT43" s="10">
        <v>1618930</v>
      </c>
      <c r="BU43" s="10">
        <v>1541056</v>
      </c>
      <c r="BV43" s="10">
        <v>77874</v>
      </c>
      <c r="BW43" s="10">
        <v>1442689</v>
      </c>
      <c r="BX43" s="10">
        <v>1191884</v>
      </c>
      <c r="BY43" s="10">
        <v>250805</v>
      </c>
      <c r="BZ43" s="10">
        <v>798277</v>
      </c>
      <c r="CA43" s="10">
        <v>386566</v>
      </c>
      <c r="CB43" s="10">
        <v>411711</v>
      </c>
      <c r="CC43" s="10">
        <v>162297</v>
      </c>
      <c r="CD43" s="10">
        <v>90501</v>
      </c>
      <c r="CE43" s="10">
        <v>71796</v>
      </c>
      <c r="CF43" s="10">
        <v>968147</v>
      </c>
      <c r="CG43" s="10">
        <v>731453</v>
      </c>
      <c r="CH43" s="10">
        <v>236694</v>
      </c>
      <c r="CI43" s="10">
        <v>231703</v>
      </c>
      <c r="CJ43" s="10">
        <v>192553</v>
      </c>
      <c r="CK43" s="10">
        <v>39150</v>
      </c>
      <c r="CL43" s="10">
        <v>265015</v>
      </c>
      <c r="CM43" s="10">
        <v>152911</v>
      </c>
      <c r="CN43" s="10">
        <v>112104</v>
      </c>
      <c r="CO43" s="10">
        <v>228997</v>
      </c>
      <c r="CP43" s="10">
        <v>139183</v>
      </c>
      <c r="CQ43" s="10">
        <v>89814</v>
      </c>
      <c r="CR43" s="10">
        <v>379933</v>
      </c>
      <c r="CS43" s="10">
        <v>353901</v>
      </c>
      <c r="CT43" s="10">
        <v>26032</v>
      </c>
      <c r="CU43" s="10">
        <v>1334486</v>
      </c>
      <c r="CV43" s="10">
        <v>1158539</v>
      </c>
      <c r="CW43" s="10">
        <v>175947</v>
      </c>
      <c r="CX43" s="10">
        <v>810593</v>
      </c>
      <c r="CY43" s="10">
        <v>707558</v>
      </c>
      <c r="CZ43" s="10">
        <v>103035</v>
      </c>
      <c r="DA43" s="10">
        <v>7097976</v>
      </c>
      <c r="DB43" s="10">
        <v>5763660</v>
      </c>
      <c r="DC43" s="10">
        <v>1334316</v>
      </c>
      <c r="DD43" s="10">
        <v>886195</v>
      </c>
      <c r="DE43" s="10">
        <v>746797</v>
      </c>
      <c r="DF43" s="10">
        <v>139398</v>
      </c>
      <c r="DG43" s="10">
        <v>418026</v>
      </c>
      <c r="DH43" s="10">
        <v>390708</v>
      </c>
      <c r="DI43" s="10">
        <v>27318</v>
      </c>
      <c r="DJ43" s="10">
        <v>1557914</v>
      </c>
      <c r="DK43" s="10">
        <v>954920</v>
      </c>
      <c r="DL43" s="10">
        <v>602994</v>
      </c>
      <c r="DM43" s="10">
        <v>435508</v>
      </c>
      <c r="DN43" s="10">
        <v>375905</v>
      </c>
      <c r="DO43" s="10">
        <v>59603</v>
      </c>
      <c r="DP43" s="10">
        <v>745158</v>
      </c>
      <c r="DQ43" s="10">
        <v>422581</v>
      </c>
      <c r="DR43" s="10">
        <v>322577</v>
      </c>
      <c r="DS43" s="10">
        <v>1624383</v>
      </c>
      <c r="DT43" s="10">
        <v>799498</v>
      </c>
      <c r="DU43" s="10">
        <v>824885</v>
      </c>
      <c r="DV43" s="10">
        <v>359754</v>
      </c>
      <c r="DW43" s="10">
        <v>343275</v>
      </c>
      <c r="DX43" s="10">
        <v>16479</v>
      </c>
      <c r="DY43" s="10">
        <v>522251</v>
      </c>
      <c r="DZ43" s="10">
        <v>312511</v>
      </c>
      <c r="EA43" s="10">
        <v>209740</v>
      </c>
      <c r="EB43" s="10">
        <v>245225</v>
      </c>
      <c r="EC43" s="10">
        <v>230722</v>
      </c>
      <c r="ED43" s="10">
        <v>14503</v>
      </c>
      <c r="EE43" s="10">
        <v>474728</v>
      </c>
      <c r="EF43" s="10">
        <v>220523</v>
      </c>
      <c r="EG43" s="10">
        <v>254205</v>
      </c>
      <c r="EH43" s="10">
        <v>6746233</v>
      </c>
      <c r="EI43" s="10">
        <v>4956224</v>
      </c>
      <c r="EJ43" s="10">
        <v>1790009</v>
      </c>
      <c r="EK43" s="10">
        <v>480204</v>
      </c>
      <c r="EL43" s="10">
        <v>387463</v>
      </c>
      <c r="EM43" s="10">
        <v>92741</v>
      </c>
      <c r="EN43" s="10">
        <v>110357</v>
      </c>
      <c r="EO43" s="10">
        <v>100933</v>
      </c>
      <c r="EP43" s="10">
        <v>9424</v>
      </c>
      <c r="EQ43" s="10">
        <v>1113680</v>
      </c>
      <c r="ER43" s="10">
        <v>829119</v>
      </c>
      <c r="ES43" s="10">
        <v>284561</v>
      </c>
      <c r="ET43" s="10">
        <v>1083315</v>
      </c>
      <c r="EU43" s="10">
        <v>820557</v>
      </c>
      <c r="EV43" s="10">
        <v>262758</v>
      </c>
      <c r="EW43" s="10">
        <v>359581</v>
      </c>
      <c r="EX43" s="10">
        <v>319033</v>
      </c>
      <c r="EY43" s="10">
        <v>40548</v>
      </c>
      <c r="EZ43" s="10">
        <v>872012</v>
      </c>
      <c r="FA43" s="10">
        <v>745741</v>
      </c>
      <c r="FB43" s="10">
        <v>126271</v>
      </c>
      <c r="FC43" s="10">
        <v>724799</v>
      </c>
      <c r="FD43" s="10">
        <v>694960</v>
      </c>
      <c r="FE43" s="10">
        <v>29839</v>
      </c>
      <c r="FF43" s="344"/>
      <c r="FG43" s="344"/>
      <c r="FH43" s="341"/>
    </row>
    <row r="44" spans="1:164" ht="15" customHeight="1">
      <c r="A44" s="666" t="s">
        <v>523</v>
      </c>
      <c r="B44" s="666"/>
      <c r="C44" s="666"/>
      <c r="D44" s="10">
        <v>9905879</v>
      </c>
      <c r="E44" s="10"/>
      <c r="F44" s="10"/>
      <c r="G44" s="10">
        <v>41743</v>
      </c>
      <c r="H44" s="10">
        <v>9864136</v>
      </c>
      <c r="I44" s="10">
        <v>27031</v>
      </c>
      <c r="J44" s="10">
        <v>0</v>
      </c>
      <c r="K44" s="10">
        <v>27031</v>
      </c>
      <c r="L44" s="10">
        <v>6691</v>
      </c>
      <c r="M44" s="10">
        <v>0</v>
      </c>
      <c r="N44" s="10">
        <v>6691</v>
      </c>
      <c r="O44" s="10">
        <v>46929</v>
      </c>
      <c r="P44" s="10">
        <v>0</v>
      </c>
      <c r="Q44" s="10">
        <v>46929</v>
      </c>
      <c r="R44" s="10">
        <v>28293</v>
      </c>
      <c r="S44" s="10">
        <v>86</v>
      </c>
      <c r="T44" s="10">
        <v>28207</v>
      </c>
      <c r="U44" s="10">
        <v>2480899</v>
      </c>
      <c r="V44" s="10">
        <v>0</v>
      </c>
      <c r="W44" s="10">
        <v>2480899</v>
      </c>
      <c r="X44" s="10">
        <v>385594</v>
      </c>
      <c r="Y44" s="10">
        <v>0</v>
      </c>
      <c r="Z44" s="10">
        <v>385594</v>
      </c>
      <c r="AA44" s="10">
        <v>32788</v>
      </c>
      <c r="AB44" s="10">
        <v>0</v>
      </c>
      <c r="AC44" s="10">
        <v>32788</v>
      </c>
      <c r="AD44" s="10">
        <v>26327</v>
      </c>
      <c r="AE44" s="10">
        <v>0</v>
      </c>
      <c r="AF44" s="10">
        <v>26327</v>
      </c>
      <c r="AG44" s="10">
        <v>0</v>
      </c>
      <c r="AH44" s="10">
        <v>0</v>
      </c>
      <c r="AI44" s="10">
        <v>0</v>
      </c>
      <c r="AJ44" s="10">
        <v>2826844</v>
      </c>
      <c r="AK44" s="10">
        <v>0</v>
      </c>
      <c r="AL44" s="10">
        <v>2826844</v>
      </c>
      <c r="AM44" s="10">
        <v>80533</v>
      </c>
      <c r="AN44" s="10">
        <v>0</v>
      </c>
      <c r="AO44" s="10">
        <v>80533</v>
      </c>
      <c r="AP44" s="10">
        <v>40706</v>
      </c>
      <c r="AQ44" s="10">
        <v>16253</v>
      </c>
      <c r="AR44" s="10">
        <v>24453</v>
      </c>
      <c r="AS44" s="10">
        <v>29598</v>
      </c>
      <c r="AT44" s="10">
        <v>0</v>
      </c>
      <c r="AU44" s="10">
        <v>29598</v>
      </c>
      <c r="AV44" s="10">
        <v>519241</v>
      </c>
      <c r="AW44" s="10">
        <v>0</v>
      </c>
      <c r="AX44" s="10">
        <v>519241</v>
      </c>
      <c r="AY44" s="10">
        <v>67946</v>
      </c>
      <c r="AZ44" s="10">
        <v>0</v>
      </c>
      <c r="BA44" s="10">
        <v>67946</v>
      </c>
      <c r="BB44" s="10">
        <v>21103</v>
      </c>
      <c r="BC44" s="10">
        <v>0</v>
      </c>
      <c r="BD44" s="10">
        <v>21103</v>
      </c>
      <c r="BE44" s="10">
        <v>125445</v>
      </c>
      <c r="BF44" s="10">
        <v>0</v>
      </c>
      <c r="BG44" s="10">
        <v>125445</v>
      </c>
      <c r="BH44" s="10">
        <v>18137</v>
      </c>
      <c r="BI44" s="10">
        <v>0</v>
      </c>
      <c r="BJ44" s="10">
        <v>18137</v>
      </c>
      <c r="BK44" s="10">
        <v>10771</v>
      </c>
      <c r="BL44" s="10">
        <v>0</v>
      </c>
      <c r="BM44" s="10">
        <v>10771</v>
      </c>
      <c r="BN44" s="10">
        <v>7106</v>
      </c>
      <c r="BO44" s="10">
        <v>0</v>
      </c>
      <c r="BP44" s="10">
        <v>7106</v>
      </c>
      <c r="BQ44" s="10">
        <v>86380</v>
      </c>
      <c r="BR44" s="10">
        <v>0</v>
      </c>
      <c r="BS44" s="10">
        <v>86380</v>
      </c>
      <c r="BT44" s="10">
        <v>9560</v>
      </c>
      <c r="BU44" s="10">
        <v>0</v>
      </c>
      <c r="BV44" s="10">
        <v>9560</v>
      </c>
      <c r="BW44" s="10">
        <v>181133</v>
      </c>
      <c r="BX44" s="10">
        <v>0</v>
      </c>
      <c r="BY44" s="10">
        <v>181133</v>
      </c>
      <c r="BZ44" s="10">
        <v>351766</v>
      </c>
      <c r="CA44" s="10">
        <v>2500</v>
      </c>
      <c r="CB44" s="10">
        <v>349266</v>
      </c>
      <c r="CC44" s="10">
        <v>7760</v>
      </c>
      <c r="CD44" s="10">
        <v>0</v>
      </c>
      <c r="CE44" s="10">
        <v>7760</v>
      </c>
      <c r="CF44" s="10">
        <v>101195</v>
      </c>
      <c r="CG44" s="10">
        <v>0</v>
      </c>
      <c r="CH44" s="10">
        <v>101195</v>
      </c>
      <c r="CI44" s="10">
        <v>77806</v>
      </c>
      <c r="CJ44" s="10">
        <v>0</v>
      </c>
      <c r="CK44" s="10">
        <v>77806</v>
      </c>
      <c r="CL44" s="10">
        <v>32160</v>
      </c>
      <c r="CM44" s="10">
        <v>0</v>
      </c>
      <c r="CN44" s="10">
        <v>32160</v>
      </c>
      <c r="CO44" s="10">
        <v>71147</v>
      </c>
      <c r="CP44" s="10">
        <v>2631</v>
      </c>
      <c r="CQ44" s="10">
        <v>68516</v>
      </c>
      <c r="CR44" s="10">
        <v>5071</v>
      </c>
      <c r="CS44" s="10">
        <v>308</v>
      </c>
      <c r="CT44" s="10">
        <v>4763</v>
      </c>
      <c r="CU44" s="10">
        <v>6289</v>
      </c>
      <c r="CV44" s="10">
        <v>0</v>
      </c>
      <c r="CW44" s="10">
        <v>6289</v>
      </c>
      <c r="CX44" s="10">
        <v>14962</v>
      </c>
      <c r="CY44" s="10">
        <v>0</v>
      </c>
      <c r="CZ44" s="10">
        <v>14962</v>
      </c>
      <c r="DA44" s="10">
        <v>141090</v>
      </c>
      <c r="DB44" s="10">
        <v>0</v>
      </c>
      <c r="DC44" s="10">
        <v>141090</v>
      </c>
      <c r="DD44" s="10">
        <v>20530</v>
      </c>
      <c r="DE44" s="10">
        <v>0</v>
      </c>
      <c r="DF44" s="10">
        <v>20530</v>
      </c>
      <c r="DG44" s="10">
        <v>125865</v>
      </c>
      <c r="DH44" s="10">
        <v>0</v>
      </c>
      <c r="DI44" s="10">
        <v>125865</v>
      </c>
      <c r="DJ44" s="10">
        <v>307697</v>
      </c>
      <c r="DK44" s="10">
        <v>0</v>
      </c>
      <c r="DL44" s="10">
        <v>307697</v>
      </c>
      <c r="DM44" s="10">
        <v>42927</v>
      </c>
      <c r="DN44" s="10">
        <v>0</v>
      </c>
      <c r="DO44" s="10">
        <v>42927</v>
      </c>
      <c r="DP44" s="10">
        <v>96829</v>
      </c>
      <c r="DQ44" s="10">
        <v>0</v>
      </c>
      <c r="DR44" s="10">
        <v>96829</v>
      </c>
      <c r="DS44" s="10">
        <v>111870</v>
      </c>
      <c r="DT44" s="10">
        <v>0</v>
      </c>
      <c r="DU44" s="10">
        <v>111870</v>
      </c>
      <c r="DV44" s="10">
        <v>4861</v>
      </c>
      <c r="DW44" s="10">
        <v>0</v>
      </c>
      <c r="DX44" s="10">
        <v>4861</v>
      </c>
      <c r="DY44" s="10">
        <v>64317</v>
      </c>
      <c r="DZ44" s="10">
        <v>0</v>
      </c>
      <c r="EA44" s="10">
        <v>64317</v>
      </c>
      <c r="EB44" s="10">
        <v>17438</v>
      </c>
      <c r="EC44" s="10">
        <v>0</v>
      </c>
      <c r="ED44" s="10">
        <v>17438</v>
      </c>
      <c r="EE44" s="10">
        <v>158801</v>
      </c>
      <c r="EF44" s="10">
        <v>0</v>
      </c>
      <c r="EG44" s="10">
        <v>158801</v>
      </c>
      <c r="EH44" s="10">
        <v>452703</v>
      </c>
      <c r="EI44" s="10">
        <v>0</v>
      </c>
      <c r="EJ44" s="10">
        <v>452703</v>
      </c>
      <c r="EK44" s="10">
        <v>42760</v>
      </c>
      <c r="EL44" s="10">
        <v>0</v>
      </c>
      <c r="EM44" s="10">
        <v>42760</v>
      </c>
      <c r="EN44" s="10">
        <v>4247</v>
      </c>
      <c r="EO44" s="10">
        <v>0</v>
      </c>
      <c r="EP44" s="10">
        <v>4247</v>
      </c>
      <c r="EQ44" s="10">
        <v>56544</v>
      </c>
      <c r="ER44" s="10">
        <v>0</v>
      </c>
      <c r="ES44" s="10">
        <v>56544</v>
      </c>
      <c r="ET44" s="10">
        <v>415806</v>
      </c>
      <c r="EU44" s="10">
        <v>0</v>
      </c>
      <c r="EV44" s="10">
        <v>415806</v>
      </c>
      <c r="EW44" s="10">
        <v>34611</v>
      </c>
      <c r="EX44" s="10">
        <v>19965</v>
      </c>
      <c r="EY44" s="10">
        <v>14646</v>
      </c>
      <c r="EZ44" s="10">
        <v>69366</v>
      </c>
      <c r="FA44" s="10">
        <v>0</v>
      </c>
      <c r="FB44" s="10">
        <v>69366</v>
      </c>
      <c r="FC44" s="10">
        <v>10406</v>
      </c>
      <c r="FD44" s="10">
        <v>0</v>
      </c>
      <c r="FE44" s="10">
        <v>10406</v>
      </c>
      <c r="FF44" s="344"/>
      <c r="FG44" s="344"/>
      <c r="FH44" s="341"/>
    </row>
    <row r="45" spans="1:164" ht="15" customHeight="1">
      <c r="A45" s="666" t="s">
        <v>524</v>
      </c>
      <c r="B45" s="666"/>
      <c r="C45" s="666"/>
      <c r="D45" s="10">
        <v>4465427</v>
      </c>
      <c r="E45" s="10"/>
      <c r="F45" s="10"/>
      <c r="G45" s="10">
        <v>1345685</v>
      </c>
      <c r="H45" s="10">
        <v>3119742</v>
      </c>
      <c r="I45" s="10">
        <v>75456</v>
      </c>
      <c r="J45" s="10">
        <v>0</v>
      </c>
      <c r="K45" s="10">
        <v>75456</v>
      </c>
      <c r="L45" s="10">
        <v>404869</v>
      </c>
      <c r="M45" s="10">
        <v>392175</v>
      </c>
      <c r="N45" s="10">
        <v>12694</v>
      </c>
      <c r="O45" s="10">
        <v>257527</v>
      </c>
      <c r="P45" s="10">
        <v>181998</v>
      </c>
      <c r="Q45" s="10">
        <v>75529</v>
      </c>
      <c r="R45" s="10">
        <v>10025</v>
      </c>
      <c r="S45" s="10">
        <v>19</v>
      </c>
      <c r="T45" s="10">
        <v>10006</v>
      </c>
      <c r="U45" s="10">
        <v>585469</v>
      </c>
      <c r="V45" s="10">
        <v>22844</v>
      </c>
      <c r="W45" s="10">
        <v>562625</v>
      </c>
      <c r="X45" s="10">
        <v>230863</v>
      </c>
      <c r="Y45" s="10">
        <v>124248</v>
      </c>
      <c r="Z45" s="10">
        <v>106615</v>
      </c>
      <c r="AA45" s="10">
        <v>16043</v>
      </c>
      <c r="AB45" s="10">
        <v>2228</v>
      </c>
      <c r="AC45" s="10">
        <v>13815</v>
      </c>
      <c r="AD45" s="10">
        <v>9689</v>
      </c>
      <c r="AE45" s="10">
        <v>6899</v>
      </c>
      <c r="AF45" s="10">
        <v>2790</v>
      </c>
      <c r="AG45" s="10">
        <v>0</v>
      </c>
      <c r="AH45" s="10">
        <v>0</v>
      </c>
      <c r="AI45" s="10">
        <v>0</v>
      </c>
      <c r="AJ45" s="10">
        <v>272631</v>
      </c>
      <c r="AK45" s="10">
        <v>89166</v>
      </c>
      <c r="AL45" s="10">
        <v>183465</v>
      </c>
      <c r="AM45" s="10">
        <v>109352</v>
      </c>
      <c r="AN45" s="10">
        <v>1338</v>
      </c>
      <c r="AO45" s="10">
        <v>108014</v>
      </c>
      <c r="AP45" s="10">
        <v>1638</v>
      </c>
      <c r="AQ45" s="10">
        <v>123</v>
      </c>
      <c r="AR45" s="10">
        <v>1515</v>
      </c>
      <c r="AS45" s="10">
        <v>94986</v>
      </c>
      <c r="AT45" s="10">
        <v>73627</v>
      </c>
      <c r="AU45" s="10">
        <v>21359</v>
      </c>
      <c r="AV45" s="10">
        <v>13269</v>
      </c>
      <c r="AW45" s="10">
        <v>237</v>
      </c>
      <c r="AX45" s="10">
        <v>13032</v>
      </c>
      <c r="AY45" s="10">
        <v>69897</v>
      </c>
      <c r="AZ45" s="10">
        <v>6357</v>
      </c>
      <c r="BA45" s="10">
        <v>63540</v>
      </c>
      <c r="BB45" s="10">
        <v>50156</v>
      </c>
      <c r="BC45" s="10">
        <v>9047</v>
      </c>
      <c r="BD45" s="10">
        <v>41109</v>
      </c>
      <c r="BE45" s="10">
        <v>47406</v>
      </c>
      <c r="BF45" s="10">
        <v>7835</v>
      </c>
      <c r="BG45" s="10">
        <v>39571</v>
      </c>
      <c r="BH45" s="10">
        <v>64391</v>
      </c>
      <c r="BI45" s="10">
        <v>0</v>
      </c>
      <c r="BJ45" s="10">
        <v>64391</v>
      </c>
      <c r="BK45" s="10">
        <v>17528</v>
      </c>
      <c r="BL45" s="10">
        <v>636</v>
      </c>
      <c r="BM45" s="10">
        <v>16892</v>
      </c>
      <c r="BN45" s="10">
        <v>7435</v>
      </c>
      <c r="BO45" s="10">
        <v>2631</v>
      </c>
      <c r="BP45" s="10">
        <v>4804</v>
      </c>
      <c r="BQ45" s="10">
        <v>14179</v>
      </c>
      <c r="BR45" s="10">
        <v>5949</v>
      </c>
      <c r="BS45" s="10">
        <v>8230</v>
      </c>
      <c r="BT45" s="10">
        <v>78826</v>
      </c>
      <c r="BU45" s="10">
        <v>5675</v>
      </c>
      <c r="BV45" s="10">
        <v>73151</v>
      </c>
      <c r="BW45" s="10">
        <v>93856</v>
      </c>
      <c r="BX45" s="10">
        <v>4660</v>
      </c>
      <c r="BY45" s="10">
        <v>89196</v>
      </c>
      <c r="BZ45" s="10">
        <v>36490</v>
      </c>
      <c r="CA45" s="10">
        <v>17359</v>
      </c>
      <c r="CB45" s="10">
        <v>19131</v>
      </c>
      <c r="CC45" s="10">
        <v>42409</v>
      </c>
      <c r="CD45" s="10">
        <v>952</v>
      </c>
      <c r="CE45" s="10">
        <v>41457</v>
      </c>
      <c r="CF45" s="10">
        <v>51641</v>
      </c>
      <c r="CG45" s="10">
        <v>14911</v>
      </c>
      <c r="CH45" s="10">
        <v>36730</v>
      </c>
      <c r="CI45" s="10">
        <v>12079</v>
      </c>
      <c r="CJ45" s="10">
        <v>2208</v>
      </c>
      <c r="CK45" s="10">
        <v>9871</v>
      </c>
      <c r="CL45" s="10">
        <v>20427</v>
      </c>
      <c r="CM45" s="10">
        <v>5721</v>
      </c>
      <c r="CN45" s="10">
        <v>14706</v>
      </c>
      <c r="CO45" s="10">
        <v>106463</v>
      </c>
      <c r="CP45" s="10">
        <v>8361</v>
      </c>
      <c r="CQ45" s="10">
        <v>98102</v>
      </c>
      <c r="CR45" s="10">
        <v>7640</v>
      </c>
      <c r="CS45" s="10">
        <v>1348</v>
      </c>
      <c r="CT45" s="10">
        <v>6292</v>
      </c>
      <c r="CU45" s="10">
        <v>119030</v>
      </c>
      <c r="CV45" s="10">
        <v>311</v>
      </c>
      <c r="CW45" s="10">
        <v>118719</v>
      </c>
      <c r="CX45" s="10">
        <v>10747</v>
      </c>
      <c r="CY45" s="10">
        <v>1736</v>
      </c>
      <c r="CZ45" s="10">
        <v>9011</v>
      </c>
      <c r="DA45" s="10">
        <v>131204</v>
      </c>
      <c r="DB45" s="10">
        <v>15223</v>
      </c>
      <c r="DC45" s="10">
        <v>115981</v>
      </c>
      <c r="DD45" s="10">
        <v>95944</v>
      </c>
      <c r="DE45" s="10">
        <v>37682</v>
      </c>
      <c r="DF45" s="10">
        <v>58262</v>
      </c>
      <c r="DG45" s="10">
        <v>10990</v>
      </c>
      <c r="DH45" s="10">
        <v>4016</v>
      </c>
      <c r="DI45" s="10">
        <v>6974</v>
      </c>
      <c r="DJ45" s="10">
        <v>58953</v>
      </c>
      <c r="DK45" s="10">
        <v>536</v>
      </c>
      <c r="DL45" s="10">
        <v>58417</v>
      </c>
      <c r="DM45" s="10">
        <v>37742</v>
      </c>
      <c r="DN45" s="10">
        <v>17655</v>
      </c>
      <c r="DO45" s="10">
        <v>20087</v>
      </c>
      <c r="DP45" s="10">
        <v>51527</v>
      </c>
      <c r="DQ45" s="10">
        <v>0</v>
      </c>
      <c r="DR45" s="10">
        <v>51527</v>
      </c>
      <c r="DS45" s="10">
        <v>131327</v>
      </c>
      <c r="DT45" s="10">
        <v>13008</v>
      </c>
      <c r="DU45" s="10">
        <v>118319</v>
      </c>
      <c r="DV45" s="10">
        <v>14186</v>
      </c>
      <c r="DW45" s="10">
        <v>13587</v>
      </c>
      <c r="DX45" s="10">
        <v>599</v>
      </c>
      <c r="DY45" s="10">
        <v>100186</v>
      </c>
      <c r="DZ45" s="10">
        <v>54581</v>
      </c>
      <c r="EA45" s="10">
        <v>45605</v>
      </c>
      <c r="EB45" s="10">
        <v>15975</v>
      </c>
      <c r="EC45" s="10">
        <v>7733</v>
      </c>
      <c r="ED45" s="10">
        <v>8242</v>
      </c>
      <c r="EE45" s="10">
        <v>63771</v>
      </c>
      <c r="EF45" s="10">
        <v>14931</v>
      </c>
      <c r="EG45" s="10">
        <v>48840</v>
      </c>
      <c r="EH45" s="10">
        <v>303453</v>
      </c>
      <c r="EI45" s="10">
        <v>43988</v>
      </c>
      <c r="EJ45" s="10">
        <v>259465</v>
      </c>
      <c r="EK45" s="10">
        <v>92065</v>
      </c>
      <c r="EL45" s="10">
        <v>45913</v>
      </c>
      <c r="EM45" s="10">
        <v>46152</v>
      </c>
      <c r="EN45" s="10">
        <v>4545</v>
      </c>
      <c r="EO45" s="10">
        <v>1856</v>
      </c>
      <c r="EP45" s="10">
        <v>2689</v>
      </c>
      <c r="EQ45" s="10">
        <v>45478</v>
      </c>
      <c r="ER45" s="10">
        <v>10647</v>
      </c>
      <c r="ES45" s="10">
        <v>34831</v>
      </c>
      <c r="ET45" s="10">
        <v>236802</v>
      </c>
      <c r="EU45" s="10">
        <v>20067</v>
      </c>
      <c r="EV45" s="10">
        <v>216735</v>
      </c>
      <c r="EW45" s="10">
        <v>11412</v>
      </c>
      <c r="EX45" s="10">
        <v>447</v>
      </c>
      <c r="EY45" s="10">
        <v>10965</v>
      </c>
      <c r="EZ45" s="10">
        <v>72937</v>
      </c>
      <c r="FA45" s="10">
        <v>6216</v>
      </c>
      <c r="FB45" s="10">
        <v>66721</v>
      </c>
      <c r="FC45" s="10">
        <v>54513</v>
      </c>
      <c r="FD45" s="10">
        <v>47000</v>
      </c>
      <c r="FE45" s="10">
        <v>7513</v>
      </c>
      <c r="FF45" s="344"/>
      <c r="FG45" s="344"/>
      <c r="FH45" s="341"/>
    </row>
    <row r="46" spans="1:164" ht="25.5" customHeight="1">
      <c r="A46" s="666" t="s">
        <v>525</v>
      </c>
      <c r="B46" s="666"/>
      <c r="C46" s="666"/>
      <c r="D46" s="10">
        <v>162646261</v>
      </c>
      <c r="E46" s="10"/>
      <c r="F46" s="10"/>
      <c r="G46" s="10">
        <v>105493962</v>
      </c>
      <c r="H46" s="10">
        <v>57152299</v>
      </c>
      <c r="I46" s="10">
        <v>1788397</v>
      </c>
      <c r="J46" s="10">
        <v>1149047</v>
      </c>
      <c r="K46" s="10">
        <v>639350</v>
      </c>
      <c r="L46" s="10">
        <v>2002705</v>
      </c>
      <c r="M46" s="10">
        <v>1814379</v>
      </c>
      <c r="N46" s="10">
        <v>188326</v>
      </c>
      <c r="O46" s="10">
        <v>2436029</v>
      </c>
      <c r="P46" s="10">
        <v>1599889</v>
      </c>
      <c r="Q46" s="10">
        <v>836140</v>
      </c>
      <c r="R46" s="10">
        <v>1311147</v>
      </c>
      <c r="S46" s="10">
        <v>978747</v>
      </c>
      <c r="T46" s="10">
        <v>332400</v>
      </c>
      <c r="U46" s="10">
        <v>16957669</v>
      </c>
      <c r="V46" s="10">
        <v>7023999</v>
      </c>
      <c r="W46" s="10">
        <v>9933670</v>
      </c>
      <c r="X46" s="10">
        <v>2772419</v>
      </c>
      <c r="Y46" s="10">
        <v>1279425</v>
      </c>
      <c r="Z46" s="10">
        <v>1492994</v>
      </c>
      <c r="AA46" s="10">
        <v>1221215</v>
      </c>
      <c r="AB46" s="10">
        <v>918960</v>
      </c>
      <c r="AC46" s="10">
        <v>302255</v>
      </c>
      <c r="AD46" s="10">
        <v>1348030</v>
      </c>
      <c r="AE46" s="10">
        <v>1185147</v>
      </c>
      <c r="AF46" s="10">
        <v>162883</v>
      </c>
      <c r="AG46" s="10">
        <v>650460</v>
      </c>
      <c r="AH46" s="10">
        <v>0</v>
      </c>
      <c r="AI46" s="10">
        <v>650460</v>
      </c>
      <c r="AJ46" s="10">
        <v>10563302</v>
      </c>
      <c r="AK46" s="10">
        <v>6786003</v>
      </c>
      <c r="AL46" s="10">
        <v>3777299</v>
      </c>
      <c r="AM46" s="10">
        <v>3742783</v>
      </c>
      <c r="AN46" s="10">
        <v>2313584</v>
      </c>
      <c r="AO46" s="10">
        <v>1429199</v>
      </c>
      <c r="AP46" s="10">
        <v>1800791</v>
      </c>
      <c r="AQ46" s="10">
        <v>1613451</v>
      </c>
      <c r="AR46" s="10">
        <v>187340</v>
      </c>
      <c r="AS46" s="10">
        <v>494444</v>
      </c>
      <c r="AT46" s="10">
        <v>310135</v>
      </c>
      <c r="AU46" s="10">
        <v>184309</v>
      </c>
      <c r="AV46" s="10">
        <v>5441645</v>
      </c>
      <c r="AW46" s="10">
        <v>3253932</v>
      </c>
      <c r="AX46" s="10">
        <v>2187713</v>
      </c>
      <c r="AY46" s="10">
        <v>2279430</v>
      </c>
      <c r="AZ46" s="10">
        <v>1273515</v>
      </c>
      <c r="BA46" s="10">
        <v>1005915</v>
      </c>
      <c r="BB46" s="10">
        <v>1943600</v>
      </c>
      <c r="BC46" s="10">
        <v>1335418</v>
      </c>
      <c r="BD46" s="10">
        <v>608182</v>
      </c>
      <c r="BE46" s="10">
        <v>1622949</v>
      </c>
      <c r="BF46" s="10">
        <v>994031</v>
      </c>
      <c r="BG46" s="10">
        <v>628918</v>
      </c>
      <c r="BH46" s="10">
        <v>1122938</v>
      </c>
      <c r="BI46" s="10">
        <v>848184</v>
      </c>
      <c r="BJ46" s="10">
        <v>274754</v>
      </c>
      <c r="BK46" s="10">
        <v>2391375</v>
      </c>
      <c r="BL46" s="10">
        <v>1623399</v>
      </c>
      <c r="BM46" s="10">
        <v>767976</v>
      </c>
      <c r="BN46" s="10">
        <v>412015</v>
      </c>
      <c r="BO46" s="10">
        <v>321350</v>
      </c>
      <c r="BP46" s="10">
        <v>90665</v>
      </c>
      <c r="BQ46" s="10">
        <v>2615167</v>
      </c>
      <c r="BR46" s="10">
        <v>1885190</v>
      </c>
      <c r="BS46" s="10">
        <v>729977</v>
      </c>
      <c r="BT46" s="10">
        <v>4812353</v>
      </c>
      <c r="BU46" s="10">
        <v>3817291</v>
      </c>
      <c r="BV46" s="10">
        <v>995062</v>
      </c>
      <c r="BW46" s="10">
        <v>4879047</v>
      </c>
      <c r="BX46" s="10">
        <v>3321304</v>
      </c>
      <c r="BY46" s="10">
        <v>1557743</v>
      </c>
      <c r="BZ46" s="10">
        <v>2918687</v>
      </c>
      <c r="CA46" s="10">
        <v>1708863</v>
      </c>
      <c r="CB46" s="10">
        <v>1209824</v>
      </c>
      <c r="CC46" s="10">
        <v>705659</v>
      </c>
      <c r="CD46" s="10">
        <v>389763</v>
      </c>
      <c r="CE46" s="10">
        <v>315896</v>
      </c>
      <c r="CF46" s="10">
        <v>2833755</v>
      </c>
      <c r="CG46" s="10">
        <v>1849420</v>
      </c>
      <c r="CH46" s="10">
        <v>984335</v>
      </c>
      <c r="CI46" s="10">
        <v>327549</v>
      </c>
      <c r="CJ46" s="10">
        <v>208053</v>
      </c>
      <c r="CK46" s="10">
        <v>119496</v>
      </c>
      <c r="CL46" s="10">
        <v>956393</v>
      </c>
      <c r="CM46" s="10">
        <v>587382</v>
      </c>
      <c r="CN46" s="10">
        <v>369011</v>
      </c>
      <c r="CO46" s="10">
        <v>1069775</v>
      </c>
      <c r="CP46" s="10">
        <v>508124</v>
      </c>
      <c r="CQ46" s="10">
        <v>561651</v>
      </c>
      <c r="CR46" s="10">
        <v>625044</v>
      </c>
      <c r="CS46" s="10">
        <v>469785</v>
      </c>
      <c r="CT46" s="10">
        <v>155259</v>
      </c>
      <c r="CU46" s="10">
        <v>5854005</v>
      </c>
      <c r="CV46" s="10">
        <v>3970274</v>
      </c>
      <c r="CW46" s="10">
        <v>1883731</v>
      </c>
      <c r="CX46" s="10">
        <v>2010763</v>
      </c>
      <c r="CY46" s="10">
        <v>1755438</v>
      </c>
      <c r="CZ46" s="10">
        <v>255325</v>
      </c>
      <c r="DA46" s="10">
        <v>14532209</v>
      </c>
      <c r="DB46" s="10">
        <v>8382348</v>
      </c>
      <c r="DC46" s="10">
        <v>6149861</v>
      </c>
      <c r="DD46" s="10">
        <v>4491017</v>
      </c>
      <c r="DE46" s="10">
        <v>3009535</v>
      </c>
      <c r="DF46" s="10">
        <v>1481482</v>
      </c>
      <c r="DG46" s="10">
        <v>375673</v>
      </c>
      <c r="DH46" s="10">
        <v>170818</v>
      </c>
      <c r="DI46" s="10">
        <v>204855</v>
      </c>
      <c r="DJ46" s="10">
        <v>6700880</v>
      </c>
      <c r="DK46" s="10">
        <v>4689479</v>
      </c>
      <c r="DL46" s="10">
        <v>2011401</v>
      </c>
      <c r="DM46" s="10">
        <v>2586351</v>
      </c>
      <c r="DN46" s="10">
        <v>1969065</v>
      </c>
      <c r="DO46" s="10">
        <v>617286</v>
      </c>
      <c r="DP46" s="10">
        <v>2942340</v>
      </c>
      <c r="DQ46" s="10">
        <v>2313756</v>
      </c>
      <c r="DR46" s="10">
        <v>628584</v>
      </c>
      <c r="DS46" s="10">
        <v>5287321</v>
      </c>
      <c r="DT46" s="10">
        <v>3931068</v>
      </c>
      <c r="DU46" s="10">
        <v>1356253</v>
      </c>
      <c r="DV46" s="10">
        <v>612141</v>
      </c>
      <c r="DW46" s="10">
        <v>525759</v>
      </c>
      <c r="DX46" s="10">
        <v>86382</v>
      </c>
      <c r="DY46" s="10">
        <v>2608648</v>
      </c>
      <c r="DZ46" s="10">
        <v>1741545</v>
      </c>
      <c r="EA46" s="10">
        <v>867103</v>
      </c>
      <c r="EB46" s="10">
        <v>449605</v>
      </c>
      <c r="EC46" s="10">
        <v>366460</v>
      </c>
      <c r="ED46" s="10">
        <v>83145</v>
      </c>
      <c r="EE46" s="10">
        <v>2742342</v>
      </c>
      <c r="EF46" s="10">
        <v>1822820</v>
      </c>
      <c r="EG46" s="10">
        <v>919522</v>
      </c>
      <c r="EH46" s="10">
        <v>13336731</v>
      </c>
      <c r="EI46" s="10">
        <v>9570172</v>
      </c>
      <c r="EJ46" s="10">
        <v>3766559</v>
      </c>
      <c r="EK46" s="10">
        <v>1307933</v>
      </c>
      <c r="EL46" s="10">
        <v>755249</v>
      </c>
      <c r="EM46" s="10">
        <v>552684</v>
      </c>
      <c r="EN46" s="10">
        <v>212201</v>
      </c>
      <c r="EO46" s="10">
        <v>142936</v>
      </c>
      <c r="EP46" s="10">
        <v>69265</v>
      </c>
      <c r="EQ46" s="10">
        <v>4437448</v>
      </c>
      <c r="ER46" s="10">
        <v>3245352</v>
      </c>
      <c r="ES46" s="10">
        <v>1192096</v>
      </c>
      <c r="ET46" s="10">
        <v>3379222</v>
      </c>
      <c r="EU46" s="10">
        <v>2153884</v>
      </c>
      <c r="EV46" s="10">
        <v>1225338</v>
      </c>
      <c r="EW46" s="10">
        <v>1049814</v>
      </c>
      <c r="EX46" s="10">
        <v>836417</v>
      </c>
      <c r="EY46" s="10">
        <v>213397</v>
      </c>
      <c r="EZ46" s="10">
        <v>3177087</v>
      </c>
      <c r="FA46" s="10">
        <v>2433487</v>
      </c>
      <c r="FB46" s="10">
        <v>743600</v>
      </c>
      <c r="FC46" s="10">
        <v>505758</v>
      </c>
      <c r="FD46" s="10">
        <v>340330</v>
      </c>
      <c r="FE46" s="10">
        <v>165428</v>
      </c>
      <c r="FF46" s="344"/>
      <c r="FG46" s="344"/>
      <c r="FH46" s="341"/>
    </row>
    <row r="47" spans="1:164" ht="14.25" customHeight="1">
      <c r="A47" s="666" t="s">
        <v>526</v>
      </c>
      <c r="B47" s="666"/>
      <c r="C47" s="666"/>
      <c r="D47" s="10">
        <v>168140147</v>
      </c>
      <c r="E47" s="10"/>
      <c r="F47" s="10"/>
      <c r="G47" s="10">
        <v>13605425</v>
      </c>
      <c r="H47" s="10">
        <v>154534722</v>
      </c>
      <c r="I47" s="10">
        <v>3118954</v>
      </c>
      <c r="J47" s="10">
        <v>0</v>
      </c>
      <c r="K47" s="10">
        <v>3118954</v>
      </c>
      <c r="L47" s="10">
        <v>418366</v>
      </c>
      <c r="M47" s="10">
        <v>18690</v>
      </c>
      <c r="N47" s="10">
        <v>399676</v>
      </c>
      <c r="O47" s="10">
        <v>5023251</v>
      </c>
      <c r="P47" s="10">
        <v>29450</v>
      </c>
      <c r="Q47" s="10">
        <v>4993801</v>
      </c>
      <c r="R47" s="10">
        <v>998583</v>
      </c>
      <c r="S47" s="10">
        <v>0</v>
      </c>
      <c r="T47" s="10">
        <v>998583</v>
      </c>
      <c r="U47" s="10">
        <v>29569077</v>
      </c>
      <c r="V47" s="10">
        <v>1004089</v>
      </c>
      <c r="W47" s="10">
        <v>28564988</v>
      </c>
      <c r="X47" s="10">
        <v>3045265</v>
      </c>
      <c r="Y47" s="10">
        <v>0</v>
      </c>
      <c r="Z47" s="10">
        <v>3045265</v>
      </c>
      <c r="AA47" s="10">
        <v>818296</v>
      </c>
      <c r="AB47" s="10">
        <v>35981</v>
      </c>
      <c r="AC47" s="10">
        <v>782315</v>
      </c>
      <c r="AD47" s="10">
        <v>490254</v>
      </c>
      <c r="AE47" s="10">
        <v>22485</v>
      </c>
      <c r="AF47" s="10">
        <v>467769</v>
      </c>
      <c r="AG47" s="10">
        <v>969374</v>
      </c>
      <c r="AH47" s="10">
        <v>0</v>
      </c>
      <c r="AI47" s="10">
        <v>969374</v>
      </c>
      <c r="AJ47" s="10">
        <v>9867975</v>
      </c>
      <c r="AK47" s="10">
        <v>24652</v>
      </c>
      <c r="AL47" s="10">
        <v>9843323</v>
      </c>
      <c r="AM47" s="10">
        <v>4778575</v>
      </c>
      <c r="AN47" s="10">
        <v>9949</v>
      </c>
      <c r="AO47" s="10">
        <v>4768626</v>
      </c>
      <c r="AP47" s="10">
        <v>431177</v>
      </c>
      <c r="AQ47" s="10">
        <v>0</v>
      </c>
      <c r="AR47" s="10">
        <v>431177</v>
      </c>
      <c r="AS47" s="10">
        <v>241906</v>
      </c>
      <c r="AT47" s="10">
        <v>0</v>
      </c>
      <c r="AU47" s="10">
        <v>241906</v>
      </c>
      <c r="AV47" s="10">
        <v>5342572</v>
      </c>
      <c r="AW47" s="10">
        <v>0</v>
      </c>
      <c r="AX47" s="10">
        <v>5342572</v>
      </c>
      <c r="AY47" s="10">
        <v>2793770</v>
      </c>
      <c r="AZ47" s="10">
        <v>0</v>
      </c>
      <c r="BA47" s="10">
        <v>2793770</v>
      </c>
      <c r="BB47" s="10">
        <v>1187564</v>
      </c>
      <c r="BC47" s="10">
        <v>0</v>
      </c>
      <c r="BD47" s="10">
        <v>1187564</v>
      </c>
      <c r="BE47" s="10">
        <v>1628522</v>
      </c>
      <c r="BF47" s="10">
        <v>0</v>
      </c>
      <c r="BG47" s="10">
        <v>1628522</v>
      </c>
      <c r="BH47" s="10">
        <v>1820035</v>
      </c>
      <c r="BI47" s="10">
        <v>0</v>
      </c>
      <c r="BJ47" s="10">
        <v>1820035</v>
      </c>
      <c r="BK47" s="10">
        <v>1189827</v>
      </c>
      <c r="BL47" s="10">
        <v>8821</v>
      </c>
      <c r="BM47" s="10">
        <v>1181006</v>
      </c>
      <c r="BN47" s="10">
        <v>156323</v>
      </c>
      <c r="BO47" s="10">
        <v>9835</v>
      </c>
      <c r="BP47" s="10">
        <v>146488</v>
      </c>
      <c r="BQ47" s="10">
        <v>1144482</v>
      </c>
      <c r="BR47" s="10">
        <v>149012</v>
      </c>
      <c r="BS47" s="10">
        <v>995470</v>
      </c>
      <c r="BT47" s="10">
        <v>3947919</v>
      </c>
      <c r="BU47" s="10">
        <v>926211</v>
      </c>
      <c r="BV47" s="10">
        <v>3021708</v>
      </c>
      <c r="BW47" s="10">
        <v>2163834</v>
      </c>
      <c r="BX47" s="10">
        <v>0</v>
      </c>
      <c r="BY47" s="10">
        <v>2163834</v>
      </c>
      <c r="BZ47" s="10">
        <v>2447281</v>
      </c>
      <c r="CA47" s="10">
        <v>104120</v>
      </c>
      <c r="CB47" s="10">
        <v>2343161</v>
      </c>
      <c r="CC47" s="10">
        <v>829264</v>
      </c>
      <c r="CD47" s="10">
        <v>218</v>
      </c>
      <c r="CE47" s="10">
        <v>829046</v>
      </c>
      <c r="CF47" s="10">
        <v>2767721</v>
      </c>
      <c r="CG47" s="10">
        <v>0</v>
      </c>
      <c r="CH47" s="10">
        <v>2767721</v>
      </c>
      <c r="CI47" s="10">
        <v>153263</v>
      </c>
      <c r="CJ47" s="10">
        <v>0</v>
      </c>
      <c r="CK47" s="10">
        <v>153263</v>
      </c>
      <c r="CL47" s="10">
        <v>4359919</v>
      </c>
      <c r="CM47" s="10">
        <v>0</v>
      </c>
      <c r="CN47" s="10">
        <v>4359919</v>
      </c>
      <c r="CO47" s="10">
        <v>1293622</v>
      </c>
      <c r="CP47" s="10">
        <v>43332</v>
      </c>
      <c r="CQ47" s="10">
        <v>1250290</v>
      </c>
      <c r="CR47" s="10">
        <v>136882</v>
      </c>
      <c r="CS47" s="10">
        <v>0</v>
      </c>
      <c r="CT47" s="10">
        <v>136882</v>
      </c>
      <c r="CU47" s="10">
        <v>2258472</v>
      </c>
      <c r="CV47" s="10">
        <v>1122928</v>
      </c>
      <c r="CW47" s="10">
        <v>1135544</v>
      </c>
      <c r="CX47" s="10">
        <v>628172</v>
      </c>
      <c r="CY47" s="10">
        <v>0</v>
      </c>
      <c r="CZ47" s="10">
        <v>628172</v>
      </c>
      <c r="DA47" s="10">
        <v>15570317</v>
      </c>
      <c r="DB47" s="10">
        <v>7716669</v>
      </c>
      <c r="DC47" s="10">
        <v>7853648</v>
      </c>
      <c r="DD47" s="10">
        <v>4355967</v>
      </c>
      <c r="DE47" s="10">
        <v>4</v>
      </c>
      <c r="DF47" s="10">
        <v>4355963</v>
      </c>
      <c r="DG47" s="10">
        <v>252784</v>
      </c>
      <c r="DH47" s="10">
        <v>0</v>
      </c>
      <c r="DI47" s="10">
        <v>252784</v>
      </c>
      <c r="DJ47" s="10">
        <v>3054879</v>
      </c>
      <c r="DK47" s="10">
        <v>0</v>
      </c>
      <c r="DL47" s="10">
        <v>3054879</v>
      </c>
      <c r="DM47" s="10">
        <v>2011240</v>
      </c>
      <c r="DN47" s="10">
        <v>620922</v>
      </c>
      <c r="DO47" s="10">
        <v>1390318</v>
      </c>
      <c r="DP47" s="10">
        <v>1660991</v>
      </c>
      <c r="DQ47" s="10">
        <v>404</v>
      </c>
      <c r="DR47" s="10">
        <v>1660587</v>
      </c>
      <c r="DS47" s="10">
        <v>2958223</v>
      </c>
      <c r="DT47" s="10">
        <v>0</v>
      </c>
      <c r="DU47" s="10">
        <v>2958223</v>
      </c>
      <c r="DV47" s="10">
        <v>245111</v>
      </c>
      <c r="DW47" s="10">
        <v>24931</v>
      </c>
      <c r="DX47" s="10">
        <v>220180</v>
      </c>
      <c r="DY47" s="10">
        <v>3928990</v>
      </c>
      <c r="DZ47" s="10">
        <v>1729338</v>
      </c>
      <c r="EA47" s="10">
        <v>2199652</v>
      </c>
      <c r="EB47" s="10">
        <v>352319</v>
      </c>
      <c r="EC47" s="10">
        <v>0</v>
      </c>
      <c r="ED47" s="10">
        <v>352319</v>
      </c>
      <c r="EE47" s="10">
        <v>9045653</v>
      </c>
      <c r="EF47" s="10">
        <v>0</v>
      </c>
      <c r="EG47" s="10">
        <v>9045653</v>
      </c>
      <c r="EH47" s="10">
        <v>14478321</v>
      </c>
      <c r="EI47" s="10">
        <v>0</v>
      </c>
      <c r="EJ47" s="10">
        <v>14478321</v>
      </c>
      <c r="EK47" s="10">
        <v>2127654</v>
      </c>
      <c r="EL47" s="10">
        <v>0</v>
      </c>
      <c r="EM47" s="10">
        <v>2127654</v>
      </c>
      <c r="EN47" s="10">
        <v>247432</v>
      </c>
      <c r="EO47" s="10">
        <v>0</v>
      </c>
      <c r="EP47" s="10">
        <v>247432</v>
      </c>
      <c r="EQ47" s="10">
        <v>2036630</v>
      </c>
      <c r="ER47" s="10">
        <v>0</v>
      </c>
      <c r="ES47" s="10">
        <v>2036630</v>
      </c>
      <c r="ET47" s="10">
        <v>7043837</v>
      </c>
      <c r="EU47" s="10">
        <v>221</v>
      </c>
      <c r="EV47" s="10">
        <v>7043616</v>
      </c>
      <c r="EW47" s="10">
        <v>273758</v>
      </c>
      <c r="EX47" s="10">
        <v>2732</v>
      </c>
      <c r="EY47" s="10">
        <v>271026</v>
      </c>
      <c r="EZ47" s="10">
        <v>2217510</v>
      </c>
      <c r="FA47" s="10">
        <v>0</v>
      </c>
      <c r="FB47" s="10">
        <v>2217510</v>
      </c>
      <c r="FC47" s="10">
        <v>258034</v>
      </c>
      <c r="FD47" s="10">
        <v>431</v>
      </c>
      <c r="FE47" s="10">
        <v>257603</v>
      </c>
      <c r="FF47" s="344"/>
      <c r="FG47" s="344"/>
      <c r="FH47" s="341"/>
    </row>
    <row r="48" spans="1:164" ht="15" customHeight="1">
      <c r="A48" s="666" t="s">
        <v>527</v>
      </c>
      <c r="B48" s="666"/>
      <c r="C48" s="666"/>
      <c r="D48" s="10">
        <v>65344665</v>
      </c>
      <c r="E48" s="10"/>
      <c r="F48" s="10"/>
      <c r="G48" s="10">
        <v>316073</v>
      </c>
      <c r="H48" s="10">
        <v>65028592</v>
      </c>
      <c r="I48" s="10">
        <v>958718</v>
      </c>
      <c r="J48" s="10">
        <v>0</v>
      </c>
      <c r="K48" s="10">
        <v>958718</v>
      </c>
      <c r="L48" s="10">
        <v>113568</v>
      </c>
      <c r="M48" s="10">
        <v>0</v>
      </c>
      <c r="N48" s="10">
        <v>113568</v>
      </c>
      <c r="O48" s="10">
        <v>1545310</v>
      </c>
      <c r="P48" s="10">
        <v>0</v>
      </c>
      <c r="Q48" s="10">
        <v>1545310</v>
      </c>
      <c r="R48" s="10">
        <v>506718</v>
      </c>
      <c r="S48" s="10">
        <v>0</v>
      </c>
      <c r="T48" s="10">
        <v>506718</v>
      </c>
      <c r="U48" s="10">
        <v>14323603</v>
      </c>
      <c r="V48" s="10">
        <v>0</v>
      </c>
      <c r="W48" s="10">
        <v>14323603</v>
      </c>
      <c r="X48" s="10">
        <v>1727984</v>
      </c>
      <c r="Y48" s="10">
        <v>0</v>
      </c>
      <c r="Z48" s="10">
        <v>1727984</v>
      </c>
      <c r="AA48" s="10">
        <v>370158</v>
      </c>
      <c r="AB48" s="10">
        <v>0</v>
      </c>
      <c r="AC48" s="10">
        <v>370158</v>
      </c>
      <c r="AD48" s="10">
        <v>95716</v>
      </c>
      <c r="AE48" s="10">
        <v>0</v>
      </c>
      <c r="AF48" s="10">
        <v>95716</v>
      </c>
      <c r="AG48" s="10">
        <v>180561</v>
      </c>
      <c r="AH48" s="10">
        <v>0</v>
      </c>
      <c r="AI48" s="10">
        <v>180561</v>
      </c>
      <c r="AJ48" s="10">
        <v>4524909</v>
      </c>
      <c r="AK48" s="10">
        <v>0</v>
      </c>
      <c r="AL48" s="10">
        <v>4524909</v>
      </c>
      <c r="AM48" s="10">
        <v>1977628</v>
      </c>
      <c r="AN48" s="10">
        <v>0</v>
      </c>
      <c r="AO48" s="10">
        <v>1977628</v>
      </c>
      <c r="AP48" s="10">
        <v>372626</v>
      </c>
      <c r="AQ48" s="10">
        <v>0</v>
      </c>
      <c r="AR48" s="10">
        <v>372626</v>
      </c>
      <c r="AS48" s="10">
        <v>161500</v>
      </c>
      <c r="AT48" s="10">
        <v>0</v>
      </c>
      <c r="AU48" s="10">
        <v>161500</v>
      </c>
      <c r="AV48" s="10">
        <v>3040370</v>
      </c>
      <c r="AW48" s="10">
        <v>0</v>
      </c>
      <c r="AX48" s="10">
        <v>3040370</v>
      </c>
      <c r="AY48" s="10">
        <v>958576</v>
      </c>
      <c r="AZ48" s="10">
        <v>0</v>
      </c>
      <c r="BA48" s="10">
        <v>958576</v>
      </c>
      <c r="BB48" s="10">
        <v>569967</v>
      </c>
      <c r="BC48" s="10">
        <v>0</v>
      </c>
      <c r="BD48" s="10">
        <v>569967</v>
      </c>
      <c r="BE48" s="10">
        <v>763985</v>
      </c>
      <c r="BF48" s="10">
        <v>0</v>
      </c>
      <c r="BG48" s="10">
        <v>763985</v>
      </c>
      <c r="BH48" s="10">
        <v>799735</v>
      </c>
      <c r="BI48" s="10">
        <v>0</v>
      </c>
      <c r="BJ48" s="10">
        <v>799735</v>
      </c>
      <c r="BK48" s="10">
        <v>502465</v>
      </c>
      <c r="BL48" s="10">
        <v>6309</v>
      </c>
      <c r="BM48" s="10">
        <v>496156</v>
      </c>
      <c r="BN48" s="10">
        <v>129184</v>
      </c>
      <c r="BO48" s="10">
        <v>0</v>
      </c>
      <c r="BP48" s="10">
        <v>129184</v>
      </c>
      <c r="BQ48" s="10">
        <v>868961</v>
      </c>
      <c r="BR48" s="10">
        <v>0</v>
      </c>
      <c r="BS48" s="10">
        <v>868961</v>
      </c>
      <c r="BT48" s="10">
        <v>1575897</v>
      </c>
      <c r="BU48" s="10">
        <v>249932</v>
      </c>
      <c r="BV48" s="10">
        <v>1325965</v>
      </c>
      <c r="BW48" s="10">
        <v>1027393</v>
      </c>
      <c r="BX48" s="10">
        <v>0</v>
      </c>
      <c r="BY48" s="10">
        <v>1027393</v>
      </c>
      <c r="BZ48" s="10">
        <v>684968</v>
      </c>
      <c r="CA48" s="10">
        <v>0</v>
      </c>
      <c r="CB48" s="10">
        <v>684968</v>
      </c>
      <c r="CC48" s="10">
        <v>304697</v>
      </c>
      <c r="CD48" s="10">
        <v>0</v>
      </c>
      <c r="CE48" s="10">
        <v>304697</v>
      </c>
      <c r="CF48" s="10">
        <v>979526</v>
      </c>
      <c r="CG48" s="10">
        <v>0</v>
      </c>
      <c r="CH48" s="10">
        <v>979526</v>
      </c>
      <c r="CI48" s="10">
        <v>150009</v>
      </c>
      <c r="CJ48" s="10">
        <v>0</v>
      </c>
      <c r="CK48" s="10">
        <v>150009</v>
      </c>
      <c r="CL48" s="10">
        <v>283662</v>
      </c>
      <c r="CM48" s="10">
        <v>0</v>
      </c>
      <c r="CN48" s="10">
        <v>283662</v>
      </c>
      <c r="CO48" s="10">
        <v>1092890</v>
      </c>
      <c r="CP48" s="10">
        <v>1236</v>
      </c>
      <c r="CQ48" s="10">
        <v>1091654</v>
      </c>
      <c r="CR48" s="10">
        <v>119481</v>
      </c>
      <c r="CS48" s="10">
        <v>0</v>
      </c>
      <c r="CT48" s="10">
        <v>119481</v>
      </c>
      <c r="CU48" s="10">
        <v>972459</v>
      </c>
      <c r="CV48" s="10">
        <v>42896</v>
      </c>
      <c r="CW48" s="10">
        <v>929563</v>
      </c>
      <c r="CX48" s="10">
        <v>375253</v>
      </c>
      <c r="CY48" s="10">
        <v>0</v>
      </c>
      <c r="CZ48" s="10">
        <v>375253</v>
      </c>
      <c r="DA48" s="10">
        <v>2642152</v>
      </c>
      <c r="DB48" s="10">
        <v>0</v>
      </c>
      <c r="DC48" s="10">
        <v>2642152</v>
      </c>
      <c r="DD48" s="10">
        <v>1483256</v>
      </c>
      <c r="DE48" s="10">
        <v>0</v>
      </c>
      <c r="DF48" s="10">
        <v>1483256</v>
      </c>
      <c r="DG48" s="10">
        <v>225734</v>
      </c>
      <c r="DH48" s="10">
        <v>0</v>
      </c>
      <c r="DI48" s="10">
        <v>225734</v>
      </c>
      <c r="DJ48" s="10">
        <v>1863602</v>
      </c>
      <c r="DK48" s="10">
        <v>0</v>
      </c>
      <c r="DL48" s="10">
        <v>1863602</v>
      </c>
      <c r="DM48" s="10">
        <v>858546</v>
      </c>
      <c r="DN48" s="10">
        <v>6818</v>
      </c>
      <c r="DO48" s="10">
        <v>851728</v>
      </c>
      <c r="DP48" s="10">
        <v>800480</v>
      </c>
      <c r="DQ48" s="10">
        <v>0</v>
      </c>
      <c r="DR48" s="10">
        <v>800480</v>
      </c>
      <c r="DS48" s="10">
        <v>1508416</v>
      </c>
      <c r="DT48" s="10">
        <v>0</v>
      </c>
      <c r="DU48" s="10">
        <v>1508416</v>
      </c>
      <c r="DV48" s="10">
        <v>212271</v>
      </c>
      <c r="DW48" s="10">
        <v>0</v>
      </c>
      <c r="DX48" s="10">
        <v>212271</v>
      </c>
      <c r="DY48" s="10">
        <v>973807</v>
      </c>
      <c r="DZ48" s="10">
        <v>8230</v>
      </c>
      <c r="EA48" s="10">
        <v>965577</v>
      </c>
      <c r="EB48" s="10">
        <v>133790</v>
      </c>
      <c r="EC48" s="10">
        <v>0</v>
      </c>
      <c r="ED48" s="10">
        <v>133790</v>
      </c>
      <c r="EE48" s="10">
        <v>1231424</v>
      </c>
      <c r="EF48" s="10">
        <v>0</v>
      </c>
      <c r="EG48" s="10">
        <v>1231424</v>
      </c>
      <c r="EH48" s="10">
        <v>6684620</v>
      </c>
      <c r="EI48" s="10">
        <v>0</v>
      </c>
      <c r="EJ48" s="10">
        <v>6684620</v>
      </c>
      <c r="EK48" s="10">
        <v>690398</v>
      </c>
      <c r="EL48" s="10">
        <v>0</v>
      </c>
      <c r="EM48" s="10">
        <v>690398</v>
      </c>
      <c r="EN48" s="10">
        <v>84826</v>
      </c>
      <c r="EO48" s="10">
        <v>0</v>
      </c>
      <c r="EP48" s="10">
        <v>84826</v>
      </c>
      <c r="EQ48" s="10">
        <v>1281596</v>
      </c>
      <c r="ER48" s="10">
        <v>0</v>
      </c>
      <c r="ES48" s="10">
        <v>1281596</v>
      </c>
      <c r="ET48" s="10">
        <v>1486726</v>
      </c>
      <c r="EU48" s="10">
        <v>221</v>
      </c>
      <c r="EV48" s="10">
        <v>1486505</v>
      </c>
      <c r="EW48" s="10">
        <v>250913</v>
      </c>
      <c r="EX48" s="10">
        <v>0</v>
      </c>
      <c r="EY48" s="10">
        <v>250913</v>
      </c>
      <c r="EZ48" s="10">
        <v>710802</v>
      </c>
      <c r="FA48" s="10">
        <v>0</v>
      </c>
      <c r="FB48" s="10">
        <v>710802</v>
      </c>
      <c r="FC48" s="10">
        <v>162829</v>
      </c>
      <c r="FD48" s="10">
        <v>431</v>
      </c>
      <c r="FE48" s="10">
        <v>162398</v>
      </c>
      <c r="FF48" s="344"/>
      <c r="FG48" s="344"/>
      <c r="FH48" s="341"/>
    </row>
    <row r="49" spans="1:164" ht="25.5" customHeight="1">
      <c r="A49" s="666" t="s">
        <v>528</v>
      </c>
      <c r="B49" s="666"/>
      <c r="C49" s="666"/>
      <c r="D49" s="10">
        <v>80025819</v>
      </c>
      <c r="E49" s="10"/>
      <c r="F49" s="10"/>
      <c r="G49" s="10">
        <v>9260495</v>
      </c>
      <c r="H49" s="10">
        <v>70765324</v>
      </c>
      <c r="I49" s="10">
        <v>1777659</v>
      </c>
      <c r="J49" s="10">
        <v>0</v>
      </c>
      <c r="K49" s="10">
        <v>1777659</v>
      </c>
      <c r="L49" s="10">
        <v>298003</v>
      </c>
      <c r="M49" s="10">
        <v>18690</v>
      </c>
      <c r="N49" s="10">
        <v>279313</v>
      </c>
      <c r="O49" s="10">
        <v>3329630</v>
      </c>
      <c r="P49" s="10">
        <v>29450</v>
      </c>
      <c r="Q49" s="10">
        <v>3300180</v>
      </c>
      <c r="R49" s="10">
        <v>485376</v>
      </c>
      <c r="S49" s="10">
        <v>0</v>
      </c>
      <c r="T49" s="10">
        <v>485376</v>
      </c>
      <c r="U49" s="10">
        <v>12782012</v>
      </c>
      <c r="V49" s="10">
        <v>1004089</v>
      </c>
      <c r="W49" s="10">
        <v>11777923</v>
      </c>
      <c r="X49" s="10">
        <v>1006152</v>
      </c>
      <c r="Y49" s="10">
        <v>0</v>
      </c>
      <c r="Z49" s="10">
        <v>1006152</v>
      </c>
      <c r="AA49" s="10">
        <v>381748</v>
      </c>
      <c r="AB49" s="10">
        <v>0</v>
      </c>
      <c r="AC49" s="10">
        <v>381748</v>
      </c>
      <c r="AD49" s="10">
        <v>371996</v>
      </c>
      <c r="AE49" s="10">
        <v>0</v>
      </c>
      <c r="AF49" s="10">
        <v>371996</v>
      </c>
      <c r="AG49" s="10">
        <v>0</v>
      </c>
      <c r="AH49" s="10">
        <v>0</v>
      </c>
      <c r="AI49" s="10">
        <v>0</v>
      </c>
      <c r="AJ49" s="10">
        <v>4781066</v>
      </c>
      <c r="AK49" s="10">
        <v>0</v>
      </c>
      <c r="AL49" s="10">
        <v>4781066</v>
      </c>
      <c r="AM49" s="10">
        <v>1855537</v>
      </c>
      <c r="AN49" s="10">
        <v>0</v>
      </c>
      <c r="AO49" s="10">
        <v>1855537</v>
      </c>
      <c r="AP49" s="10">
        <v>0</v>
      </c>
      <c r="AQ49" s="10">
        <v>0</v>
      </c>
      <c r="AR49" s="10">
        <v>0</v>
      </c>
      <c r="AS49" s="10">
        <v>77014</v>
      </c>
      <c r="AT49" s="10">
        <v>0</v>
      </c>
      <c r="AU49" s="10">
        <v>77014</v>
      </c>
      <c r="AV49" s="10">
        <v>1213065</v>
      </c>
      <c r="AW49" s="10">
        <v>0</v>
      </c>
      <c r="AX49" s="10">
        <v>1213065</v>
      </c>
      <c r="AY49" s="10">
        <v>1467243</v>
      </c>
      <c r="AZ49" s="10">
        <v>0</v>
      </c>
      <c r="BA49" s="10">
        <v>1467243</v>
      </c>
      <c r="BB49" s="10">
        <v>533123</v>
      </c>
      <c r="BC49" s="10">
        <v>0</v>
      </c>
      <c r="BD49" s="10">
        <v>533123</v>
      </c>
      <c r="BE49" s="10">
        <v>825154</v>
      </c>
      <c r="BF49" s="10">
        <v>0</v>
      </c>
      <c r="BG49" s="10">
        <v>825154</v>
      </c>
      <c r="BH49" s="10">
        <v>701378</v>
      </c>
      <c r="BI49" s="10">
        <v>0</v>
      </c>
      <c r="BJ49" s="10">
        <v>701378</v>
      </c>
      <c r="BK49" s="10">
        <v>574026</v>
      </c>
      <c r="BL49" s="10">
        <v>2512</v>
      </c>
      <c r="BM49" s="10">
        <v>571514</v>
      </c>
      <c r="BN49" s="10">
        <v>13590</v>
      </c>
      <c r="BO49" s="10">
        <v>0</v>
      </c>
      <c r="BP49" s="10">
        <v>13590</v>
      </c>
      <c r="BQ49" s="10">
        <v>89241</v>
      </c>
      <c r="BR49" s="10">
        <v>0</v>
      </c>
      <c r="BS49" s="10">
        <v>89241</v>
      </c>
      <c r="BT49" s="10">
        <v>1434810</v>
      </c>
      <c r="BU49" s="10">
        <v>17276</v>
      </c>
      <c r="BV49" s="10">
        <v>1417534</v>
      </c>
      <c r="BW49" s="10">
        <v>1062143</v>
      </c>
      <c r="BX49" s="10">
        <v>0</v>
      </c>
      <c r="BY49" s="10">
        <v>1062143</v>
      </c>
      <c r="BZ49" s="10">
        <v>1525213</v>
      </c>
      <c r="CA49" s="10">
        <v>0</v>
      </c>
      <c r="CB49" s="10">
        <v>1525213</v>
      </c>
      <c r="CC49" s="10">
        <v>428318</v>
      </c>
      <c r="CD49" s="10">
        <v>0</v>
      </c>
      <c r="CE49" s="10">
        <v>428318</v>
      </c>
      <c r="CF49" s="10">
        <v>1562881</v>
      </c>
      <c r="CG49" s="10">
        <v>0</v>
      </c>
      <c r="CH49" s="10">
        <v>1562881</v>
      </c>
      <c r="CI49" s="10">
        <v>1246</v>
      </c>
      <c r="CJ49" s="10">
        <v>0</v>
      </c>
      <c r="CK49" s="10">
        <v>1246</v>
      </c>
      <c r="CL49" s="10">
        <v>3741513</v>
      </c>
      <c r="CM49" s="10">
        <v>0</v>
      </c>
      <c r="CN49" s="10">
        <v>3741513</v>
      </c>
      <c r="CO49" s="10">
        <v>114122</v>
      </c>
      <c r="CP49" s="10">
        <v>42096</v>
      </c>
      <c r="CQ49" s="10">
        <v>72026</v>
      </c>
      <c r="CR49" s="10">
        <v>12319</v>
      </c>
      <c r="CS49" s="10">
        <v>0</v>
      </c>
      <c r="CT49" s="10">
        <v>12319</v>
      </c>
      <c r="CU49" s="10">
        <v>177265</v>
      </c>
      <c r="CV49" s="10">
        <v>0</v>
      </c>
      <c r="CW49" s="10">
        <v>177265</v>
      </c>
      <c r="CX49" s="10">
        <v>182021</v>
      </c>
      <c r="CY49" s="10">
        <v>0</v>
      </c>
      <c r="CZ49" s="10">
        <v>182021</v>
      </c>
      <c r="DA49" s="10">
        <v>6117942</v>
      </c>
      <c r="DB49" s="10">
        <v>5820101</v>
      </c>
      <c r="DC49" s="10">
        <v>297841</v>
      </c>
      <c r="DD49" s="10">
        <v>2659817</v>
      </c>
      <c r="DE49" s="10">
        <v>0</v>
      </c>
      <c r="DF49" s="10">
        <v>2659817</v>
      </c>
      <c r="DG49" s="10">
        <v>23714</v>
      </c>
      <c r="DH49" s="10">
        <v>0</v>
      </c>
      <c r="DI49" s="10">
        <v>23714</v>
      </c>
      <c r="DJ49" s="10">
        <v>1058077</v>
      </c>
      <c r="DK49" s="10">
        <v>0</v>
      </c>
      <c r="DL49" s="10">
        <v>1058077</v>
      </c>
      <c r="DM49" s="10">
        <v>1110808</v>
      </c>
      <c r="DN49" s="10">
        <v>605173</v>
      </c>
      <c r="DO49" s="10">
        <v>505635</v>
      </c>
      <c r="DP49" s="10">
        <v>719438</v>
      </c>
      <c r="DQ49" s="10">
        <v>0</v>
      </c>
      <c r="DR49" s="10">
        <v>719438</v>
      </c>
      <c r="DS49" s="10">
        <v>193054</v>
      </c>
      <c r="DT49" s="10">
        <v>0</v>
      </c>
      <c r="DU49" s="10">
        <v>193054</v>
      </c>
      <c r="DV49" s="10">
        <v>7909</v>
      </c>
      <c r="DW49" s="10">
        <v>0</v>
      </c>
      <c r="DX49" s="10">
        <v>7909</v>
      </c>
      <c r="DY49" s="10">
        <v>2698738</v>
      </c>
      <c r="DZ49" s="10">
        <v>1721108</v>
      </c>
      <c r="EA49" s="10">
        <v>977630</v>
      </c>
      <c r="EB49" s="10">
        <v>206732</v>
      </c>
      <c r="EC49" s="10">
        <v>0</v>
      </c>
      <c r="ED49" s="10">
        <v>206732</v>
      </c>
      <c r="EE49" s="10">
        <v>6724806</v>
      </c>
      <c r="EF49" s="10">
        <v>0</v>
      </c>
      <c r="EG49" s="10">
        <v>6724806</v>
      </c>
      <c r="EH49" s="10">
        <v>7273239</v>
      </c>
      <c r="EI49" s="10">
        <v>0</v>
      </c>
      <c r="EJ49" s="10">
        <v>7273239</v>
      </c>
      <c r="EK49" s="10">
        <v>1297062</v>
      </c>
      <c r="EL49" s="10">
        <v>0</v>
      </c>
      <c r="EM49" s="10">
        <v>1297062</v>
      </c>
      <c r="EN49" s="10">
        <v>157462</v>
      </c>
      <c r="EO49" s="10">
        <v>0</v>
      </c>
      <c r="EP49" s="10">
        <v>157462</v>
      </c>
      <c r="EQ49" s="10">
        <v>439043</v>
      </c>
      <c r="ER49" s="10">
        <v>0</v>
      </c>
      <c r="ES49" s="10">
        <v>439043</v>
      </c>
      <c r="ET49" s="10">
        <v>4991543</v>
      </c>
      <c r="EU49" s="10">
        <v>0</v>
      </c>
      <c r="EV49" s="10">
        <v>4991543</v>
      </c>
      <c r="EW49" s="10">
        <v>10998</v>
      </c>
      <c r="EX49" s="10">
        <v>0</v>
      </c>
      <c r="EY49" s="10">
        <v>10998</v>
      </c>
      <c r="EZ49" s="10">
        <v>1436389</v>
      </c>
      <c r="FA49" s="10">
        <v>0</v>
      </c>
      <c r="FB49" s="10">
        <v>1436389</v>
      </c>
      <c r="FC49" s="10">
        <v>94184</v>
      </c>
      <c r="FD49" s="10">
        <v>0</v>
      </c>
      <c r="FE49" s="10">
        <v>94184</v>
      </c>
      <c r="FF49" s="344"/>
      <c r="FG49" s="344"/>
      <c r="FH49" s="341"/>
    </row>
    <row r="50" spans="1:164" ht="15" customHeight="1">
      <c r="A50" s="666" t="s">
        <v>529</v>
      </c>
      <c r="B50" s="666"/>
      <c r="C50" s="666"/>
      <c r="D50" s="10">
        <v>6055878</v>
      </c>
      <c r="E50" s="10"/>
      <c r="F50" s="10"/>
      <c r="G50" s="10">
        <v>8931</v>
      </c>
      <c r="H50" s="10">
        <v>6046947</v>
      </c>
      <c r="I50" s="10">
        <v>378185</v>
      </c>
      <c r="J50" s="10">
        <v>0</v>
      </c>
      <c r="K50" s="10">
        <v>378185</v>
      </c>
      <c r="L50" s="10">
        <v>92</v>
      </c>
      <c r="M50" s="10">
        <v>0</v>
      </c>
      <c r="N50" s="10">
        <v>92</v>
      </c>
      <c r="O50" s="10">
        <v>43061</v>
      </c>
      <c r="P50" s="10">
        <v>0</v>
      </c>
      <c r="Q50" s="10">
        <v>43061</v>
      </c>
      <c r="R50" s="10">
        <v>3056</v>
      </c>
      <c r="S50" s="10">
        <v>0</v>
      </c>
      <c r="T50" s="10">
        <v>3056</v>
      </c>
      <c r="U50" s="10">
        <v>301286</v>
      </c>
      <c r="V50" s="10">
        <v>0</v>
      </c>
      <c r="W50" s="10">
        <v>301286</v>
      </c>
      <c r="X50" s="10">
        <v>149063</v>
      </c>
      <c r="Y50" s="10">
        <v>0</v>
      </c>
      <c r="Z50" s="10">
        <v>149063</v>
      </c>
      <c r="AA50" s="10">
        <v>16636</v>
      </c>
      <c r="AB50" s="10">
        <v>0</v>
      </c>
      <c r="AC50" s="10">
        <v>16636</v>
      </c>
      <c r="AD50" s="10">
        <v>0</v>
      </c>
      <c r="AE50" s="10">
        <v>0</v>
      </c>
      <c r="AF50" s="10">
        <v>0</v>
      </c>
      <c r="AG50" s="10">
        <v>0</v>
      </c>
      <c r="AH50" s="10">
        <v>0</v>
      </c>
      <c r="AI50" s="10">
        <v>0</v>
      </c>
      <c r="AJ50" s="10">
        <v>233026</v>
      </c>
      <c r="AK50" s="10">
        <v>0</v>
      </c>
      <c r="AL50" s="10">
        <v>233026</v>
      </c>
      <c r="AM50" s="10">
        <v>767360</v>
      </c>
      <c r="AN50" s="10">
        <v>0</v>
      </c>
      <c r="AO50" s="10">
        <v>767360</v>
      </c>
      <c r="AP50" s="10">
        <v>0</v>
      </c>
      <c r="AQ50" s="10">
        <v>0</v>
      </c>
      <c r="AR50" s="10">
        <v>0</v>
      </c>
      <c r="AS50" s="10">
        <v>0</v>
      </c>
      <c r="AT50" s="10">
        <v>0</v>
      </c>
      <c r="AU50" s="10">
        <v>0</v>
      </c>
      <c r="AV50" s="10">
        <v>70019</v>
      </c>
      <c r="AW50" s="10">
        <v>0</v>
      </c>
      <c r="AX50" s="10">
        <v>70019</v>
      </c>
      <c r="AY50" s="10">
        <v>317572</v>
      </c>
      <c r="AZ50" s="10">
        <v>0</v>
      </c>
      <c r="BA50" s="10">
        <v>317572</v>
      </c>
      <c r="BB50" s="10">
        <v>58187</v>
      </c>
      <c r="BC50" s="10">
        <v>0</v>
      </c>
      <c r="BD50" s="10">
        <v>58187</v>
      </c>
      <c r="BE50" s="10">
        <v>33954</v>
      </c>
      <c r="BF50" s="10">
        <v>0</v>
      </c>
      <c r="BG50" s="10">
        <v>33954</v>
      </c>
      <c r="BH50" s="10">
        <v>294364</v>
      </c>
      <c r="BI50" s="10">
        <v>0</v>
      </c>
      <c r="BJ50" s="10">
        <v>294364</v>
      </c>
      <c r="BK50" s="10">
        <v>80861</v>
      </c>
      <c r="BL50" s="10">
        <v>0</v>
      </c>
      <c r="BM50" s="10">
        <v>80861</v>
      </c>
      <c r="BN50" s="10">
        <v>0</v>
      </c>
      <c r="BO50" s="10">
        <v>0</v>
      </c>
      <c r="BP50" s="10">
        <v>0</v>
      </c>
      <c r="BQ50" s="10">
        <v>0</v>
      </c>
      <c r="BR50" s="10">
        <v>0</v>
      </c>
      <c r="BS50" s="10">
        <v>0</v>
      </c>
      <c r="BT50" s="10">
        <v>36366</v>
      </c>
      <c r="BU50" s="10">
        <v>0</v>
      </c>
      <c r="BV50" s="10">
        <v>36366</v>
      </c>
      <c r="BW50" s="10">
        <v>0</v>
      </c>
      <c r="BX50" s="10">
        <v>0</v>
      </c>
      <c r="BY50" s="10">
        <v>0</v>
      </c>
      <c r="BZ50" s="10">
        <v>108428</v>
      </c>
      <c r="CA50" s="10">
        <v>0</v>
      </c>
      <c r="CB50" s="10">
        <v>108428</v>
      </c>
      <c r="CC50" s="10">
        <v>94172</v>
      </c>
      <c r="CD50" s="10">
        <v>0</v>
      </c>
      <c r="CE50" s="10">
        <v>94172</v>
      </c>
      <c r="CF50" s="10">
        <v>139112</v>
      </c>
      <c r="CG50" s="10">
        <v>0</v>
      </c>
      <c r="CH50" s="10">
        <v>139112</v>
      </c>
      <c r="CI50" s="10">
        <v>0</v>
      </c>
      <c r="CJ50" s="10">
        <v>0</v>
      </c>
      <c r="CK50" s="10">
        <v>0</v>
      </c>
      <c r="CL50" s="10">
        <v>327566</v>
      </c>
      <c r="CM50" s="10">
        <v>0</v>
      </c>
      <c r="CN50" s="10">
        <v>327566</v>
      </c>
      <c r="CO50" s="10">
        <v>0</v>
      </c>
      <c r="CP50" s="10">
        <v>0</v>
      </c>
      <c r="CQ50" s="10">
        <v>0</v>
      </c>
      <c r="CR50" s="10">
        <v>0</v>
      </c>
      <c r="CS50" s="10">
        <v>0</v>
      </c>
      <c r="CT50" s="10">
        <v>0</v>
      </c>
      <c r="CU50" s="10">
        <v>0</v>
      </c>
      <c r="CV50" s="10">
        <v>0</v>
      </c>
      <c r="CW50" s="10">
        <v>0</v>
      </c>
      <c r="CX50" s="10">
        <v>51879</v>
      </c>
      <c r="CY50" s="10">
        <v>0</v>
      </c>
      <c r="CZ50" s="10">
        <v>51879</v>
      </c>
      <c r="DA50" s="10">
        <v>8864</v>
      </c>
      <c r="DB50" s="10">
        <v>0</v>
      </c>
      <c r="DC50" s="10">
        <v>8864</v>
      </c>
      <c r="DD50" s="10">
        <v>138884</v>
      </c>
      <c r="DE50" s="10">
        <v>0</v>
      </c>
      <c r="DF50" s="10">
        <v>138884</v>
      </c>
      <c r="DG50" s="10">
        <v>100</v>
      </c>
      <c r="DH50" s="10">
        <v>0</v>
      </c>
      <c r="DI50" s="10">
        <v>100</v>
      </c>
      <c r="DJ50" s="10">
        <v>50239</v>
      </c>
      <c r="DK50" s="10">
        <v>0</v>
      </c>
      <c r="DL50" s="10">
        <v>50239</v>
      </c>
      <c r="DM50" s="10">
        <v>31729</v>
      </c>
      <c r="DN50" s="10">
        <v>8931</v>
      </c>
      <c r="DO50" s="10">
        <v>22798</v>
      </c>
      <c r="DP50" s="10">
        <v>642</v>
      </c>
      <c r="DQ50" s="10">
        <v>0</v>
      </c>
      <c r="DR50" s="10">
        <v>642</v>
      </c>
      <c r="DS50" s="10">
        <v>597153</v>
      </c>
      <c r="DT50" s="10">
        <v>0</v>
      </c>
      <c r="DU50" s="10">
        <v>597153</v>
      </c>
      <c r="DV50" s="10">
        <v>0</v>
      </c>
      <c r="DW50" s="10">
        <v>0</v>
      </c>
      <c r="DX50" s="10">
        <v>0</v>
      </c>
      <c r="DY50" s="10">
        <v>235089</v>
      </c>
      <c r="DZ50" s="10">
        <v>0</v>
      </c>
      <c r="EA50" s="10">
        <v>235089</v>
      </c>
      <c r="EB50" s="10">
        <v>10733</v>
      </c>
      <c r="EC50" s="10">
        <v>0</v>
      </c>
      <c r="ED50" s="10">
        <v>10733</v>
      </c>
      <c r="EE50" s="10">
        <v>1045533</v>
      </c>
      <c r="EF50" s="10">
        <v>0</v>
      </c>
      <c r="EG50" s="10">
        <v>1045533</v>
      </c>
      <c r="EH50" s="10">
        <v>237718</v>
      </c>
      <c r="EI50" s="10">
        <v>0</v>
      </c>
      <c r="EJ50" s="10">
        <v>237718</v>
      </c>
      <c r="EK50" s="10">
        <v>11597</v>
      </c>
      <c r="EL50" s="10">
        <v>0</v>
      </c>
      <c r="EM50" s="10">
        <v>11597</v>
      </c>
      <c r="EN50" s="10">
        <v>0</v>
      </c>
      <c r="EO50" s="10">
        <v>0</v>
      </c>
      <c r="EP50" s="10">
        <v>0</v>
      </c>
      <c r="EQ50" s="10">
        <v>181748</v>
      </c>
      <c r="ER50" s="10">
        <v>0</v>
      </c>
      <c r="ES50" s="10">
        <v>181748</v>
      </c>
      <c r="ET50" s="10">
        <v>0</v>
      </c>
      <c r="EU50" s="10">
        <v>0</v>
      </c>
      <c r="EV50" s="10">
        <v>0</v>
      </c>
      <c r="EW50" s="10">
        <v>408</v>
      </c>
      <c r="EX50" s="10">
        <v>0</v>
      </c>
      <c r="EY50" s="10">
        <v>408</v>
      </c>
      <c r="EZ50" s="10">
        <v>1196</v>
      </c>
      <c r="FA50" s="10">
        <v>0</v>
      </c>
      <c r="FB50" s="10">
        <v>1196</v>
      </c>
      <c r="FC50" s="10">
        <v>0</v>
      </c>
      <c r="FD50" s="10">
        <v>0</v>
      </c>
      <c r="FE50" s="10">
        <v>0</v>
      </c>
      <c r="FF50" s="344"/>
      <c r="FG50" s="344"/>
      <c r="FH50" s="341"/>
    </row>
    <row r="51" spans="1:164" ht="15" customHeight="1">
      <c r="A51" s="666" t="s">
        <v>530</v>
      </c>
      <c r="B51" s="666"/>
      <c r="C51" s="666"/>
      <c r="D51" s="10">
        <v>16713785</v>
      </c>
      <c r="E51" s="10"/>
      <c r="F51" s="10"/>
      <c r="G51" s="10">
        <v>4019926</v>
      </c>
      <c r="H51" s="10">
        <v>12693859</v>
      </c>
      <c r="I51" s="10">
        <v>4392</v>
      </c>
      <c r="J51" s="10">
        <v>0</v>
      </c>
      <c r="K51" s="10">
        <v>4392</v>
      </c>
      <c r="L51" s="10">
        <v>6703</v>
      </c>
      <c r="M51" s="10">
        <v>0</v>
      </c>
      <c r="N51" s="10">
        <v>6703</v>
      </c>
      <c r="O51" s="10">
        <v>105250</v>
      </c>
      <c r="P51" s="10">
        <v>0</v>
      </c>
      <c r="Q51" s="10">
        <v>105250</v>
      </c>
      <c r="R51" s="10">
        <v>3433</v>
      </c>
      <c r="S51" s="10">
        <v>0</v>
      </c>
      <c r="T51" s="10">
        <v>3433</v>
      </c>
      <c r="U51" s="10">
        <v>2162176</v>
      </c>
      <c r="V51" s="10">
        <v>0</v>
      </c>
      <c r="W51" s="10">
        <v>2162176</v>
      </c>
      <c r="X51" s="10">
        <v>162066</v>
      </c>
      <c r="Y51" s="10">
        <v>0</v>
      </c>
      <c r="Z51" s="10">
        <v>162066</v>
      </c>
      <c r="AA51" s="10">
        <v>49754</v>
      </c>
      <c r="AB51" s="10">
        <v>35981</v>
      </c>
      <c r="AC51" s="10">
        <v>13773</v>
      </c>
      <c r="AD51" s="10">
        <v>22542</v>
      </c>
      <c r="AE51" s="10">
        <v>22485</v>
      </c>
      <c r="AF51" s="10">
        <v>57</v>
      </c>
      <c r="AG51" s="10">
        <v>788813</v>
      </c>
      <c r="AH51" s="10">
        <v>0</v>
      </c>
      <c r="AI51" s="10">
        <v>788813</v>
      </c>
      <c r="AJ51" s="10">
        <v>328974</v>
      </c>
      <c r="AK51" s="10">
        <v>24652</v>
      </c>
      <c r="AL51" s="10">
        <v>304322</v>
      </c>
      <c r="AM51" s="10">
        <v>178050</v>
      </c>
      <c r="AN51" s="10">
        <v>9949</v>
      </c>
      <c r="AO51" s="10">
        <v>168101</v>
      </c>
      <c r="AP51" s="10">
        <v>58551</v>
      </c>
      <c r="AQ51" s="10">
        <v>0</v>
      </c>
      <c r="AR51" s="10">
        <v>58551</v>
      </c>
      <c r="AS51" s="10">
        <v>3392</v>
      </c>
      <c r="AT51" s="10">
        <v>0</v>
      </c>
      <c r="AU51" s="10">
        <v>3392</v>
      </c>
      <c r="AV51" s="10">
        <v>1019118</v>
      </c>
      <c r="AW51" s="10">
        <v>0</v>
      </c>
      <c r="AX51" s="10">
        <v>1019118</v>
      </c>
      <c r="AY51" s="10">
        <v>50379</v>
      </c>
      <c r="AZ51" s="10">
        <v>0</v>
      </c>
      <c r="BA51" s="10">
        <v>50379</v>
      </c>
      <c r="BB51" s="10">
        <v>26287</v>
      </c>
      <c r="BC51" s="10">
        <v>0</v>
      </c>
      <c r="BD51" s="10">
        <v>26287</v>
      </c>
      <c r="BE51" s="10">
        <v>5429</v>
      </c>
      <c r="BF51" s="10">
        <v>0</v>
      </c>
      <c r="BG51" s="10">
        <v>5429</v>
      </c>
      <c r="BH51" s="10">
        <v>24558</v>
      </c>
      <c r="BI51" s="10">
        <v>0</v>
      </c>
      <c r="BJ51" s="10">
        <v>24558</v>
      </c>
      <c r="BK51" s="10">
        <v>32475</v>
      </c>
      <c r="BL51" s="10">
        <v>0</v>
      </c>
      <c r="BM51" s="10">
        <v>32475</v>
      </c>
      <c r="BN51" s="10">
        <v>13549</v>
      </c>
      <c r="BO51" s="10">
        <v>9835</v>
      </c>
      <c r="BP51" s="10">
        <v>3714</v>
      </c>
      <c r="BQ51" s="10">
        <v>186280</v>
      </c>
      <c r="BR51" s="10">
        <v>149012</v>
      </c>
      <c r="BS51" s="10">
        <v>37268</v>
      </c>
      <c r="BT51" s="10">
        <v>900846</v>
      </c>
      <c r="BU51" s="10">
        <v>659003</v>
      </c>
      <c r="BV51" s="10">
        <v>241843</v>
      </c>
      <c r="BW51" s="10">
        <v>74298</v>
      </c>
      <c r="BX51" s="10">
        <v>0</v>
      </c>
      <c r="BY51" s="10">
        <v>74298</v>
      </c>
      <c r="BZ51" s="10">
        <v>128672</v>
      </c>
      <c r="CA51" s="10">
        <v>104120</v>
      </c>
      <c r="CB51" s="10">
        <v>24552</v>
      </c>
      <c r="CC51" s="10">
        <v>2077</v>
      </c>
      <c r="CD51" s="10">
        <v>218</v>
      </c>
      <c r="CE51" s="10">
        <v>1859</v>
      </c>
      <c r="CF51" s="10">
        <v>86202</v>
      </c>
      <c r="CG51" s="10">
        <v>0</v>
      </c>
      <c r="CH51" s="10">
        <v>86202</v>
      </c>
      <c r="CI51" s="10">
        <v>2008</v>
      </c>
      <c r="CJ51" s="10">
        <v>0</v>
      </c>
      <c r="CK51" s="10">
        <v>2008</v>
      </c>
      <c r="CL51" s="10">
        <v>7178</v>
      </c>
      <c r="CM51" s="10">
        <v>0</v>
      </c>
      <c r="CN51" s="10">
        <v>7178</v>
      </c>
      <c r="CO51" s="10">
        <v>86610</v>
      </c>
      <c r="CP51" s="10">
        <v>0</v>
      </c>
      <c r="CQ51" s="10">
        <v>86610</v>
      </c>
      <c r="CR51" s="10">
        <v>5082</v>
      </c>
      <c r="CS51" s="10">
        <v>0</v>
      </c>
      <c r="CT51" s="10">
        <v>5082</v>
      </c>
      <c r="CU51" s="10">
        <v>1108748</v>
      </c>
      <c r="CV51" s="10">
        <v>1080032</v>
      </c>
      <c r="CW51" s="10">
        <v>28716</v>
      </c>
      <c r="CX51" s="10">
        <v>19019</v>
      </c>
      <c r="CY51" s="10">
        <v>0</v>
      </c>
      <c r="CZ51" s="10">
        <v>19019</v>
      </c>
      <c r="DA51" s="10">
        <v>6801359</v>
      </c>
      <c r="DB51" s="10">
        <v>1896568</v>
      </c>
      <c r="DC51" s="10">
        <v>4904791</v>
      </c>
      <c r="DD51" s="10">
        <v>74010</v>
      </c>
      <c r="DE51" s="10">
        <v>4</v>
      </c>
      <c r="DF51" s="10">
        <v>74006</v>
      </c>
      <c r="DG51" s="10">
        <v>3236</v>
      </c>
      <c r="DH51" s="10">
        <v>0</v>
      </c>
      <c r="DI51" s="10">
        <v>3236</v>
      </c>
      <c r="DJ51" s="10">
        <v>82961</v>
      </c>
      <c r="DK51" s="10">
        <v>0</v>
      </c>
      <c r="DL51" s="10">
        <v>82961</v>
      </c>
      <c r="DM51" s="10">
        <v>10157</v>
      </c>
      <c r="DN51" s="10">
        <v>0</v>
      </c>
      <c r="DO51" s="10">
        <v>10157</v>
      </c>
      <c r="DP51" s="10">
        <v>140431</v>
      </c>
      <c r="DQ51" s="10">
        <v>404</v>
      </c>
      <c r="DR51" s="10">
        <v>140027</v>
      </c>
      <c r="DS51" s="10">
        <v>659600</v>
      </c>
      <c r="DT51" s="10">
        <v>0</v>
      </c>
      <c r="DU51" s="10">
        <v>659600</v>
      </c>
      <c r="DV51" s="10">
        <v>24931</v>
      </c>
      <c r="DW51" s="10">
        <v>24931</v>
      </c>
      <c r="DX51" s="10">
        <v>0</v>
      </c>
      <c r="DY51" s="10">
        <v>21356</v>
      </c>
      <c r="DZ51" s="10">
        <v>0</v>
      </c>
      <c r="EA51" s="10">
        <v>21356</v>
      </c>
      <c r="EB51" s="10">
        <v>1064</v>
      </c>
      <c r="EC51" s="10">
        <v>0</v>
      </c>
      <c r="ED51" s="10">
        <v>1064</v>
      </c>
      <c r="EE51" s="10">
        <v>43890</v>
      </c>
      <c r="EF51" s="10">
        <v>0</v>
      </c>
      <c r="EG51" s="10">
        <v>43890</v>
      </c>
      <c r="EH51" s="10">
        <v>282744</v>
      </c>
      <c r="EI51" s="10">
        <v>0</v>
      </c>
      <c r="EJ51" s="10">
        <v>282744</v>
      </c>
      <c r="EK51" s="10">
        <v>128597</v>
      </c>
      <c r="EL51" s="10">
        <v>0</v>
      </c>
      <c r="EM51" s="10">
        <v>128597</v>
      </c>
      <c r="EN51" s="10">
        <v>5144</v>
      </c>
      <c r="EO51" s="10">
        <v>0</v>
      </c>
      <c r="EP51" s="10">
        <v>5144</v>
      </c>
      <c r="EQ51" s="10">
        <v>134243</v>
      </c>
      <c r="ER51" s="10">
        <v>0</v>
      </c>
      <c r="ES51" s="10">
        <v>134243</v>
      </c>
      <c r="ET51" s="10">
        <v>565568</v>
      </c>
      <c r="EU51" s="10">
        <v>0</v>
      </c>
      <c r="EV51" s="10">
        <v>565568</v>
      </c>
      <c r="EW51" s="10">
        <v>11439</v>
      </c>
      <c r="EX51" s="10">
        <v>2732</v>
      </c>
      <c r="EY51" s="10">
        <v>8707</v>
      </c>
      <c r="EZ51" s="10">
        <v>69123</v>
      </c>
      <c r="FA51" s="10">
        <v>0</v>
      </c>
      <c r="FB51" s="10">
        <v>69123</v>
      </c>
      <c r="FC51" s="10">
        <v>1021</v>
      </c>
      <c r="FD51" s="10">
        <v>0</v>
      </c>
      <c r="FE51" s="10">
        <v>1021</v>
      </c>
      <c r="FF51" s="344"/>
      <c r="FG51" s="344"/>
      <c r="FH51" s="341"/>
    </row>
    <row r="52" spans="1:164" ht="15" customHeight="1">
      <c r="A52" s="666" t="s">
        <v>531</v>
      </c>
      <c r="B52" s="666"/>
      <c r="C52" s="666"/>
      <c r="D52" s="10">
        <v>9611389</v>
      </c>
      <c r="E52" s="10"/>
      <c r="F52" s="10"/>
      <c r="G52" s="10">
        <v>8200371</v>
      </c>
      <c r="H52" s="10">
        <v>1411018</v>
      </c>
      <c r="I52" s="10">
        <v>325393</v>
      </c>
      <c r="J52" s="10">
        <v>325393</v>
      </c>
      <c r="K52" s="10">
        <v>0</v>
      </c>
      <c r="L52" s="10">
        <v>9880</v>
      </c>
      <c r="M52" s="10">
        <v>0</v>
      </c>
      <c r="N52" s="10">
        <v>9880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164153</v>
      </c>
      <c r="AT52" s="10">
        <v>164153</v>
      </c>
      <c r="AU52" s="10">
        <v>0</v>
      </c>
      <c r="AV52" s="10">
        <v>0</v>
      </c>
      <c r="AW52" s="10">
        <v>0</v>
      </c>
      <c r="AX52" s="10">
        <v>0</v>
      </c>
      <c r="AY52" s="10">
        <v>1</v>
      </c>
      <c r="AZ52" s="10">
        <v>0</v>
      </c>
      <c r="BA52" s="10">
        <v>1</v>
      </c>
      <c r="BB52" s="10">
        <v>306174</v>
      </c>
      <c r="BC52" s="10">
        <v>306174</v>
      </c>
      <c r="BD52" s="10">
        <v>0</v>
      </c>
      <c r="BE52" s="10">
        <v>0</v>
      </c>
      <c r="BF52" s="10">
        <v>0</v>
      </c>
      <c r="BG52" s="10">
        <v>0</v>
      </c>
      <c r="BH52" s="10">
        <v>0</v>
      </c>
      <c r="BI52" s="10">
        <v>0</v>
      </c>
      <c r="BJ52" s="10">
        <v>0</v>
      </c>
      <c r="BK52" s="10">
        <v>0</v>
      </c>
      <c r="BL52" s="10">
        <v>0</v>
      </c>
      <c r="BM52" s="10">
        <v>0</v>
      </c>
      <c r="BN52" s="10">
        <v>33</v>
      </c>
      <c r="BO52" s="10">
        <v>33</v>
      </c>
      <c r="BP52" s="10">
        <v>0</v>
      </c>
      <c r="BQ52" s="10">
        <v>298493</v>
      </c>
      <c r="BR52" s="10">
        <v>0</v>
      </c>
      <c r="BS52" s="10">
        <v>298493</v>
      </c>
      <c r="BT52" s="10">
        <v>0</v>
      </c>
      <c r="BU52" s="10">
        <v>0</v>
      </c>
      <c r="BV52" s="10">
        <v>0</v>
      </c>
      <c r="BW52" s="10">
        <v>1082256</v>
      </c>
      <c r="BX52" s="10">
        <v>1082256</v>
      </c>
      <c r="BY52" s="10">
        <v>0</v>
      </c>
      <c r="BZ52" s="10">
        <v>262838</v>
      </c>
      <c r="CA52" s="10">
        <v>0</v>
      </c>
      <c r="CB52" s="10">
        <v>262838</v>
      </c>
      <c r="CC52" s="10">
        <v>349534</v>
      </c>
      <c r="CD52" s="10">
        <v>349534</v>
      </c>
      <c r="CE52" s="10">
        <v>0</v>
      </c>
      <c r="CF52" s="10">
        <v>0</v>
      </c>
      <c r="CG52" s="10">
        <v>0</v>
      </c>
      <c r="CH52" s="10">
        <v>0</v>
      </c>
      <c r="CI52" s="10">
        <v>96514</v>
      </c>
      <c r="CJ52" s="10">
        <v>96514</v>
      </c>
      <c r="CK52" s="10">
        <v>0</v>
      </c>
      <c r="CL52" s="10">
        <v>0</v>
      </c>
      <c r="CM52" s="10">
        <v>0</v>
      </c>
      <c r="CN52" s="10">
        <v>0</v>
      </c>
      <c r="CO52" s="10">
        <v>0</v>
      </c>
      <c r="CP52" s="10">
        <v>0</v>
      </c>
      <c r="CQ52" s="10">
        <v>0</v>
      </c>
      <c r="CR52" s="10">
        <v>686141</v>
      </c>
      <c r="CS52" s="10">
        <v>686141</v>
      </c>
      <c r="CT52" s="10">
        <v>0</v>
      </c>
      <c r="CU52" s="10">
        <v>0</v>
      </c>
      <c r="CV52" s="10">
        <v>0</v>
      </c>
      <c r="CW52" s="10">
        <v>0</v>
      </c>
      <c r="CX52" s="10">
        <v>0</v>
      </c>
      <c r="CY52" s="10">
        <v>0</v>
      </c>
      <c r="CZ52" s="10">
        <v>0</v>
      </c>
      <c r="DA52" s="10">
        <v>0</v>
      </c>
      <c r="DB52" s="10">
        <v>0</v>
      </c>
      <c r="DC52" s="10">
        <v>0</v>
      </c>
      <c r="DD52" s="10">
        <v>821955</v>
      </c>
      <c r="DE52" s="10">
        <v>0</v>
      </c>
      <c r="DF52" s="10">
        <v>821955</v>
      </c>
      <c r="DG52" s="10">
        <v>0</v>
      </c>
      <c r="DH52" s="10">
        <v>0</v>
      </c>
      <c r="DI52" s="10">
        <v>0</v>
      </c>
      <c r="DJ52" s="10">
        <v>1154329</v>
      </c>
      <c r="DK52" s="10">
        <v>1154329</v>
      </c>
      <c r="DL52" s="10">
        <v>0</v>
      </c>
      <c r="DM52" s="10">
        <v>0</v>
      </c>
      <c r="DN52" s="10">
        <v>0</v>
      </c>
      <c r="DO52" s="10">
        <v>0</v>
      </c>
      <c r="DP52" s="10">
        <v>595077</v>
      </c>
      <c r="DQ52" s="10">
        <v>595077</v>
      </c>
      <c r="DR52" s="10">
        <v>0</v>
      </c>
      <c r="DS52" s="10">
        <v>2012789</v>
      </c>
      <c r="DT52" s="10">
        <v>2012789</v>
      </c>
      <c r="DU52" s="10">
        <v>0</v>
      </c>
      <c r="DV52" s="10">
        <v>0</v>
      </c>
      <c r="DW52" s="10">
        <v>0</v>
      </c>
      <c r="DX52" s="10">
        <v>0</v>
      </c>
      <c r="DY52" s="10">
        <v>0</v>
      </c>
      <c r="DZ52" s="10">
        <v>0</v>
      </c>
      <c r="EA52" s="10">
        <v>0</v>
      </c>
      <c r="EB52" s="10">
        <v>17851</v>
      </c>
      <c r="EC52" s="10">
        <v>0</v>
      </c>
      <c r="ED52" s="10">
        <v>17851</v>
      </c>
      <c r="EE52" s="10">
        <v>0</v>
      </c>
      <c r="EF52" s="10">
        <v>0</v>
      </c>
      <c r="EG52" s="10">
        <v>0</v>
      </c>
      <c r="EH52" s="10">
        <v>0</v>
      </c>
      <c r="EI52" s="10">
        <v>0</v>
      </c>
      <c r="EJ52" s="10">
        <v>0</v>
      </c>
      <c r="EK52" s="10">
        <v>380544</v>
      </c>
      <c r="EL52" s="10">
        <v>380544</v>
      </c>
      <c r="EM52" s="10">
        <v>0</v>
      </c>
      <c r="EN52" s="10">
        <v>64126</v>
      </c>
      <c r="EO52" s="10">
        <v>64126</v>
      </c>
      <c r="EP52" s="10">
        <v>0</v>
      </c>
      <c r="EQ52" s="10">
        <v>779038</v>
      </c>
      <c r="ER52" s="10">
        <v>779038</v>
      </c>
      <c r="ES52" s="10">
        <v>0</v>
      </c>
      <c r="ET52" s="10">
        <v>0</v>
      </c>
      <c r="EU52" s="10">
        <v>0</v>
      </c>
      <c r="EV52" s="10">
        <v>0</v>
      </c>
      <c r="EW52" s="10">
        <v>93039</v>
      </c>
      <c r="EX52" s="10">
        <v>93039</v>
      </c>
      <c r="EY52" s="10">
        <v>0</v>
      </c>
      <c r="EZ52" s="10">
        <v>0</v>
      </c>
      <c r="FA52" s="10">
        <v>0</v>
      </c>
      <c r="FB52" s="10">
        <v>0</v>
      </c>
      <c r="FC52" s="10">
        <v>111231</v>
      </c>
      <c r="FD52" s="10">
        <v>111231</v>
      </c>
      <c r="FE52" s="10">
        <v>0</v>
      </c>
      <c r="FF52" s="344"/>
      <c r="FG52" s="344"/>
      <c r="FH52" s="341"/>
    </row>
    <row r="53" spans="1:164" ht="25.5" customHeight="1">
      <c r="A53" s="666" t="s">
        <v>532</v>
      </c>
      <c r="B53" s="666"/>
      <c r="C53" s="666"/>
      <c r="D53" s="10">
        <v>645477876</v>
      </c>
      <c r="E53" s="10"/>
      <c r="F53" s="10"/>
      <c r="G53" s="10">
        <v>556676930</v>
      </c>
      <c r="H53" s="10">
        <v>88800943</v>
      </c>
      <c r="I53" s="10">
        <v>6488768</v>
      </c>
      <c r="J53" s="10">
        <v>6193100</v>
      </c>
      <c r="K53" s="10">
        <v>295668</v>
      </c>
      <c r="L53" s="10">
        <v>2223811</v>
      </c>
      <c r="M53" s="10">
        <v>2194857</v>
      </c>
      <c r="N53" s="10">
        <v>28954</v>
      </c>
      <c r="O53" s="10">
        <v>9614492</v>
      </c>
      <c r="P53" s="10">
        <v>9001651</v>
      </c>
      <c r="Q53" s="10">
        <v>612841</v>
      </c>
      <c r="R53" s="10">
        <v>4849422</v>
      </c>
      <c r="S53" s="10">
        <v>4787224</v>
      </c>
      <c r="T53" s="10">
        <v>62199</v>
      </c>
      <c r="U53" s="10">
        <v>138138073</v>
      </c>
      <c r="V53" s="10">
        <v>109104538</v>
      </c>
      <c r="W53" s="10">
        <v>29033535</v>
      </c>
      <c r="X53" s="10">
        <v>7378572</v>
      </c>
      <c r="Y53" s="10">
        <v>6895603</v>
      </c>
      <c r="Z53" s="10">
        <v>482969</v>
      </c>
      <c r="AA53" s="10">
        <v>7873889</v>
      </c>
      <c r="AB53" s="10">
        <v>6501960</v>
      </c>
      <c r="AC53" s="10">
        <v>1371929</v>
      </c>
      <c r="AD53" s="10">
        <v>1302129</v>
      </c>
      <c r="AE53" s="10">
        <v>1189175</v>
      </c>
      <c r="AF53" s="10">
        <v>112954</v>
      </c>
      <c r="AG53" s="10">
        <v>1038726</v>
      </c>
      <c r="AH53" s="10">
        <v>0</v>
      </c>
      <c r="AI53" s="10">
        <v>1038726</v>
      </c>
      <c r="AJ53" s="10">
        <v>27037096</v>
      </c>
      <c r="AK53" s="10">
        <v>22987191</v>
      </c>
      <c r="AL53" s="10">
        <v>4049906</v>
      </c>
      <c r="AM53" s="10">
        <v>13943578</v>
      </c>
      <c r="AN53" s="10">
        <v>12742437</v>
      </c>
      <c r="AO53" s="10">
        <v>1201142</v>
      </c>
      <c r="AP53" s="10">
        <v>2684666</v>
      </c>
      <c r="AQ53" s="10">
        <v>2684666</v>
      </c>
      <c r="AR53" s="10">
        <v>0</v>
      </c>
      <c r="AS53" s="10">
        <v>3122620</v>
      </c>
      <c r="AT53" s="10">
        <v>3120703</v>
      </c>
      <c r="AU53" s="10">
        <v>1917</v>
      </c>
      <c r="AV53" s="10">
        <v>25208652</v>
      </c>
      <c r="AW53" s="10">
        <v>19980490</v>
      </c>
      <c r="AX53" s="10">
        <v>5228162</v>
      </c>
      <c r="AY53" s="10">
        <v>5402121</v>
      </c>
      <c r="AZ53" s="10">
        <v>5243182</v>
      </c>
      <c r="BA53" s="10">
        <v>158939</v>
      </c>
      <c r="BB53" s="10">
        <v>5364779</v>
      </c>
      <c r="BC53" s="10">
        <v>5358872</v>
      </c>
      <c r="BD53" s="10">
        <v>5907</v>
      </c>
      <c r="BE53" s="10">
        <v>3880113</v>
      </c>
      <c r="BF53" s="10">
        <v>3740266</v>
      </c>
      <c r="BG53" s="10">
        <v>139847</v>
      </c>
      <c r="BH53" s="10">
        <v>6197550</v>
      </c>
      <c r="BI53" s="10">
        <v>6079592</v>
      </c>
      <c r="BJ53" s="10">
        <v>117957</v>
      </c>
      <c r="BK53" s="10">
        <v>8962192</v>
      </c>
      <c r="BL53" s="10">
        <v>8720619</v>
      </c>
      <c r="BM53" s="10">
        <v>241572</v>
      </c>
      <c r="BN53" s="10">
        <v>2041405</v>
      </c>
      <c r="BO53" s="10">
        <v>2041405</v>
      </c>
      <c r="BP53" s="10">
        <v>0</v>
      </c>
      <c r="BQ53" s="10">
        <v>8679907</v>
      </c>
      <c r="BR53" s="10">
        <v>6386760</v>
      </c>
      <c r="BS53" s="10">
        <v>2293146</v>
      </c>
      <c r="BT53" s="10">
        <v>13987055</v>
      </c>
      <c r="BU53" s="10">
        <v>11163217</v>
      </c>
      <c r="BV53" s="10">
        <v>2823838</v>
      </c>
      <c r="BW53" s="10">
        <v>17850816</v>
      </c>
      <c r="BX53" s="10">
        <v>15267999</v>
      </c>
      <c r="BY53" s="10">
        <v>2582817</v>
      </c>
      <c r="BZ53" s="10">
        <v>12554870</v>
      </c>
      <c r="CA53" s="10">
        <v>12358901</v>
      </c>
      <c r="CB53" s="10">
        <v>195968</v>
      </c>
      <c r="CC53" s="10">
        <v>4960002</v>
      </c>
      <c r="CD53" s="10">
        <v>4960002</v>
      </c>
      <c r="CE53" s="10">
        <v>0</v>
      </c>
      <c r="CF53" s="10">
        <v>11171882</v>
      </c>
      <c r="CG53" s="10">
        <v>10172698</v>
      </c>
      <c r="CH53" s="10">
        <v>999184</v>
      </c>
      <c r="CI53" s="10">
        <v>2351119</v>
      </c>
      <c r="CJ53" s="10">
        <v>2346278</v>
      </c>
      <c r="CK53" s="10">
        <v>4842</v>
      </c>
      <c r="CL53" s="10">
        <v>2490864</v>
      </c>
      <c r="CM53" s="10">
        <v>2148251</v>
      </c>
      <c r="CN53" s="10">
        <v>342612</v>
      </c>
      <c r="CO53" s="10">
        <v>7035681</v>
      </c>
      <c r="CP53" s="10">
        <v>7035681</v>
      </c>
      <c r="CQ53" s="10">
        <v>0</v>
      </c>
      <c r="CR53" s="10">
        <v>1652002</v>
      </c>
      <c r="CS53" s="10">
        <v>1630428</v>
      </c>
      <c r="CT53" s="10">
        <v>21574</v>
      </c>
      <c r="CU53" s="10">
        <v>15021098</v>
      </c>
      <c r="CV53" s="10">
        <v>15008928</v>
      </c>
      <c r="CW53" s="10">
        <v>12171</v>
      </c>
      <c r="CX53" s="10">
        <v>4294612</v>
      </c>
      <c r="CY53" s="10">
        <v>4294612</v>
      </c>
      <c r="CZ53" s="10">
        <v>0</v>
      </c>
      <c r="DA53" s="10">
        <v>68458276</v>
      </c>
      <c r="DB53" s="10">
        <v>44853414</v>
      </c>
      <c r="DC53" s="10">
        <v>23604862</v>
      </c>
      <c r="DD53" s="10">
        <v>14452688</v>
      </c>
      <c r="DE53" s="10">
        <v>14357120</v>
      </c>
      <c r="DF53" s="10">
        <v>95567</v>
      </c>
      <c r="DG53" s="10">
        <v>1348573</v>
      </c>
      <c r="DH53" s="10">
        <v>1298985</v>
      </c>
      <c r="DI53" s="10">
        <v>49588</v>
      </c>
      <c r="DJ53" s="10">
        <v>29903874</v>
      </c>
      <c r="DK53" s="10">
        <v>29668694</v>
      </c>
      <c r="DL53" s="10">
        <v>235180</v>
      </c>
      <c r="DM53" s="10">
        <v>5613961</v>
      </c>
      <c r="DN53" s="10">
        <v>5425133</v>
      </c>
      <c r="DO53" s="10">
        <v>188828</v>
      </c>
      <c r="DP53" s="10">
        <v>12186769</v>
      </c>
      <c r="DQ53" s="10">
        <v>12087047</v>
      </c>
      <c r="DR53" s="10">
        <v>99722</v>
      </c>
      <c r="DS53" s="10">
        <v>19813101</v>
      </c>
      <c r="DT53" s="10">
        <v>17256336</v>
      </c>
      <c r="DU53" s="10">
        <v>2556764</v>
      </c>
      <c r="DV53" s="10">
        <v>1803278</v>
      </c>
      <c r="DW53" s="10">
        <v>1580991</v>
      </c>
      <c r="DX53" s="10">
        <v>222287</v>
      </c>
      <c r="DY53" s="10">
        <v>6438105</v>
      </c>
      <c r="DZ53" s="10">
        <v>6423795</v>
      </c>
      <c r="EA53" s="10">
        <v>14311</v>
      </c>
      <c r="EB53" s="10">
        <v>1754312</v>
      </c>
      <c r="EC53" s="10">
        <v>1706338</v>
      </c>
      <c r="ED53" s="10">
        <v>47975</v>
      </c>
      <c r="EE53" s="10">
        <v>7353989</v>
      </c>
      <c r="EF53" s="10">
        <v>6039765</v>
      </c>
      <c r="EG53" s="10">
        <v>1314224</v>
      </c>
      <c r="EH53" s="10">
        <v>39445971</v>
      </c>
      <c r="EI53" s="10">
        <v>35625315</v>
      </c>
      <c r="EJ53" s="10">
        <v>3820656</v>
      </c>
      <c r="EK53" s="10">
        <v>3458837</v>
      </c>
      <c r="EL53" s="10">
        <v>3449914</v>
      </c>
      <c r="EM53" s="10">
        <v>8923</v>
      </c>
      <c r="EN53" s="10">
        <v>837756</v>
      </c>
      <c r="EO53" s="10">
        <v>794194</v>
      </c>
      <c r="EP53" s="10">
        <v>43561</v>
      </c>
      <c r="EQ53" s="10">
        <v>15178955</v>
      </c>
      <c r="ER53" s="10">
        <v>13360655</v>
      </c>
      <c r="ES53" s="10">
        <v>1818300</v>
      </c>
      <c r="ET53" s="10">
        <v>16376605</v>
      </c>
      <c r="EU53" s="10">
        <v>15926154</v>
      </c>
      <c r="EV53" s="10">
        <v>450450</v>
      </c>
      <c r="EW53" s="10">
        <v>3143620</v>
      </c>
      <c r="EX53" s="10">
        <v>3071863</v>
      </c>
      <c r="EY53" s="10">
        <v>71756</v>
      </c>
      <c r="EZ53" s="10">
        <v>11951808</v>
      </c>
      <c r="FA53" s="10">
        <v>11255095</v>
      </c>
      <c r="FB53" s="10">
        <v>696713</v>
      </c>
      <c r="FC53" s="10">
        <v>1154836</v>
      </c>
      <c r="FD53" s="10">
        <v>1154836</v>
      </c>
      <c r="FE53" s="10">
        <v>0</v>
      </c>
      <c r="FF53" s="344"/>
      <c r="FG53" s="344"/>
      <c r="FH53" s="341"/>
    </row>
    <row r="54" spans="1:164" ht="15" customHeight="1">
      <c r="A54" s="666" t="s">
        <v>533</v>
      </c>
      <c r="B54" s="666"/>
      <c r="C54" s="666"/>
      <c r="D54" s="10">
        <v>63625741</v>
      </c>
      <c r="E54" s="10"/>
      <c r="F54" s="10"/>
      <c r="G54" s="10">
        <v>63448784</v>
      </c>
      <c r="H54" s="10">
        <v>176957</v>
      </c>
      <c r="I54" s="10">
        <v>283178</v>
      </c>
      <c r="J54" s="10">
        <v>283178</v>
      </c>
      <c r="K54" s="10">
        <v>0</v>
      </c>
      <c r="L54" s="10">
        <v>165568</v>
      </c>
      <c r="M54" s="10">
        <v>165568</v>
      </c>
      <c r="N54" s="10">
        <v>0</v>
      </c>
      <c r="O54" s="10">
        <v>603250</v>
      </c>
      <c r="P54" s="10">
        <v>603250</v>
      </c>
      <c r="Q54" s="10">
        <v>0</v>
      </c>
      <c r="R54" s="10">
        <v>424720</v>
      </c>
      <c r="S54" s="10">
        <v>424720</v>
      </c>
      <c r="T54" s="10">
        <v>0</v>
      </c>
      <c r="U54" s="10">
        <v>11967058</v>
      </c>
      <c r="V54" s="10">
        <v>11967058</v>
      </c>
      <c r="W54" s="10">
        <v>0</v>
      </c>
      <c r="X54" s="10">
        <v>996440</v>
      </c>
      <c r="Y54" s="10">
        <v>996440</v>
      </c>
      <c r="Z54" s="10">
        <v>0</v>
      </c>
      <c r="AA54" s="10">
        <v>1227857</v>
      </c>
      <c r="AB54" s="10">
        <v>1227857</v>
      </c>
      <c r="AC54" s="10">
        <v>0</v>
      </c>
      <c r="AD54" s="10">
        <v>116673</v>
      </c>
      <c r="AE54" s="10">
        <v>116673</v>
      </c>
      <c r="AF54" s="10">
        <v>0</v>
      </c>
      <c r="AG54" s="10">
        <v>176957</v>
      </c>
      <c r="AH54" s="10">
        <v>0</v>
      </c>
      <c r="AI54" s="10">
        <v>176957</v>
      </c>
      <c r="AJ54" s="10">
        <v>1762577</v>
      </c>
      <c r="AK54" s="10">
        <v>1762577</v>
      </c>
      <c r="AL54" s="10">
        <v>0</v>
      </c>
      <c r="AM54" s="10">
        <v>1132092</v>
      </c>
      <c r="AN54" s="10">
        <v>1132092</v>
      </c>
      <c r="AO54" s="10">
        <v>0</v>
      </c>
      <c r="AP54" s="10">
        <v>191650</v>
      </c>
      <c r="AQ54" s="10">
        <v>191650</v>
      </c>
      <c r="AR54" s="10">
        <v>0</v>
      </c>
      <c r="AS54" s="10">
        <v>367392</v>
      </c>
      <c r="AT54" s="10">
        <v>367392</v>
      </c>
      <c r="AU54" s="10">
        <v>0</v>
      </c>
      <c r="AV54" s="10">
        <v>3173992</v>
      </c>
      <c r="AW54" s="10">
        <v>3173992</v>
      </c>
      <c r="AX54" s="10">
        <v>0</v>
      </c>
      <c r="AY54" s="10">
        <v>1486264</v>
      </c>
      <c r="AZ54" s="10">
        <v>1486264</v>
      </c>
      <c r="BA54" s="10">
        <v>0</v>
      </c>
      <c r="BB54" s="10">
        <v>512212</v>
      </c>
      <c r="BC54" s="10">
        <v>512212</v>
      </c>
      <c r="BD54" s="10">
        <v>0</v>
      </c>
      <c r="BE54" s="10">
        <v>490471</v>
      </c>
      <c r="BF54" s="10">
        <v>490471</v>
      </c>
      <c r="BG54" s="10">
        <v>0</v>
      </c>
      <c r="BH54" s="10">
        <v>795212</v>
      </c>
      <c r="BI54" s="10">
        <v>795212</v>
      </c>
      <c r="BJ54" s="10">
        <v>0</v>
      </c>
      <c r="BK54" s="10">
        <v>237625</v>
      </c>
      <c r="BL54" s="10">
        <v>237625</v>
      </c>
      <c r="BM54" s="10">
        <v>0</v>
      </c>
      <c r="BN54" s="10">
        <v>130001</v>
      </c>
      <c r="BO54" s="10">
        <v>130001</v>
      </c>
      <c r="BP54" s="10">
        <v>0</v>
      </c>
      <c r="BQ54" s="10">
        <v>606014</v>
      </c>
      <c r="BR54" s="10">
        <v>606014</v>
      </c>
      <c r="BS54" s="10">
        <v>0</v>
      </c>
      <c r="BT54" s="10">
        <v>1506616</v>
      </c>
      <c r="BU54" s="10">
        <v>1506616</v>
      </c>
      <c r="BV54" s="10">
        <v>0</v>
      </c>
      <c r="BW54" s="10">
        <v>4605098</v>
      </c>
      <c r="BX54" s="10">
        <v>4605098</v>
      </c>
      <c r="BY54" s="10">
        <v>0</v>
      </c>
      <c r="BZ54" s="10">
        <v>1089423</v>
      </c>
      <c r="CA54" s="10">
        <v>1089423</v>
      </c>
      <c r="CB54" s="10">
        <v>0</v>
      </c>
      <c r="CC54" s="10">
        <v>139999</v>
      </c>
      <c r="CD54" s="10">
        <v>139999</v>
      </c>
      <c r="CE54" s="10">
        <v>0</v>
      </c>
      <c r="CF54" s="10">
        <v>948710</v>
      </c>
      <c r="CG54" s="10">
        <v>948710</v>
      </c>
      <c r="CH54" s="10">
        <v>0</v>
      </c>
      <c r="CI54" s="10">
        <v>103993</v>
      </c>
      <c r="CJ54" s="10">
        <v>103993</v>
      </c>
      <c r="CK54" s="10">
        <v>0</v>
      </c>
      <c r="CL54" s="10">
        <v>95990</v>
      </c>
      <c r="CM54" s="10">
        <v>95990</v>
      </c>
      <c r="CN54" s="10">
        <v>0</v>
      </c>
      <c r="CO54" s="10">
        <v>1240974</v>
      </c>
      <c r="CP54" s="10">
        <v>1240974</v>
      </c>
      <c r="CQ54" s="10">
        <v>0</v>
      </c>
      <c r="CR54" s="10">
        <v>77109</v>
      </c>
      <c r="CS54" s="10">
        <v>77109</v>
      </c>
      <c r="CT54" s="10">
        <v>0</v>
      </c>
      <c r="CU54" s="10">
        <v>3272586</v>
      </c>
      <c r="CV54" s="10">
        <v>3272586</v>
      </c>
      <c r="CW54" s="10">
        <v>0</v>
      </c>
      <c r="CX54" s="10">
        <v>260832</v>
      </c>
      <c r="CY54" s="10">
        <v>260832</v>
      </c>
      <c r="CZ54" s="10">
        <v>0</v>
      </c>
      <c r="DA54" s="10">
        <v>4053392</v>
      </c>
      <c r="DB54" s="10">
        <v>4053392</v>
      </c>
      <c r="DC54" s="10">
        <v>0</v>
      </c>
      <c r="DD54" s="10">
        <v>2234180</v>
      </c>
      <c r="DE54" s="10">
        <v>2234180</v>
      </c>
      <c r="DF54" s="10">
        <v>0</v>
      </c>
      <c r="DG54" s="10">
        <v>168360</v>
      </c>
      <c r="DH54" s="10">
        <v>168360</v>
      </c>
      <c r="DI54" s="10">
        <v>0</v>
      </c>
      <c r="DJ54" s="10">
        <v>2933338</v>
      </c>
      <c r="DK54" s="10">
        <v>2933338</v>
      </c>
      <c r="DL54" s="10">
        <v>0</v>
      </c>
      <c r="DM54" s="10">
        <v>253680</v>
      </c>
      <c r="DN54" s="10">
        <v>253680</v>
      </c>
      <c r="DO54" s="10">
        <v>0</v>
      </c>
      <c r="DP54" s="10">
        <v>1041423</v>
      </c>
      <c r="DQ54" s="10">
        <v>1041423</v>
      </c>
      <c r="DR54" s="10">
        <v>0</v>
      </c>
      <c r="DS54" s="10">
        <v>4322815</v>
      </c>
      <c r="DT54" s="10">
        <v>4322815</v>
      </c>
      <c r="DU54" s="10">
        <v>0</v>
      </c>
      <c r="DV54" s="10">
        <v>365777</v>
      </c>
      <c r="DW54" s="10">
        <v>365777</v>
      </c>
      <c r="DX54" s="10">
        <v>0</v>
      </c>
      <c r="DY54" s="10">
        <v>711397</v>
      </c>
      <c r="DZ54" s="10">
        <v>711397</v>
      </c>
      <c r="EA54" s="10">
        <v>0</v>
      </c>
      <c r="EB54" s="10">
        <v>42543</v>
      </c>
      <c r="EC54" s="10">
        <v>42543</v>
      </c>
      <c r="ED54" s="10">
        <v>0</v>
      </c>
      <c r="EE54" s="10">
        <v>322860</v>
      </c>
      <c r="EF54" s="10">
        <v>322860</v>
      </c>
      <c r="EG54" s="10">
        <v>0</v>
      </c>
      <c r="EH54" s="10">
        <v>2581939</v>
      </c>
      <c r="EI54" s="10">
        <v>2581939</v>
      </c>
      <c r="EJ54" s="10">
        <v>0</v>
      </c>
      <c r="EK54" s="10">
        <v>223759</v>
      </c>
      <c r="EL54" s="10">
        <v>223759</v>
      </c>
      <c r="EM54" s="10">
        <v>0</v>
      </c>
      <c r="EN54" s="10">
        <v>203977</v>
      </c>
      <c r="EO54" s="10">
        <v>203977</v>
      </c>
      <c r="EP54" s="10">
        <v>0</v>
      </c>
      <c r="EQ54" s="10">
        <v>726767</v>
      </c>
      <c r="ER54" s="10">
        <v>726767</v>
      </c>
      <c r="ES54" s="10">
        <v>0</v>
      </c>
      <c r="ET54" s="10">
        <v>1247657</v>
      </c>
      <c r="EU54" s="10">
        <v>1247657</v>
      </c>
      <c r="EV54" s="10">
        <v>0</v>
      </c>
      <c r="EW54" s="10">
        <v>196779</v>
      </c>
      <c r="EX54" s="10">
        <v>196779</v>
      </c>
      <c r="EY54" s="10">
        <v>0</v>
      </c>
      <c r="EZ54" s="10">
        <v>1736492</v>
      </c>
      <c r="FA54" s="10">
        <v>1736492</v>
      </c>
      <c r="FB54" s="10">
        <v>0</v>
      </c>
      <c r="FC54" s="10">
        <v>70073</v>
      </c>
      <c r="FD54" s="10">
        <v>70073</v>
      </c>
      <c r="FE54" s="10">
        <v>0</v>
      </c>
      <c r="FF54" s="344"/>
      <c r="FG54" s="344"/>
      <c r="FH54" s="341"/>
    </row>
    <row r="55" spans="1:164" ht="25.5" customHeight="1">
      <c r="A55" s="666" t="s">
        <v>534</v>
      </c>
      <c r="B55" s="666"/>
      <c r="C55" s="666"/>
      <c r="D55" s="10">
        <v>556877229</v>
      </c>
      <c r="E55" s="10"/>
      <c r="F55" s="10"/>
      <c r="G55" s="10">
        <v>468253240</v>
      </c>
      <c r="H55" s="10">
        <v>88623986</v>
      </c>
      <c r="I55" s="10">
        <v>6205590</v>
      </c>
      <c r="J55" s="10">
        <v>5909922</v>
      </c>
      <c r="K55" s="10">
        <v>295668</v>
      </c>
      <c r="L55" s="10">
        <v>2058243</v>
      </c>
      <c r="M55" s="10">
        <v>2029289</v>
      </c>
      <c r="N55" s="10">
        <v>28954</v>
      </c>
      <c r="O55" s="10">
        <v>9011242</v>
      </c>
      <c r="P55" s="10">
        <v>8398401</v>
      </c>
      <c r="Q55" s="10">
        <v>612841</v>
      </c>
      <c r="R55" s="10">
        <v>4405327</v>
      </c>
      <c r="S55" s="10">
        <v>4343129</v>
      </c>
      <c r="T55" s="10">
        <v>62199</v>
      </c>
      <c r="U55" s="10">
        <v>117097673</v>
      </c>
      <c r="V55" s="10">
        <v>88064138</v>
      </c>
      <c r="W55" s="10">
        <v>29033535</v>
      </c>
      <c r="X55" s="10">
        <v>5715560</v>
      </c>
      <c r="Y55" s="10">
        <v>5232591</v>
      </c>
      <c r="Z55" s="10">
        <v>482969</v>
      </c>
      <c r="AA55" s="10">
        <v>6609486</v>
      </c>
      <c r="AB55" s="10">
        <v>5237557</v>
      </c>
      <c r="AC55" s="10">
        <v>1371929</v>
      </c>
      <c r="AD55" s="10">
        <v>1177245</v>
      </c>
      <c r="AE55" s="10">
        <v>1064291</v>
      </c>
      <c r="AF55" s="10">
        <v>112954</v>
      </c>
      <c r="AG55" s="10">
        <v>861769</v>
      </c>
      <c r="AH55" s="10">
        <v>0</v>
      </c>
      <c r="AI55" s="10">
        <v>861769</v>
      </c>
      <c r="AJ55" s="10">
        <v>25120029</v>
      </c>
      <c r="AK55" s="10">
        <v>21070124</v>
      </c>
      <c r="AL55" s="10">
        <v>4049906</v>
      </c>
      <c r="AM55" s="10">
        <v>12704292</v>
      </c>
      <c r="AN55" s="10">
        <v>11503151</v>
      </c>
      <c r="AO55" s="10">
        <v>1201142</v>
      </c>
      <c r="AP55" s="10">
        <v>2493016</v>
      </c>
      <c r="AQ55" s="10">
        <v>2493016</v>
      </c>
      <c r="AR55" s="10">
        <v>0</v>
      </c>
      <c r="AS55" s="10">
        <v>2536774</v>
      </c>
      <c r="AT55" s="10">
        <v>2534857</v>
      </c>
      <c r="AU55" s="10">
        <v>1917</v>
      </c>
      <c r="AV55" s="10">
        <v>21983367</v>
      </c>
      <c r="AW55" s="10">
        <v>16755205</v>
      </c>
      <c r="AX55" s="10">
        <v>5228162</v>
      </c>
      <c r="AY55" s="10">
        <v>3909819</v>
      </c>
      <c r="AZ55" s="10">
        <v>3750880</v>
      </c>
      <c r="BA55" s="10">
        <v>158939</v>
      </c>
      <c r="BB55" s="10">
        <v>4852567</v>
      </c>
      <c r="BC55" s="10">
        <v>4846660</v>
      </c>
      <c r="BD55" s="10">
        <v>5907</v>
      </c>
      <c r="BE55" s="10">
        <v>3389642</v>
      </c>
      <c r="BF55" s="10">
        <v>3249795</v>
      </c>
      <c r="BG55" s="10">
        <v>139847</v>
      </c>
      <c r="BH55" s="10">
        <v>5155871</v>
      </c>
      <c r="BI55" s="10">
        <v>5037913</v>
      </c>
      <c r="BJ55" s="10">
        <v>117957</v>
      </c>
      <c r="BK55" s="10">
        <v>8495925</v>
      </c>
      <c r="BL55" s="10">
        <v>8254352</v>
      </c>
      <c r="BM55" s="10">
        <v>241572</v>
      </c>
      <c r="BN55" s="10">
        <v>1900443</v>
      </c>
      <c r="BO55" s="10">
        <v>1900443</v>
      </c>
      <c r="BP55" s="10">
        <v>0</v>
      </c>
      <c r="BQ55" s="10">
        <v>7950065</v>
      </c>
      <c r="BR55" s="10">
        <v>5656918</v>
      </c>
      <c r="BS55" s="10">
        <v>2293146</v>
      </c>
      <c r="BT55" s="10">
        <v>11990448</v>
      </c>
      <c r="BU55" s="10">
        <v>9166610</v>
      </c>
      <c r="BV55" s="10">
        <v>2823838</v>
      </c>
      <c r="BW55" s="10">
        <v>13245718</v>
      </c>
      <c r="BX55" s="10">
        <v>10662901</v>
      </c>
      <c r="BY55" s="10">
        <v>2582817</v>
      </c>
      <c r="BZ55" s="10">
        <v>11386381</v>
      </c>
      <c r="CA55" s="10">
        <v>11190412</v>
      </c>
      <c r="CB55" s="10">
        <v>195968</v>
      </c>
      <c r="CC55" s="10">
        <v>4814740</v>
      </c>
      <c r="CD55" s="10">
        <v>4814740</v>
      </c>
      <c r="CE55" s="10">
        <v>0</v>
      </c>
      <c r="CF55" s="10">
        <v>10121317</v>
      </c>
      <c r="CG55" s="10">
        <v>9122133</v>
      </c>
      <c r="CH55" s="10">
        <v>999184</v>
      </c>
      <c r="CI55" s="10">
        <v>2023611</v>
      </c>
      <c r="CJ55" s="10">
        <v>2018770</v>
      </c>
      <c r="CK55" s="10">
        <v>4842</v>
      </c>
      <c r="CL55" s="10">
        <v>2394812</v>
      </c>
      <c r="CM55" s="10">
        <v>2052199</v>
      </c>
      <c r="CN55" s="10">
        <v>342612</v>
      </c>
      <c r="CO55" s="10">
        <v>5794707</v>
      </c>
      <c r="CP55" s="10">
        <v>5794707</v>
      </c>
      <c r="CQ55" s="10">
        <v>0</v>
      </c>
      <c r="CR55" s="10">
        <v>1574893</v>
      </c>
      <c r="CS55" s="10">
        <v>1553319</v>
      </c>
      <c r="CT55" s="10">
        <v>21574</v>
      </c>
      <c r="CU55" s="10">
        <v>11009439</v>
      </c>
      <c r="CV55" s="10">
        <v>10997269</v>
      </c>
      <c r="CW55" s="10">
        <v>12171</v>
      </c>
      <c r="CX55" s="10">
        <v>4003367</v>
      </c>
      <c r="CY55" s="10">
        <v>4003367</v>
      </c>
      <c r="CZ55" s="10">
        <v>0</v>
      </c>
      <c r="DA55" s="10">
        <v>61274633</v>
      </c>
      <c r="DB55" s="10">
        <v>37669771</v>
      </c>
      <c r="DC55" s="10">
        <v>23604862</v>
      </c>
      <c r="DD55" s="10">
        <v>12218508</v>
      </c>
      <c r="DE55" s="10">
        <v>12122940</v>
      </c>
      <c r="DF55" s="10">
        <v>95567</v>
      </c>
      <c r="DG55" s="10">
        <v>936262</v>
      </c>
      <c r="DH55" s="10">
        <v>886674</v>
      </c>
      <c r="DI55" s="10">
        <v>49588</v>
      </c>
      <c r="DJ55" s="10">
        <v>24663270</v>
      </c>
      <c r="DK55" s="10">
        <v>24428090</v>
      </c>
      <c r="DL55" s="10">
        <v>235180</v>
      </c>
      <c r="DM55" s="10">
        <v>5022011</v>
      </c>
      <c r="DN55" s="10">
        <v>4833183</v>
      </c>
      <c r="DO55" s="10">
        <v>188828</v>
      </c>
      <c r="DP55" s="10">
        <v>10479720</v>
      </c>
      <c r="DQ55" s="10">
        <v>10379998</v>
      </c>
      <c r="DR55" s="10">
        <v>99722</v>
      </c>
      <c r="DS55" s="10">
        <v>15248316</v>
      </c>
      <c r="DT55" s="10">
        <v>12691551</v>
      </c>
      <c r="DU55" s="10">
        <v>2556764</v>
      </c>
      <c r="DV55" s="10">
        <v>1222100</v>
      </c>
      <c r="DW55" s="10">
        <v>999813</v>
      </c>
      <c r="DX55" s="10">
        <v>222287</v>
      </c>
      <c r="DY55" s="10">
        <v>5644923</v>
      </c>
      <c r="DZ55" s="10">
        <v>5630613</v>
      </c>
      <c r="EA55" s="10">
        <v>14311</v>
      </c>
      <c r="EB55" s="10">
        <v>1711756</v>
      </c>
      <c r="EC55" s="10">
        <v>1663782</v>
      </c>
      <c r="ED55" s="10">
        <v>47975</v>
      </c>
      <c r="EE55" s="10">
        <v>7031129</v>
      </c>
      <c r="EF55" s="10">
        <v>5716905</v>
      </c>
      <c r="EG55" s="10">
        <v>1314224</v>
      </c>
      <c r="EH55" s="10">
        <v>35638908</v>
      </c>
      <c r="EI55" s="10">
        <v>31818252</v>
      </c>
      <c r="EJ55" s="10">
        <v>3820656</v>
      </c>
      <c r="EK55" s="10">
        <v>2928075</v>
      </c>
      <c r="EL55" s="10">
        <v>2919152</v>
      </c>
      <c r="EM55" s="10">
        <v>8923</v>
      </c>
      <c r="EN55" s="10">
        <v>633779</v>
      </c>
      <c r="EO55" s="10">
        <v>590217</v>
      </c>
      <c r="EP55" s="10">
        <v>43561</v>
      </c>
      <c r="EQ55" s="10">
        <v>14449245</v>
      </c>
      <c r="ER55" s="10">
        <v>12630945</v>
      </c>
      <c r="ES55" s="10">
        <v>1818300</v>
      </c>
      <c r="ET55" s="10">
        <v>12063563</v>
      </c>
      <c r="EU55" s="10">
        <v>11613112</v>
      </c>
      <c r="EV55" s="10">
        <v>450450</v>
      </c>
      <c r="EW55" s="10">
        <v>2776087</v>
      </c>
      <c r="EX55" s="10">
        <v>2704330</v>
      </c>
      <c r="EY55" s="10">
        <v>71756</v>
      </c>
      <c r="EZ55" s="10">
        <v>10206276</v>
      </c>
      <c r="FA55" s="10">
        <v>9509563</v>
      </c>
      <c r="FB55" s="10">
        <v>696713</v>
      </c>
      <c r="FC55" s="10">
        <v>735290</v>
      </c>
      <c r="FD55" s="10">
        <v>735290</v>
      </c>
      <c r="FE55" s="10">
        <v>0</v>
      </c>
      <c r="FF55" s="344"/>
      <c r="FG55" s="344"/>
      <c r="FH55" s="341"/>
    </row>
    <row r="56" spans="1:164" ht="15" customHeight="1">
      <c r="A56" s="666" t="s">
        <v>535</v>
      </c>
      <c r="B56" s="666"/>
      <c r="C56" s="666"/>
      <c r="D56" s="10">
        <v>16806366</v>
      </c>
      <c r="E56" s="10"/>
      <c r="F56" s="10"/>
      <c r="G56" s="10">
        <v>16806366</v>
      </c>
      <c r="H56" s="10">
        <v>0</v>
      </c>
      <c r="I56" s="10">
        <v>0</v>
      </c>
      <c r="J56" s="10">
        <v>0</v>
      </c>
      <c r="K56" s="10">
        <v>0</v>
      </c>
      <c r="L56" s="10">
        <v>0</v>
      </c>
      <c r="M56" s="10">
        <v>0</v>
      </c>
      <c r="N56" s="10">
        <v>0</v>
      </c>
      <c r="O56" s="10">
        <v>0</v>
      </c>
      <c r="P56" s="10">
        <v>0</v>
      </c>
      <c r="Q56" s="10">
        <v>0</v>
      </c>
      <c r="R56" s="10">
        <v>19375</v>
      </c>
      <c r="S56" s="10">
        <v>19375</v>
      </c>
      <c r="T56" s="10">
        <v>0</v>
      </c>
      <c r="U56" s="10">
        <v>2338613</v>
      </c>
      <c r="V56" s="10">
        <v>2338613</v>
      </c>
      <c r="W56" s="10">
        <v>0</v>
      </c>
      <c r="X56" s="10">
        <v>664634</v>
      </c>
      <c r="Y56" s="10">
        <v>664634</v>
      </c>
      <c r="Z56" s="10">
        <v>0</v>
      </c>
      <c r="AA56" s="10">
        <v>36546</v>
      </c>
      <c r="AB56" s="10">
        <v>36546</v>
      </c>
      <c r="AC56" s="10">
        <v>0</v>
      </c>
      <c r="AD56" s="10">
        <v>8211</v>
      </c>
      <c r="AE56" s="10">
        <v>8211</v>
      </c>
      <c r="AF56" s="10">
        <v>0</v>
      </c>
      <c r="AG56" s="10">
        <v>0</v>
      </c>
      <c r="AH56" s="10">
        <v>0</v>
      </c>
      <c r="AI56" s="10">
        <v>0</v>
      </c>
      <c r="AJ56" s="10">
        <v>154490</v>
      </c>
      <c r="AK56" s="10">
        <v>154490</v>
      </c>
      <c r="AL56" s="10">
        <v>0</v>
      </c>
      <c r="AM56" s="10">
        <v>0</v>
      </c>
      <c r="AN56" s="10">
        <v>0</v>
      </c>
      <c r="AO56" s="10">
        <v>0</v>
      </c>
      <c r="AP56" s="10">
        <v>0</v>
      </c>
      <c r="AQ56" s="10">
        <v>0</v>
      </c>
      <c r="AR56" s="10">
        <v>0</v>
      </c>
      <c r="AS56" s="10">
        <v>218454</v>
      </c>
      <c r="AT56" s="10">
        <v>218454</v>
      </c>
      <c r="AU56" s="10">
        <v>0</v>
      </c>
      <c r="AV56" s="10">
        <v>51281</v>
      </c>
      <c r="AW56" s="10">
        <v>51281</v>
      </c>
      <c r="AX56" s="10">
        <v>0</v>
      </c>
      <c r="AY56" s="10">
        <v>6038</v>
      </c>
      <c r="AZ56" s="10">
        <v>6038</v>
      </c>
      <c r="BA56" s="10">
        <v>0</v>
      </c>
      <c r="BB56" s="10">
        <v>0</v>
      </c>
      <c r="BC56" s="10">
        <v>0</v>
      </c>
      <c r="BD56" s="10">
        <v>0</v>
      </c>
      <c r="BE56" s="10">
        <v>0</v>
      </c>
      <c r="BF56" s="10">
        <v>0</v>
      </c>
      <c r="BG56" s="10">
        <v>0</v>
      </c>
      <c r="BH56" s="10">
        <v>246467</v>
      </c>
      <c r="BI56" s="10">
        <v>246467</v>
      </c>
      <c r="BJ56" s="10">
        <v>0</v>
      </c>
      <c r="BK56" s="10">
        <v>73424</v>
      </c>
      <c r="BL56" s="10">
        <v>73424</v>
      </c>
      <c r="BM56" s="10">
        <v>0</v>
      </c>
      <c r="BN56" s="10">
        <v>10961</v>
      </c>
      <c r="BO56" s="10">
        <v>10961</v>
      </c>
      <c r="BP56" s="10">
        <v>0</v>
      </c>
      <c r="BQ56" s="10">
        <v>27609</v>
      </c>
      <c r="BR56" s="10">
        <v>27609</v>
      </c>
      <c r="BS56" s="10">
        <v>0</v>
      </c>
      <c r="BT56" s="10">
        <v>90971</v>
      </c>
      <c r="BU56" s="10">
        <v>90971</v>
      </c>
      <c r="BV56" s="10">
        <v>0</v>
      </c>
      <c r="BW56" s="10">
        <v>0</v>
      </c>
      <c r="BX56" s="10">
        <v>0</v>
      </c>
      <c r="BY56" s="10">
        <v>0</v>
      </c>
      <c r="BZ56" s="10">
        <v>79066</v>
      </c>
      <c r="CA56" s="10">
        <v>79066</v>
      </c>
      <c r="CB56" s="10">
        <v>0</v>
      </c>
      <c r="CC56" s="10">
        <v>5263</v>
      </c>
      <c r="CD56" s="10">
        <v>5263</v>
      </c>
      <c r="CE56" s="10">
        <v>0</v>
      </c>
      <c r="CF56" s="10">
        <v>101855</v>
      </c>
      <c r="CG56" s="10">
        <v>101855</v>
      </c>
      <c r="CH56" s="10">
        <v>0</v>
      </c>
      <c r="CI56" s="10">
        <v>223515</v>
      </c>
      <c r="CJ56" s="10">
        <v>223515</v>
      </c>
      <c r="CK56" s="10">
        <v>0</v>
      </c>
      <c r="CL56" s="10">
        <v>62</v>
      </c>
      <c r="CM56" s="10">
        <v>62</v>
      </c>
      <c r="CN56" s="10">
        <v>0</v>
      </c>
      <c r="CO56" s="10">
        <v>0</v>
      </c>
      <c r="CP56" s="10">
        <v>0</v>
      </c>
      <c r="CQ56" s="10">
        <v>0</v>
      </c>
      <c r="CR56" s="10">
        <v>0</v>
      </c>
      <c r="CS56" s="10">
        <v>0</v>
      </c>
      <c r="CT56" s="10">
        <v>0</v>
      </c>
      <c r="CU56" s="10">
        <v>260605</v>
      </c>
      <c r="CV56" s="10">
        <v>260605</v>
      </c>
      <c r="CW56" s="10">
        <v>0</v>
      </c>
      <c r="CX56" s="10">
        <v>30413</v>
      </c>
      <c r="CY56" s="10">
        <v>30413</v>
      </c>
      <c r="CZ56" s="10">
        <v>0</v>
      </c>
      <c r="DA56" s="10">
        <v>3130251</v>
      </c>
      <c r="DB56" s="10">
        <v>3130251</v>
      </c>
      <c r="DC56" s="10">
        <v>0</v>
      </c>
      <c r="DD56" s="10">
        <v>0</v>
      </c>
      <c r="DE56" s="10">
        <v>0</v>
      </c>
      <c r="DF56" s="10">
        <v>0</v>
      </c>
      <c r="DG56" s="10">
        <v>243951</v>
      </c>
      <c r="DH56" s="10">
        <v>243951</v>
      </c>
      <c r="DI56" s="10">
        <v>0</v>
      </c>
      <c r="DJ56" s="10">
        <v>2307266</v>
      </c>
      <c r="DK56" s="10">
        <v>2307266</v>
      </c>
      <c r="DL56" s="10">
        <v>0</v>
      </c>
      <c r="DM56" s="10">
        <v>338270</v>
      </c>
      <c r="DN56" s="10">
        <v>338270</v>
      </c>
      <c r="DO56" s="10">
        <v>0</v>
      </c>
      <c r="DP56" s="10">
        <v>665626</v>
      </c>
      <c r="DQ56" s="10">
        <v>665626</v>
      </c>
      <c r="DR56" s="10">
        <v>0</v>
      </c>
      <c r="DS56" s="10">
        <v>241970</v>
      </c>
      <c r="DT56" s="10">
        <v>241970</v>
      </c>
      <c r="DU56" s="10">
        <v>0</v>
      </c>
      <c r="DV56" s="10">
        <v>19659</v>
      </c>
      <c r="DW56" s="10">
        <v>19659</v>
      </c>
      <c r="DX56" s="10">
        <v>0</v>
      </c>
      <c r="DY56" s="10">
        <v>81785</v>
      </c>
      <c r="DZ56" s="10">
        <v>81785</v>
      </c>
      <c r="EA56" s="10">
        <v>0</v>
      </c>
      <c r="EB56" s="10">
        <v>13</v>
      </c>
      <c r="EC56" s="10">
        <v>13</v>
      </c>
      <c r="ED56" s="10">
        <v>0</v>
      </c>
      <c r="EE56" s="10">
        <v>0</v>
      </c>
      <c r="EF56" s="10">
        <v>0</v>
      </c>
      <c r="EG56" s="10">
        <v>0</v>
      </c>
      <c r="EH56" s="10">
        <v>1225124</v>
      </c>
      <c r="EI56" s="10">
        <v>1225124</v>
      </c>
      <c r="EJ56" s="10">
        <v>0</v>
      </c>
      <c r="EK56" s="10">
        <v>307003</v>
      </c>
      <c r="EL56" s="10">
        <v>307003</v>
      </c>
      <c r="EM56" s="10">
        <v>0</v>
      </c>
      <c r="EN56" s="10">
        <v>0</v>
      </c>
      <c r="EO56" s="10">
        <v>0</v>
      </c>
      <c r="EP56" s="10">
        <v>0</v>
      </c>
      <c r="EQ56" s="10">
        <v>2943</v>
      </c>
      <c r="ER56" s="10">
        <v>2943</v>
      </c>
      <c r="ES56" s="10">
        <v>0</v>
      </c>
      <c r="ET56" s="10">
        <v>3065385</v>
      </c>
      <c r="EU56" s="10">
        <v>3065385</v>
      </c>
      <c r="EV56" s="10">
        <v>0</v>
      </c>
      <c r="EW56" s="10">
        <v>170754</v>
      </c>
      <c r="EX56" s="10">
        <v>170754</v>
      </c>
      <c r="EY56" s="10">
        <v>0</v>
      </c>
      <c r="EZ56" s="10">
        <v>9040</v>
      </c>
      <c r="FA56" s="10">
        <v>9040</v>
      </c>
      <c r="FB56" s="10">
        <v>0</v>
      </c>
      <c r="FC56" s="10">
        <v>349473</v>
      </c>
      <c r="FD56" s="10">
        <v>349473</v>
      </c>
      <c r="FE56" s="10">
        <v>0</v>
      </c>
      <c r="FF56" s="344"/>
      <c r="FG56" s="344"/>
      <c r="FH56" s="341"/>
    </row>
    <row r="57" spans="1:164" ht="15" customHeight="1">
      <c r="A57" s="666" t="s">
        <v>536</v>
      </c>
      <c r="B57" s="666"/>
      <c r="C57" s="666"/>
      <c r="D57" s="10">
        <v>8168540</v>
      </c>
      <c r="E57" s="10"/>
      <c r="F57" s="10"/>
      <c r="G57" s="10">
        <v>8168540</v>
      </c>
      <c r="H57" s="10">
        <v>0</v>
      </c>
      <c r="I57" s="10">
        <v>0</v>
      </c>
      <c r="J57" s="10">
        <v>0</v>
      </c>
      <c r="K57" s="10">
        <v>0</v>
      </c>
      <c r="L57" s="10">
        <v>0</v>
      </c>
      <c r="M57" s="10">
        <v>0</v>
      </c>
      <c r="N57" s="10">
        <v>0</v>
      </c>
      <c r="O57" s="10">
        <v>0</v>
      </c>
      <c r="P57" s="10">
        <v>0</v>
      </c>
      <c r="Q57" s="10">
        <v>0</v>
      </c>
      <c r="R57" s="10">
        <v>0</v>
      </c>
      <c r="S57" s="10">
        <v>0</v>
      </c>
      <c r="T57" s="10">
        <v>0</v>
      </c>
      <c r="U57" s="10">
        <v>6734729</v>
      </c>
      <c r="V57" s="10">
        <v>6734729</v>
      </c>
      <c r="W57" s="10">
        <v>0</v>
      </c>
      <c r="X57" s="10">
        <v>1938</v>
      </c>
      <c r="Y57" s="10">
        <v>1938</v>
      </c>
      <c r="Z57" s="10">
        <v>0</v>
      </c>
      <c r="AA57" s="10">
        <v>0</v>
      </c>
      <c r="AB57" s="10">
        <v>0</v>
      </c>
      <c r="AC57" s="10">
        <v>0</v>
      </c>
      <c r="AD57" s="10">
        <v>0</v>
      </c>
      <c r="AE57" s="10">
        <v>0</v>
      </c>
      <c r="AF57" s="10">
        <v>0</v>
      </c>
      <c r="AG57" s="10">
        <v>0</v>
      </c>
      <c r="AH57" s="10">
        <v>0</v>
      </c>
      <c r="AI57" s="10">
        <v>0</v>
      </c>
      <c r="AJ57" s="10">
        <v>0</v>
      </c>
      <c r="AK57" s="10">
        <v>0</v>
      </c>
      <c r="AL57" s="10">
        <v>0</v>
      </c>
      <c r="AM57" s="10">
        <v>107194</v>
      </c>
      <c r="AN57" s="10">
        <v>107194</v>
      </c>
      <c r="AO57" s="10">
        <v>0</v>
      </c>
      <c r="AP57" s="10">
        <v>0</v>
      </c>
      <c r="AQ57" s="10">
        <v>0</v>
      </c>
      <c r="AR57" s="10">
        <v>0</v>
      </c>
      <c r="AS57" s="10">
        <v>0</v>
      </c>
      <c r="AT57" s="10">
        <v>0</v>
      </c>
      <c r="AU57" s="10">
        <v>0</v>
      </c>
      <c r="AV57" s="10">
        <v>12</v>
      </c>
      <c r="AW57" s="10">
        <v>12</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399020</v>
      </c>
      <c r="BU57" s="10">
        <v>399020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478468</v>
      </c>
      <c r="CV57" s="10">
        <v>478468</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195742</v>
      </c>
      <c r="DW57" s="10">
        <v>195742</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44"/>
      <c r="FG57" s="344"/>
      <c r="FH57" s="341"/>
    </row>
    <row r="58" spans="1:164" ht="15" customHeight="1">
      <c r="A58" s="666" t="s">
        <v>537</v>
      </c>
      <c r="B58" s="666"/>
      <c r="C58" s="666"/>
      <c r="D58" s="10">
        <v>3663325116</v>
      </c>
      <c r="E58" s="10"/>
      <c r="F58" s="10"/>
      <c r="G58" s="10">
        <v>2314789560</v>
      </c>
      <c r="H58" s="10">
        <v>1912109747</v>
      </c>
      <c r="I58" s="10">
        <v>48692526</v>
      </c>
      <c r="J58" s="10">
        <v>32492413</v>
      </c>
      <c r="K58" s="10">
        <v>23167484</v>
      </c>
      <c r="L58" s="10">
        <v>14928952</v>
      </c>
      <c r="M58" s="10">
        <v>11292990</v>
      </c>
      <c r="N58" s="10">
        <v>5465826</v>
      </c>
      <c r="O58" s="10">
        <v>60174093</v>
      </c>
      <c r="P58" s="10">
        <v>39231709</v>
      </c>
      <c r="Q58" s="10">
        <v>29435631</v>
      </c>
      <c r="R58" s="10">
        <v>28105838</v>
      </c>
      <c r="S58" s="10">
        <v>23058499</v>
      </c>
      <c r="T58" s="10">
        <v>10439459</v>
      </c>
      <c r="U58" s="10">
        <v>567343727</v>
      </c>
      <c r="V58" s="10">
        <v>350451763</v>
      </c>
      <c r="W58" s="10">
        <v>322776383</v>
      </c>
      <c r="X58" s="10">
        <v>60531135</v>
      </c>
      <c r="Y58" s="10">
        <v>34959394</v>
      </c>
      <c r="Z58" s="10">
        <v>33209074</v>
      </c>
      <c r="AA58" s="10">
        <v>40976426</v>
      </c>
      <c r="AB58" s="10">
        <v>31485085</v>
      </c>
      <c r="AC58" s="10">
        <v>18685524</v>
      </c>
      <c r="AD58" s="10">
        <v>12109134</v>
      </c>
      <c r="AE58" s="10">
        <v>10009281</v>
      </c>
      <c r="AF58" s="10">
        <v>3683514</v>
      </c>
      <c r="AG58" s="10">
        <v>17556756</v>
      </c>
      <c r="AH58" s="10">
        <v>0</v>
      </c>
      <c r="AI58" s="10">
        <v>17556756</v>
      </c>
      <c r="AJ58" s="10">
        <v>176598452</v>
      </c>
      <c r="AK58" s="10">
        <v>92696645</v>
      </c>
      <c r="AL58" s="10">
        <v>105692019</v>
      </c>
      <c r="AM58" s="10">
        <v>85066181</v>
      </c>
      <c r="AN58" s="10">
        <v>49539797</v>
      </c>
      <c r="AO58" s="10">
        <v>47873137</v>
      </c>
      <c r="AP58" s="10">
        <v>16781210</v>
      </c>
      <c r="AQ58" s="10">
        <v>12680681</v>
      </c>
      <c r="AR58" s="10">
        <v>4428167</v>
      </c>
      <c r="AS58" s="10">
        <v>13177791</v>
      </c>
      <c r="AT58" s="10">
        <v>9577387</v>
      </c>
      <c r="AU58" s="10">
        <v>6012311</v>
      </c>
      <c r="AV58" s="10">
        <v>146789851</v>
      </c>
      <c r="AW58" s="10">
        <v>85515250</v>
      </c>
      <c r="AX58" s="10">
        <v>80461331</v>
      </c>
      <c r="AY58" s="10">
        <v>58878776</v>
      </c>
      <c r="AZ58" s="10">
        <v>40796778</v>
      </c>
      <c r="BA58" s="10">
        <v>28082712</v>
      </c>
      <c r="BB58" s="10">
        <v>35455963</v>
      </c>
      <c r="BC58" s="10">
        <v>23251841</v>
      </c>
      <c r="BD58" s="10">
        <v>17737394</v>
      </c>
      <c r="BE58" s="10">
        <v>30533889</v>
      </c>
      <c r="BF58" s="10">
        <v>19597970</v>
      </c>
      <c r="BG58" s="10">
        <v>15801468</v>
      </c>
      <c r="BH58" s="10">
        <v>46111714</v>
      </c>
      <c r="BI58" s="10">
        <v>36332393</v>
      </c>
      <c r="BJ58" s="10">
        <v>15518125</v>
      </c>
      <c r="BK58" s="10">
        <v>48863935</v>
      </c>
      <c r="BL58" s="10">
        <v>33791337</v>
      </c>
      <c r="BM58" s="10">
        <v>21513566</v>
      </c>
      <c r="BN58" s="10">
        <v>12814776</v>
      </c>
      <c r="BO58" s="10">
        <v>10145529</v>
      </c>
      <c r="BP58" s="10">
        <v>5100185</v>
      </c>
      <c r="BQ58" s="10">
        <v>69565402</v>
      </c>
      <c r="BR58" s="10">
        <v>45313683</v>
      </c>
      <c r="BS58" s="10">
        <v>33883541</v>
      </c>
      <c r="BT58" s="10">
        <v>93242336</v>
      </c>
      <c r="BU58" s="10">
        <v>65778247</v>
      </c>
      <c r="BV58" s="10">
        <v>37004357</v>
      </c>
      <c r="BW58" s="10">
        <v>98285404</v>
      </c>
      <c r="BX58" s="10">
        <v>72118000</v>
      </c>
      <c r="BY58" s="10">
        <v>47740952</v>
      </c>
      <c r="BZ58" s="10">
        <v>68638086</v>
      </c>
      <c r="CA58" s="10">
        <v>47314264</v>
      </c>
      <c r="CB58" s="10">
        <v>34958734</v>
      </c>
      <c r="CC58" s="10">
        <v>30079872</v>
      </c>
      <c r="CD58" s="10">
        <v>21631786</v>
      </c>
      <c r="CE58" s="10">
        <v>12976666</v>
      </c>
      <c r="CF58" s="10">
        <v>55153612</v>
      </c>
      <c r="CG58" s="10">
        <v>33728168</v>
      </c>
      <c r="CH58" s="10">
        <v>27694853</v>
      </c>
      <c r="CI58" s="10">
        <v>10864883</v>
      </c>
      <c r="CJ58" s="10">
        <v>7757132</v>
      </c>
      <c r="CK58" s="10">
        <v>4236756</v>
      </c>
      <c r="CL58" s="10">
        <v>23154831</v>
      </c>
      <c r="CM58" s="10">
        <v>10618168</v>
      </c>
      <c r="CN58" s="10">
        <v>14944857</v>
      </c>
      <c r="CO58" s="10">
        <v>26115984</v>
      </c>
      <c r="CP58" s="10">
        <v>16221586</v>
      </c>
      <c r="CQ58" s="10">
        <v>14699259</v>
      </c>
      <c r="CR58" s="10">
        <v>12624760</v>
      </c>
      <c r="CS58" s="10">
        <v>7882386</v>
      </c>
      <c r="CT58" s="10">
        <v>5643035</v>
      </c>
      <c r="CU58" s="10">
        <v>109629964</v>
      </c>
      <c r="CV58" s="10">
        <v>72390316</v>
      </c>
      <c r="CW58" s="10">
        <v>49356508</v>
      </c>
      <c r="CX58" s="10">
        <v>24759625</v>
      </c>
      <c r="CY58" s="10">
        <v>20776680</v>
      </c>
      <c r="CZ58" s="10">
        <v>8865365</v>
      </c>
      <c r="DA58" s="10">
        <v>348338956</v>
      </c>
      <c r="DB58" s="10">
        <v>201211293</v>
      </c>
      <c r="DC58" s="10">
        <v>220022358</v>
      </c>
      <c r="DD58" s="10">
        <v>90356387</v>
      </c>
      <c r="DE58" s="10">
        <v>55574192</v>
      </c>
      <c r="DF58" s="10">
        <v>48337253</v>
      </c>
      <c r="DG58" s="10">
        <v>10807047</v>
      </c>
      <c r="DH58" s="10">
        <v>7538488</v>
      </c>
      <c r="DI58" s="10">
        <v>5260655</v>
      </c>
      <c r="DJ58" s="10">
        <v>129747826</v>
      </c>
      <c r="DK58" s="10">
        <v>88232183</v>
      </c>
      <c r="DL58" s="10">
        <v>60806467</v>
      </c>
      <c r="DM58" s="10">
        <v>34808426</v>
      </c>
      <c r="DN58" s="10">
        <v>25253912</v>
      </c>
      <c r="DO58" s="10">
        <v>13963843</v>
      </c>
      <c r="DP58" s="10">
        <v>53552014</v>
      </c>
      <c r="DQ58" s="10">
        <v>36975575</v>
      </c>
      <c r="DR58" s="10">
        <v>22313484</v>
      </c>
      <c r="DS58" s="10">
        <v>151238591</v>
      </c>
      <c r="DT58" s="10">
        <v>103525140</v>
      </c>
      <c r="DU58" s="10">
        <v>69859317</v>
      </c>
      <c r="DV58" s="10">
        <v>12501578</v>
      </c>
      <c r="DW58" s="10">
        <v>8780320</v>
      </c>
      <c r="DX58" s="10">
        <v>4979801</v>
      </c>
      <c r="DY58" s="10">
        <v>50527476</v>
      </c>
      <c r="DZ58" s="10">
        <v>33882788</v>
      </c>
      <c r="EA58" s="10">
        <v>23425049</v>
      </c>
      <c r="EB58" s="10">
        <v>8154847</v>
      </c>
      <c r="EC58" s="10">
        <v>5265167</v>
      </c>
      <c r="ED58" s="10">
        <v>3753586</v>
      </c>
      <c r="EE58" s="10">
        <v>59618172</v>
      </c>
      <c r="EF58" s="10">
        <v>33218749</v>
      </c>
      <c r="EG58" s="10">
        <v>34283189</v>
      </c>
      <c r="EH58" s="10">
        <v>265101203</v>
      </c>
      <c r="EI58" s="10">
        <v>147926984</v>
      </c>
      <c r="EJ58" s="10">
        <v>149600874</v>
      </c>
      <c r="EK58" s="10">
        <v>30316925</v>
      </c>
      <c r="EL58" s="10">
        <v>20596542</v>
      </c>
      <c r="EM58" s="10">
        <v>13495299</v>
      </c>
      <c r="EN58" s="10">
        <v>8113644</v>
      </c>
      <c r="EO58" s="10">
        <v>7007462</v>
      </c>
      <c r="EP58" s="10">
        <v>2908100</v>
      </c>
      <c r="EQ58" s="10">
        <v>84098159</v>
      </c>
      <c r="ER58" s="10">
        <v>53436952</v>
      </c>
      <c r="ES58" s="10">
        <v>42623691</v>
      </c>
      <c r="ET58" s="10">
        <v>91749601</v>
      </c>
      <c r="EU58" s="10">
        <v>55159390</v>
      </c>
      <c r="EV58" s="10">
        <v>49506405</v>
      </c>
      <c r="EW58" s="10">
        <v>18192840</v>
      </c>
      <c r="EX58" s="10">
        <v>14688180</v>
      </c>
      <c r="EY58" s="10">
        <v>5966406</v>
      </c>
      <c r="EZ58" s="10">
        <v>62264296</v>
      </c>
      <c r="FA58" s="10">
        <v>39873101</v>
      </c>
      <c r="FB58" s="10">
        <v>31273362</v>
      </c>
      <c r="FC58" s="10">
        <v>10231244</v>
      </c>
      <c r="FD58" s="10">
        <v>8205984</v>
      </c>
      <c r="FE58" s="10">
        <v>5085659</v>
      </c>
      <c r="FF58" s="344"/>
      <c r="FG58" s="344"/>
      <c r="FH58" s="341"/>
    </row>
    <row r="59" spans="1:164" ht="15" customHeight="1">
      <c r="A59" s="666" t="s">
        <v>538</v>
      </c>
      <c r="B59" s="666"/>
      <c r="C59" s="666"/>
      <c r="D59" s="446"/>
      <c r="E59" s="446"/>
      <c r="F59" s="446"/>
      <c r="G59" s="446"/>
      <c r="H59" s="446"/>
      <c r="I59" s="446"/>
      <c r="J59" s="446"/>
      <c r="K59" s="446"/>
      <c r="L59" s="446"/>
      <c r="M59" s="446"/>
      <c r="N59" s="446"/>
      <c r="O59" s="446"/>
      <c r="P59" s="446"/>
      <c r="Q59" s="446"/>
      <c r="R59" s="446"/>
      <c r="S59" s="446"/>
      <c r="T59" s="446"/>
      <c r="U59" s="446"/>
      <c r="V59" s="446"/>
      <c r="W59" s="446"/>
      <c r="X59" s="446"/>
      <c r="Y59" s="446"/>
      <c r="Z59" s="446"/>
      <c r="AA59" s="446"/>
      <c r="AB59" s="446"/>
      <c r="AC59" s="446"/>
      <c r="AD59" s="446"/>
      <c r="AE59" s="446"/>
      <c r="AF59" s="446"/>
      <c r="AG59" s="446"/>
      <c r="AH59" s="446"/>
      <c r="AI59" s="446"/>
      <c r="AJ59" s="446"/>
      <c r="AK59" s="446"/>
      <c r="AL59" s="446"/>
      <c r="AM59" s="446"/>
      <c r="AN59" s="446"/>
      <c r="AO59" s="446"/>
      <c r="AP59" s="446"/>
      <c r="AQ59" s="446"/>
      <c r="AR59" s="446"/>
      <c r="AS59" s="446"/>
      <c r="AT59" s="446"/>
      <c r="AU59" s="446"/>
      <c r="AV59" s="446"/>
      <c r="AW59" s="446"/>
      <c r="AX59" s="446"/>
      <c r="AY59" s="446"/>
      <c r="AZ59" s="446"/>
      <c r="BA59" s="446"/>
      <c r="BB59" s="446"/>
      <c r="BC59" s="446"/>
      <c r="BD59" s="446"/>
      <c r="BE59" s="446"/>
      <c r="BF59" s="446"/>
      <c r="BG59" s="446"/>
      <c r="BH59" s="446"/>
      <c r="BI59" s="446"/>
      <c r="BJ59" s="446"/>
      <c r="BK59" s="446"/>
      <c r="BL59" s="446"/>
      <c r="BM59" s="446"/>
      <c r="BN59" s="446"/>
      <c r="BO59" s="446"/>
      <c r="BP59" s="446"/>
      <c r="BQ59" s="446"/>
      <c r="BR59" s="446"/>
      <c r="BS59" s="446"/>
      <c r="BT59" s="446"/>
      <c r="BU59" s="446"/>
      <c r="BV59" s="446"/>
      <c r="BW59" s="446"/>
      <c r="BX59" s="446"/>
      <c r="BY59" s="446"/>
      <c r="BZ59" s="446"/>
      <c r="CA59" s="446"/>
      <c r="CB59" s="446"/>
      <c r="CC59" s="446"/>
      <c r="CD59" s="446"/>
      <c r="CE59" s="446"/>
      <c r="CF59" s="446"/>
      <c r="CG59" s="446"/>
      <c r="CH59" s="446"/>
      <c r="CI59" s="446"/>
      <c r="CJ59" s="446"/>
      <c r="CK59" s="446"/>
      <c r="CL59" s="446"/>
      <c r="CM59" s="446"/>
      <c r="CN59" s="446"/>
      <c r="CO59" s="446"/>
      <c r="CP59" s="446"/>
      <c r="CQ59" s="446"/>
      <c r="CR59" s="446"/>
      <c r="CS59" s="446"/>
      <c r="CT59" s="446"/>
      <c r="CU59" s="446"/>
      <c r="CV59" s="446"/>
      <c r="CW59" s="446"/>
      <c r="CX59" s="446"/>
      <c r="CY59" s="446"/>
      <c r="CZ59" s="446"/>
      <c r="DA59" s="446"/>
      <c r="DB59" s="446"/>
      <c r="DC59" s="446"/>
      <c r="DD59" s="446"/>
      <c r="DE59" s="446"/>
      <c r="DF59" s="446"/>
      <c r="DG59" s="446"/>
      <c r="DH59" s="446"/>
      <c r="DI59" s="446"/>
      <c r="DJ59" s="446"/>
      <c r="DK59" s="446"/>
      <c r="DL59" s="446"/>
      <c r="DM59" s="446"/>
      <c r="DN59" s="446"/>
      <c r="DO59" s="446"/>
      <c r="DP59" s="446"/>
      <c r="DQ59" s="446"/>
      <c r="DR59" s="446"/>
      <c r="DS59" s="446"/>
      <c r="DT59" s="446"/>
      <c r="DU59" s="446"/>
      <c r="DV59" s="446"/>
      <c r="DW59" s="446"/>
      <c r="DX59" s="446"/>
      <c r="DY59" s="446"/>
      <c r="DZ59" s="446"/>
      <c r="EA59" s="446"/>
      <c r="EB59" s="446"/>
      <c r="EC59" s="446"/>
      <c r="ED59" s="446"/>
      <c r="EE59" s="446"/>
      <c r="EF59" s="446"/>
      <c r="EG59" s="446"/>
      <c r="EH59" s="446"/>
      <c r="EI59" s="446"/>
      <c r="EJ59" s="446"/>
      <c r="EK59" s="446"/>
      <c r="EL59" s="446"/>
      <c r="EM59" s="446"/>
      <c r="EN59" s="446"/>
      <c r="EO59" s="446"/>
      <c r="EP59" s="446"/>
      <c r="EQ59" s="446"/>
      <c r="ER59" s="446"/>
      <c r="ES59" s="446"/>
      <c r="ET59" s="446"/>
      <c r="EU59" s="446"/>
      <c r="EV59" s="446"/>
      <c r="EW59" s="446"/>
      <c r="EX59" s="446"/>
      <c r="EY59" s="446"/>
      <c r="EZ59" s="446"/>
      <c r="FA59" s="446"/>
      <c r="FB59" s="446"/>
      <c r="FC59" s="446"/>
      <c r="FD59" s="446"/>
      <c r="FE59" s="446"/>
      <c r="FF59" s="344"/>
      <c r="FG59" s="344"/>
      <c r="FH59" s="341"/>
    </row>
    <row r="60" spans="1:164" ht="25.5" customHeight="1">
      <c r="A60" s="666" t="s">
        <v>539</v>
      </c>
      <c r="B60" s="666"/>
      <c r="C60" s="666"/>
      <c r="D60" s="10">
        <v>3228642</v>
      </c>
      <c r="E60" s="10"/>
      <c r="F60" s="10"/>
      <c r="G60" s="10">
        <v>549908261</v>
      </c>
      <c r="H60" s="10">
        <v>16894572</v>
      </c>
      <c r="I60" s="10">
        <v>0</v>
      </c>
      <c r="J60" s="10">
        <v>6931626</v>
      </c>
      <c r="K60" s="10">
        <v>35745</v>
      </c>
      <c r="L60" s="10">
        <v>0</v>
      </c>
      <c r="M60" s="10">
        <v>1829640</v>
      </c>
      <c r="N60" s="10">
        <v>225</v>
      </c>
      <c r="O60" s="10">
        <v>0</v>
      </c>
      <c r="P60" s="10">
        <v>8094626</v>
      </c>
      <c r="Q60" s="10">
        <v>398622</v>
      </c>
      <c r="R60" s="10">
        <v>398</v>
      </c>
      <c r="S60" s="10">
        <v>5373102</v>
      </c>
      <c r="T60" s="10">
        <v>19416</v>
      </c>
      <c r="U60" s="10">
        <v>2886443</v>
      </c>
      <c r="V60" s="10">
        <v>107877299</v>
      </c>
      <c r="W60" s="10">
        <v>893562</v>
      </c>
      <c r="X60" s="10">
        <v>1138</v>
      </c>
      <c r="Y60" s="10">
        <v>7604250</v>
      </c>
      <c r="Z60" s="10">
        <v>34220</v>
      </c>
      <c r="AA60" s="10">
        <v>0</v>
      </c>
      <c r="AB60" s="10">
        <v>9190177</v>
      </c>
      <c r="AC60" s="10">
        <v>4006</v>
      </c>
      <c r="AD60" s="10">
        <v>1026</v>
      </c>
      <c r="AE60" s="10">
        <v>1583343</v>
      </c>
      <c r="AF60" s="10">
        <v>1344</v>
      </c>
      <c r="AG60" s="10">
        <v>0</v>
      </c>
      <c r="AH60" s="10">
        <v>0</v>
      </c>
      <c r="AI60" s="10">
        <v>0</v>
      </c>
      <c r="AJ60" s="10">
        <v>0</v>
      </c>
      <c r="AK60" s="10">
        <v>21484868</v>
      </c>
      <c r="AL60" s="10">
        <v>305344</v>
      </c>
      <c r="AM60" s="10">
        <v>0</v>
      </c>
      <c r="AN60" s="10">
        <v>12325151</v>
      </c>
      <c r="AO60" s="10">
        <v>21602</v>
      </c>
      <c r="AP60" s="10">
        <v>382</v>
      </c>
      <c r="AQ60" s="10">
        <v>328020</v>
      </c>
      <c r="AR60" s="10">
        <v>0</v>
      </c>
      <c r="AS60" s="10">
        <v>0</v>
      </c>
      <c r="AT60" s="10">
        <v>2408604</v>
      </c>
      <c r="AU60" s="10">
        <v>3303</v>
      </c>
      <c r="AV60" s="10">
        <v>5900</v>
      </c>
      <c r="AW60" s="10">
        <v>19192558</v>
      </c>
      <c r="AX60" s="10">
        <v>73</v>
      </c>
      <c r="AY60" s="10">
        <v>2125</v>
      </c>
      <c r="AZ60" s="10">
        <v>9987853</v>
      </c>
      <c r="BA60" s="10">
        <v>14986</v>
      </c>
      <c r="BB60" s="10">
        <v>0</v>
      </c>
      <c r="BC60" s="10">
        <v>5505683</v>
      </c>
      <c r="BD60" s="10">
        <v>27589</v>
      </c>
      <c r="BE60" s="10">
        <v>62</v>
      </c>
      <c r="BF60" s="10">
        <v>4860179</v>
      </c>
      <c r="BG60" s="10">
        <v>5433</v>
      </c>
      <c r="BH60" s="10">
        <v>0</v>
      </c>
      <c r="BI60" s="10">
        <v>5730213</v>
      </c>
      <c r="BJ60" s="10">
        <v>8589</v>
      </c>
      <c r="BK60" s="10">
        <v>0</v>
      </c>
      <c r="BL60" s="10">
        <v>6415070</v>
      </c>
      <c r="BM60" s="10">
        <v>25898</v>
      </c>
      <c r="BN60" s="10">
        <v>0</v>
      </c>
      <c r="BO60" s="10">
        <v>2428618</v>
      </c>
      <c r="BP60" s="10">
        <v>2320</v>
      </c>
      <c r="BQ60" s="10">
        <v>0</v>
      </c>
      <c r="BR60" s="10">
        <v>9631764</v>
      </c>
      <c r="BS60" s="10">
        <v>58</v>
      </c>
      <c r="BT60" s="10">
        <v>12328</v>
      </c>
      <c r="BU60" s="10">
        <v>9129315</v>
      </c>
      <c r="BV60" s="10">
        <v>423282</v>
      </c>
      <c r="BW60" s="10">
        <v>5368</v>
      </c>
      <c r="BX60" s="10">
        <v>21279004</v>
      </c>
      <c r="BY60" s="10">
        <v>299912</v>
      </c>
      <c r="BZ60" s="10">
        <v>0</v>
      </c>
      <c r="CA60" s="10">
        <v>13546867</v>
      </c>
      <c r="CB60" s="10">
        <v>88046</v>
      </c>
      <c r="CC60" s="10">
        <v>0</v>
      </c>
      <c r="CD60" s="10">
        <v>4527299</v>
      </c>
      <c r="CE60" s="10">
        <v>1281</v>
      </c>
      <c r="CF60" s="10">
        <v>30909</v>
      </c>
      <c r="CG60" s="10">
        <v>6298000</v>
      </c>
      <c r="CH60" s="10">
        <v>2317</v>
      </c>
      <c r="CI60" s="10">
        <v>0</v>
      </c>
      <c r="CJ60" s="10">
        <v>1128565</v>
      </c>
      <c r="CK60" s="10">
        <v>440</v>
      </c>
      <c r="CL60" s="10">
        <v>51866</v>
      </c>
      <c r="CM60" s="10">
        <v>2457060</v>
      </c>
      <c r="CN60" s="10">
        <v>3000</v>
      </c>
      <c r="CO60" s="10">
        <v>1721</v>
      </c>
      <c r="CP60" s="10">
        <v>4772756</v>
      </c>
      <c r="CQ60" s="10">
        <v>33826</v>
      </c>
      <c r="CR60" s="10">
        <v>0</v>
      </c>
      <c r="CS60" s="10">
        <v>831584</v>
      </c>
      <c r="CT60" s="10">
        <v>69078</v>
      </c>
      <c r="CU60" s="10">
        <v>16500</v>
      </c>
      <c r="CV60" s="10">
        <v>11662914</v>
      </c>
      <c r="CW60" s="10">
        <v>470445</v>
      </c>
      <c r="CX60" s="10">
        <v>0</v>
      </c>
      <c r="CY60" s="10">
        <v>4878597</v>
      </c>
      <c r="CZ60" s="10">
        <v>3823</v>
      </c>
      <c r="DA60" s="10">
        <v>0</v>
      </c>
      <c r="DB60" s="10">
        <v>62034380</v>
      </c>
      <c r="DC60" s="10">
        <v>10860315</v>
      </c>
      <c r="DD60" s="10">
        <v>0</v>
      </c>
      <c r="DE60" s="10">
        <v>13438382</v>
      </c>
      <c r="DF60" s="10">
        <v>116676</v>
      </c>
      <c r="DG60" s="10">
        <v>0</v>
      </c>
      <c r="DH60" s="10">
        <v>1978549</v>
      </c>
      <c r="DI60" s="10">
        <v>13548</v>
      </c>
      <c r="DJ60" s="10">
        <v>4824</v>
      </c>
      <c r="DK60" s="10">
        <v>18796046</v>
      </c>
      <c r="DL60" s="10">
        <v>499602</v>
      </c>
      <c r="DM60" s="10">
        <v>38999</v>
      </c>
      <c r="DN60" s="10">
        <v>4446655</v>
      </c>
      <c r="DO60" s="10">
        <v>1673</v>
      </c>
      <c r="DP60" s="10">
        <v>0</v>
      </c>
      <c r="DQ60" s="10">
        <v>5732009</v>
      </c>
      <c r="DR60" s="10">
        <v>5036</v>
      </c>
      <c r="DS60" s="10">
        <v>125138</v>
      </c>
      <c r="DT60" s="10">
        <v>22256314</v>
      </c>
      <c r="DU60" s="10">
        <v>14691</v>
      </c>
      <c r="DV60" s="10">
        <v>18735</v>
      </c>
      <c r="DW60" s="10">
        <v>1277277</v>
      </c>
      <c r="DX60" s="10">
        <v>0</v>
      </c>
      <c r="DY60" s="10">
        <v>0</v>
      </c>
      <c r="DZ60" s="10">
        <v>6735297</v>
      </c>
      <c r="EA60" s="10">
        <v>45063</v>
      </c>
      <c r="EB60" s="10">
        <v>0</v>
      </c>
      <c r="EC60" s="10">
        <v>863182</v>
      </c>
      <c r="ED60" s="10">
        <v>724</v>
      </c>
      <c r="EE60" s="10">
        <v>1710</v>
      </c>
      <c r="EF60" s="10">
        <v>7882887</v>
      </c>
      <c r="EG60" s="10">
        <v>2589</v>
      </c>
      <c r="EH60" s="10">
        <v>0</v>
      </c>
      <c r="EI60" s="10">
        <v>30619865</v>
      </c>
      <c r="EJ60" s="10">
        <v>1806790</v>
      </c>
      <c r="EK60" s="10">
        <v>1</v>
      </c>
      <c r="EL60" s="10">
        <v>3767592</v>
      </c>
      <c r="EM60" s="10">
        <v>7324</v>
      </c>
      <c r="EN60" s="10">
        <v>0</v>
      </c>
      <c r="EO60" s="10">
        <v>1800627</v>
      </c>
      <c r="EP60" s="10">
        <v>1292</v>
      </c>
      <c r="EQ60" s="10">
        <v>14</v>
      </c>
      <c r="ER60" s="10">
        <v>11927574</v>
      </c>
      <c r="ES60" s="10">
        <v>34924</v>
      </c>
      <c r="ET60" s="10">
        <v>0</v>
      </c>
      <c r="EU60" s="10">
        <v>12690612</v>
      </c>
      <c r="EV60" s="10">
        <v>225582</v>
      </c>
      <c r="EW60" s="10">
        <v>0</v>
      </c>
      <c r="EX60" s="10">
        <v>2457100</v>
      </c>
      <c r="EY60" s="10">
        <v>4646</v>
      </c>
      <c r="EZ60" s="10">
        <v>0</v>
      </c>
      <c r="FA60" s="10">
        <v>8826031</v>
      </c>
      <c r="FB60" s="10">
        <v>56135</v>
      </c>
      <c r="FC60" s="10">
        <v>23055</v>
      </c>
      <c r="FD60" s="10">
        <v>3083277</v>
      </c>
      <c r="FE60" s="10">
        <v>177</v>
      </c>
      <c r="FF60" s="344"/>
      <c r="FG60" s="344"/>
      <c r="FH60" s="341"/>
    </row>
    <row r="61" spans="1:164" ht="25.5" customHeight="1">
      <c r="A61" s="666" t="s">
        <v>540</v>
      </c>
      <c r="B61" s="666"/>
      <c r="C61" s="666"/>
      <c r="D61" s="10">
        <v>3660096474</v>
      </c>
      <c r="E61" s="10"/>
      <c r="F61" s="10"/>
      <c r="G61" s="10">
        <v>1764881299</v>
      </c>
      <c r="H61" s="10">
        <v>1895215175</v>
      </c>
      <c r="I61" s="10">
        <v>48692526</v>
      </c>
      <c r="J61" s="10">
        <v>25560787</v>
      </c>
      <c r="K61" s="10">
        <v>23131739</v>
      </c>
      <c r="L61" s="10">
        <v>14928952</v>
      </c>
      <c r="M61" s="10">
        <v>9463350</v>
      </c>
      <c r="N61" s="10">
        <v>5465601</v>
      </c>
      <c r="O61" s="10">
        <v>60174093</v>
      </c>
      <c r="P61" s="10">
        <v>31137083</v>
      </c>
      <c r="Q61" s="10">
        <v>29037009</v>
      </c>
      <c r="R61" s="10">
        <v>28105440</v>
      </c>
      <c r="S61" s="10">
        <v>17685397</v>
      </c>
      <c r="T61" s="10">
        <v>10420043</v>
      </c>
      <c r="U61" s="10">
        <v>564457284</v>
      </c>
      <c r="V61" s="10">
        <v>242574464</v>
      </c>
      <c r="W61" s="10">
        <v>321882821</v>
      </c>
      <c r="X61" s="10">
        <v>60529997</v>
      </c>
      <c r="Y61" s="10">
        <v>27355144</v>
      </c>
      <c r="Z61" s="10">
        <v>33174854</v>
      </c>
      <c r="AA61" s="10">
        <v>40976426</v>
      </c>
      <c r="AB61" s="10">
        <v>22294908</v>
      </c>
      <c r="AC61" s="10">
        <v>18681518</v>
      </c>
      <c r="AD61" s="10">
        <v>12108108</v>
      </c>
      <c r="AE61" s="10">
        <v>8425938</v>
      </c>
      <c r="AF61" s="10">
        <v>3682170</v>
      </c>
      <c r="AG61" s="10">
        <v>17556756</v>
      </c>
      <c r="AH61" s="10">
        <v>0</v>
      </c>
      <c r="AI61" s="10">
        <v>17556756</v>
      </c>
      <c r="AJ61" s="10">
        <v>176598452</v>
      </c>
      <c r="AK61" s="10">
        <v>71211777</v>
      </c>
      <c r="AL61" s="10">
        <v>105386675</v>
      </c>
      <c r="AM61" s="10">
        <v>85066181</v>
      </c>
      <c r="AN61" s="10">
        <v>37214646</v>
      </c>
      <c r="AO61" s="10">
        <v>47851535</v>
      </c>
      <c r="AP61" s="10">
        <v>16780828</v>
      </c>
      <c r="AQ61" s="10">
        <v>12352661</v>
      </c>
      <c r="AR61" s="10">
        <v>4428167</v>
      </c>
      <c r="AS61" s="10">
        <v>13177791</v>
      </c>
      <c r="AT61" s="10">
        <v>7168783</v>
      </c>
      <c r="AU61" s="10">
        <v>6009008</v>
      </c>
      <c r="AV61" s="10">
        <v>146783951</v>
      </c>
      <c r="AW61" s="10">
        <v>66322692</v>
      </c>
      <c r="AX61" s="10">
        <v>80461258</v>
      </c>
      <c r="AY61" s="10">
        <v>58876651</v>
      </c>
      <c r="AZ61" s="10">
        <v>30808925</v>
      </c>
      <c r="BA61" s="10">
        <v>28067726</v>
      </c>
      <c r="BB61" s="10">
        <v>35455963</v>
      </c>
      <c r="BC61" s="10">
        <v>17746158</v>
      </c>
      <c r="BD61" s="10">
        <v>17709805</v>
      </c>
      <c r="BE61" s="10">
        <v>30533827</v>
      </c>
      <c r="BF61" s="10">
        <v>14737791</v>
      </c>
      <c r="BG61" s="10">
        <v>15796035</v>
      </c>
      <c r="BH61" s="10">
        <v>46111714</v>
      </c>
      <c r="BI61" s="10">
        <v>30602180</v>
      </c>
      <c r="BJ61" s="10">
        <v>15509536</v>
      </c>
      <c r="BK61" s="10">
        <v>48863935</v>
      </c>
      <c r="BL61" s="10">
        <v>27376267</v>
      </c>
      <c r="BM61" s="10">
        <v>21487668</v>
      </c>
      <c r="BN61" s="10">
        <v>12814776</v>
      </c>
      <c r="BO61" s="10">
        <v>7716911</v>
      </c>
      <c r="BP61" s="10">
        <v>5097865</v>
      </c>
      <c r="BQ61" s="10">
        <v>69565402</v>
      </c>
      <c r="BR61" s="10">
        <v>35681919</v>
      </c>
      <c r="BS61" s="10">
        <v>33883483</v>
      </c>
      <c r="BT61" s="10">
        <v>93230008</v>
      </c>
      <c r="BU61" s="10">
        <v>56648932</v>
      </c>
      <c r="BV61" s="10">
        <v>36581075</v>
      </c>
      <c r="BW61" s="10">
        <v>98280036</v>
      </c>
      <c r="BX61" s="10">
        <v>50838996</v>
      </c>
      <c r="BY61" s="10">
        <v>47441040</v>
      </c>
      <c r="BZ61" s="10">
        <v>68638086</v>
      </c>
      <c r="CA61" s="10">
        <v>33767397</v>
      </c>
      <c r="CB61" s="10">
        <v>34870688</v>
      </c>
      <c r="CC61" s="10">
        <v>30079872</v>
      </c>
      <c r="CD61" s="10">
        <v>17104487</v>
      </c>
      <c r="CE61" s="10">
        <v>12975385</v>
      </c>
      <c r="CF61" s="10">
        <v>55122703</v>
      </c>
      <c r="CG61" s="10">
        <v>27430168</v>
      </c>
      <c r="CH61" s="10">
        <v>27692536</v>
      </c>
      <c r="CI61" s="10">
        <v>10864883</v>
      </c>
      <c r="CJ61" s="10">
        <v>6628567</v>
      </c>
      <c r="CK61" s="10">
        <v>4236316</v>
      </c>
      <c r="CL61" s="10">
        <v>23102965</v>
      </c>
      <c r="CM61" s="10">
        <v>8161108</v>
      </c>
      <c r="CN61" s="10">
        <v>14941857</v>
      </c>
      <c r="CO61" s="10">
        <v>26114263</v>
      </c>
      <c r="CP61" s="10">
        <v>11448830</v>
      </c>
      <c r="CQ61" s="10">
        <v>14665433</v>
      </c>
      <c r="CR61" s="10">
        <v>12624760</v>
      </c>
      <c r="CS61" s="10">
        <v>7050802</v>
      </c>
      <c r="CT61" s="10">
        <v>5573957</v>
      </c>
      <c r="CU61" s="10">
        <v>109613464</v>
      </c>
      <c r="CV61" s="10">
        <v>60727402</v>
      </c>
      <c r="CW61" s="10">
        <v>48886063</v>
      </c>
      <c r="CX61" s="10">
        <v>24759625</v>
      </c>
      <c r="CY61" s="10">
        <v>15898083</v>
      </c>
      <c r="CZ61" s="10">
        <v>8861542</v>
      </c>
      <c r="DA61" s="10">
        <v>348338956</v>
      </c>
      <c r="DB61" s="10">
        <v>139176913</v>
      </c>
      <c r="DC61" s="10">
        <v>209162043</v>
      </c>
      <c r="DD61" s="10">
        <v>90356387</v>
      </c>
      <c r="DE61" s="10">
        <v>42135810</v>
      </c>
      <c r="DF61" s="10">
        <v>48220577</v>
      </c>
      <c r="DG61" s="10">
        <v>10807047</v>
      </c>
      <c r="DH61" s="10">
        <v>5559939</v>
      </c>
      <c r="DI61" s="10">
        <v>5247107</v>
      </c>
      <c r="DJ61" s="10">
        <v>129743002</v>
      </c>
      <c r="DK61" s="10">
        <v>69436137</v>
      </c>
      <c r="DL61" s="10">
        <v>60306865</v>
      </c>
      <c r="DM61" s="10">
        <v>34769427</v>
      </c>
      <c r="DN61" s="10">
        <v>20807257</v>
      </c>
      <c r="DO61" s="10">
        <v>13962170</v>
      </c>
      <c r="DP61" s="10">
        <v>53552014</v>
      </c>
      <c r="DQ61" s="10">
        <v>31243566</v>
      </c>
      <c r="DR61" s="10">
        <v>22308448</v>
      </c>
      <c r="DS61" s="10">
        <v>151113453</v>
      </c>
      <c r="DT61" s="10">
        <v>81268826</v>
      </c>
      <c r="DU61" s="10">
        <v>69844626</v>
      </c>
      <c r="DV61" s="10">
        <v>12482843</v>
      </c>
      <c r="DW61" s="10">
        <v>7503043</v>
      </c>
      <c r="DX61" s="10">
        <v>4979801</v>
      </c>
      <c r="DY61" s="10">
        <v>50527476</v>
      </c>
      <c r="DZ61" s="10">
        <v>27147491</v>
      </c>
      <c r="EA61" s="10">
        <v>23379986</v>
      </c>
      <c r="EB61" s="10">
        <v>8154847</v>
      </c>
      <c r="EC61" s="10">
        <v>4401985</v>
      </c>
      <c r="ED61" s="10">
        <v>3752862</v>
      </c>
      <c r="EE61" s="10">
        <v>59616462</v>
      </c>
      <c r="EF61" s="10">
        <v>25335862</v>
      </c>
      <c r="EG61" s="10">
        <v>34280600</v>
      </c>
      <c r="EH61" s="10">
        <v>265101203</v>
      </c>
      <c r="EI61" s="10">
        <v>117307119</v>
      </c>
      <c r="EJ61" s="10">
        <v>147794084</v>
      </c>
      <c r="EK61" s="10">
        <v>30316924</v>
      </c>
      <c r="EL61" s="10">
        <v>16828950</v>
      </c>
      <c r="EM61" s="10">
        <v>13487975</v>
      </c>
      <c r="EN61" s="10">
        <v>8113644</v>
      </c>
      <c r="EO61" s="10">
        <v>5206835</v>
      </c>
      <c r="EP61" s="10">
        <v>2906808</v>
      </c>
      <c r="EQ61" s="10">
        <v>84098145</v>
      </c>
      <c r="ER61" s="10">
        <v>41509378</v>
      </c>
      <c r="ES61" s="10">
        <v>42588767</v>
      </c>
      <c r="ET61" s="10">
        <v>91749601</v>
      </c>
      <c r="EU61" s="10">
        <v>42468778</v>
      </c>
      <c r="EV61" s="10">
        <v>49280823</v>
      </c>
      <c r="EW61" s="10">
        <v>18192840</v>
      </c>
      <c r="EX61" s="10">
        <v>12231080</v>
      </c>
      <c r="EY61" s="10">
        <v>5961760</v>
      </c>
      <c r="EZ61" s="10">
        <v>62264296</v>
      </c>
      <c r="FA61" s="10">
        <v>31047070</v>
      </c>
      <c r="FB61" s="10">
        <v>31217227</v>
      </c>
      <c r="FC61" s="10">
        <v>10208189</v>
      </c>
      <c r="FD61" s="10">
        <v>5122707</v>
      </c>
      <c r="FE61" s="10">
        <v>5085482</v>
      </c>
      <c r="FF61" s="344"/>
      <c r="FG61" s="344"/>
      <c r="FH61" s="341"/>
    </row>
    <row r="62" spans="1:164" ht="25.5" customHeight="1">
      <c r="A62" s="666" t="s">
        <v>541</v>
      </c>
      <c r="B62" s="666"/>
      <c r="C62" s="666"/>
      <c r="D62" s="10">
        <v>2766302690</v>
      </c>
      <c r="E62" s="10"/>
      <c r="F62" s="10"/>
      <c r="G62" s="10">
        <v>1243424366</v>
      </c>
      <c r="H62" s="10">
        <v>1522878324</v>
      </c>
      <c r="I62" s="10">
        <v>37340678</v>
      </c>
      <c r="J62" s="10">
        <v>17672634</v>
      </c>
      <c r="K62" s="10">
        <v>19668044</v>
      </c>
      <c r="L62" s="10">
        <v>10799314</v>
      </c>
      <c r="M62" s="10">
        <v>6557649</v>
      </c>
      <c r="N62" s="10">
        <v>4241665</v>
      </c>
      <c r="O62" s="10">
        <v>45799799</v>
      </c>
      <c r="P62" s="10">
        <v>22164389</v>
      </c>
      <c r="Q62" s="10">
        <v>23635410</v>
      </c>
      <c r="R62" s="10">
        <v>22259619</v>
      </c>
      <c r="S62" s="10">
        <v>13700779</v>
      </c>
      <c r="T62" s="10">
        <v>8558840</v>
      </c>
      <c r="U62" s="10">
        <v>423612690</v>
      </c>
      <c r="V62" s="10">
        <v>169982770</v>
      </c>
      <c r="W62" s="10">
        <v>253629920</v>
      </c>
      <c r="X62" s="10">
        <v>44035301</v>
      </c>
      <c r="Y62" s="10">
        <v>18708930</v>
      </c>
      <c r="Z62" s="10">
        <v>25326371</v>
      </c>
      <c r="AA62" s="10">
        <v>28862152</v>
      </c>
      <c r="AB62" s="10">
        <v>13315998</v>
      </c>
      <c r="AC62" s="10">
        <v>15546154</v>
      </c>
      <c r="AD62" s="10">
        <v>9425646</v>
      </c>
      <c r="AE62" s="10">
        <v>6296600</v>
      </c>
      <c r="AF62" s="10">
        <v>3129046</v>
      </c>
      <c r="AG62" s="10">
        <v>12940577</v>
      </c>
      <c r="AH62" s="10">
        <v>0</v>
      </c>
      <c r="AI62" s="10">
        <v>12940577</v>
      </c>
      <c r="AJ62" s="10">
        <v>138453385</v>
      </c>
      <c r="AK62" s="10">
        <v>51805721</v>
      </c>
      <c r="AL62" s="10">
        <v>86647664</v>
      </c>
      <c r="AM62" s="10">
        <v>64682508</v>
      </c>
      <c r="AN62" s="10">
        <v>25548965</v>
      </c>
      <c r="AO62" s="10">
        <v>39133543</v>
      </c>
      <c r="AP62" s="10">
        <v>12445597</v>
      </c>
      <c r="AQ62" s="10">
        <v>9715969</v>
      </c>
      <c r="AR62" s="10">
        <v>2729628</v>
      </c>
      <c r="AS62" s="10">
        <v>10457493</v>
      </c>
      <c r="AT62" s="10">
        <v>5257363</v>
      </c>
      <c r="AU62" s="10">
        <v>5200130</v>
      </c>
      <c r="AV62" s="10">
        <v>101737192</v>
      </c>
      <c r="AW62" s="10">
        <v>40462146</v>
      </c>
      <c r="AX62" s="10">
        <v>61275046</v>
      </c>
      <c r="AY62" s="10">
        <v>47127943</v>
      </c>
      <c r="AZ62" s="10">
        <v>23417533</v>
      </c>
      <c r="BA62" s="10">
        <v>23710410</v>
      </c>
      <c r="BB62" s="10">
        <v>26835438</v>
      </c>
      <c r="BC62" s="10">
        <v>12246043</v>
      </c>
      <c r="BD62" s="10">
        <v>14589395</v>
      </c>
      <c r="BE62" s="10">
        <v>23494969</v>
      </c>
      <c r="BF62" s="10">
        <v>10931043</v>
      </c>
      <c r="BG62" s="10">
        <v>12563926</v>
      </c>
      <c r="BH62" s="10">
        <v>34578466</v>
      </c>
      <c r="BI62" s="10">
        <v>22105249</v>
      </c>
      <c r="BJ62" s="10">
        <v>12473217</v>
      </c>
      <c r="BK62" s="10">
        <v>37010363</v>
      </c>
      <c r="BL62" s="10">
        <v>19142386</v>
      </c>
      <c r="BM62" s="10">
        <v>17867977</v>
      </c>
      <c r="BN62" s="10">
        <v>10468894</v>
      </c>
      <c r="BO62" s="10">
        <v>5952841</v>
      </c>
      <c r="BP62" s="10">
        <v>4516053</v>
      </c>
      <c r="BQ62" s="10">
        <v>54072435</v>
      </c>
      <c r="BR62" s="10">
        <v>25026384</v>
      </c>
      <c r="BS62" s="10">
        <v>29046051</v>
      </c>
      <c r="BT62" s="10">
        <v>70710262</v>
      </c>
      <c r="BU62" s="10">
        <v>40678206</v>
      </c>
      <c r="BV62" s="10">
        <v>30032056</v>
      </c>
      <c r="BW62" s="10">
        <v>77657658</v>
      </c>
      <c r="BX62" s="10">
        <v>37254365</v>
      </c>
      <c r="BY62" s="10">
        <v>40403293</v>
      </c>
      <c r="BZ62" s="10">
        <v>51394633</v>
      </c>
      <c r="CA62" s="10">
        <v>24615533</v>
      </c>
      <c r="CB62" s="10">
        <v>26779100</v>
      </c>
      <c r="CC62" s="10">
        <v>23954052</v>
      </c>
      <c r="CD62" s="10">
        <v>12566720</v>
      </c>
      <c r="CE62" s="10">
        <v>11387332</v>
      </c>
      <c r="CF62" s="10">
        <v>42713247</v>
      </c>
      <c r="CG62" s="10">
        <v>20005078</v>
      </c>
      <c r="CH62" s="10">
        <v>22708169</v>
      </c>
      <c r="CI62" s="10">
        <v>8474294</v>
      </c>
      <c r="CJ62" s="10">
        <v>4932982</v>
      </c>
      <c r="CK62" s="10">
        <v>3541312</v>
      </c>
      <c r="CL62" s="10">
        <v>17872609</v>
      </c>
      <c r="CM62" s="10">
        <v>6315925</v>
      </c>
      <c r="CN62" s="10">
        <v>11556684</v>
      </c>
      <c r="CO62" s="10">
        <v>19089734</v>
      </c>
      <c r="CP62" s="10">
        <v>7313033</v>
      </c>
      <c r="CQ62" s="10">
        <v>11776701</v>
      </c>
      <c r="CR62" s="10">
        <v>10290102</v>
      </c>
      <c r="CS62" s="10">
        <v>5253784</v>
      </c>
      <c r="CT62" s="10">
        <v>5036318</v>
      </c>
      <c r="CU62" s="10">
        <v>82234229</v>
      </c>
      <c r="CV62" s="10">
        <v>38856499</v>
      </c>
      <c r="CW62" s="10">
        <v>43377730</v>
      </c>
      <c r="CX62" s="10">
        <v>19280462</v>
      </c>
      <c r="CY62" s="10">
        <v>12004457</v>
      </c>
      <c r="CZ62" s="10">
        <v>7276005</v>
      </c>
      <c r="DA62" s="10">
        <v>258526334</v>
      </c>
      <c r="DB62" s="10">
        <v>99198791</v>
      </c>
      <c r="DC62" s="10">
        <v>159327543</v>
      </c>
      <c r="DD62" s="10">
        <v>71202639</v>
      </c>
      <c r="DE62" s="10">
        <v>29945538</v>
      </c>
      <c r="DF62" s="10">
        <v>41257101</v>
      </c>
      <c r="DG62" s="10">
        <v>7445867</v>
      </c>
      <c r="DH62" s="10">
        <v>3824129</v>
      </c>
      <c r="DI62" s="10">
        <v>3621738</v>
      </c>
      <c r="DJ62" s="10">
        <v>96023655</v>
      </c>
      <c r="DK62" s="10">
        <v>44386728</v>
      </c>
      <c r="DL62" s="10">
        <v>51636927</v>
      </c>
      <c r="DM62" s="10">
        <v>25994525</v>
      </c>
      <c r="DN62" s="10">
        <v>14433262</v>
      </c>
      <c r="DO62" s="10">
        <v>11561263</v>
      </c>
      <c r="DP62" s="10">
        <v>41828050</v>
      </c>
      <c r="DQ62" s="10">
        <v>23902443</v>
      </c>
      <c r="DR62" s="10">
        <v>17925607</v>
      </c>
      <c r="DS62" s="10">
        <v>115077588</v>
      </c>
      <c r="DT62" s="10">
        <v>56147568</v>
      </c>
      <c r="DU62" s="10">
        <v>58930020</v>
      </c>
      <c r="DV62" s="10">
        <v>9373093</v>
      </c>
      <c r="DW62" s="10">
        <v>5153303</v>
      </c>
      <c r="DX62" s="10">
        <v>4219790</v>
      </c>
      <c r="DY62" s="10">
        <v>38806227</v>
      </c>
      <c r="DZ62" s="10">
        <v>19325690</v>
      </c>
      <c r="EA62" s="10">
        <v>19480537</v>
      </c>
      <c r="EB62" s="10">
        <v>6151257</v>
      </c>
      <c r="EC62" s="10">
        <v>2998573</v>
      </c>
      <c r="ED62" s="10">
        <v>3152684</v>
      </c>
      <c r="EE62" s="10">
        <v>48237382</v>
      </c>
      <c r="EF62" s="10">
        <v>19566883</v>
      </c>
      <c r="EG62" s="10">
        <v>28670499</v>
      </c>
      <c r="EH62" s="10">
        <v>195074073</v>
      </c>
      <c r="EI62" s="10">
        <v>83891069</v>
      </c>
      <c r="EJ62" s="10">
        <v>111183004</v>
      </c>
      <c r="EK62" s="10">
        <v>22884955</v>
      </c>
      <c r="EL62" s="10">
        <v>12151372</v>
      </c>
      <c r="EM62" s="10">
        <v>10733583</v>
      </c>
      <c r="EN62" s="10">
        <v>6791856</v>
      </c>
      <c r="EO62" s="10">
        <v>4189825</v>
      </c>
      <c r="EP62" s="10">
        <v>2602031</v>
      </c>
      <c r="EQ62" s="10">
        <v>65441922</v>
      </c>
      <c r="ER62" s="10">
        <v>30985866</v>
      </c>
      <c r="ES62" s="10">
        <v>34456056</v>
      </c>
      <c r="ET62" s="10">
        <v>67677783</v>
      </c>
      <c r="EU62" s="10">
        <v>29506720</v>
      </c>
      <c r="EV62" s="10">
        <v>38171063</v>
      </c>
      <c r="EW62" s="10">
        <v>14463604</v>
      </c>
      <c r="EX62" s="10">
        <v>9226052</v>
      </c>
      <c r="EY62" s="10">
        <v>5237552</v>
      </c>
      <c r="EZ62" s="10">
        <v>47568108</v>
      </c>
      <c r="FA62" s="10">
        <v>21277727</v>
      </c>
      <c r="FB62" s="10">
        <v>26290381</v>
      </c>
      <c r="FC62" s="10">
        <v>7622031</v>
      </c>
      <c r="FD62" s="10">
        <v>3504853</v>
      </c>
      <c r="FE62" s="10">
        <v>4117178</v>
      </c>
      <c r="FF62" s="344"/>
      <c r="FG62" s="344"/>
      <c r="FH62" s="341"/>
    </row>
    <row r="63" spans="1:164" ht="25.5" customHeight="1">
      <c r="A63" s="666" t="s">
        <v>296</v>
      </c>
      <c r="B63" s="666"/>
      <c r="C63" s="666"/>
      <c r="D63" s="10">
        <v>361871511</v>
      </c>
      <c r="E63" s="10"/>
      <c r="F63" s="10"/>
      <c r="G63" s="10">
        <v>130219024</v>
      </c>
      <c r="H63" s="10">
        <v>231652487</v>
      </c>
      <c r="I63" s="10">
        <v>4450175</v>
      </c>
      <c r="J63" s="10">
        <v>1982995</v>
      </c>
      <c r="K63" s="10">
        <v>2467180</v>
      </c>
      <c r="L63" s="10">
        <v>2222262</v>
      </c>
      <c r="M63" s="10">
        <v>1175802</v>
      </c>
      <c r="N63" s="10">
        <v>1046460</v>
      </c>
      <c r="O63" s="10">
        <v>5203811</v>
      </c>
      <c r="P63" s="10">
        <v>1623355</v>
      </c>
      <c r="Q63" s="10">
        <v>3580456</v>
      </c>
      <c r="R63" s="10">
        <v>2785537</v>
      </c>
      <c r="S63" s="10">
        <v>1368534</v>
      </c>
      <c r="T63" s="10">
        <v>1417003</v>
      </c>
      <c r="U63" s="10">
        <v>44301609</v>
      </c>
      <c r="V63" s="10">
        <v>8776504</v>
      </c>
      <c r="W63" s="10">
        <v>35525105</v>
      </c>
      <c r="X63" s="10">
        <v>7562058</v>
      </c>
      <c r="Y63" s="10">
        <v>1802663</v>
      </c>
      <c r="Z63" s="10">
        <v>5759395</v>
      </c>
      <c r="AA63" s="10">
        <v>3993277</v>
      </c>
      <c r="AB63" s="10">
        <v>2187546</v>
      </c>
      <c r="AC63" s="10">
        <v>1805731</v>
      </c>
      <c r="AD63" s="10">
        <v>1292870</v>
      </c>
      <c r="AE63" s="10">
        <v>903515</v>
      </c>
      <c r="AF63" s="10">
        <v>389355</v>
      </c>
      <c r="AG63" s="10">
        <v>3282903</v>
      </c>
      <c r="AH63" s="10">
        <v>0</v>
      </c>
      <c r="AI63" s="10">
        <v>3282903</v>
      </c>
      <c r="AJ63" s="10">
        <v>19428114</v>
      </c>
      <c r="AK63" s="10">
        <v>7272080</v>
      </c>
      <c r="AL63" s="10">
        <v>12156034</v>
      </c>
      <c r="AM63" s="10">
        <v>9255359</v>
      </c>
      <c r="AN63" s="10">
        <v>3272796</v>
      </c>
      <c r="AO63" s="10">
        <v>5982563</v>
      </c>
      <c r="AP63" s="10">
        <v>2321762</v>
      </c>
      <c r="AQ63" s="10">
        <v>914929</v>
      </c>
      <c r="AR63" s="10">
        <v>1406833</v>
      </c>
      <c r="AS63" s="10">
        <v>1161307</v>
      </c>
      <c r="AT63" s="10">
        <v>457908</v>
      </c>
      <c r="AU63" s="10">
        <v>703399</v>
      </c>
      <c r="AV63" s="10">
        <v>14864183</v>
      </c>
      <c r="AW63" s="10">
        <v>5544884</v>
      </c>
      <c r="AX63" s="10">
        <v>9319299</v>
      </c>
      <c r="AY63" s="10">
        <v>5325702</v>
      </c>
      <c r="AZ63" s="10">
        <v>2236324</v>
      </c>
      <c r="BA63" s="10">
        <v>3089378</v>
      </c>
      <c r="BB63" s="10">
        <v>4721439</v>
      </c>
      <c r="BC63" s="10">
        <v>2043786</v>
      </c>
      <c r="BD63" s="10">
        <v>2677653</v>
      </c>
      <c r="BE63" s="10">
        <v>3860120</v>
      </c>
      <c r="BF63" s="10">
        <v>1505017</v>
      </c>
      <c r="BG63" s="10">
        <v>2355103</v>
      </c>
      <c r="BH63" s="10">
        <v>4288320</v>
      </c>
      <c r="BI63" s="10">
        <v>2175833</v>
      </c>
      <c r="BJ63" s="10">
        <v>2112487</v>
      </c>
      <c r="BK63" s="10">
        <v>4845221</v>
      </c>
      <c r="BL63" s="10">
        <v>2143229</v>
      </c>
      <c r="BM63" s="10">
        <v>2701992</v>
      </c>
      <c r="BN63" s="10">
        <v>861742</v>
      </c>
      <c r="BO63" s="10">
        <v>399970</v>
      </c>
      <c r="BP63" s="10">
        <v>461772</v>
      </c>
      <c r="BQ63" s="10">
        <v>5922356</v>
      </c>
      <c r="BR63" s="10">
        <v>3329842</v>
      </c>
      <c r="BS63" s="10">
        <v>2592514</v>
      </c>
      <c r="BT63" s="10">
        <v>8637828</v>
      </c>
      <c r="BU63" s="10">
        <v>4859445</v>
      </c>
      <c r="BV63" s="10">
        <v>3778383</v>
      </c>
      <c r="BW63" s="10">
        <v>6422281</v>
      </c>
      <c r="BX63" s="10">
        <v>2529535</v>
      </c>
      <c r="BY63" s="10">
        <v>3892746</v>
      </c>
      <c r="BZ63" s="10">
        <v>8399770</v>
      </c>
      <c r="CA63" s="10">
        <v>1847895</v>
      </c>
      <c r="CB63" s="10">
        <v>6551875</v>
      </c>
      <c r="CC63" s="10">
        <v>2394498</v>
      </c>
      <c r="CD63" s="10">
        <v>1077250</v>
      </c>
      <c r="CE63" s="10">
        <v>1317248</v>
      </c>
      <c r="CF63" s="10">
        <v>4475508</v>
      </c>
      <c r="CG63" s="10">
        <v>1248841</v>
      </c>
      <c r="CH63" s="10">
        <v>3226667</v>
      </c>
      <c r="CI63" s="10">
        <v>986039</v>
      </c>
      <c r="CJ63" s="10">
        <v>370538</v>
      </c>
      <c r="CK63" s="10">
        <v>615501</v>
      </c>
      <c r="CL63" s="10">
        <v>3340305</v>
      </c>
      <c r="CM63" s="10">
        <v>816316</v>
      </c>
      <c r="CN63" s="10">
        <v>2523989</v>
      </c>
      <c r="CO63" s="10">
        <v>2946115</v>
      </c>
      <c r="CP63" s="10">
        <v>896872</v>
      </c>
      <c r="CQ63" s="10">
        <v>2049243</v>
      </c>
      <c r="CR63" s="10">
        <v>879430</v>
      </c>
      <c r="CS63" s="10">
        <v>493748</v>
      </c>
      <c r="CT63" s="10">
        <v>385682</v>
      </c>
      <c r="CU63" s="10">
        <v>8666449</v>
      </c>
      <c r="CV63" s="10">
        <v>4618974</v>
      </c>
      <c r="CW63" s="10">
        <v>4047475</v>
      </c>
      <c r="CX63" s="10">
        <v>2204737</v>
      </c>
      <c r="CY63" s="10">
        <v>829392</v>
      </c>
      <c r="CZ63" s="10">
        <v>1375345</v>
      </c>
      <c r="DA63" s="10">
        <v>32831576</v>
      </c>
      <c r="DB63" s="10">
        <v>9739145</v>
      </c>
      <c r="DC63" s="10">
        <v>23092431</v>
      </c>
      <c r="DD63" s="10">
        <v>9024145</v>
      </c>
      <c r="DE63" s="10">
        <v>4170790</v>
      </c>
      <c r="DF63" s="10">
        <v>4853355</v>
      </c>
      <c r="DG63" s="10">
        <v>2263902</v>
      </c>
      <c r="DH63" s="10">
        <v>805462</v>
      </c>
      <c r="DI63" s="10">
        <v>1458440</v>
      </c>
      <c r="DJ63" s="10">
        <v>11290920</v>
      </c>
      <c r="DK63" s="10">
        <v>4605675</v>
      </c>
      <c r="DL63" s="10">
        <v>6685245</v>
      </c>
      <c r="DM63" s="10">
        <v>4535061</v>
      </c>
      <c r="DN63" s="10">
        <v>2509741</v>
      </c>
      <c r="DO63" s="10">
        <v>2025320</v>
      </c>
      <c r="DP63" s="10">
        <v>4164769</v>
      </c>
      <c r="DQ63" s="10">
        <v>914421</v>
      </c>
      <c r="DR63" s="10">
        <v>3250348</v>
      </c>
      <c r="DS63" s="10">
        <v>13470823</v>
      </c>
      <c r="DT63" s="10">
        <v>7955848</v>
      </c>
      <c r="DU63" s="10">
        <v>5514975</v>
      </c>
      <c r="DV63" s="10">
        <v>797088</v>
      </c>
      <c r="DW63" s="10">
        <v>442114</v>
      </c>
      <c r="DX63" s="10">
        <v>354974</v>
      </c>
      <c r="DY63" s="10">
        <v>5395222</v>
      </c>
      <c r="DZ63" s="10">
        <v>2338303</v>
      </c>
      <c r="EA63" s="10">
        <v>3056919</v>
      </c>
      <c r="EB63" s="10">
        <v>1064786</v>
      </c>
      <c r="EC63" s="10">
        <v>587919</v>
      </c>
      <c r="ED63" s="10">
        <v>476867</v>
      </c>
      <c r="EE63" s="10">
        <v>5306085</v>
      </c>
      <c r="EF63" s="10">
        <v>1530839</v>
      </c>
      <c r="EG63" s="10">
        <v>3775246</v>
      </c>
      <c r="EH63" s="10">
        <v>35680872</v>
      </c>
      <c r="EI63" s="10">
        <v>11054783</v>
      </c>
      <c r="EJ63" s="10">
        <v>24626089</v>
      </c>
      <c r="EK63" s="10">
        <v>3998770</v>
      </c>
      <c r="EL63" s="10">
        <v>1739728</v>
      </c>
      <c r="EM63" s="10">
        <v>2259042</v>
      </c>
      <c r="EN63" s="10">
        <v>573479</v>
      </c>
      <c r="EO63" s="10">
        <v>336308</v>
      </c>
      <c r="EP63" s="10">
        <v>237171</v>
      </c>
      <c r="EQ63" s="10">
        <v>8830321</v>
      </c>
      <c r="ER63" s="10">
        <v>3231529</v>
      </c>
      <c r="ES63" s="10">
        <v>5598792</v>
      </c>
      <c r="ET63" s="10">
        <v>11711943</v>
      </c>
      <c r="EU63" s="10">
        <v>2943348</v>
      </c>
      <c r="EV63" s="10">
        <v>8768595</v>
      </c>
      <c r="EW63" s="10">
        <v>1449907</v>
      </c>
      <c r="EX63" s="10">
        <v>906260</v>
      </c>
      <c r="EY63" s="10">
        <v>543647</v>
      </c>
      <c r="EZ63" s="10">
        <v>6548264</v>
      </c>
      <c r="FA63" s="10">
        <v>2991683</v>
      </c>
      <c r="FB63" s="10">
        <v>3556581</v>
      </c>
      <c r="FC63" s="10">
        <v>1630491</v>
      </c>
      <c r="FD63" s="10">
        <v>708810</v>
      </c>
      <c r="FE63" s="10">
        <v>921681</v>
      </c>
      <c r="FF63" s="344"/>
      <c r="FG63" s="344"/>
      <c r="FH63" s="341"/>
    </row>
    <row r="64" spans="1:164" ht="25.5" customHeight="1">
      <c r="A64" s="666" t="s">
        <v>542</v>
      </c>
      <c r="B64" s="666"/>
      <c r="C64" s="666"/>
      <c r="D64" s="10">
        <v>288226376</v>
      </c>
      <c r="E64" s="10"/>
      <c r="F64" s="10"/>
      <c r="G64" s="10">
        <v>109264308</v>
      </c>
      <c r="H64" s="10">
        <v>178962068</v>
      </c>
      <c r="I64" s="10">
        <v>3330753</v>
      </c>
      <c r="J64" s="10">
        <v>1496511</v>
      </c>
      <c r="K64" s="10">
        <v>1834242</v>
      </c>
      <c r="L64" s="10">
        <v>1945504</v>
      </c>
      <c r="M64" s="10">
        <v>1027178</v>
      </c>
      <c r="N64" s="10">
        <v>918326</v>
      </c>
      <c r="O64" s="10">
        <v>4232415</v>
      </c>
      <c r="P64" s="10">
        <v>1289909</v>
      </c>
      <c r="Q64" s="10">
        <v>2942506</v>
      </c>
      <c r="R64" s="10">
        <v>2303570</v>
      </c>
      <c r="S64" s="10">
        <v>1238101</v>
      </c>
      <c r="T64" s="10">
        <v>1065469</v>
      </c>
      <c r="U64" s="10">
        <v>35523621</v>
      </c>
      <c r="V64" s="10">
        <v>7553363</v>
      </c>
      <c r="W64" s="10">
        <v>27970258</v>
      </c>
      <c r="X64" s="10">
        <v>6140079</v>
      </c>
      <c r="Y64" s="10">
        <v>1485352</v>
      </c>
      <c r="Z64" s="10">
        <v>4654727</v>
      </c>
      <c r="AA64" s="10">
        <v>3436458</v>
      </c>
      <c r="AB64" s="10">
        <v>1904830</v>
      </c>
      <c r="AC64" s="10">
        <v>1531628</v>
      </c>
      <c r="AD64" s="10">
        <v>1136091</v>
      </c>
      <c r="AE64" s="10">
        <v>802804</v>
      </c>
      <c r="AF64" s="10">
        <v>333287</v>
      </c>
      <c r="AG64" s="10">
        <v>2672098</v>
      </c>
      <c r="AH64" s="10">
        <v>0</v>
      </c>
      <c r="AI64" s="10">
        <v>2672098</v>
      </c>
      <c r="AJ64" s="10">
        <v>14738412</v>
      </c>
      <c r="AK64" s="10">
        <v>6490838</v>
      </c>
      <c r="AL64" s="10">
        <v>8247574</v>
      </c>
      <c r="AM64" s="10">
        <v>7640056</v>
      </c>
      <c r="AN64" s="10">
        <v>2748884</v>
      </c>
      <c r="AO64" s="10">
        <v>4891172</v>
      </c>
      <c r="AP64" s="10">
        <v>1502562</v>
      </c>
      <c r="AQ64" s="10">
        <v>254400</v>
      </c>
      <c r="AR64" s="10">
        <v>1248162</v>
      </c>
      <c r="AS64" s="10">
        <v>829868</v>
      </c>
      <c r="AT64" s="10">
        <v>356703</v>
      </c>
      <c r="AU64" s="10">
        <v>473165</v>
      </c>
      <c r="AV64" s="10">
        <v>11706589</v>
      </c>
      <c r="AW64" s="10">
        <v>5151102</v>
      </c>
      <c r="AX64" s="10">
        <v>6555487</v>
      </c>
      <c r="AY64" s="10">
        <v>3646181</v>
      </c>
      <c r="AZ64" s="10">
        <v>1812480</v>
      </c>
      <c r="BA64" s="10">
        <v>1833701</v>
      </c>
      <c r="BB64" s="10">
        <v>3914267</v>
      </c>
      <c r="BC64" s="10">
        <v>1729735</v>
      </c>
      <c r="BD64" s="10">
        <v>2184532</v>
      </c>
      <c r="BE64" s="10">
        <v>3232344</v>
      </c>
      <c r="BF64" s="10">
        <v>1365857</v>
      </c>
      <c r="BG64" s="10">
        <v>1866487</v>
      </c>
      <c r="BH64" s="10">
        <v>3475764</v>
      </c>
      <c r="BI64" s="10">
        <v>1950315</v>
      </c>
      <c r="BJ64" s="10">
        <v>1525449</v>
      </c>
      <c r="BK64" s="10">
        <v>3818129</v>
      </c>
      <c r="BL64" s="10">
        <v>1685647</v>
      </c>
      <c r="BM64" s="10">
        <v>2132482</v>
      </c>
      <c r="BN64" s="10">
        <v>719339</v>
      </c>
      <c r="BO64" s="10">
        <v>360481</v>
      </c>
      <c r="BP64" s="10">
        <v>358858</v>
      </c>
      <c r="BQ64" s="10">
        <v>5198531</v>
      </c>
      <c r="BR64" s="10">
        <v>2838344</v>
      </c>
      <c r="BS64" s="10">
        <v>2360187</v>
      </c>
      <c r="BT64" s="10">
        <v>6245063</v>
      </c>
      <c r="BU64" s="10">
        <v>4238598</v>
      </c>
      <c r="BV64" s="10">
        <v>2006465</v>
      </c>
      <c r="BW64" s="10">
        <v>4400376</v>
      </c>
      <c r="BX64" s="10">
        <v>2102618</v>
      </c>
      <c r="BY64" s="10">
        <v>2297758</v>
      </c>
      <c r="BZ64" s="10">
        <v>5910057</v>
      </c>
      <c r="CA64" s="10">
        <v>1358712</v>
      </c>
      <c r="CB64" s="10">
        <v>4551345</v>
      </c>
      <c r="CC64" s="10">
        <v>1882705</v>
      </c>
      <c r="CD64" s="10">
        <v>953326</v>
      </c>
      <c r="CE64" s="10">
        <v>929379</v>
      </c>
      <c r="CF64" s="10">
        <v>3478172</v>
      </c>
      <c r="CG64" s="10">
        <v>1046869</v>
      </c>
      <c r="CH64" s="10">
        <v>2431303</v>
      </c>
      <c r="CI64" s="10">
        <v>818965</v>
      </c>
      <c r="CJ64" s="10">
        <v>338715</v>
      </c>
      <c r="CK64" s="10">
        <v>480250</v>
      </c>
      <c r="CL64" s="10">
        <v>2618480</v>
      </c>
      <c r="CM64" s="10">
        <v>709599</v>
      </c>
      <c r="CN64" s="10">
        <v>1908881</v>
      </c>
      <c r="CO64" s="10">
        <v>2298363</v>
      </c>
      <c r="CP64" s="10">
        <v>803784</v>
      </c>
      <c r="CQ64" s="10">
        <v>1494579</v>
      </c>
      <c r="CR64" s="10">
        <v>689190</v>
      </c>
      <c r="CS64" s="10">
        <v>406467</v>
      </c>
      <c r="CT64" s="10">
        <v>282723</v>
      </c>
      <c r="CU64" s="10">
        <v>7118224</v>
      </c>
      <c r="CV64" s="10">
        <v>3726886</v>
      </c>
      <c r="CW64" s="10">
        <v>3391338</v>
      </c>
      <c r="CX64" s="10">
        <v>1798973</v>
      </c>
      <c r="CY64" s="10">
        <v>742027</v>
      </c>
      <c r="CZ64" s="10">
        <v>1056946</v>
      </c>
      <c r="DA64" s="10">
        <v>27278150</v>
      </c>
      <c r="DB64" s="10">
        <v>7638428</v>
      </c>
      <c r="DC64" s="10">
        <v>19639722</v>
      </c>
      <c r="DD64" s="10">
        <v>6958746</v>
      </c>
      <c r="DE64" s="10">
        <v>3479300</v>
      </c>
      <c r="DF64" s="10">
        <v>3479446</v>
      </c>
      <c r="DG64" s="10">
        <v>1977744</v>
      </c>
      <c r="DH64" s="10">
        <v>725802</v>
      </c>
      <c r="DI64" s="10">
        <v>1251942</v>
      </c>
      <c r="DJ64" s="10">
        <v>9281376</v>
      </c>
      <c r="DK64" s="10">
        <v>4017106</v>
      </c>
      <c r="DL64" s="10">
        <v>5264270</v>
      </c>
      <c r="DM64" s="10">
        <v>3409729</v>
      </c>
      <c r="DN64" s="10">
        <v>2208509</v>
      </c>
      <c r="DO64" s="10">
        <v>1201220</v>
      </c>
      <c r="DP64" s="10">
        <v>3510655</v>
      </c>
      <c r="DQ64" s="10">
        <v>639741</v>
      </c>
      <c r="DR64" s="10">
        <v>2870914</v>
      </c>
      <c r="DS64" s="10">
        <v>10433166</v>
      </c>
      <c r="DT64" s="10">
        <v>6315064</v>
      </c>
      <c r="DU64" s="10">
        <v>4118102</v>
      </c>
      <c r="DV64" s="10">
        <v>648424</v>
      </c>
      <c r="DW64" s="10">
        <v>388842</v>
      </c>
      <c r="DX64" s="10">
        <v>259582</v>
      </c>
      <c r="DY64" s="10">
        <v>4394714</v>
      </c>
      <c r="DZ64" s="10">
        <v>2150982</v>
      </c>
      <c r="EA64" s="10">
        <v>2243732</v>
      </c>
      <c r="EB64" s="10">
        <v>921991</v>
      </c>
      <c r="EC64" s="10">
        <v>530214</v>
      </c>
      <c r="ED64" s="10">
        <v>391777</v>
      </c>
      <c r="EE64" s="10">
        <v>4019983</v>
      </c>
      <c r="EF64" s="10">
        <v>1300463</v>
      </c>
      <c r="EG64" s="10">
        <v>2719520</v>
      </c>
      <c r="EH64" s="10">
        <v>30037686</v>
      </c>
      <c r="EI64" s="10">
        <v>9460211</v>
      </c>
      <c r="EJ64" s="10">
        <v>20577475</v>
      </c>
      <c r="EK64" s="10">
        <v>2801053</v>
      </c>
      <c r="EL64" s="10">
        <v>1282203</v>
      </c>
      <c r="EM64" s="10">
        <v>1518850</v>
      </c>
      <c r="EN64" s="10">
        <v>461748</v>
      </c>
      <c r="EO64" s="10">
        <v>293562</v>
      </c>
      <c r="EP64" s="10">
        <v>168186</v>
      </c>
      <c r="EQ64" s="10">
        <v>7060425</v>
      </c>
      <c r="ER64" s="10">
        <v>2627054</v>
      </c>
      <c r="ES64" s="10">
        <v>4433371</v>
      </c>
      <c r="ET64" s="10">
        <v>8741751</v>
      </c>
      <c r="EU64" s="10">
        <v>2204363</v>
      </c>
      <c r="EV64" s="10">
        <v>6537388</v>
      </c>
      <c r="EW64" s="10">
        <v>1149158</v>
      </c>
      <c r="EX64" s="10">
        <v>767857</v>
      </c>
      <c r="EY64" s="10">
        <v>381301</v>
      </c>
      <c r="EZ64" s="10">
        <v>5333453</v>
      </c>
      <c r="FA64" s="10">
        <v>2589164</v>
      </c>
      <c r="FB64" s="10">
        <v>2744289</v>
      </c>
      <c r="FC64" s="10">
        <v>1405225</v>
      </c>
      <c r="FD64" s="10">
        <v>675008</v>
      </c>
      <c r="FE64" s="10">
        <v>730217</v>
      </c>
      <c r="FF64" s="344"/>
      <c r="FG64" s="344"/>
      <c r="FH64" s="341"/>
    </row>
    <row r="65" spans="1:164" ht="15" customHeight="1">
      <c r="A65" s="666" t="s">
        <v>543</v>
      </c>
      <c r="B65" s="666"/>
      <c r="C65" s="666"/>
      <c r="D65" s="10">
        <v>73645135</v>
      </c>
      <c r="E65" s="10"/>
      <c r="F65" s="10"/>
      <c r="G65" s="10">
        <v>20954716</v>
      </c>
      <c r="H65" s="10">
        <v>52690419</v>
      </c>
      <c r="I65" s="10">
        <v>1119422</v>
      </c>
      <c r="J65" s="10">
        <v>486484</v>
      </c>
      <c r="K65" s="10">
        <v>632938</v>
      </c>
      <c r="L65" s="10">
        <v>276758</v>
      </c>
      <c r="M65" s="10">
        <v>148624</v>
      </c>
      <c r="N65" s="10">
        <v>128134</v>
      </c>
      <c r="O65" s="10">
        <v>971396</v>
      </c>
      <c r="P65" s="10">
        <v>333446</v>
      </c>
      <c r="Q65" s="10">
        <v>637950</v>
      </c>
      <c r="R65" s="10">
        <v>481967</v>
      </c>
      <c r="S65" s="10">
        <v>130433</v>
      </c>
      <c r="T65" s="10">
        <v>351534</v>
      </c>
      <c r="U65" s="10">
        <v>8777988</v>
      </c>
      <c r="V65" s="10">
        <v>1223141</v>
      </c>
      <c r="W65" s="10">
        <v>7554847</v>
      </c>
      <c r="X65" s="10">
        <v>1421979</v>
      </c>
      <c r="Y65" s="10">
        <v>317311</v>
      </c>
      <c r="Z65" s="10">
        <v>1104668</v>
      </c>
      <c r="AA65" s="10">
        <v>556819</v>
      </c>
      <c r="AB65" s="10">
        <v>282716</v>
      </c>
      <c r="AC65" s="10">
        <v>274103</v>
      </c>
      <c r="AD65" s="10">
        <v>156779</v>
      </c>
      <c r="AE65" s="10">
        <v>100711</v>
      </c>
      <c r="AF65" s="10">
        <v>56068</v>
      </c>
      <c r="AG65" s="10">
        <v>610805</v>
      </c>
      <c r="AH65" s="10">
        <v>0</v>
      </c>
      <c r="AI65" s="10">
        <v>610805</v>
      </c>
      <c r="AJ65" s="10">
        <v>4689702</v>
      </c>
      <c r="AK65" s="10">
        <v>781242</v>
      </c>
      <c r="AL65" s="10">
        <v>3908460</v>
      </c>
      <c r="AM65" s="10">
        <v>1615303</v>
      </c>
      <c r="AN65" s="10">
        <v>523912</v>
      </c>
      <c r="AO65" s="10">
        <v>1091391</v>
      </c>
      <c r="AP65" s="10">
        <v>819200</v>
      </c>
      <c r="AQ65" s="10">
        <v>660529</v>
      </c>
      <c r="AR65" s="10">
        <v>158671</v>
      </c>
      <c r="AS65" s="10">
        <v>331439</v>
      </c>
      <c r="AT65" s="10">
        <v>101205</v>
      </c>
      <c r="AU65" s="10">
        <v>230234</v>
      </c>
      <c r="AV65" s="10">
        <v>3157594</v>
      </c>
      <c r="AW65" s="10">
        <v>393782</v>
      </c>
      <c r="AX65" s="10">
        <v>2763812</v>
      </c>
      <c r="AY65" s="10">
        <v>1679521</v>
      </c>
      <c r="AZ65" s="10">
        <v>423844</v>
      </c>
      <c r="BA65" s="10">
        <v>1255677</v>
      </c>
      <c r="BB65" s="10">
        <v>807172</v>
      </c>
      <c r="BC65" s="10">
        <v>314051</v>
      </c>
      <c r="BD65" s="10">
        <v>493121</v>
      </c>
      <c r="BE65" s="10">
        <v>627776</v>
      </c>
      <c r="BF65" s="10">
        <v>139160</v>
      </c>
      <c r="BG65" s="10">
        <v>488616</v>
      </c>
      <c r="BH65" s="10">
        <v>812556</v>
      </c>
      <c r="BI65" s="10">
        <v>225518</v>
      </c>
      <c r="BJ65" s="10">
        <v>587038</v>
      </c>
      <c r="BK65" s="10">
        <v>1027092</v>
      </c>
      <c r="BL65" s="10">
        <v>457582</v>
      </c>
      <c r="BM65" s="10">
        <v>569510</v>
      </c>
      <c r="BN65" s="10">
        <v>142403</v>
      </c>
      <c r="BO65" s="10">
        <v>39489</v>
      </c>
      <c r="BP65" s="10">
        <v>102914</v>
      </c>
      <c r="BQ65" s="10">
        <v>723825</v>
      </c>
      <c r="BR65" s="10">
        <v>491498</v>
      </c>
      <c r="BS65" s="10">
        <v>232327</v>
      </c>
      <c r="BT65" s="10">
        <v>2392765</v>
      </c>
      <c r="BU65" s="10">
        <v>620847</v>
      </c>
      <c r="BV65" s="10">
        <v>1771918</v>
      </c>
      <c r="BW65" s="10">
        <v>2021905</v>
      </c>
      <c r="BX65" s="10">
        <v>426917</v>
      </c>
      <c r="BY65" s="10">
        <v>1594988</v>
      </c>
      <c r="BZ65" s="10">
        <v>2489713</v>
      </c>
      <c r="CA65" s="10">
        <v>489183</v>
      </c>
      <c r="CB65" s="10">
        <v>2000530</v>
      </c>
      <c r="CC65" s="10">
        <v>511793</v>
      </c>
      <c r="CD65" s="10">
        <v>123924</v>
      </c>
      <c r="CE65" s="10">
        <v>387869</v>
      </c>
      <c r="CF65" s="10">
        <v>997336</v>
      </c>
      <c r="CG65" s="10">
        <v>201972</v>
      </c>
      <c r="CH65" s="10">
        <v>795364</v>
      </c>
      <c r="CI65" s="10">
        <v>167074</v>
      </c>
      <c r="CJ65" s="10">
        <v>31823</v>
      </c>
      <c r="CK65" s="10">
        <v>135251</v>
      </c>
      <c r="CL65" s="10">
        <v>721825</v>
      </c>
      <c r="CM65" s="10">
        <v>106717</v>
      </c>
      <c r="CN65" s="10">
        <v>615108</v>
      </c>
      <c r="CO65" s="10">
        <v>647752</v>
      </c>
      <c r="CP65" s="10">
        <v>93088</v>
      </c>
      <c r="CQ65" s="10">
        <v>554664</v>
      </c>
      <c r="CR65" s="10">
        <v>190240</v>
      </c>
      <c r="CS65" s="10">
        <v>87281</v>
      </c>
      <c r="CT65" s="10">
        <v>102959</v>
      </c>
      <c r="CU65" s="10">
        <v>1548225</v>
      </c>
      <c r="CV65" s="10">
        <v>892088</v>
      </c>
      <c r="CW65" s="10">
        <v>656137</v>
      </c>
      <c r="CX65" s="10">
        <v>405764</v>
      </c>
      <c r="CY65" s="10">
        <v>87365</v>
      </c>
      <c r="CZ65" s="10">
        <v>318399</v>
      </c>
      <c r="DA65" s="10">
        <v>5553426</v>
      </c>
      <c r="DB65" s="10">
        <v>2100717</v>
      </c>
      <c r="DC65" s="10">
        <v>3452709</v>
      </c>
      <c r="DD65" s="10">
        <v>2065399</v>
      </c>
      <c r="DE65" s="10">
        <v>691490</v>
      </c>
      <c r="DF65" s="10">
        <v>1373909</v>
      </c>
      <c r="DG65" s="10">
        <v>286158</v>
      </c>
      <c r="DH65" s="10">
        <v>79660</v>
      </c>
      <c r="DI65" s="10">
        <v>206498</v>
      </c>
      <c r="DJ65" s="10">
        <v>2009544</v>
      </c>
      <c r="DK65" s="10">
        <v>588569</v>
      </c>
      <c r="DL65" s="10">
        <v>1420975</v>
      </c>
      <c r="DM65" s="10">
        <v>1125332</v>
      </c>
      <c r="DN65" s="10">
        <v>301232</v>
      </c>
      <c r="DO65" s="10">
        <v>824100</v>
      </c>
      <c r="DP65" s="10">
        <v>654114</v>
      </c>
      <c r="DQ65" s="10">
        <v>274680</v>
      </c>
      <c r="DR65" s="10">
        <v>379434</v>
      </c>
      <c r="DS65" s="10">
        <v>3037657</v>
      </c>
      <c r="DT65" s="10">
        <v>1640784</v>
      </c>
      <c r="DU65" s="10">
        <v>1396873</v>
      </c>
      <c r="DV65" s="10">
        <v>148664</v>
      </c>
      <c r="DW65" s="10">
        <v>53272</v>
      </c>
      <c r="DX65" s="10">
        <v>95392</v>
      </c>
      <c r="DY65" s="10">
        <v>1000508</v>
      </c>
      <c r="DZ65" s="10">
        <v>187321</v>
      </c>
      <c r="EA65" s="10">
        <v>813187</v>
      </c>
      <c r="EB65" s="10">
        <v>142795</v>
      </c>
      <c r="EC65" s="10">
        <v>57705</v>
      </c>
      <c r="ED65" s="10">
        <v>85090</v>
      </c>
      <c r="EE65" s="10">
        <v>1286102</v>
      </c>
      <c r="EF65" s="10">
        <v>230376</v>
      </c>
      <c r="EG65" s="10">
        <v>1055726</v>
      </c>
      <c r="EH65" s="10">
        <v>5643186</v>
      </c>
      <c r="EI65" s="10">
        <v>1594572</v>
      </c>
      <c r="EJ65" s="10">
        <v>4048614</v>
      </c>
      <c r="EK65" s="10">
        <v>1197717</v>
      </c>
      <c r="EL65" s="10">
        <v>457525</v>
      </c>
      <c r="EM65" s="10">
        <v>740192</v>
      </c>
      <c r="EN65" s="10">
        <v>111731</v>
      </c>
      <c r="EO65" s="10">
        <v>42746</v>
      </c>
      <c r="EP65" s="10">
        <v>68985</v>
      </c>
      <c r="EQ65" s="10">
        <v>1769896</v>
      </c>
      <c r="ER65" s="10">
        <v>604475</v>
      </c>
      <c r="ES65" s="10">
        <v>1165421</v>
      </c>
      <c r="ET65" s="10">
        <v>2970192</v>
      </c>
      <c r="EU65" s="10">
        <v>738985</v>
      </c>
      <c r="EV65" s="10">
        <v>2231207</v>
      </c>
      <c r="EW65" s="10">
        <v>300749</v>
      </c>
      <c r="EX65" s="10">
        <v>138403</v>
      </c>
      <c r="EY65" s="10">
        <v>162346</v>
      </c>
      <c r="EZ65" s="10">
        <v>1214811</v>
      </c>
      <c r="FA65" s="10">
        <v>402519</v>
      </c>
      <c r="FB65" s="10">
        <v>812292</v>
      </c>
      <c r="FC65" s="10">
        <v>225266</v>
      </c>
      <c r="FD65" s="10">
        <v>33802</v>
      </c>
      <c r="FE65" s="10">
        <v>191464</v>
      </c>
      <c r="FF65" s="344"/>
      <c r="FG65" s="344"/>
      <c r="FH65" s="341"/>
    </row>
    <row r="66" spans="1:164" ht="15" customHeight="1">
      <c r="A66" s="666" t="s">
        <v>544</v>
      </c>
      <c r="B66" s="666"/>
      <c r="C66" s="666"/>
      <c r="D66" s="10">
        <v>60199479</v>
      </c>
      <c r="E66" s="10"/>
      <c r="F66" s="10"/>
      <c r="G66" s="10">
        <v>49616411</v>
      </c>
      <c r="H66" s="10">
        <v>10583068</v>
      </c>
      <c r="I66" s="10">
        <v>2024436</v>
      </c>
      <c r="J66" s="10">
        <v>2024435</v>
      </c>
      <c r="K66" s="10">
        <v>1</v>
      </c>
      <c r="L66" s="10">
        <v>158727</v>
      </c>
      <c r="M66" s="10">
        <v>158721</v>
      </c>
      <c r="N66" s="10">
        <v>6</v>
      </c>
      <c r="O66" s="10">
        <v>2503843</v>
      </c>
      <c r="P66" s="10">
        <v>2499568</v>
      </c>
      <c r="Q66" s="10">
        <v>4275</v>
      </c>
      <c r="R66" s="10">
        <v>484283</v>
      </c>
      <c r="S66" s="10">
        <v>484283</v>
      </c>
      <c r="T66" s="10">
        <v>0</v>
      </c>
      <c r="U66" s="10">
        <v>11716158</v>
      </c>
      <c r="V66" s="10">
        <v>5316416</v>
      </c>
      <c r="W66" s="10">
        <v>6399742</v>
      </c>
      <c r="X66" s="10">
        <v>596124</v>
      </c>
      <c r="Y66" s="10">
        <v>506663</v>
      </c>
      <c r="Z66" s="10">
        <v>89461</v>
      </c>
      <c r="AA66" s="10">
        <v>499077</v>
      </c>
      <c r="AB66" s="10">
        <v>498407</v>
      </c>
      <c r="AC66" s="10">
        <v>670</v>
      </c>
      <c r="AD66" s="10">
        <v>335566</v>
      </c>
      <c r="AE66" s="10">
        <v>335566</v>
      </c>
      <c r="AF66" s="10">
        <v>0</v>
      </c>
      <c r="AG66" s="10">
        <v>162994</v>
      </c>
      <c r="AH66" s="10">
        <v>0</v>
      </c>
      <c r="AI66" s="10">
        <v>162994</v>
      </c>
      <c r="AJ66" s="10">
        <v>1921359</v>
      </c>
      <c r="AK66" s="10">
        <v>1902844</v>
      </c>
      <c r="AL66" s="10">
        <v>18515</v>
      </c>
      <c r="AM66" s="10">
        <v>1256042</v>
      </c>
      <c r="AN66" s="10">
        <v>1256042</v>
      </c>
      <c r="AO66" s="10">
        <v>0</v>
      </c>
      <c r="AP66" s="10">
        <v>161351</v>
      </c>
      <c r="AQ66" s="10">
        <v>118899</v>
      </c>
      <c r="AR66" s="10">
        <v>42452</v>
      </c>
      <c r="AS66" s="10">
        <v>159954</v>
      </c>
      <c r="AT66" s="10">
        <v>159842</v>
      </c>
      <c r="AU66" s="10">
        <v>112</v>
      </c>
      <c r="AV66" s="10">
        <v>1529313</v>
      </c>
      <c r="AW66" s="10">
        <v>1529313</v>
      </c>
      <c r="AX66" s="10">
        <v>0</v>
      </c>
      <c r="AY66" s="10">
        <v>1383921</v>
      </c>
      <c r="AZ66" s="10">
        <v>1382810</v>
      </c>
      <c r="BA66" s="10">
        <v>1111</v>
      </c>
      <c r="BB66" s="10">
        <v>620500</v>
      </c>
      <c r="BC66" s="10">
        <v>620231</v>
      </c>
      <c r="BD66" s="10">
        <v>269</v>
      </c>
      <c r="BE66" s="10">
        <v>208839</v>
      </c>
      <c r="BF66" s="10">
        <v>208775</v>
      </c>
      <c r="BG66" s="10">
        <v>64</v>
      </c>
      <c r="BH66" s="10">
        <v>1104855</v>
      </c>
      <c r="BI66" s="10">
        <v>1104855</v>
      </c>
      <c r="BJ66" s="10">
        <v>0</v>
      </c>
      <c r="BK66" s="10">
        <v>636289</v>
      </c>
      <c r="BL66" s="10">
        <v>636171</v>
      </c>
      <c r="BM66" s="10">
        <v>118</v>
      </c>
      <c r="BN66" s="10">
        <v>174785</v>
      </c>
      <c r="BO66" s="10">
        <v>167960</v>
      </c>
      <c r="BP66" s="10">
        <v>6825</v>
      </c>
      <c r="BQ66" s="10">
        <v>1761798</v>
      </c>
      <c r="BR66" s="10">
        <v>1761798</v>
      </c>
      <c r="BS66" s="10">
        <v>0</v>
      </c>
      <c r="BT66" s="10">
        <v>1022829</v>
      </c>
      <c r="BU66" s="10">
        <v>1022829</v>
      </c>
      <c r="BV66" s="10">
        <v>0</v>
      </c>
      <c r="BW66" s="10">
        <v>1450168</v>
      </c>
      <c r="BX66" s="10">
        <v>1449111</v>
      </c>
      <c r="BY66" s="10">
        <v>1057</v>
      </c>
      <c r="BZ66" s="10">
        <v>1411116</v>
      </c>
      <c r="CA66" s="10">
        <v>1194529</v>
      </c>
      <c r="CB66" s="10">
        <v>216587</v>
      </c>
      <c r="CC66" s="10">
        <v>399073</v>
      </c>
      <c r="CD66" s="10">
        <v>398739</v>
      </c>
      <c r="CE66" s="10">
        <v>334</v>
      </c>
      <c r="CF66" s="10">
        <v>639495</v>
      </c>
      <c r="CG66" s="10">
        <v>639495</v>
      </c>
      <c r="CH66" s="10">
        <v>0</v>
      </c>
      <c r="CI66" s="10">
        <v>139041</v>
      </c>
      <c r="CJ66" s="10">
        <v>139041</v>
      </c>
      <c r="CK66" s="10">
        <v>0</v>
      </c>
      <c r="CL66" s="10">
        <v>209361</v>
      </c>
      <c r="CM66" s="10">
        <v>209343</v>
      </c>
      <c r="CN66" s="10">
        <v>18</v>
      </c>
      <c r="CO66" s="10">
        <v>494244</v>
      </c>
      <c r="CP66" s="10">
        <v>494244</v>
      </c>
      <c r="CQ66" s="10">
        <v>0</v>
      </c>
      <c r="CR66" s="10">
        <v>196364</v>
      </c>
      <c r="CS66" s="10">
        <v>193058</v>
      </c>
      <c r="CT66" s="10">
        <v>3306</v>
      </c>
      <c r="CU66" s="10">
        <v>1742173</v>
      </c>
      <c r="CV66" s="10">
        <v>1479192</v>
      </c>
      <c r="CW66" s="10">
        <v>262981</v>
      </c>
      <c r="CX66" s="10">
        <v>277563</v>
      </c>
      <c r="CY66" s="10">
        <v>277563</v>
      </c>
      <c r="CZ66" s="10">
        <v>0</v>
      </c>
      <c r="DA66" s="10">
        <v>4590414</v>
      </c>
      <c r="DB66" s="10">
        <v>1976503</v>
      </c>
      <c r="DC66" s="10">
        <v>2613911</v>
      </c>
      <c r="DD66" s="10">
        <v>1892806</v>
      </c>
      <c r="DE66" s="10">
        <v>1268690</v>
      </c>
      <c r="DF66" s="10">
        <v>624116</v>
      </c>
      <c r="DG66" s="10">
        <v>184266</v>
      </c>
      <c r="DH66" s="10">
        <v>183492</v>
      </c>
      <c r="DI66" s="10">
        <v>774</v>
      </c>
      <c r="DJ66" s="10">
        <v>1817156</v>
      </c>
      <c r="DK66" s="10">
        <v>1803259</v>
      </c>
      <c r="DL66" s="10">
        <v>13897</v>
      </c>
      <c r="DM66" s="10">
        <v>597283</v>
      </c>
      <c r="DN66" s="10">
        <v>597283</v>
      </c>
      <c r="DO66" s="10">
        <v>0</v>
      </c>
      <c r="DP66" s="10">
        <v>492836</v>
      </c>
      <c r="DQ66" s="10">
        <v>492836</v>
      </c>
      <c r="DR66" s="10">
        <v>0</v>
      </c>
      <c r="DS66" s="10">
        <v>2975117</v>
      </c>
      <c r="DT66" s="10">
        <v>2929398</v>
      </c>
      <c r="DU66" s="10">
        <v>45719</v>
      </c>
      <c r="DV66" s="10">
        <v>169679</v>
      </c>
      <c r="DW66" s="10">
        <v>169679</v>
      </c>
      <c r="DX66" s="10">
        <v>0</v>
      </c>
      <c r="DY66" s="10">
        <v>1198414</v>
      </c>
      <c r="DZ66" s="10">
        <v>1198414</v>
      </c>
      <c r="EA66" s="10">
        <v>0</v>
      </c>
      <c r="EB66" s="10">
        <v>134721</v>
      </c>
      <c r="EC66" s="10">
        <v>134712</v>
      </c>
      <c r="ED66" s="10">
        <v>9</v>
      </c>
      <c r="EE66" s="10">
        <v>1328449</v>
      </c>
      <c r="EF66" s="10">
        <v>1327944</v>
      </c>
      <c r="EG66" s="10">
        <v>505</v>
      </c>
      <c r="EH66" s="10">
        <v>2827868</v>
      </c>
      <c r="EI66" s="10">
        <v>2826829</v>
      </c>
      <c r="EJ66" s="10">
        <v>1039</v>
      </c>
      <c r="EK66" s="10">
        <v>828978</v>
      </c>
      <c r="EL66" s="10">
        <v>828978</v>
      </c>
      <c r="EM66" s="10">
        <v>0</v>
      </c>
      <c r="EN66" s="10">
        <v>183293</v>
      </c>
      <c r="EO66" s="10">
        <v>183266</v>
      </c>
      <c r="EP66" s="10">
        <v>27</v>
      </c>
      <c r="EQ66" s="10">
        <v>1232011</v>
      </c>
      <c r="ER66" s="10">
        <v>1168612</v>
      </c>
      <c r="ES66" s="10">
        <v>63399</v>
      </c>
      <c r="ET66" s="10">
        <v>1322879</v>
      </c>
      <c r="EU66" s="10">
        <v>1322879</v>
      </c>
      <c r="EV66" s="10">
        <v>0</v>
      </c>
      <c r="EW66" s="10">
        <v>318476</v>
      </c>
      <c r="EX66" s="10">
        <v>318476</v>
      </c>
      <c r="EY66" s="10">
        <v>0</v>
      </c>
      <c r="EZ66" s="10">
        <v>673972</v>
      </c>
      <c r="FA66" s="10">
        <v>665198</v>
      </c>
      <c r="FB66" s="10">
        <v>8774</v>
      </c>
      <c r="FC66" s="10">
        <v>49220</v>
      </c>
      <c r="FD66" s="10">
        <v>49220</v>
      </c>
      <c r="FE66" s="10">
        <v>0</v>
      </c>
      <c r="FF66" s="344"/>
      <c r="FG66" s="344"/>
      <c r="FH66" s="341"/>
    </row>
    <row r="67" spans="1:164" ht="25.5" customHeight="1">
      <c r="A67" s="666" t="s">
        <v>545</v>
      </c>
      <c r="B67" s="666"/>
      <c r="C67" s="666"/>
      <c r="D67" s="10">
        <v>122537921</v>
      </c>
      <c r="E67" s="10"/>
      <c r="F67" s="10"/>
      <c r="G67" s="10">
        <v>46393344</v>
      </c>
      <c r="H67" s="10">
        <v>76144577</v>
      </c>
      <c r="I67" s="10">
        <v>1151829</v>
      </c>
      <c r="J67" s="10">
        <v>389784</v>
      </c>
      <c r="K67" s="10">
        <v>762045</v>
      </c>
      <c r="L67" s="10">
        <v>346209</v>
      </c>
      <c r="M67" s="10">
        <v>200904</v>
      </c>
      <c r="N67" s="10">
        <v>145305</v>
      </c>
      <c r="O67" s="10">
        <v>1884260</v>
      </c>
      <c r="P67" s="10">
        <v>534895</v>
      </c>
      <c r="Q67" s="10">
        <v>1349365</v>
      </c>
      <c r="R67" s="10">
        <v>545413</v>
      </c>
      <c r="S67" s="10">
        <v>152101</v>
      </c>
      <c r="T67" s="10">
        <v>393312</v>
      </c>
      <c r="U67" s="10">
        <v>20181077</v>
      </c>
      <c r="V67" s="10">
        <v>7069122</v>
      </c>
      <c r="W67" s="10">
        <v>13111955</v>
      </c>
      <c r="X67" s="10">
        <v>2329730</v>
      </c>
      <c r="Y67" s="10">
        <v>724802</v>
      </c>
      <c r="Z67" s="10">
        <v>1604928</v>
      </c>
      <c r="AA67" s="10">
        <v>1982809</v>
      </c>
      <c r="AB67" s="10">
        <v>1539729</v>
      </c>
      <c r="AC67" s="10">
        <v>443080</v>
      </c>
      <c r="AD67" s="10">
        <v>267456</v>
      </c>
      <c r="AE67" s="10">
        <v>185956</v>
      </c>
      <c r="AF67" s="10">
        <v>81500</v>
      </c>
      <c r="AG67" s="10">
        <v>600991</v>
      </c>
      <c r="AH67" s="10">
        <v>0</v>
      </c>
      <c r="AI67" s="10">
        <v>600991</v>
      </c>
      <c r="AJ67" s="10">
        <v>4817079</v>
      </c>
      <c r="AK67" s="10">
        <v>916442</v>
      </c>
      <c r="AL67" s="10">
        <v>3900637</v>
      </c>
      <c r="AM67" s="10">
        <v>2348469</v>
      </c>
      <c r="AN67" s="10">
        <v>592853</v>
      </c>
      <c r="AO67" s="10">
        <v>1755616</v>
      </c>
      <c r="AP67" s="10">
        <v>363172</v>
      </c>
      <c r="AQ67" s="10">
        <v>113918</v>
      </c>
      <c r="AR67" s="10">
        <v>249254</v>
      </c>
      <c r="AS67" s="10">
        <v>244689</v>
      </c>
      <c r="AT67" s="10">
        <v>141616</v>
      </c>
      <c r="AU67" s="10">
        <v>103073</v>
      </c>
      <c r="AV67" s="10">
        <v>7475660</v>
      </c>
      <c r="AW67" s="10">
        <v>3493429</v>
      </c>
      <c r="AX67" s="10">
        <v>3982231</v>
      </c>
      <c r="AY67" s="10">
        <v>2056362</v>
      </c>
      <c r="AZ67" s="10">
        <v>890680</v>
      </c>
      <c r="BA67" s="10">
        <v>1165682</v>
      </c>
      <c r="BB67" s="10">
        <v>644691</v>
      </c>
      <c r="BC67" s="10">
        <v>206574</v>
      </c>
      <c r="BD67" s="10">
        <v>438117</v>
      </c>
      <c r="BE67" s="10">
        <v>942866</v>
      </c>
      <c r="BF67" s="10">
        <v>180129</v>
      </c>
      <c r="BG67" s="10">
        <v>762737</v>
      </c>
      <c r="BH67" s="10">
        <v>1489574</v>
      </c>
      <c r="BI67" s="10">
        <v>645169</v>
      </c>
      <c r="BJ67" s="10">
        <v>844405</v>
      </c>
      <c r="BK67" s="10">
        <v>1479626</v>
      </c>
      <c r="BL67" s="10">
        <v>814670</v>
      </c>
      <c r="BM67" s="10">
        <v>664956</v>
      </c>
      <c r="BN67" s="10">
        <v>281242</v>
      </c>
      <c r="BO67" s="10">
        <v>168027</v>
      </c>
      <c r="BP67" s="10">
        <v>113215</v>
      </c>
      <c r="BQ67" s="10">
        <v>1967450</v>
      </c>
      <c r="BR67" s="10">
        <v>1196674</v>
      </c>
      <c r="BS67" s="10">
        <v>770776</v>
      </c>
      <c r="BT67" s="10">
        <v>3937393</v>
      </c>
      <c r="BU67" s="10">
        <v>3273948</v>
      </c>
      <c r="BV67" s="10">
        <v>663445</v>
      </c>
      <c r="BW67" s="10">
        <v>2918588</v>
      </c>
      <c r="BX67" s="10">
        <v>1548062</v>
      </c>
      <c r="BY67" s="10">
        <v>1370526</v>
      </c>
      <c r="BZ67" s="10">
        <v>1736890</v>
      </c>
      <c r="CA67" s="10">
        <v>570413</v>
      </c>
      <c r="CB67" s="10">
        <v>1166477</v>
      </c>
      <c r="CC67" s="10">
        <v>586252</v>
      </c>
      <c r="CD67" s="10">
        <v>315781</v>
      </c>
      <c r="CE67" s="10">
        <v>270471</v>
      </c>
      <c r="CF67" s="10">
        <v>1766488</v>
      </c>
      <c r="CG67" s="10">
        <v>772652</v>
      </c>
      <c r="CH67" s="10">
        <v>993836</v>
      </c>
      <c r="CI67" s="10">
        <v>186869</v>
      </c>
      <c r="CJ67" s="10">
        <v>108825</v>
      </c>
      <c r="CK67" s="10">
        <v>78044</v>
      </c>
      <c r="CL67" s="10">
        <v>561693</v>
      </c>
      <c r="CM67" s="10">
        <v>58245</v>
      </c>
      <c r="CN67" s="10">
        <v>503448</v>
      </c>
      <c r="CO67" s="10">
        <v>977945</v>
      </c>
      <c r="CP67" s="10">
        <v>138456</v>
      </c>
      <c r="CQ67" s="10">
        <v>839489</v>
      </c>
      <c r="CR67" s="10">
        <v>447017</v>
      </c>
      <c r="CS67" s="10">
        <v>318874</v>
      </c>
      <c r="CT67" s="10">
        <v>128143</v>
      </c>
      <c r="CU67" s="10">
        <v>3391102</v>
      </c>
      <c r="CV67" s="10">
        <v>2204449</v>
      </c>
      <c r="CW67" s="10">
        <v>1186653</v>
      </c>
      <c r="CX67" s="10">
        <v>601158</v>
      </c>
      <c r="CY67" s="10">
        <v>390966</v>
      </c>
      <c r="CZ67" s="10">
        <v>210192</v>
      </c>
      <c r="DA67" s="10">
        <v>17011771</v>
      </c>
      <c r="DB67" s="10">
        <v>5730855</v>
      </c>
      <c r="DC67" s="10">
        <v>11280916</v>
      </c>
      <c r="DD67" s="10">
        <v>2018218</v>
      </c>
      <c r="DE67" s="10">
        <v>582733</v>
      </c>
      <c r="DF67" s="10">
        <v>1435485</v>
      </c>
      <c r="DG67" s="10">
        <v>213208</v>
      </c>
      <c r="DH67" s="10">
        <v>80220</v>
      </c>
      <c r="DI67" s="10">
        <v>132988</v>
      </c>
      <c r="DJ67" s="10">
        <v>3120261</v>
      </c>
      <c r="DK67" s="10">
        <v>1316926</v>
      </c>
      <c r="DL67" s="10">
        <v>1803335</v>
      </c>
      <c r="DM67" s="10">
        <v>685065</v>
      </c>
      <c r="DN67" s="10">
        <v>412789</v>
      </c>
      <c r="DO67" s="10">
        <v>272276</v>
      </c>
      <c r="DP67" s="10">
        <v>1285688</v>
      </c>
      <c r="DQ67" s="10">
        <v>353289</v>
      </c>
      <c r="DR67" s="10">
        <v>932399</v>
      </c>
      <c r="DS67" s="10">
        <v>4465504</v>
      </c>
      <c r="DT67" s="10">
        <v>1501902</v>
      </c>
      <c r="DU67" s="10">
        <v>2963602</v>
      </c>
      <c r="DV67" s="10">
        <v>562390</v>
      </c>
      <c r="DW67" s="10">
        <v>449333</v>
      </c>
      <c r="DX67" s="10">
        <v>113057</v>
      </c>
      <c r="DY67" s="10">
        <v>1433905</v>
      </c>
      <c r="DZ67" s="10">
        <v>599011</v>
      </c>
      <c r="EA67" s="10">
        <v>834894</v>
      </c>
      <c r="EB67" s="10">
        <v>201518</v>
      </c>
      <c r="EC67" s="10">
        <v>108560</v>
      </c>
      <c r="ED67" s="10">
        <v>92958</v>
      </c>
      <c r="EE67" s="10">
        <v>1323042</v>
      </c>
      <c r="EF67" s="10">
        <v>255740</v>
      </c>
      <c r="EG67" s="10">
        <v>1067302</v>
      </c>
      <c r="EH67" s="10">
        <v>10996421</v>
      </c>
      <c r="EI67" s="10">
        <v>1304988</v>
      </c>
      <c r="EJ67" s="10">
        <v>9691433</v>
      </c>
      <c r="EK67" s="10">
        <v>716787</v>
      </c>
      <c r="EL67" s="10">
        <v>236315</v>
      </c>
      <c r="EM67" s="10">
        <v>480472</v>
      </c>
      <c r="EN67" s="10">
        <v>144596</v>
      </c>
      <c r="EO67" s="10">
        <v>101073</v>
      </c>
      <c r="EP67" s="10">
        <v>43523</v>
      </c>
      <c r="EQ67" s="10">
        <v>2485448</v>
      </c>
      <c r="ER67" s="10">
        <v>1114484</v>
      </c>
      <c r="ES67" s="10">
        <v>1370964</v>
      </c>
      <c r="ET67" s="10">
        <v>3546398</v>
      </c>
      <c r="EU67" s="10">
        <v>1505051</v>
      </c>
      <c r="EV67" s="10">
        <v>2041347</v>
      </c>
      <c r="EW67" s="10">
        <v>330715</v>
      </c>
      <c r="EX67" s="10">
        <v>206560</v>
      </c>
      <c r="EY67" s="10">
        <v>124155</v>
      </c>
      <c r="EZ67" s="10">
        <v>1416398</v>
      </c>
      <c r="FA67" s="10">
        <v>653454</v>
      </c>
      <c r="FB67" s="10">
        <v>762944</v>
      </c>
      <c r="FC67" s="10">
        <v>68539</v>
      </c>
      <c r="FD67" s="10">
        <v>21916</v>
      </c>
      <c r="FE67" s="10">
        <v>46623</v>
      </c>
      <c r="FF67" s="344"/>
      <c r="FG67" s="344"/>
      <c r="FH67" s="341"/>
    </row>
    <row r="68" spans="1:164" ht="25.5" customHeight="1">
      <c r="A68" s="666" t="s">
        <v>546</v>
      </c>
      <c r="B68" s="666"/>
      <c r="C68" s="666"/>
      <c r="D68" s="10">
        <v>349184873</v>
      </c>
      <c r="E68" s="10"/>
      <c r="F68" s="10"/>
      <c r="G68" s="10">
        <v>295228154</v>
      </c>
      <c r="H68" s="10">
        <v>53956719</v>
      </c>
      <c r="I68" s="10">
        <v>3725408</v>
      </c>
      <c r="J68" s="10">
        <v>3490939</v>
      </c>
      <c r="K68" s="10">
        <v>234469</v>
      </c>
      <c r="L68" s="10">
        <v>1402440</v>
      </c>
      <c r="M68" s="10">
        <v>1370274</v>
      </c>
      <c r="N68" s="10">
        <v>32165</v>
      </c>
      <c r="O68" s="10">
        <v>4782380</v>
      </c>
      <c r="P68" s="10">
        <v>4314876</v>
      </c>
      <c r="Q68" s="10">
        <v>467503</v>
      </c>
      <c r="R68" s="10">
        <v>2030588</v>
      </c>
      <c r="S68" s="10">
        <v>1979700</v>
      </c>
      <c r="T68" s="10">
        <v>50888</v>
      </c>
      <c r="U68" s="10">
        <v>64645750</v>
      </c>
      <c r="V68" s="10">
        <v>51429652</v>
      </c>
      <c r="W68" s="10">
        <v>13216099</v>
      </c>
      <c r="X68" s="10">
        <v>6006784</v>
      </c>
      <c r="Y68" s="10">
        <v>5612086</v>
      </c>
      <c r="Z68" s="10">
        <v>394699</v>
      </c>
      <c r="AA68" s="10">
        <v>5639111</v>
      </c>
      <c r="AB68" s="10">
        <v>4753228</v>
      </c>
      <c r="AC68" s="10">
        <v>885883</v>
      </c>
      <c r="AD68" s="10">
        <v>786570</v>
      </c>
      <c r="AE68" s="10">
        <v>704301</v>
      </c>
      <c r="AF68" s="10">
        <v>82269</v>
      </c>
      <c r="AG68" s="10">
        <v>569291</v>
      </c>
      <c r="AH68" s="10">
        <v>0</v>
      </c>
      <c r="AI68" s="10">
        <v>569291</v>
      </c>
      <c r="AJ68" s="10">
        <v>11978515</v>
      </c>
      <c r="AK68" s="10">
        <v>9314690</v>
      </c>
      <c r="AL68" s="10">
        <v>2663825</v>
      </c>
      <c r="AM68" s="10">
        <v>7523803</v>
      </c>
      <c r="AN68" s="10">
        <v>6543990</v>
      </c>
      <c r="AO68" s="10">
        <v>979813</v>
      </c>
      <c r="AP68" s="10">
        <v>1488946</v>
      </c>
      <c r="AQ68" s="10">
        <v>1488946</v>
      </c>
      <c r="AR68" s="10">
        <v>0</v>
      </c>
      <c r="AS68" s="10">
        <v>1154348</v>
      </c>
      <c r="AT68" s="10">
        <v>1152054</v>
      </c>
      <c r="AU68" s="10">
        <v>2294</v>
      </c>
      <c r="AV68" s="10">
        <v>21177603</v>
      </c>
      <c r="AW68" s="10">
        <v>15292920</v>
      </c>
      <c r="AX68" s="10">
        <v>5884682</v>
      </c>
      <c r="AY68" s="10">
        <v>2982723</v>
      </c>
      <c r="AZ68" s="10">
        <v>2881578</v>
      </c>
      <c r="BA68" s="10">
        <v>101145</v>
      </c>
      <c r="BB68" s="10">
        <v>2633895</v>
      </c>
      <c r="BC68" s="10">
        <v>2629524</v>
      </c>
      <c r="BD68" s="10">
        <v>4371</v>
      </c>
      <c r="BE68" s="10">
        <v>2027033</v>
      </c>
      <c r="BF68" s="10">
        <v>1912827</v>
      </c>
      <c r="BG68" s="10">
        <v>114205</v>
      </c>
      <c r="BH68" s="10">
        <v>4650499</v>
      </c>
      <c r="BI68" s="10">
        <v>4571074</v>
      </c>
      <c r="BJ68" s="10">
        <v>79427</v>
      </c>
      <c r="BK68" s="10">
        <v>4892436</v>
      </c>
      <c r="BL68" s="10">
        <v>4639811</v>
      </c>
      <c r="BM68" s="10">
        <v>252625</v>
      </c>
      <c r="BN68" s="10">
        <v>1028113</v>
      </c>
      <c r="BO68" s="10">
        <v>1028113</v>
      </c>
      <c r="BP68" s="10">
        <v>0</v>
      </c>
      <c r="BQ68" s="10">
        <v>5841363</v>
      </c>
      <c r="BR68" s="10">
        <v>4367221</v>
      </c>
      <c r="BS68" s="10">
        <v>1474142</v>
      </c>
      <c r="BT68" s="10">
        <v>8921696</v>
      </c>
      <c r="BU68" s="10">
        <v>6814504</v>
      </c>
      <c r="BV68" s="10">
        <v>2107191</v>
      </c>
      <c r="BW68" s="10">
        <v>9831341</v>
      </c>
      <c r="BX68" s="10">
        <v>8057923</v>
      </c>
      <c r="BY68" s="10">
        <v>1773418</v>
      </c>
      <c r="BZ68" s="10">
        <v>5695677</v>
      </c>
      <c r="CA68" s="10">
        <v>5539027</v>
      </c>
      <c r="CB68" s="10">
        <v>156649</v>
      </c>
      <c r="CC68" s="10">
        <v>2745997</v>
      </c>
      <c r="CD68" s="10">
        <v>2745997</v>
      </c>
      <c r="CE68" s="10">
        <v>0</v>
      </c>
      <c r="CF68" s="10">
        <v>5527965</v>
      </c>
      <c r="CG68" s="10">
        <v>4764102</v>
      </c>
      <c r="CH68" s="10">
        <v>763864</v>
      </c>
      <c r="CI68" s="10">
        <v>1078640</v>
      </c>
      <c r="CJ68" s="10">
        <v>1077181</v>
      </c>
      <c r="CK68" s="10">
        <v>1459</v>
      </c>
      <c r="CL68" s="10">
        <v>1118997</v>
      </c>
      <c r="CM68" s="10">
        <v>761279</v>
      </c>
      <c r="CN68" s="10">
        <v>357718</v>
      </c>
      <c r="CO68" s="10">
        <v>2606225</v>
      </c>
      <c r="CP68" s="10">
        <v>2606225</v>
      </c>
      <c r="CQ68" s="10">
        <v>0</v>
      </c>
      <c r="CR68" s="10">
        <v>811847</v>
      </c>
      <c r="CS68" s="10">
        <v>791338</v>
      </c>
      <c r="CT68" s="10">
        <v>20508</v>
      </c>
      <c r="CU68" s="10">
        <v>13579511</v>
      </c>
      <c r="CV68" s="10">
        <v>13568288</v>
      </c>
      <c r="CW68" s="10">
        <v>11224</v>
      </c>
      <c r="CX68" s="10">
        <v>2395705</v>
      </c>
      <c r="CY68" s="10">
        <v>2395705</v>
      </c>
      <c r="CZ68" s="10">
        <v>0</v>
      </c>
      <c r="DA68" s="10">
        <v>35378861</v>
      </c>
      <c r="DB68" s="10">
        <v>22531619</v>
      </c>
      <c r="DC68" s="10">
        <v>12847242</v>
      </c>
      <c r="DD68" s="10">
        <v>6218579</v>
      </c>
      <c r="DE68" s="10">
        <v>6168059</v>
      </c>
      <c r="DF68" s="10">
        <v>50520</v>
      </c>
      <c r="DG68" s="10">
        <v>699804</v>
      </c>
      <c r="DH68" s="10">
        <v>666636</v>
      </c>
      <c r="DI68" s="10">
        <v>33167</v>
      </c>
      <c r="DJ68" s="10">
        <v>17491010</v>
      </c>
      <c r="DK68" s="10">
        <v>17323549</v>
      </c>
      <c r="DL68" s="10">
        <v>167461</v>
      </c>
      <c r="DM68" s="10">
        <v>2957493</v>
      </c>
      <c r="DN68" s="10">
        <v>2854182</v>
      </c>
      <c r="DO68" s="10">
        <v>103311</v>
      </c>
      <c r="DP68" s="10">
        <v>5780671</v>
      </c>
      <c r="DQ68" s="10">
        <v>5580577</v>
      </c>
      <c r="DR68" s="10">
        <v>200094</v>
      </c>
      <c r="DS68" s="10">
        <v>15124421</v>
      </c>
      <c r="DT68" s="10">
        <v>12734110</v>
      </c>
      <c r="DU68" s="10">
        <v>2390310</v>
      </c>
      <c r="DV68" s="10">
        <v>1580593</v>
      </c>
      <c r="DW68" s="10">
        <v>1288614</v>
      </c>
      <c r="DX68" s="10">
        <v>291980</v>
      </c>
      <c r="DY68" s="10">
        <v>3693708</v>
      </c>
      <c r="DZ68" s="10">
        <v>3686073</v>
      </c>
      <c r="EA68" s="10">
        <v>7636</v>
      </c>
      <c r="EB68" s="10">
        <v>602565</v>
      </c>
      <c r="EC68" s="10">
        <v>572221</v>
      </c>
      <c r="ED68" s="10">
        <v>30344</v>
      </c>
      <c r="EE68" s="10">
        <v>3421504</v>
      </c>
      <c r="EF68" s="10">
        <v>2654456</v>
      </c>
      <c r="EG68" s="10">
        <v>767048</v>
      </c>
      <c r="EH68" s="10">
        <v>20521969</v>
      </c>
      <c r="EI68" s="10">
        <v>18229450</v>
      </c>
      <c r="EJ68" s="10">
        <v>2292519</v>
      </c>
      <c r="EK68" s="10">
        <v>1887434</v>
      </c>
      <c r="EL68" s="10">
        <v>1872557</v>
      </c>
      <c r="EM68" s="10">
        <v>14878</v>
      </c>
      <c r="EN68" s="10">
        <v>420420</v>
      </c>
      <c r="EO68" s="10">
        <v>396363</v>
      </c>
      <c r="EP68" s="10">
        <v>24056</v>
      </c>
      <c r="EQ68" s="10">
        <v>6108443</v>
      </c>
      <c r="ER68" s="10">
        <v>5008887</v>
      </c>
      <c r="ES68" s="10">
        <v>1099556</v>
      </c>
      <c r="ET68" s="10">
        <v>7490598</v>
      </c>
      <c r="EU68" s="10">
        <v>7190780</v>
      </c>
      <c r="EV68" s="10">
        <v>299818</v>
      </c>
      <c r="EW68" s="10">
        <v>1630138</v>
      </c>
      <c r="EX68" s="10">
        <v>1573732</v>
      </c>
      <c r="EY68" s="10">
        <v>56406</v>
      </c>
      <c r="EZ68" s="10">
        <v>6057554</v>
      </c>
      <c r="FA68" s="10">
        <v>5459008</v>
      </c>
      <c r="FB68" s="10">
        <v>598547</v>
      </c>
      <c r="FC68" s="10">
        <v>837908</v>
      </c>
      <c r="FD68" s="10">
        <v>837908</v>
      </c>
      <c r="FE68" s="10">
        <v>0</v>
      </c>
      <c r="FF68" s="344"/>
      <c r="FG68" s="344"/>
      <c r="FH68" s="341"/>
    </row>
    <row r="69" spans="1:164" ht="25.5" customHeight="1">
      <c r="A69" s="666" t="s">
        <v>547</v>
      </c>
      <c r="B69" s="666"/>
      <c r="C69" s="666"/>
      <c r="D69" s="10">
        <v>963314955</v>
      </c>
      <c r="E69" s="10"/>
      <c r="F69" s="10"/>
      <c r="G69" s="10">
        <v>275040584</v>
      </c>
      <c r="H69" s="10">
        <v>688274372</v>
      </c>
      <c r="I69" s="10">
        <v>13292050</v>
      </c>
      <c r="J69" s="10">
        <v>4922514</v>
      </c>
      <c r="K69" s="10">
        <v>8369536</v>
      </c>
      <c r="L69" s="10">
        <v>3519685</v>
      </c>
      <c r="M69" s="10">
        <v>1705821</v>
      </c>
      <c r="N69" s="10">
        <v>1813864</v>
      </c>
      <c r="O69" s="10">
        <v>14980205</v>
      </c>
      <c r="P69" s="10">
        <v>4090546</v>
      </c>
      <c r="Q69" s="10">
        <v>10889659</v>
      </c>
      <c r="R69" s="10">
        <v>7166598</v>
      </c>
      <c r="S69" s="10">
        <v>3021356</v>
      </c>
      <c r="T69" s="10">
        <v>4145242</v>
      </c>
      <c r="U69" s="10">
        <v>144502114</v>
      </c>
      <c r="V69" s="10">
        <v>35729577</v>
      </c>
      <c r="W69" s="10">
        <v>108772537</v>
      </c>
      <c r="X69" s="10">
        <v>17282791</v>
      </c>
      <c r="Y69" s="10">
        <v>5509418</v>
      </c>
      <c r="Z69" s="10">
        <v>11773373</v>
      </c>
      <c r="AA69" s="10">
        <v>12884383</v>
      </c>
      <c r="AB69" s="10">
        <v>4535378</v>
      </c>
      <c r="AC69" s="10">
        <v>8349004</v>
      </c>
      <c r="AD69" s="10">
        <v>2786973</v>
      </c>
      <c r="AE69" s="10">
        <v>1424947</v>
      </c>
      <c r="AF69" s="10">
        <v>1362026</v>
      </c>
      <c r="AG69" s="10">
        <v>4225336</v>
      </c>
      <c r="AH69" s="10">
        <v>0</v>
      </c>
      <c r="AI69" s="10">
        <v>4225336</v>
      </c>
      <c r="AJ69" s="10">
        <v>45037688</v>
      </c>
      <c r="AK69" s="10">
        <v>9319466</v>
      </c>
      <c r="AL69" s="10">
        <v>35718222</v>
      </c>
      <c r="AM69" s="10">
        <v>24658975</v>
      </c>
      <c r="AN69" s="10">
        <v>6680415</v>
      </c>
      <c r="AO69" s="10">
        <v>17978560</v>
      </c>
      <c r="AP69" s="10">
        <v>4491824</v>
      </c>
      <c r="AQ69" s="10">
        <v>3353048</v>
      </c>
      <c r="AR69" s="10">
        <v>1138775</v>
      </c>
      <c r="AS69" s="10">
        <v>4075599</v>
      </c>
      <c r="AT69" s="10">
        <v>1470850</v>
      </c>
      <c r="AU69" s="10">
        <v>2604750</v>
      </c>
      <c r="AV69" s="10">
        <v>38520946</v>
      </c>
      <c r="AW69" s="10">
        <v>8199405</v>
      </c>
      <c r="AX69" s="10">
        <v>30321540</v>
      </c>
      <c r="AY69" s="10">
        <v>15233264</v>
      </c>
      <c r="AZ69" s="10">
        <v>4578985</v>
      </c>
      <c r="BA69" s="10">
        <v>10654279</v>
      </c>
      <c r="BB69" s="10">
        <v>10425719</v>
      </c>
      <c r="BC69" s="10">
        <v>3573499</v>
      </c>
      <c r="BD69" s="10">
        <v>6852219</v>
      </c>
      <c r="BE69" s="10">
        <v>9474739</v>
      </c>
      <c r="BF69" s="10">
        <v>2951778</v>
      </c>
      <c r="BG69" s="10">
        <v>6522961</v>
      </c>
      <c r="BH69" s="10">
        <v>11137246</v>
      </c>
      <c r="BI69" s="10">
        <v>4373700</v>
      </c>
      <c r="BJ69" s="10">
        <v>6763546</v>
      </c>
      <c r="BK69" s="10">
        <v>11878533</v>
      </c>
      <c r="BL69" s="10">
        <v>4049934</v>
      </c>
      <c r="BM69" s="10">
        <v>7828598</v>
      </c>
      <c r="BN69" s="10">
        <v>3374682</v>
      </c>
      <c r="BO69" s="10">
        <v>1069165</v>
      </c>
      <c r="BP69" s="10">
        <v>2305517</v>
      </c>
      <c r="BQ69" s="10">
        <v>19931516</v>
      </c>
      <c r="BR69" s="10">
        <v>5495407</v>
      </c>
      <c r="BS69" s="10">
        <v>14436109</v>
      </c>
      <c r="BT69" s="10">
        <v>21756110</v>
      </c>
      <c r="BU69" s="10">
        <v>7084206</v>
      </c>
      <c r="BV69" s="10">
        <v>14671904</v>
      </c>
      <c r="BW69" s="10">
        <v>25189167</v>
      </c>
      <c r="BX69" s="10">
        <v>9900659</v>
      </c>
      <c r="BY69" s="10">
        <v>15288507</v>
      </c>
      <c r="BZ69" s="10">
        <v>17722567</v>
      </c>
      <c r="CA69" s="10">
        <v>5679113</v>
      </c>
      <c r="CB69" s="10">
        <v>12043454</v>
      </c>
      <c r="CC69" s="10">
        <v>7897995</v>
      </c>
      <c r="CD69" s="10">
        <v>2599156</v>
      </c>
      <c r="CE69" s="10">
        <v>5298839</v>
      </c>
      <c r="CF69" s="10">
        <v>14564896</v>
      </c>
      <c r="CG69" s="10">
        <v>4027051</v>
      </c>
      <c r="CH69" s="10">
        <v>10537845</v>
      </c>
      <c r="CI69" s="10">
        <v>2870606</v>
      </c>
      <c r="CJ69" s="10">
        <v>1149813</v>
      </c>
      <c r="CK69" s="10">
        <v>1720793</v>
      </c>
      <c r="CL69" s="10">
        <v>6267737</v>
      </c>
      <c r="CM69" s="10">
        <v>1579254</v>
      </c>
      <c r="CN69" s="10">
        <v>4688484</v>
      </c>
      <c r="CO69" s="10">
        <v>7068421</v>
      </c>
      <c r="CP69" s="10">
        <v>1737065</v>
      </c>
      <c r="CQ69" s="10">
        <v>5331356</v>
      </c>
      <c r="CR69" s="10">
        <v>3812649</v>
      </c>
      <c r="CS69" s="10">
        <v>1156326</v>
      </c>
      <c r="CT69" s="10">
        <v>2656323</v>
      </c>
      <c r="CU69" s="10">
        <v>33885145</v>
      </c>
      <c r="CV69" s="10">
        <v>10181242</v>
      </c>
      <c r="CW69" s="10">
        <v>23703902</v>
      </c>
      <c r="CX69" s="10">
        <v>6081319</v>
      </c>
      <c r="CY69" s="10">
        <v>2528205</v>
      </c>
      <c r="CZ69" s="10">
        <v>3553114</v>
      </c>
      <c r="DA69" s="10">
        <v>85107169</v>
      </c>
      <c r="DB69" s="10">
        <v>18431443</v>
      </c>
      <c r="DC69" s="10">
        <v>66675726</v>
      </c>
      <c r="DD69" s="10">
        <v>28295901</v>
      </c>
      <c r="DE69" s="10">
        <v>8181078</v>
      </c>
      <c r="DF69" s="10">
        <v>20114823</v>
      </c>
      <c r="DG69" s="10">
        <v>2545370</v>
      </c>
      <c r="DH69" s="10">
        <v>1097761</v>
      </c>
      <c r="DI69" s="10">
        <v>1447610</v>
      </c>
      <c r="DJ69" s="10">
        <v>31511638</v>
      </c>
      <c r="DK69" s="10">
        <v>8301530</v>
      </c>
      <c r="DL69" s="10">
        <v>23210108</v>
      </c>
      <c r="DM69" s="10">
        <v>9300471</v>
      </c>
      <c r="DN69" s="10">
        <v>3300913</v>
      </c>
      <c r="DO69" s="10">
        <v>5999557</v>
      </c>
      <c r="DP69" s="10">
        <v>12707304</v>
      </c>
      <c r="DQ69" s="10">
        <v>4882807</v>
      </c>
      <c r="DR69" s="10">
        <v>7824498</v>
      </c>
      <c r="DS69" s="10">
        <v>33415763</v>
      </c>
      <c r="DT69" s="10">
        <v>10490084</v>
      </c>
      <c r="DU69" s="10">
        <v>22925679</v>
      </c>
      <c r="DV69" s="10">
        <v>3230019</v>
      </c>
      <c r="DW69" s="10">
        <v>1325482</v>
      </c>
      <c r="DX69" s="10">
        <v>1904537</v>
      </c>
      <c r="DY69" s="10">
        <v>12521907</v>
      </c>
      <c r="DZ69" s="10">
        <v>4031756</v>
      </c>
      <c r="EA69" s="10">
        <v>8490152</v>
      </c>
      <c r="EB69" s="10">
        <v>2208280</v>
      </c>
      <c r="EC69" s="10">
        <v>788555</v>
      </c>
      <c r="ED69" s="10">
        <v>1419725</v>
      </c>
      <c r="EE69" s="10">
        <v>15285557</v>
      </c>
      <c r="EF69" s="10">
        <v>4100046</v>
      </c>
      <c r="EG69" s="10">
        <v>11185511</v>
      </c>
      <c r="EH69" s="10">
        <v>77348986</v>
      </c>
      <c r="EI69" s="10">
        <v>18986791</v>
      </c>
      <c r="EJ69" s="10">
        <v>58362195</v>
      </c>
      <c r="EK69" s="10">
        <v>7951669</v>
      </c>
      <c r="EL69" s="10">
        <v>3560494</v>
      </c>
      <c r="EM69" s="10">
        <v>4391175</v>
      </c>
      <c r="EN69" s="10">
        <v>2262096</v>
      </c>
      <c r="EO69" s="10">
        <v>959299</v>
      </c>
      <c r="EP69" s="10">
        <v>1302797</v>
      </c>
      <c r="EQ69" s="10">
        <v>24611669</v>
      </c>
      <c r="ER69" s="10">
        <v>7751506</v>
      </c>
      <c r="ES69" s="10">
        <v>16860163</v>
      </c>
      <c r="ET69" s="10">
        <v>26180453</v>
      </c>
      <c r="EU69" s="10">
        <v>8302069</v>
      </c>
      <c r="EV69" s="10">
        <v>17878383</v>
      </c>
      <c r="EW69" s="10">
        <v>4361467</v>
      </c>
      <c r="EX69" s="10">
        <v>1816508</v>
      </c>
      <c r="EY69" s="10">
        <v>2544959</v>
      </c>
      <c r="EZ69" s="10">
        <v>15764266</v>
      </c>
      <c r="FA69" s="10">
        <v>4351591</v>
      </c>
      <c r="FB69" s="10">
        <v>11412675</v>
      </c>
      <c r="FC69" s="10">
        <v>2707494</v>
      </c>
      <c r="FD69" s="10">
        <v>703571</v>
      </c>
      <c r="FE69" s="10">
        <v>2003923</v>
      </c>
      <c r="FF69" s="344"/>
      <c r="FG69" s="344"/>
      <c r="FH69" s="341"/>
    </row>
    <row r="70" spans="1:164" ht="25.5" customHeight="1">
      <c r="A70" s="666" t="s">
        <v>548</v>
      </c>
      <c r="B70" s="666"/>
      <c r="C70" s="666"/>
      <c r="D70" s="10">
        <v>3660096474</v>
      </c>
      <c r="E70" s="10"/>
      <c r="F70" s="10"/>
      <c r="G70" s="10">
        <v>1764881299</v>
      </c>
      <c r="H70" s="10">
        <v>1895215175</v>
      </c>
      <c r="I70" s="10">
        <v>48692526</v>
      </c>
      <c r="J70" s="10">
        <v>25560787</v>
      </c>
      <c r="K70" s="10">
        <v>23131739</v>
      </c>
      <c r="L70" s="10">
        <v>14928952</v>
      </c>
      <c r="M70" s="10">
        <v>9463350</v>
      </c>
      <c r="N70" s="10">
        <v>5465601</v>
      </c>
      <c r="O70" s="10">
        <v>60174093</v>
      </c>
      <c r="P70" s="10">
        <v>31137083</v>
      </c>
      <c r="Q70" s="10">
        <v>29037009</v>
      </c>
      <c r="R70" s="10">
        <v>28105440</v>
      </c>
      <c r="S70" s="10">
        <v>17685397</v>
      </c>
      <c r="T70" s="10">
        <v>10420043</v>
      </c>
      <c r="U70" s="10">
        <v>564457284</v>
      </c>
      <c r="V70" s="10">
        <v>242574464</v>
      </c>
      <c r="W70" s="10">
        <v>321882821</v>
      </c>
      <c r="X70" s="10">
        <v>60529997</v>
      </c>
      <c r="Y70" s="10">
        <v>27355144</v>
      </c>
      <c r="Z70" s="10">
        <v>33174854</v>
      </c>
      <c r="AA70" s="10">
        <v>40976426</v>
      </c>
      <c r="AB70" s="10">
        <v>22294908</v>
      </c>
      <c r="AC70" s="10">
        <v>18681518</v>
      </c>
      <c r="AD70" s="10">
        <v>12108108</v>
      </c>
      <c r="AE70" s="10">
        <v>8425938</v>
      </c>
      <c r="AF70" s="10">
        <v>3682170</v>
      </c>
      <c r="AG70" s="10">
        <v>17556756</v>
      </c>
      <c r="AH70" s="10">
        <v>0</v>
      </c>
      <c r="AI70" s="10">
        <v>17556756</v>
      </c>
      <c r="AJ70" s="10">
        <v>176598452</v>
      </c>
      <c r="AK70" s="10">
        <v>71211777</v>
      </c>
      <c r="AL70" s="10">
        <v>105386675</v>
      </c>
      <c r="AM70" s="10">
        <v>85066181</v>
      </c>
      <c r="AN70" s="10">
        <v>37214646</v>
      </c>
      <c r="AO70" s="10">
        <v>47851535</v>
      </c>
      <c r="AP70" s="10">
        <v>16780828</v>
      </c>
      <c r="AQ70" s="10">
        <v>12352661</v>
      </c>
      <c r="AR70" s="10">
        <v>4428167</v>
      </c>
      <c r="AS70" s="10">
        <v>13177791</v>
      </c>
      <c r="AT70" s="10">
        <v>7168783</v>
      </c>
      <c r="AU70" s="10">
        <v>6009008</v>
      </c>
      <c r="AV70" s="10">
        <v>146783951</v>
      </c>
      <c r="AW70" s="10">
        <v>66322692</v>
      </c>
      <c r="AX70" s="10">
        <v>80461258</v>
      </c>
      <c r="AY70" s="10">
        <v>58876651</v>
      </c>
      <c r="AZ70" s="10">
        <v>30808925</v>
      </c>
      <c r="BA70" s="10">
        <v>28067726</v>
      </c>
      <c r="BB70" s="10">
        <v>35455963</v>
      </c>
      <c r="BC70" s="10">
        <v>17746158</v>
      </c>
      <c r="BD70" s="10">
        <v>17709805</v>
      </c>
      <c r="BE70" s="10">
        <v>30533827</v>
      </c>
      <c r="BF70" s="10">
        <v>14737791</v>
      </c>
      <c r="BG70" s="10">
        <v>15796035</v>
      </c>
      <c r="BH70" s="10">
        <v>46111714</v>
      </c>
      <c r="BI70" s="10">
        <v>30602180</v>
      </c>
      <c r="BJ70" s="10">
        <v>15509536</v>
      </c>
      <c r="BK70" s="10">
        <v>48863935</v>
      </c>
      <c r="BL70" s="10">
        <v>27376267</v>
      </c>
      <c r="BM70" s="10">
        <v>21487668</v>
      </c>
      <c r="BN70" s="10">
        <v>12814776</v>
      </c>
      <c r="BO70" s="10">
        <v>7716911</v>
      </c>
      <c r="BP70" s="10">
        <v>5097865</v>
      </c>
      <c r="BQ70" s="10">
        <v>69565402</v>
      </c>
      <c r="BR70" s="10">
        <v>35681919</v>
      </c>
      <c r="BS70" s="10">
        <v>33883483</v>
      </c>
      <c r="BT70" s="10">
        <v>93230008</v>
      </c>
      <c r="BU70" s="10">
        <v>56648932</v>
      </c>
      <c r="BV70" s="10">
        <v>36581075</v>
      </c>
      <c r="BW70" s="10">
        <v>98280036</v>
      </c>
      <c r="BX70" s="10">
        <v>50838996</v>
      </c>
      <c r="BY70" s="10">
        <v>47441040</v>
      </c>
      <c r="BZ70" s="10">
        <v>68638086</v>
      </c>
      <c r="CA70" s="10">
        <v>33767397</v>
      </c>
      <c r="CB70" s="10">
        <v>34870688</v>
      </c>
      <c r="CC70" s="10">
        <v>30079872</v>
      </c>
      <c r="CD70" s="10">
        <v>17104487</v>
      </c>
      <c r="CE70" s="10">
        <v>12975385</v>
      </c>
      <c r="CF70" s="10">
        <v>55122703</v>
      </c>
      <c r="CG70" s="10">
        <v>27430168</v>
      </c>
      <c r="CH70" s="10">
        <v>27692536</v>
      </c>
      <c r="CI70" s="10">
        <v>10864883</v>
      </c>
      <c r="CJ70" s="10">
        <v>6628567</v>
      </c>
      <c r="CK70" s="10">
        <v>4236316</v>
      </c>
      <c r="CL70" s="10">
        <v>23102965</v>
      </c>
      <c r="CM70" s="10">
        <v>8161108</v>
      </c>
      <c r="CN70" s="10">
        <v>14941857</v>
      </c>
      <c r="CO70" s="10">
        <v>26114263</v>
      </c>
      <c r="CP70" s="10">
        <v>11448830</v>
      </c>
      <c r="CQ70" s="10">
        <v>14665433</v>
      </c>
      <c r="CR70" s="10">
        <v>12624760</v>
      </c>
      <c r="CS70" s="10">
        <v>7050802</v>
      </c>
      <c r="CT70" s="10">
        <v>5573957</v>
      </c>
      <c r="CU70" s="10">
        <v>109613464</v>
      </c>
      <c r="CV70" s="10">
        <v>60727402</v>
      </c>
      <c r="CW70" s="10">
        <v>48886063</v>
      </c>
      <c r="CX70" s="10">
        <v>24759625</v>
      </c>
      <c r="CY70" s="10">
        <v>15898083</v>
      </c>
      <c r="CZ70" s="10">
        <v>8861542</v>
      </c>
      <c r="DA70" s="10">
        <v>348338956</v>
      </c>
      <c r="DB70" s="10">
        <v>139176913</v>
      </c>
      <c r="DC70" s="10">
        <v>209162043</v>
      </c>
      <c r="DD70" s="10">
        <v>90356387</v>
      </c>
      <c r="DE70" s="10">
        <v>42135810</v>
      </c>
      <c r="DF70" s="10">
        <v>48220577</v>
      </c>
      <c r="DG70" s="10">
        <v>10807047</v>
      </c>
      <c r="DH70" s="10">
        <v>5559939</v>
      </c>
      <c r="DI70" s="10">
        <v>5247107</v>
      </c>
      <c r="DJ70" s="10">
        <v>129743002</v>
      </c>
      <c r="DK70" s="10">
        <v>69436137</v>
      </c>
      <c r="DL70" s="10">
        <v>60306865</v>
      </c>
      <c r="DM70" s="10">
        <v>34769427</v>
      </c>
      <c r="DN70" s="10">
        <v>20807257</v>
      </c>
      <c r="DO70" s="10">
        <v>13962170</v>
      </c>
      <c r="DP70" s="10">
        <v>53552014</v>
      </c>
      <c r="DQ70" s="10">
        <v>31243566</v>
      </c>
      <c r="DR70" s="10">
        <v>22308448</v>
      </c>
      <c r="DS70" s="10">
        <v>151113453</v>
      </c>
      <c r="DT70" s="10">
        <v>81268826</v>
      </c>
      <c r="DU70" s="10">
        <v>69844626</v>
      </c>
      <c r="DV70" s="10">
        <v>12482843</v>
      </c>
      <c r="DW70" s="10">
        <v>7503043</v>
      </c>
      <c r="DX70" s="10">
        <v>4979801</v>
      </c>
      <c r="DY70" s="10">
        <v>50527476</v>
      </c>
      <c r="DZ70" s="10">
        <v>27147491</v>
      </c>
      <c r="EA70" s="10">
        <v>23379986</v>
      </c>
      <c r="EB70" s="10">
        <v>8154847</v>
      </c>
      <c r="EC70" s="10">
        <v>4401985</v>
      </c>
      <c r="ED70" s="10">
        <v>3752862</v>
      </c>
      <c r="EE70" s="10">
        <v>59616462</v>
      </c>
      <c r="EF70" s="10">
        <v>25335862</v>
      </c>
      <c r="EG70" s="10">
        <v>34280600</v>
      </c>
      <c r="EH70" s="10">
        <v>265101203</v>
      </c>
      <c r="EI70" s="10">
        <v>117307119</v>
      </c>
      <c r="EJ70" s="10">
        <v>147794084</v>
      </c>
      <c r="EK70" s="10">
        <v>30316924</v>
      </c>
      <c r="EL70" s="10">
        <v>16828950</v>
      </c>
      <c r="EM70" s="10">
        <v>13487975</v>
      </c>
      <c r="EN70" s="10">
        <v>8113644</v>
      </c>
      <c r="EO70" s="10">
        <v>5206835</v>
      </c>
      <c r="EP70" s="10">
        <v>2906808</v>
      </c>
      <c r="EQ70" s="10">
        <v>84098145</v>
      </c>
      <c r="ER70" s="10">
        <v>41509378</v>
      </c>
      <c r="ES70" s="10">
        <v>42588767</v>
      </c>
      <c r="ET70" s="10">
        <v>91749601</v>
      </c>
      <c r="EU70" s="10">
        <v>42468778</v>
      </c>
      <c r="EV70" s="10">
        <v>49280823</v>
      </c>
      <c r="EW70" s="10">
        <v>18192840</v>
      </c>
      <c r="EX70" s="10">
        <v>12231080</v>
      </c>
      <c r="EY70" s="10">
        <v>5961760</v>
      </c>
      <c r="EZ70" s="10">
        <v>62264296</v>
      </c>
      <c r="FA70" s="10">
        <v>31047070</v>
      </c>
      <c r="FB70" s="10">
        <v>31217227</v>
      </c>
      <c r="FC70" s="10">
        <v>10208189</v>
      </c>
      <c r="FD70" s="10">
        <v>5122707</v>
      </c>
      <c r="FE70" s="10">
        <v>5085482</v>
      </c>
      <c r="FF70" s="344"/>
      <c r="FG70" s="344"/>
      <c r="FH70" s="341"/>
    </row>
    <row r="71" spans="1:164" ht="25.5" customHeight="1">
      <c r="A71" s="666" t="s">
        <v>549</v>
      </c>
      <c r="B71" s="666"/>
      <c r="C71" s="666"/>
      <c r="D71" s="10">
        <v>3072175501</v>
      </c>
      <c r="E71" s="10"/>
      <c r="F71" s="10"/>
      <c r="G71" s="10">
        <v>1434346550</v>
      </c>
      <c r="H71" s="10">
        <v>1637828951</v>
      </c>
      <c r="I71" s="10">
        <v>41514553</v>
      </c>
      <c r="J71" s="10">
        <v>21748505</v>
      </c>
      <c r="K71" s="10">
        <v>19766048</v>
      </c>
      <c r="L71" s="10">
        <v>12724374</v>
      </c>
      <c r="M71" s="10">
        <v>7949326</v>
      </c>
      <c r="N71" s="10">
        <v>4775048</v>
      </c>
      <c r="O71" s="10">
        <v>49838117</v>
      </c>
      <c r="P71" s="10">
        <v>26793322</v>
      </c>
      <c r="Q71" s="10">
        <v>23044795</v>
      </c>
      <c r="R71" s="10">
        <v>25094715</v>
      </c>
      <c r="S71" s="10">
        <v>15705697</v>
      </c>
      <c r="T71" s="10">
        <v>9389018</v>
      </c>
      <c r="U71" s="10">
        <v>455532277</v>
      </c>
      <c r="V71" s="10">
        <v>188902437</v>
      </c>
      <c r="W71" s="10">
        <v>266629840</v>
      </c>
      <c r="X71" s="10">
        <v>50019941</v>
      </c>
      <c r="Y71" s="10">
        <v>21727986</v>
      </c>
      <c r="Z71" s="10">
        <v>28291955</v>
      </c>
      <c r="AA71" s="10">
        <v>33915839</v>
      </c>
      <c r="AB71" s="10">
        <v>17026896</v>
      </c>
      <c r="AC71" s="10">
        <v>16888943</v>
      </c>
      <c r="AD71" s="10">
        <v>10794468</v>
      </c>
      <c r="AE71" s="10">
        <v>7575650</v>
      </c>
      <c r="AF71" s="10">
        <v>3218818</v>
      </c>
      <c r="AG71" s="10">
        <v>13255086</v>
      </c>
      <c r="AH71" s="10">
        <v>0</v>
      </c>
      <c r="AI71" s="10">
        <v>13255086</v>
      </c>
      <c r="AJ71" s="10">
        <v>153537929</v>
      </c>
      <c r="AK71" s="10">
        <v>61556858</v>
      </c>
      <c r="AL71" s="10">
        <v>91981071</v>
      </c>
      <c r="AM71" s="10">
        <v>71489147</v>
      </c>
      <c r="AN71" s="10">
        <v>30598753</v>
      </c>
      <c r="AO71" s="10">
        <v>40890394</v>
      </c>
      <c r="AP71" s="10">
        <v>14003915</v>
      </c>
      <c r="AQ71" s="10">
        <v>10863715</v>
      </c>
      <c r="AR71" s="10">
        <v>3140200</v>
      </c>
      <c r="AS71" s="10">
        <v>11629994</v>
      </c>
      <c r="AT71" s="10">
        <v>5889492</v>
      </c>
      <c r="AU71" s="10">
        <v>5740502</v>
      </c>
      <c r="AV71" s="10">
        <v>117171254</v>
      </c>
      <c r="AW71" s="10">
        <v>51029772</v>
      </c>
      <c r="AX71" s="10">
        <v>66141482</v>
      </c>
      <c r="AY71" s="10">
        <v>53244348</v>
      </c>
      <c r="AZ71" s="10">
        <v>27927303</v>
      </c>
      <c r="BA71" s="10">
        <v>25317045</v>
      </c>
      <c r="BB71" s="10">
        <v>31323136</v>
      </c>
      <c r="BC71" s="10">
        <v>14903702</v>
      </c>
      <c r="BD71" s="10">
        <v>16419434</v>
      </c>
      <c r="BE71" s="10">
        <v>26908423</v>
      </c>
      <c r="BF71" s="10">
        <v>12824964</v>
      </c>
      <c r="BG71" s="10">
        <v>14083459</v>
      </c>
      <c r="BH71" s="10">
        <v>39402165</v>
      </c>
      <c r="BI71" s="10">
        <v>25994163</v>
      </c>
      <c r="BJ71" s="10">
        <v>13408002</v>
      </c>
      <c r="BK71" s="10">
        <v>42601795</v>
      </c>
      <c r="BL71" s="10">
        <v>22728447</v>
      </c>
      <c r="BM71" s="10">
        <v>19873348</v>
      </c>
      <c r="BN71" s="10">
        <v>11607029</v>
      </c>
      <c r="BO71" s="10">
        <v>6667873</v>
      </c>
      <c r="BP71" s="10">
        <v>4939156</v>
      </c>
      <c r="BQ71" s="10">
        <v>60454952</v>
      </c>
      <c r="BR71" s="10">
        <v>30060884</v>
      </c>
      <c r="BS71" s="10">
        <v>30394068</v>
      </c>
      <c r="BT71" s="10">
        <v>77985102</v>
      </c>
      <c r="BU71" s="10">
        <v>46572438</v>
      </c>
      <c r="BV71" s="10">
        <v>31412664</v>
      </c>
      <c r="BW71" s="10">
        <v>84594013</v>
      </c>
      <c r="BX71" s="10">
        <v>41908302</v>
      </c>
      <c r="BY71" s="10">
        <v>42685711</v>
      </c>
      <c r="BZ71" s="10">
        <v>59331515</v>
      </c>
      <c r="CA71" s="10">
        <v>27756647</v>
      </c>
      <c r="CB71" s="10">
        <v>31574868</v>
      </c>
      <c r="CC71" s="10">
        <v>26196420</v>
      </c>
      <c r="CD71" s="10">
        <v>14071011</v>
      </c>
      <c r="CE71" s="10">
        <v>12125409</v>
      </c>
      <c r="CF71" s="10">
        <v>46786258</v>
      </c>
      <c r="CG71" s="10">
        <v>22666066</v>
      </c>
      <c r="CH71" s="10">
        <v>24120192</v>
      </c>
      <c r="CI71" s="10">
        <v>9479994</v>
      </c>
      <c r="CJ71" s="10">
        <v>5452746</v>
      </c>
      <c r="CK71" s="10">
        <v>4027248</v>
      </c>
      <c r="CL71" s="10">
        <v>17595636</v>
      </c>
      <c r="CM71" s="10">
        <v>7392036</v>
      </c>
      <c r="CN71" s="10">
        <v>10203600</v>
      </c>
      <c r="CO71" s="10">
        <v>21965647</v>
      </c>
      <c r="CP71" s="10">
        <v>8798403</v>
      </c>
      <c r="CQ71" s="10">
        <v>13167244</v>
      </c>
      <c r="CR71" s="10">
        <v>11073023</v>
      </c>
      <c r="CS71" s="10">
        <v>5698524</v>
      </c>
      <c r="CT71" s="10">
        <v>5374499</v>
      </c>
      <c r="CU71" s="10">
        <v>91943861</v>
      </c>
      <c r="CV71" s="10">
        <v>44076279</v>
      </c>
      <c r="CW71" s="10">
        <v>47867582</v>
      </c>
      <c r="CX71" s="10">
        <v>21507245</v>
      </c>
      <c r="CY71" s="10">
        <v>13501207</v>
      </c>
      <c r="CZ71" s="10">
        <v>8006038</v>
      </c>
      <c r="DA71" s="10">
        <v>282775814</v>
      </c>
      <c r="DB71" s="10">
        <v>103437832</v>
      </c>
      <c r="DC71" s="10">
        <v>179337982</v>
      </c>
      <c r="DD71" s="10">
        <v>78557628</v>
      </c>
      <c r="DE71" s="10">
        <v>35815505</v>
      </c>
      <c r="DF71" s="10">
        <v>42742123</v>
      </c>
      <c r="DG71" s="10">
        <v>9655584</v>
      </c>
      <c r="DH71" s="10">
        <v>4812737</v>
      </c>
      <c r="DI71" s="10">
        <v>4842847</v>
      </c>
      <c r="DJ71" s="10">
        <v>107900984</v>
      </c>
      <c r="DK71" s="10">
        <v>51298656</v>
      </c>
      <c r="DL71" s="10">
        <v>56602328</v>
      </c>
      <c r="DM71" s="10">
        <v>29273829</v>
      </c>
      <c r="DN71" s="10">
        <v>16895839</v>
      </c>
      <c r="DO71" s="10">
        <v>12377990</v>
      </c>
      <c r="DP71" s="10">
        <v>44875473</v>
      </c>
      <c r="DQ71" s="10">
        <v>25239467</v>
      </c>
      <c r="DR71" s="10">
        <v>19636006</v>
      </c>
      <c r="DS71" s="10">
        <v>129186398</v>
      </c>
      <c r="DT71" s="10">
        <v>66612221</v>
      </c>
      <c r="DU71" s="10">
        <v>62574177</v>
      </c>
      <c r="DV71" s="10">
        <v>10492167</v>
      </c>
      <c r="DW71" s="10">
        <v>6041741</v>
      </c>
      <c r="DX71" s="10">
        <v>4450426</v>
      </c>
      <c r="DY71" s="10">
        <v>43360492</v>
      </c>
      <c r="DZ71" s="10">
        <v>21844774</v>
      </c>
      <c r="EA71" s="10">
        <v>21515718</v>
      </c>
      <c r="EB71" s="10">
        <v>7193791</v>
      </c>
      <c r="EC71" s="10">
        <v>3829764</v>
      </c>
      <c r="ED71" s="10">
        <v>3364027</v>
      </c>
      <c r="EE71" s="10">
        <v>46661808</v>
      </c>
      <c r="EF71" s="10">
        <v>22679997</v>
      </c>
      <c r="EG71" s="10">
        <v>23981811</v>
      </c>
      <c r="EH71" s="10">
        <v>227414209</v>
      </c>
      <c r="EI71" s="10">
        <v>99074014</v>
      </c>
      <c r="EJ71" s="10">
        <v>128340195</v>
      </c>
      <c r="EK71" s="10">
        <v>26018405</v>
      </c>
      <c r="EL71" s="10">
        <v>14681423</v>
      </c>
      <c r="EM71" s="10">
        <v>11336982</v>
      </c>
      <c r="EN71" s="10">
        <v>7351242</v>
      </c>
      <c r="EO71" s="10">
        <v>4749703</v>
      </c>
      <c r="EP71" s="10">
        <v>2601539</v>
      </c>
      <c r="EQ71" s="10">
        <v>73731720</v>
      </c>
      <c r="ER71" s="10">
        <v>35726273</v>
      </c>
      <c r="ES71" s="10">
        <v>38005447</v>
      </c>
      <c r="ET71" s="10">
        <v>74535514</v>
      </c>
      <c r="EU71" s="10">
        <v>35027141</v>
      </c>
      <c r="EV71" s="10">
        <v>39508373</v>
      </c>
      <c r="EW71" s="10">
        <v>16110014</v>
      </c>
      <c r="EX71" s="10">
        <v>10571658</v>
      </c>
      <c r="EY71" s="10">
        <v>5538356</v>
      </c>
      <c r="EZ71" s="10">
        <v>53678263</v>
      </c>
      <c r="FA71" s="10">
        <v>25506865</v>
      </c>
      <c r="FB71" s="10">
        <v>28171398</v>
      </c>
      <c r="FC71" s="10">
        <v>8879995</v>
      </c>
      <c r="FD71" s="10">
        <v>4131536</v>
      </c>
      <c r="FE71" s="10">
        <v>4748459</v>
      </c>
      <c r="FF71" s="344"/>
      <c r="FG71" s="344"/>
      <c r="FH71" s="341"/>
    </row>
    <row r="72" spans="1:164" ht="25.5" customHeight="1">
      <c r="A72" s="666" t="s">
        <v>296</v>
      </c>
      <c r="B72" s="666"/>
      <c r="C72" s="666"/>
      <c r="D72" s="10">
        <v>310415321</v>
      </c>
      <c r="E72" s="10"/>
      <c r="F72" s="10"/>
      <c r="G72" s="10">
        <v>122659944</v>
      </c>
      <c r="H72" s="10">
        <v>187755377</v>
      </c>
      <c r="I72" s="10">
        <v>4013076</v>
      </c>
      <c r="J72" s="10">
        <v>1982995</v>
      </c>
      <c r="K72" s="10">
        <v>2030081</v>
      </c>
      <c r="L72" s="10">
        <v>1941098</v>
      </c>
      <c r="M72" s="10">
        <v>1150618</v>
      </c>
      <c r="N72" s="10">
        <v>790480</v>
      </c>
      <c r="O72" s="10">
        <v>3914577</v>
      </c>
      <c r="P72" s="10">
        <v>1623295</v>
      </c>
      <c r="Q72" s="10">
        <v>2291282</v>
      </c>
      <c r="R72" s="10">
        <v>2622153</v>
      </c>
      <c r="S72" s="10">
        <v>1368534</v>
      </c>
      <c r="T72" s="10">
        <v>1253619</v>
      </c>
      <c r="U72" s="10">
        <v>34081218</v>
      </c>
      <c r="V72" s="10">
        <v>8265243</v>
      </c>
      <c r="W72" s="10">
        <v>25815975</v>
      </c>
      <c r="X72" s="10">
        <v>6084836</v>
      </c>
      <c r="Y72" s="10">
        <v>1802663</v>
      </c>
      <c r="Z72" s="10">
        <v>4282173</v>
      </c>
      <c r="AA72" s="10">
        <v>3695844</v>
      </c>
      <c r="AB72" s="10">
        <v>2053331</v>
      </c>
      <c r="AC72" s="10">
        <v>1642513</v>
      </c>
      <c r="AD72" s="10">
        <v>1246049</v>
      </c>
      <c r="AE72" s="10">
        <v>881124</v>
      </c>
      <c r="AF72" s="10">
        <v>364925</v>
      </c>
      <c r="AG72" s="10">
        <v>1550998</v>
      </c>
      <c r="AH72" s="10">
        <v>0</v>
      </c>
      <c r="AI72" s="10">
        <v>1550998</v>
      </c>
      <c r="AJ72" s="10">
        <v>17628394</v>
      </c>
      <c r="AK72" s="10">
        <v>7148651</v>
      </c>
      <c r="AL72" s="10">
        <v>10479743</v>
      </c>
      <c r="AM72" s="10">
        <v>8380768</v>
      </c>
      <c r="AN72" s="10">
        <v>3272796</v>
      </c>
      <c r="AO72" s="10">
        <v>5107972</v>
      </c>
      <c r="AP72" s="10">
        <v>1599561</v>
      </c>
      <c r="AQ72" s="10">
        <v>914929</v>
      </c>
      <c r="AR72" s="10">
        <v>684632</v>
      </c>
      <c r="AS72" s="10">
        <v>1090921</v>
      </c>
      <c r="AT72" s="10">
        <v>457908</v>
      </c>
      <c r="AU72" s="10">
        <v>633013</v>
      </c>
      <c r="AV72" s="10">
        <v>12920728</v>
      </c>
      <c r="AW72" s="10">
        <v>5544884</v>
      </c>
      <c r="AX72" s="10">
        <v>7375844</v>
      </c>
      <c r="AY72" s="10">
        <v>4847758</v>
      </c>
      <c r="AZ72" s="10">
        <v>2236280</v>
      </c>
      <c r="BA72" s="10">
        <v>2611478</v>
      </c>
      <c r="BB72" s="10">
        <v>4495639</v>
      </c>
      <c r="BC72" s="10">
        <v>2043786</v>
      </c>
      <c r="BD72" s="10">
        <v>2451853</v>
      </c>
      <c r="BE72" s="10">
        <v>3533354</v>
      </c>
      <c r="BF72" s="10">
        <v>1505017</v>
      </c>
      <c r="BG72" s="10">
        <v>2028337</v>
      </c>
      <c r="BH72" s="10">
        <v>3974332</v>
      </c>
      <c r="BI72" s="10">
        <v>2175823</v>
      </c>
      <c r="BJ72" s="10">
        <v>1798509</v>
      </c>
      <c r="BK72" s="10">
        <v>4666684</v>
      </c>
      <c r="BL72" s="10">
        <v>2143224</v>
      </c>
      <c r="BM72" s="10">
        <v>2523460</v>
      </c>
      <c r="BN72" s="10">
        <v>829097</v>
      </c>
      <c r="BO72" s="10">
        <v>399970</v>
      </c>
      <c r="BP72" s="10">
        <v>429127</v>
      </c>
      <c r="BQ72" s="10">
        <v>4968538</v>
      </c>
      <c r="BR72" s="10">
        <v>2791692</v>
      </c>
      <c r="BS72" s="10">
        <v>2176846</v>
      </c>
      <c r="BT72" s="10">
        <v>6986820</v>
      </c>
      <c r="BU72" s="10">
        <v>3627135</v>
      </c>
      <c r="BV72" s="10">
        <v>3359685</v>
      </c>
      <c r="BW72" s="10">
        <v>5891338</v>
      </c>
      <c r="BX72" s="10">
        <v>2529535</v>
      </c>
      <c r="BY72" s="10">
        <v>3361803</v>
      </c>
      <c r="BZ72" s="10">
        <v>7774939</v>
      </c>
      <c r="CA72" s="10">
        <v>1745575</v>
      </c>
      <c r="CB72" s="10">
        <v>6029364</v>
      </c>
      <c r="CC72" s="10">
        <v>2269442</v>
      </c>
      <c r="CD72" s="10">
        <v>1077250</v>
      </c>
      <c r="CE72" s="10">
        <v>1192192</v>
      </c>
      <c r="CF72" s="10">
        <v>4131850</v>
      </c>
      <c r="CG72" s="10">
        <v>1248841</v>
      </c>
      <c r="CH72" s="10">
        <v>2883009</v>
      </c>
      <c r="CI72" s="10">
        <v>897532</v>
      </c>
      <c r="CJ72" s="10">
        <v>370472</v>
      </c>
      <c r="CK72" s="10">
        <v>527060</v>
      </c>
      <c r="CL72" s="10">
        <v>2494236</v>
      </c>
      <c r="CM72" s="10">
        <v>816259</v>
      </c>
      <c r="CN72" s="10">
        <v>1677977</v>
      </c>
      <c r="CO72" s="10">
        <v>2580292</v>
      </c>
      <c r="CP72" s="10">
        <v>896837</v>
      </c>
      <c r="CQ72" s="10">
        <v>1683455</v>
      </c>
      <c r="CR72" s="10">
        <v>823250</v>
      </c>
      <c r="CS72" s="10">
        <v>488926</v>
      </c>
      <c r="CT72" s="10">
        <v>334324</v>
      </c>
      <c r="CU72" s="10">
        <v>7802388</v>
      </c>
      <c r="CV72" s="10">
        <v>3964850</v>
      </c>
      <c r="CW72" s="10">
        <v>3837538</v>
      </c>
      <c r="CX72" s="10">
        <v>1983787</v>
      </c>
      <c r="CY72" s="10">
        <v>829392</v>
      </c>
      <c r="CZ72" s="10">
        <v>1154395</v>
      </c>
      <c r="DA72" s="10">
        <v>25904189</v>
      </c>
      <c r="DB72" s="10">
        <v>6617034</v>
      </c>
      <c r="DC72" s="10">
        <v>19287155</v>
      </c>
      <c r="DD72" s="10">
        <v>8055435</v>
      </c>
      <c r="DE72" s="10">
        <v>4031445</v>
      </c>
      <c r="DF72" s="10">
        <v>4023990</v>
      </c>
      <c r="DG72" s="10">
        <v>2086413</v>
      </c>
      <c r="DH72" s="10">
        <v>777890</v>
      </c>
      <c r="DI72" s="10">
        <v>1308523</v>
      </c>
      <c r="DJ72" s="10">
        <v>10563326</v>
      </c>
      <c r="DK72" s="10">
        <v>4605675</v>
      </c>
      <c r="DL72" s="10">
        <v>5957651</v>
      </c>
      <c r="DM72" s="10">
        <v>3659754</v>
      </c>
      <c r="DN72" s="10">
        <v>1978012</v>
      </c>
      <c r="DO72" s="10">
        <v>1681742</v>
      </c>
      <c r="DP72" s="10">
        <v>3509884</v>
      </c>
      <c r="DQ72" s="10">
        <v>907632</v>
      </c>
      <c r="DR72" s="10">
        <v>2602252</v>
      </c>
      <c r="DS72" s="10">
        <v>12388142</v>
      </c>
      <c r="DT72" s="10">
        <v>7946821</v>
      </c>
      <c r="DU72" s="10">
        <v>4441321</v>
      </c>
      <c r="DV72" s="10">
        <v>703701</v>
      </c>
      <c r="DW72" s="10">
        <v>429602</v>
      </c>
      <c r="DX72" s="10">
        <v>274099</v>
      </c>
      <c r="DY72" s="10">
        <v>4953534</v>
      </c>
      <c r="DZ72" s="10">
        <v>2158223</v>
      </c>
      <c r="EA72" s="10">
        <v>2795311</v>
      </c>
      <c r="EB72" s="10">
        <v>1010835</v>
      </c>
      <c r="EC72" s="10">
        <v>587919</v>
      </c>
      <c r="ED72" s="10">
        <v>422916</v>
      </c>
      <c r="EE72" s="10">
        <v>4257279</v>
      </c>
      <c r="EF72" s="10">
        <v>1530834</v>
      </c>
      <c r="EG72" s="10">
        <v>2726445</v>
      </c>
      <c r="EH72" s="10">
        <v>31577382</v>
      </c>
      <c r="EI72" s="10">
        <v>11054783</v>
      </c>
      <c r="EJ72" s="10">
        <v>20522599</v>
      </c>
      <c r="EK72" s="10">
        <v>3712946</v>
      </c>
      <c r="EL72" s="10">
        <v>1739728</v>
      </c>
      <c r="EM72" s="10">
        <v>1973218</v>
      </c>
      <c r="EN72" s="10">
        <v>536246</v>
      </c>
      <c r="EO72" s="10">
        <v>336287</v>
      </c>
      <c r="EP72" s="10">
        <v>199959</v>
      </c>
      <c r="EQ72" s="10">
        <v>7671887</v>
      </c>
      <c r="ER72" s="10">
        <v>3223844</v>
      </c>
      <c r="ES72" s="10">
        <v>4448043</v>
      </c>
      <c r="ET72" s="10">
        <v>8827998</v>
      </c>
      <c r="EU72" s="10">
        <v>2802030</v>
      </c>
      <c r="EV72" s="10">
        <v>6025968</v>
      </c>
      <c r="EW72" s="10">
        <v>1340246</v>
      </c>
      <c r="EX72" s="10">
        <v>901028</v>
      </c>
      <c r="EY72" s="10">
        <v>439218</v>
      </c>
      <c r="EZ72" s="10">
        <v>6431745</v>
      </c>
      <c r="FA72" s="10">
        <v>2964528</v>
      </c>
      <c r="FB72" s="10">
        <v>3467217</v>
      </c>
      <c r="FC72" s="10">
        <v>1502882</v>
      </c>
      <c r="FD72" s="10">
        <v>708794</v>
      </c>
      <c r="FE72" s="10">
        <v>794088</v>
      </c>
      <c r="FF72" s="344"/>
      <c r="FG72" s="344"/>
      <c r="FH72" s="341"/>
    </row>
    <row r="73" spans="1:164" ht="25.5" customHeight="1">
      <c r="A73" s="666" t="s">
        <v>550</v>
      </c>
      <c r="B73" s="666"/>
      <c r="C73" s="666"/>
      <c r="D73" s="10">
        <v>2761760180</v>
      </c>
      <c r="E73" s="10"/>
      <c r="F73" s="10"/>
      <c r="G73" s="10">
        <v>1311686606</v>
      </c>
      <c r="H73" s="10">
        <v>1450073574</v>
      </c>
      <c r="I73" s="10">
        <v>37501477</v>
      </c>
      <c r="J73" s="10">
        <v>19765510</v>
      </c>
      <c r="K73" s="10">
        <v>17735967</v>
      </c>
      <c r="L73" s="10">
        <v>10783276</v>
      </c>
      <c r="M73" s="10">
        <v>6798708</v>
      </c>
      <c r="N73" s="10">
        <v>3984568</v>
      </c>
      <c r="O73" s="10">
        <v>45923540</v>
      </c>
      <c r="P73" s="10">
        <v>25170027</v>
      </c>
      <c r="Q73" s="10">
        <v>20753513</v>
      </c>
      <c r="R73" s="10">
        <v>22472562</v>
      </c>
      <c r="S73" s="10">
        <v>14337163</v>
      </c>
      <c r="T73" s="10">
        <v>8135399</v>
      </c>
      <c r="U73" s="10">
        <v>421451059</v>
      </c>
      <c r="V73" s="10">
        <v>180637194</v>
      </c>
      <c r="W73" s="10">
        <v>240813865</v>
      </c>
      <c r="X73" s="10">
        <v>43935105</v>
      </c>
      <c r="Y73" s="10">
        <v>19925323</v>
      </c>
      <c r="Z73" s="10">
        <v>24009782</v>
      </c>
      <c r="AA73" s="10">
        <v>30219995</v>
      </c>
      <c r="AB73" s="10">
        <v>14973565</v>
      </c>
      <c r="AC73" s="10">
        <v>15246430</v>
      </c>
      <c r="AD73" s="10">
        <v>9548419</v>
      </c>
      <c r="AE73" s="10">
        <v>6694526</v>
      </c>
      <c r="AF73" s="10">
        <v>2853893</v>
      </c>
      <c r="AG73" s="10">
        <v>11704088</v>
      </c>
      <c r="AH73" s="10">
        <v>0</v>
      </c>
      <c r="AI73" s="10">
        <v>11704088</v>
      </c>
      <c r="AJ73" s="10">
        <v>135909535</v>
      </c>
      <c r="AK73" s="10">
        <v>54408207</v>
      </c>
      <c r="AL73" s="10">
        <v>81501328</v>
      </c>
      <c r="AM73" s="10">
        <v>63108379</v>
      </c>
      <c r="AN73" s="10">
        <v>27325957</v>
      </c>
      <c r="AO73" s="10">
        <v>35782422</v>
      </c>
      <c r="AP73" s="10">
        <v>12404354</v>
      </c>
      <c r="AQ73" s="10">
        <v>9948786</v>
      </c>
      <c r="AR73" s="10">
        <v>2455568</v>
      </c>
      <c r="AS73" s="10">
        <v>10539073</v>
      </c>
      <c r="AT73" s="10">
        <v>5431584</v>
      </c>
      <c r="AU73" s="10">
        <v>5107489</v>
      </c>
      <c r="AV73" s="10">
        <v>104250526</v>
      </c>
      <c r="AW73" s="10">
        <v>45484888</v>
      </c>
      <c r="AX73" s="10">
        <v>58765638</v>
      </c>
      <c r="AY73" s="10">
        <v>48396590</v>
      </c>
      <c r="AZ73" s="10">
        <v>25691023</v>
      </c>
      <c r="BA73" s="10">
        <v>22705567</v>
      </c>
      <c r="BB73" s="10">
        <v>26827497</v>
      </c>
      <c r="BC73" s="10">
        <v>12859916</v>
      </c>
      <c r="BD73" s="10">
        <v>13967581</v>
      </c>
      <c r="BE73" s="10">
        <v>23375069</v>
      </c>
      <c r="BF73" s="10">
        <v>11319947</v>
      </c>
      <c r="BG73" s="10">
        <v>12055122</v>
      </c>
      <c r="BH73" s="10">
        <v>35427833</v>
      </c>
      <c r="BI73" s="10">
        <v>23818340</v>
      </c>
      <c r="BJ73" s="10">
        <v>11609493</v>
      </c>
      <c r="BK73" s="10">
        <v>37935111</v>
      </c>
      <c r="BL73" s="10">
        <v>20585223</v>
      </c>
      <c r="BM73" s="10">
        <v>17349888</v>
      </c>
      <c r="BN73" s="10">
        <v>10777932</v>
      </c>
      <c r="BO73" s="10">
        <v>6267903</v>
      </c>
      <c r="BP73" s="10">
        <v>4510029</v>
      </c>
      <c r="BQ73" s="10">
        <v>55486414</v>
      </c>
      <c r="BR73" s="10">
        <v>27269192</v>
      </c>
      <c r="BS73" s="10">
        <v>28217222</v>
      </c>
      <c r="BT73" s="10">
        <v>70998282</v>
      </c>
      <c r="BU73" s="10">
        <v>42945303</v>
      </c>
      <c r="BV73" s="10">
        <v>28052979</v>
      </c>
      <c r="BW73" s="10">
        <v>78702675</v>
      </c>
      <c r="BX73" s="10">
        <v>39378767</v>
      </c>
      <c r="BY73" s="10">
        <v>39323908</v>
      </c>
      <c r="BZ73" s="10">
        <v>51556576</v>
      </c>
      <c r="CA73" s="10">
        <v>26011072</v>
      </c>
      <c r="CB73" s="10">
        <v>25545504</v>
      </c>
      <c r="CC73" s="10">
        <v>23926978</v>
      </c>
      <c r="CD73" s="10">
        <v>12993761</v>
      </c>
      <c r="CE73" s="10">
        <v>10933217</v>
      </c>
      <c r="CF73" s="10">
        <v>42654408</v>
      </c>
      <c r="CG73" s="10">
        <v>21417225</v>
      </c>
      <c r="CH73" s="10">
        <v>21237183</v>
      </c>
      <c r="CI73" s="10">
        <v>8582462</v>
      </c>
      <c r="CJ73" s="10">
        <v>5082274</v>
      </c>
      <c r="CK73" s="10">
        <v>3500188</v>
      </c>
      <c r="CL73" s="10">
        <v>15101400</v>
      </c>
      <c r="CM73" s="10">
        <v>6575777</v>
      </c>
      <c r="CN73" s="10">
        <v>8525623</v>
      </c>
      <c r="CO73" s="10">
        <v>19385355</v>
      </c>
      <c r="CP73" s="10">
        <v>7901566</v>
      </c>
      <c r="CQ73" s="10">
        <v>11483789</v>
      </c>
      <c r="CR73" s="10">
        <v>10249773</v>
      </c>
      <c r="CS73" s="10">
        <v>5209598</v>
      </c>
      <c r="CT73" s="10">
        <v>5040175</v>
      </c>
      <c r="CU73" s="10">
        <v>84141473</v>
      </c>
      <c r="CV73" s="10">
        <v>40111429</v>
      </c>
      <c r="CW73" s="10">
        <v>44030044</v>
      </c>
      <c r="CX73" s="10">
        <v>19523458</v>
      </c>
      <c r="CY73" s="10">
        <v>12671815</v>
      </c>
      <c r="CZ73" s="10">
        <v>6851643</v>
      </c>
      <c r="DA73" s="10">
        <v>256871625</v>
      </c>
      <c r="DB73" s="10">
        <v>96820798</v>
      </c>
      <c r="DC73" s="10">
        <v>160050827</v>
      </c>
      <c r="DD73" s="10">
        <v>70502193</v>
      </c>
      <c r="DE73" s="10">
        <v>31784060</v>
      </c>
      <c r="DF73" s="10">
        <v>38718133</v>
      </c>
      <c r="DG73" s="10">
        <v>7569171</v>
      </c>
      <c r="DH73" s="10">
        <v>4034847</v>
      </c>
      <c r="DI73" s="10">
        <v>3534324</v>
      </c>
      <c r="DJ73" s="10">
        <v>97337658</v>
      </c>
      <c r="DK73" s="10">
        <v>46692981</v>
      </c>
      <c r="DL73" s="10">
        <v>50644677</v>
      </c>
      <c r="DM73" s="10">
        <v>25614075</v>
      </c>
      <c r="DN73" s="10">
        <v>14917827</v>
      </c>
      <c r="DO73" s="10">
        <v>10696248</v>
      </c>
      <c r="DP73" s="10">
        <v>41365589</v>
      </c>
      <c r="DQ73" s="10">
        <v>24331835</v>
      </c>
      <c r="DR73" s="10">
        <v>17033754</v>
      </c>
      <c r="DS73" s="10">
        <v>116798256</v>
      </c>
      <c r="DT73" s="10">
        <v>58665400</v>
      </c>
      <c r="DU73" s="10">
        <v>58132856</v>
      </c>
      <c r="DV73" s="10">
        <v>9788466</v>
      </c>
      <c r="DW73" s="10">
        <v>5612139</v>
      </c>
      <c r="DX73" s="10">
        <v>4176327</v>
      </c>
      <c r="DY73" s="10">
        <v>38406958</v>
      </c>
      <c r="DZ73" s="10">
        <v>19686551</v>
      </c>
      <c r="EA73" s="10">
        <v>18720407</v>
      </c>
      <c r="EB73" s="10">
        <v>6182956</v>
      </c>
      <c r="EC73" s="10">
        <v>3241845</v>
      </c>
      <c r="ED73" s="10">
        <v>2941111</v>
      </c>
      <c r="EE73" s="10">
        <v>42404529</v>
      </c>
      <c r="EF73" s="10">
        <v>21149163</v>
      </c>
      <c r="EG73" s="10">
        <v>21255366</v>
      </c>
      <c r="EH73" s="10">
        <v>195836827</v>
      </c>
      <c r="EI73" s="10">
        <v>88019231</v>
      </c>
      <c r="EJ73" s="10">
        <v>107817596</v>
      </c>
      <c r="EK73" s="10">
        <v>22305459</v>
      </c>
      <c r="EL73" s="10">
        <v>12941695</v>
      </c>
      <c r="EM73" s="10">
        <v>9363764</v>
      </c>
      <c r="EN73" s="10">
        <v>6814996</v>
      </c>
      <c r="EO73" s="10">
        <v>4413416</v>
      </c>
      <c r="EP73" s="10">
        <v>2401580</v>
      </c>
      <c r="EQ73" s="10">
        <v>66059833</v>
      </c>
      <c r="ER73" s="10">
        <v>32502429</v>
      </c>
      <c r="ES73" s="10">
        <v>33557404</v>
      </c>
      <c r="ET73" s="10">
        <v>65707516</v>
      </c>
      <c r="EU73" s="10">
        <v>32225111</v>
      </c>
      <c r="EV73" s="10">
        <v>33482405</v>
      </c>
      <c r="EW73" s="10">
        <v>14769768</v>
      </c>
      <c r="EX73" s="10">
        <v>9670630</v>
      </c>
      <c r="EY73" s="10">
        <v>5099138</v>
      </c>
      <c r="EZ73" s="10">
        <v>47246518</v>
      </c>
      <c r="FA73" s="10">
        <v>22542337</v>
      </c>
      <c r="FB73" s="10">
        <v>24704181</v>
      </c>
      <c r="FC73" s="10">
        <v>7377113</v>
      </c>
      <c r="FD73" s="10">
        <v>3422742</v>
      </c>
      <c r="FE73" s="10">
        <v>3954371</v>
      </c>
      <c r="FF73" s="344"/>
      <c r="FG73" s="344"/>
      <c r="FH73" s="341"/>
    </row>
    <row r="74" spans="1:164" ht="15" customHeight="1">
      <c r="A74" s="666" t="s">
        <v>551</v>
      </c>
      <c r="B74" s="666"/>
      <c r="C74" s="666"/>
      <c r="D74" s="446"/>
      <c r="E74" s="446"/>
      <c r="F74" s="446"/>
      <c r="G74" s="446"/>
      <c r="H74" s="446"/>
      <c r="I74" s="446"/>
      <c r="J74" s="446"/>
      <c r="K74" s="446"/>
      <c r="L74" s="446"/>
      <c r="M74" s="446"/>
      <c r="N74" s="446"/>
      <c r="O74" s="446"/>
      <c r="P74" s="446"/>
      <c r="Q74" s="446"/>
      <c r="R74" s="446"/>
      <c r="S74" s="446"/>
      <c r="T74" s="446"/>
      <c r="U74" s="446"/>
      <c r="V74" s="446"/>
      <c r="W74" s="446"/>
      <c r="X74" s="446"/>
      <c r="Y74" s="446"/>
      <c r="Z74" s="446"/>
      <c r="AA74" s="446"/>
      <c r="AB74" s="446"/>
      <c r="AC74" s="446"/>
      <c r="AD74" s="446"/>
      <c r="AE74" s="446"/>
      <c r="AF74" s="446"/>
      <c r="AG74" s="446"/>
      <c r="AH74" s="446"/>
      <c r="AI74" s="446"/>
      <c r="AJ74" s="446"/>
      <c r="AK74" s="446"/>
      <c r="AL74" s="446"/>
      <c r="AM74" s="446"/>
      <c r="AN74" s="446"/>
      <c r="AO74" s="446"/>
      <c r="AP74" s="446"/>
      <c r="AQ74" s="446"/>
      <c r="AR74" s="446"/>
      <c r="AS74" s="446"/>
      <c r="AT74" s="446"/>
      <c r="AU74" s="446"/>
      <c r="AV74" s="446"/>
      <c r="AW74" s="446"/>
      <c r="AX74" s="446"/>
      <c r="AY74" s="446"/>
      <c r="AZ74" s="446"/>
      <c r="BA74" s="446"/>
      <c r="BB74" s="446"/>
      <c r="BC74" s="446"/>
      <c r="BD74" s="446"/>
      <c r="BE74" s="446"/>
      <c r="BF74" s="446"/>
      <c r="BG74" s="446"/>
      <c r="BH74" s="446"/>
      <c r="BI74" s="446"/>
      <c r="BJ74" s="446"/>
      <c r="BK74" s="446"/>
      <c r="BL74" s="446"/>
      <c r="BM74" s="446"/>
      <c r="BN74" s="446"/>
      <c r="BO74" s="446"/>
      <c r="BP74" s="446"/>
      <c r="BQ74" s="446"/>
      <c r="BR74" s="446"/>
      <c r="BS74" s="446"/>
      <c r="BT74" s="446"/>
      <c r="BU74" s="446"/>
      <c r="BV74" s="446"/>
      <c r="BW74" s="446"/>
      <c r="BX74" s="446"/>
      <c r="BY74" s="446"/>
      <c r="BZ74" s="446"/>
      <c r="CA74" s="446"/>
      <c r="CB74" s="446"/>
      <c r="CC74" s="446"/>
      <c r="CD74" s="446"/>
      <c r="CE74" s="446"/>
      <c r="CF74" s="446"/>
      <c r="CG74" s="446"/>
      <c r="CH74" s="446"/>
      <c r="CI74" s="446"/>
      <c r="CJ74" s="446"/>
      <c r="CK74" s="446"/>
      <c r="CL74" s="446"/>
      <c r="CM74" s="446"/>
      <c r="CN74" s="446"/>
      <c r="CO74" s="446"/>
      <c r="CP74" s="446"/>
      <c r="CQ74" s="446"/>
      <c r="CR74" s="446"/>
      <c r="CS74" s="446"/>
      <c r="CT74" s="446"/>
      <c r="CU74" s="446"/>
      <c r="CV74" s="446"/>
      <c r="CW74" s="446"/>
      <c r="CX74" s="446"/>
      <c r="CY74" s="446"/>
      <c r="CZ74" s="446"/>
      <c r="DA74" s="446"/>
      <c r="DB74" s="446"/>
      <c r="DC74" s="446"/>
      <c r="DD74" s="446"/>
      <c r="DE74" s="446"/>
      <c r="DF74" s="446"/>
      <c r="DG74" s="446"/>
      <c r="DH74" s="446"/>
      <c r="DI74" s="446"/>
      <c r="DJ74" s="446"/>
      <c r="DK74" s="446"/>
      <c r="DL74" s="446"/>
      <c r="DM74" s="446"/>
      <c r="DN74" s="446"/>
      <c r="DO74" s="446"/>
      <c r="DP74" s="446"/>
      <c r="DQ74" s="446"/>
      <c r="DR74" s="446"/>
      <c r="DS74" s="446"/>
      <c r="DT74" s="446"/>
      <c r="DU74" s="446"/>
      <c r="DV74" s="446"/>
      <c r="DW74" s="446"/>
      <c r="DX74" s="446"/>
      <c r="DY74" s="446"/>
      <c r="DZ74" s="446"/>
      <c r="EA74" s="446"/>
      <c r="EB74" s="446"/>
      <c r="EC74" s="446"/>
      <c r="ED74" s="446"/>
      <c r="EE74" s="446"/>
      <c r="EF74" s="446"/>
      <c r="EG74" s="446"/>
      <c r="EH74" s="446"/>
      <c r="EI74" s="446"/>
      <c r="EJ74" s="446"/>
      <c r="EK74" s="446"/>
      <c r="EL74" s="446"/>
      <c r="EM74" s="446"/>
      <c r="EN74" s="446"/>
      <c r="EO74" s="446"/>
      <c r="EP74" s="446"/>
      <c r="EQ74" s="446"/>
      <c r="ER74" s="446"/>
      <c r="ES74" s="446"/>
      <c r="ET74" s="446"/>
      <c r="EU74" s="446"/>
      <c r="EV74" s="446"/>
      <c r="EW74" s="446"/>
      <c r="EX74" s="446"/>
      <c r="EY74" s="446"/>
      <c r="EZ74" s="446"/>
      <c r="FA74" s="446"/>
      <c r="FB74" s="446"/>
      <c r="FC74" s="446"/>
      <c r="FD74" s="446"/>
      <c r="FE74" s="446"/>
      <c r="FF74" s="344"/>
      <c r="FG74" s="344"/>
      <c r="FH74" s="341"/>
    </row>
    <row r="75" spans="1:164" ht="25.5" customHeight="1">
      <c r="A75" s="666" t="s">
        <v>507</v>
      </c>
      <c r="B75" s="666"/>
      <c r="C75" s="666"/>
      <c r="D75" s="10">
        <v>1011708338</v>
      </c>
      <c r="E75" s="10"/>
      <c r="F75" s="10"/>
      <c r="G75" s="10">
        <v>314906402</v>
      </c>
      <c r="H75" s="10">
        <v>696801936</v>
      </c>
      <c r="I75" s="10">
        <v>14067061</v>
      </c>
      <c r="J75" s="10">
        <v>6212838</v>
      </c>
      <c r="K75" s="10">
        <v>7854223</v>
      </c>
      <c r="L75" s="10">
        <v>3279234</v>
      </c>
      <c r="M75" s="10">
        <v>1393110</v>
      </c>
      <c r="N75" s="10">
        <v>1886124</v>
      </c>
      <c r="O75" s="10">
        <v>16596683</v>
      </c>
      <c r="P75" s="10">
        <v>7146834</v>
      </c>
      <c r="Q75" s="10">
        <v>9449849</v>
      </c>
      <c r="R75" s="10">
        <v>8377620</v>
      </c>
      <c r="S75" s="10">
        <v>3245214</v>
      </c>
      <c r="T75" s="10">
        <v>5132406</v>
      </c>
      <c r="U75" s="10">
        <v>131235701</v>
      </c>
      <c r="V75" s="10">
        <v>35945017</v>
      </c>
      <c r="W75" s="10">
        <v>95290684</v>
      </c>
      <c r="X75" s="10">
        <v>17098280</v>
      </c>
      <c r="Y75" s="10">
        <v>6884835</v>
      </c>
      <c r="Z75" s="10">
        <v>10213445</v>
      </c>
      <c r="AA75" s="10">
        <v>13480700</v>
      </c>
      <c r="AB75" s="10">
        <v>4122653</v>
      </c>
      <c r="AC75" s="10">
        <v>9358047</v>
      </c>
      <c r="AD75" s="10">
        <v>3928643</v>
      </c>
      <c r="AE75" s="10">
        <v>1876526</v>
      </c>
      <c r="AF75" s="10">
        <v>2052117</v>
      </c>
      <c r="AG75" s="10">
        <v>2906833</v>
      </c>
      <c r="AH75" s="10">
        <v>0</v>
      </c>
      <c r="AI75" s="10">
        <v>2906833</v>
      </c>
      <c r="AJ75" s="10">
        <v>42677790</v>
      </c>
      <c r="AK75" s="10">
        <v>11192513</v>
      </c>
      <c r="AL75" s="10">
        <v>31485277</v>
      </c>
      <c r="AM75" s="10">
        <v>28063419</v>
      </c>
      <c r="AN75" s="10">
        <v>8194518</v>
      </c>
      <c r="AO75" s="10">
        <v>19868901</v>
      </c>
      <c r="AP75" s="10">
        <v>3409590</v>
      </c>
      <c r="AQ75" s="10">
        <v>3409590</v>
      </c>
      <c r="AR75" s="10">
        <v>0</v>
      </c>
      <c r="AS75" s="10">
        <v>3562975</v>
      </c>
      <c r="AT75" s="10">
        <v>1218969</v>
      </c>
      <c r="AU75" s="10">
        <v>2344006</v>
      </c>
      <c r="AV75" s="10">
        <v>37945248</v>
      </c>
      <c r="AW75" s="10">
        <v>8629669</v>
      </c>
      <c r="AX75" s="10">
        <v>29315579</v>
      </c>
      <c r="AY75" s="10">
        <v>17820415</v>
      </c>
      <c r="AZ75" s="10">
        <v>7600676</v>
      </c>
      <c r="BA75" s="10">
        <v>10219739</v>
      </c>
      <c r="BB75" s="10">
        <v>11055089</v>
      </c>
      <c r="BC75" s="10">
        <v>3412057</v>
      </c>
      <c r="BD75" s="10">
        <v>7643032</v>
      </c>
      <c r="BE75" s="10">
        <v>9810772</v>
      </c>
      <c r="BF75" s="10">
        <v>3036534</v>
      </c>
      <c r="BG75" s="10">
        <v>6774238</v>
      </c>
      <c r="BH75" s="10">
        <v>12876347</v>
      </c>
      <c r="BI75" s="10">
        <v>6250771</v>
      </c>
      <c r="BJ75" s="10">
        <v>6625576</v>
      </c>
      <c r="BK75" s="10">
        <v>12349672</v>
      </c>
      <c r="BL75" s="10">
        <v>4272401</v>
      </c>
      <c r="BM75" s="10">
        <v>8077271</v>
      </c>
      <c r="BN75" s="10">
        <v>3549154</v>
      </c>
      <c r="BO75" s="10">
        <v>1007124</v>
      </c>
      <c r="BP75" s="10">
        <v>2542030</v>
      </c>
      <c r="BQ75" s="10">
        <v>20748730</v>
      </c>
      <c r="BR75" s="10">
        <v>5665806</v>
      </c>
      <c r="BS75" s="10">
        <v>15082924</v>
      </c>
      <c r="BT75" s="10">
        <v>23157690</v>
      </c>
      <c r="BU75" s="10">
        <v>7130389</v>
      </c>
      <c r="BV75" s="10">
        <v>16027301</v>
      </c>
      <c r="BW75" s="10">
        <v>30736448</v>
      </c>
      <c r="BX75" s="10">
        <v>11698327</v>
      </c>
      <c r="BY75" s="10">
        <v>19038121</v>
      </c>
      <c r="BZ75" s="10">
        <v>19733470</v>
      </c>
      <c r="CA75" s="10">
        <v>6728859</v>
      </c>
      <c r="CB75" s="10">
        <v>13004611</v>
      </c>
      <c r="CC75" s="10">
        <v>8179810</v>
      </c>
      <c r="CD75" s="10">
        <v>2803476</v>
      </c>
      <c r="CE75" s="10">
        <v>5376334</v>
      </c>
      <c r="CF75" s="10">
        <v>15414753</v>
      </c>
      <c r="CG75" s="10">
        <v>4285829</v>
      </c>
      <c r="CH75" s="10">
        <v>11128924</v>
      </c>
      <c r="CI75" s="10">
        <v>2955272</v>
      </c>
      <c r="CJ75" s="10">
        <v>1035667</v>
      </c>
      <c r="CK75" s="10">
        <v>1919605</v>
      </c>
      <c r="CL75" s="10">
        <v>7324943</v>
      </c>
      <c r="CM75" s="10">
        <v>2203497</v>
      </c>
      <c r="CN75" s="10">
        <v>5121446</v>
      </c>
      <c r="CO75" s="10">
        <v>6676468</v>
      </c>
      <c r="CP75" s="10">
        <v>2060745</v>
      </c>
      <c r="CQ75" s="10">
        <v>4615723</v>
      </c>
      <c r="CR75" s="10">
        <v>4131259</v>
      </c>
      <c r="CS75" s="10">
        <v>1159490</v>
      </c>
      <c r="CT75" s="10">
        <v>2971769</v>
      </c>
      <c r="CU75" s="10">
        <v>36638231</v>
      </c>
      <c r="CV75" s="10">
        <v>10770753</v>
      </c>
      <c r="CW75" s="10">
        <v>25867478</v>
      </c>
      <c r="CX75" s="10">
        <v>6814945</v>
      </c>
      <c r="CY75" s="10">
        <v>2747604</v>
      </c>
      <c r="CZ75" s="10">
        <v>4067341</v>
      </c>
      <c r="DA75" s="10">
        <v>85174344</v>
      </c>
      <c r="DB75" s="10">
        <v>12776511</v>
      </c>
      <c r="DC75" s="10">
        <v>72397833</v>
      </c>
      <c r="DD75" s="10">
        <v>26697153</v>
      </c>
      <c r="DE75" s="10">
        <v>10117563</v>
      </c>
      <c r="DF75" s="10">
        <v>16579590</v>
      </c>
      <c r="DG75" s="10">
        <v>3011815</v>
      </c>
      <c r="DH75" s="10">
        <v>1204419</v>
      </c>
      <c r="DI75" s="10">
        <v>1807396</v>
      </c>
      <c r="DJ75" s="10">
        <v>36105618</v>
      </c>
      <c r="DK75" s="10">
        <v>10936151</v>
      </c>
      <c r="DL75" s="10">
        <v>25169467</v>
      </c>
      <c r="DM75" s="10">
        <v>10544576</v>
      </c>
      <c r="DN75" s="10">
        <v>4790931</v>
      </c>
      <c r="DO75" s="10">
        <v>5753645</v>
      </c>
      <c r="DP75" s="10">
        <v>13631379</v>
      </c>
      <c r="DQ75" s="10">
        <v>5001954</v>
      </c>
      <c r="DR75" s="10">
        <v>8629425</v>
      </c>
      <c r="DS75" s="10">
        <v>43826185</v>
      </c>
      <c r="DT75" s="10">
        <v>13134153</v>
      </c>
      <c r="DU75" s="10">
        <v>30692032</v>
      </c>
      <c r="DV75" s="10">
        <v>3522540</v>
      </c>
      <c r="DW75" s="10">
        <v>1063333</v>
      </c>
      <c r="DX75" s="10">
        <v>2459207</v>
      </c>
      <c r="DY75" s="10">
        <v>15074653</v>
      </c>
      <c r="DZ75" s="10">
        <v>6056310</v>
      </c>
      <c r="EA75" s="10">
        <v>9018343</v>
      </c>
      <c r="EB75" s="10">
        <v>2435875</v>
      </c>
      <c r="EC75" s="10">
        <v>839823</v>
      </c>
      <c r="ED75" s="10">
        <v>1596052</v>
      </c>
      <c r="EE75" s="10">
        <v>14634538</v>
      </c>
      <c r="EF75" s="10">
        <v>4980609</v>
      </c>
      <c r="EG75" s="10">
        <v>9653929</v>
      </c>
      <c r="EH75" s="10">
        <v>89470555</v>
      </c>
      <c r="EI75" s="10">
        <v>28173905</v>
      </c>
      <c r="EJ75" s="10">
        <v>61296650</v>
      </c>
      <c r="EK75" s="10">
        <v>9948798</v>
      </c>
      <c r="EL75" s="10">
        <v>4825950</v>
      </c>
      <c r="EM75" s="10">
        <v>5122848</v>
      </c>
      <c r="EN75" s="10">
        <v>2839485</v>
      </c>
      <c r="EO75" s="10">
        <v>1188531</v>
      </c>
      <c r="EP75" s="10">
        <v>1650954</v>
      </c>
      <c r="EQ75" s="10">
        <v>26958715</v>
      </c>
      <c r="ER75" s="10">
        <v>9118870</v>
      </c>
      <c r="ES75" s="10">
        <v>17839845</v>
      </c>
      <c r="ET75" s="10">
        <v>24580882</v>
      </c>
      <c r="EU75" s="10">
        <v>8832125</v>
      </c>
      <c r="EV75" s="10">
        <v>15748757</v>
      </c>
      <c r="EW75" s="10">
        <v>5393805</v>
      </c>
      <c r="EX75" s="10">
        <v>2266937</v>
      </c>
      <c r="EY75" s="10">
        <v>3126868</v>
      </c>
      <c r="EZ75" s="10">
        <v>18189701</v>
      </c>
      <c r="FA75" s="10">
        <v>5390492</v>
      </c>
      <c r="FB75" s="10">
        <v>12799209</v>
      </c>
      <c r="FC75" s="10">
        <v>3064476</v>
      </c>
      <c r="FD75" s="10">
        <v>865544</v>
      </c>
      <c r="FE75" s="10">
        <v>2198932</v>
      </c>
      <c r="FF75" s="344"/>
      <c r="FG75" s="344"/>
      <c r="FH75" s="341"/>
    </row>
    <row r="76" spans="1:164" ht="15" customHeight="1">
      <c r="A76" s="666" t="s">
        <v>552</v>
      </c>
      <c r="B76" s="666"/>
      <c r="C76" s="666"/>
      <c r="D76" s="10">
        <v>98826105</v>
      </c>
      <c r="E76" s="10"/>
      <c r="F76" s="10"/>
      <c r="G76" s="10">
        <v>31257440</v>
      </c>
      <c r="H76" s="10">
        <v>67568665</v>
      </c>
      <c r="I76" s="10">
        <v>1263015</v>
      </c>
      <c r="J76" s="10">
        <v>626747</v>
      </c>
      <c r="K76" s="10">
        <v>636268</v>
      </c>
      <c r="L76" s="10">
        <v>325599</v>
      </c>
      <c r="M76" s="10">
        <v>227297</v>
      </c>
      <c r="N76" s="10">
        <v>98302</v>
      </c>
      <c r="O76" s="10">
        <v>1235219</v>
      </c>
      <c r="P76" s="10">
        <v>568378</v>
      </c>
      <c r="Q76" s="10">
        <v>666841</v>
      </c>
      <c r="R76" s="10">
        <v>740493</v>
      </c>
      <c r="S76" s="10">
        <v>221471</v>
      </c>
      <c r="T76" s="10">
        <v>519022</v>
      </c>
      <c r="U76" s="10">
        <v>11207533</v>
      </c>
      <c r="V76" s="10">
        <v>2526596</v>
      </c>
      <c r="W76" s="10">
        <v>8680937</v>
      </c>
      <c r="X76" s="10">
        <v>2051525</v>
      </c>
      <c r="Y76" s="10">
        <v>853962</v>
      </c>
      <c r="Z76" s="10">
        <v>1197563</v>
      </c>
      <c r="AA76" s="10">
        <v>1057130</v>
      </c>
      <c r="AB76" s="10">
        <v>604097</v>
      </c>
      <c r="AC76" s="10">
        <v>453033</v>
      </c>
      <c r="AD76" s="10">
        <v>246779</v>
      </c>
      <c r="AE76" s="10">
        <v>115323</v>
      </c>
      <c r="AF76" s="10">
        <v>131456</v>
      </c>
      <c r="AG76" s="10">
        <v>421748</v>
      </c>
      <c r="AH76" s="10">
        <v>0</v>
      </c>
      <c r="AI76" s="10">
        <v>421748</v>
      </c>
      <c r="AJ76" s="10">
        <v>3224473</v>
      </c>
      <c r="AK76" s="10">
        <v>725769</v>
      </c>
      <c r="AL76" s="10">
        <v>2498704</v>
      </c>
      <c r="AM76" s="10">
        <v>2824212</v>
      </c>
      <c r="AN76" s="10">
        <v>875567</v>
      </c>
      <c r="AO76" s="10">
        <v>1948645</v>
      </c>
      <c r="AP76" s="10">
        <v>374577</v>
      </c>
      <c r="AQ76" s="10">
        <v>374577</v>
      </c>
      <c r="AR76" s="10">
        <v>0</v>
      </c>
      <c r="AS76" s="10">
        <v>160428</v>
      </c>
      <c r="AT76" s="10">
        <v>33384</v>
      </c>
      <c r="AU76" s="10">
        <v>127044</v>
      </c>
      <c r="AV76" s="10">
        <v>2508886</v>
      </c>
      <c r="AW76" s="10">
        <v>376714</v>
      </c>
      <c r="AX76" s="10">
        <v>2132172</v>
      </c>
      <c r="AY76" s="10">
        <v>1806197</v>
      </c>
      <c r="AZ76" s="10">
        <v>757067</v>
      </c>
      <c r="BA76" s="10">
        <v>1049130</v>
      </c>
      <c r="BB76" s="10">
        <v>1272093</v>
      </c>
      <c r="BC76" s="10">
        <v>346330</v>
      </c>
      <c r="BD76" s="10">
        <v>925763</v>
      </c>
      <c r="BE76" s="10">
        <v>1504174</v>
      </c>
      <c r="BF76" s="10">
        <v>605121</v>
      </c>
      <c r="BG76" s="10">
        <v>899053</v>
      </c>
      <c r="BH76" s="10">
        <v>1364506</v>
      </c>
      <c r="BI76" s="10">
        <v>608553</v>
      </c>
      <c r="BJ76" s="10">
        <v>755953</v>
      </c>
      <c r="BK76" s="10">
        <v>1016403</v>
      </c>
      <c r="BL76" s="10">
        <v>342850</v>
      </c>
      <c r="BM76" s="10">
        <v>673553</v>
      </c>
      <c r="BN76" s="10">
        <v>198029</v>
      </c>
      <c r="BO76" s="10">
        <v>50430</v>
      </c>
      <c r="BP76" s="10">
        <v>147599</v>
      </c>
      <c r="BQ76" s="10">
        <v>1946665</v>
      </c>
      <c r="BR76" s="10">
        <v>505804</v>
      </c>
      <c r="BS76" s="10">
        <v>1440861</v>
      </c>
      <c r="BT76" s="10">
        <v>2213102</v>
      </c>
      <c r="BU76" s="10">
        <v>974708</v>
      </c>
      <c r="BV76" s="10">
        <v>1238394</v>
      </c>
      <c r="BW76" s="10">
        <v>3011711</v>
      </c>
      <c r="BX76" s="10">
        <v>1527390</v>
      </c>
      <c r="BY76" s="10">
        <v>1484321</v>
      </c>
      <c r="BZ76" s="10">
        <v>2581611</v>
      </c>
      <c r="CA76" s="10">
        <v>440305</v>
      </c>
      <c r="CB76" s="10">
        <v>2141306</v>
      </c>
      <c r="CC76" s="10">
        <v>747012</v>
      </c>
      <c r="CD76" s="10">
        <v>279509</v>
      </c>
      <c r="CE76" s="10">
        <v>467503</v>
      </c>
      <c r="CF76" s="10">
        <v>1170438</v>
      </c>
      <c r="CG76" s="10">
        <v>322120</v>
      </c>
      <c r="CH76" s="10">
        <v>848318</v>
      </c>
      <c r="CI76" s="10">
        <v>278563</v>
      </c>
      <c r="CJ76" s="10">
        <v>81888</v>
      </c>
      <c r="CK76" s="10">
        <v>196675</v>
      </c>
      <c r="CL76" s="10">
        <v>953154</v>
      </c>
      <c r="CM76" s="10">
        <v>208017</v>
      </c>
      <c r="CN76" s="10">
        <v>745137</v>
      </c>
      <c r="CO76" s="10">
        <v>627265</v>
      </c>
      <c r="CP76" s="10">
        <v>164610</v>
      </c>
      <c r="CQ76" s="10">
        <v>462655</v>
      </c>
      <c r="CR76" s="10">
        <v>266827</v>
      </c>
      <c r="CS76" s="10">
        <v>122717</v>
      </c>
      <c r="CT76" s="10">
        <v>144110</v>
      </c>
      <c r="CU76" s="10">
        <v>3010981</v>
      </c>
      <c r="CV76" s="10">
        <v>1527917</v>
      </c>
      <c r="CW76" s="10">
        <v>1483064</v>
      </c>
      <c r="CX76" s="10">
        <v>948144</v>
      </c>
      <c r="CY76" s="10">
        <v>344481</v>
      </c>
      <c r="CZ76" s="10">
        <v>603663</v>
      </c>
      <c r="DA76" s="10">
        <v>6939995</v>
      </c>
      <c r="DB76" s="10">
        <v>1429414</v>
      </c>
      <c r="DC76" s="10">
        <v>5510581</v>
      </c>
      <c r="DD76" s="10">
        <v>2134589</v>
      </c>
      <c r="DE76" s="10">
        <v>653953</v>
      </c>
      <c r="DF76" s="10">
        <v>1480636</v>
      </c>
      <c r="DG76" s="10">
        <v>393771</v>
      </c>
      <c r="DH76" s="10">
        <v>107088</v>
      </c>
      <c r="DI76" s="10">
        <v>286683</v>
      </c>
      <c r="DJ76" s="10">
        <v>3348801</v>
      </c>
      <c r="DK76" s="10">
        <v>1330243</v>
      </c>
      <c r="DL76" s="10">
        <v>2018558</v>
      </c>
      <c r="DM76" s="10">
        <v>1214577</v>
      </c>
      <c r="DN76" s="10">
        <v>581968</v>
      </c>
      <c r="DO76" s="10">
        <v>632609</v>
      </c>
      <c r="DP76" s="10">
        <v>1492225</v>
      </c>
      <c r="DQ76" s="10">
        <v>541417</v>
      </c>
      <c r="DR76" s="10">
        <v>950808</v>
      </c>
      <c r="DS76" s="10">
        <v>3859597</v>
      </c>
      <c r="DT76" s="10">
        <v>1843173</v>
      </c>
      <c r="DU76" s="10">
        <v>2016424</v>
      </c>
      <c r="DV76" s="10">
        <v>90901</v>
      </c>
      <c r="DW76" s="10">
        <v>12390</v>
      </c>
      <c r="DX76" s="10">
        <v>78511</v>
      </c>
      <c r="DY76" s="10">
        <v>1791088</v>
      </c>
      <c r="DZ76" s="10">
        <v>610222</v>
      </c>
      <c r="EA76" s="10">
        <v>1180866</v>
      </c>
      <c r="EB76" s="10">
        <v>248290</v>
      </c>
      <c r="EC76" s="10">
        <v>89390</v>
      </c>
      <c r="ED76" s="10">
        <v>158900</v>
      </c>
      <c r="EE76" s="10">
        <v>1154443</v>
      </c>
      <c r="EF76" s="10">
        <v>383448</v>
      </c>
      <c r="EG76" s="10">
        <v>770995</v>
      </c>
      <c r="EH76" s="10">
        <v>13737922</v>
      </c>
      <c r="EI76" s="10">
        <v>3142761</v>
      </c>
      <c r="EJ76" s="10">
        <v>10595161</v>
      </c>
      <c r="EK76" s="10">
        <v>1335744</v>
      </c>
      <c r="EL76" s="10">
        <v>505669</v>
      </c>
      <c r="EM76" s="10">
        <v>830075</v>
      </c>
      <c r="EN76" s="10">
        <v>164658</v>
      </c>
      <c r="EO76" s="10">
        <v>109019</v>
      </c>
      <c r="EP76" s="10">
        <v>55639</v>
      </c>
      <c r="EQ76" s="10">
        <v>2566186</v>
      </c>
      <c r="ER76" s="10">
        <v>942011</v>
      </c>
      <c r="ES76" s="10">
        <v>1624175</v>
      </c>
      <c r="ET76" s="10">
        <v>3329227</v>
      </c>
      <c r="EU76" s="10">
        <v>989257</v>
      </c>
      <c r="EV76" s="10">
        <v>2339970</v>
      </c>
      <c r="EW76" s="10">
        <v>392854</v>
      </c>
      <c r="EX76" s="10">
        <v>192358</v>
      </c>
      <c r="EY76" s="10">
        <v>200496</v>
      </c>
      <c r="EZ76" s="10">
        <v>1531876</v>
      </c>
      <c r="FA76" s="10">
        <v>321101</v>
      </c>
      <c r="FB76" s="10">
        <v>1210775</v>
      </c>
      <c r="FC76" s="10">
        <v>540869</v>
      </c>
      <c r="FD76" s="10">
        <v>132859</v>
      </c>
      <c r="FE76" s="10">
        <v>408010</v>
      </c>
      <c r="FF76" s="344"/>
      <c r="FG76" s="344"/>
      <c r="FH76" s="341"/>
    </row>
    <row r="77" spans="1:164" ht="25.5" customHeight="1">
      <c r="A77" s="666" t="s">
        <v>553</v>
      </c>
      <c r="B77" s="666"/>
      <c r="C77" s="666"/>
      <c r="D77" s="10">
        <v>297258709</v>
      </c>
      <c r="E77" s="10"/>
      <c r="F77" s="10"/>
      <c r="G77" s="10">
        <v>253899794</v>
      </c>
      <c r="H77" s="10">
        <v>43358915</v>
      </c>
      <c r="I77" s="10">
        <v>5111951</v>
      </c>
      <c r="J77" s="10">
        <v>5111951</v>
      </c>
      <c r="K77" s="10">
        <v>0</v>
      </c>
      <c r="L77" s="10">
        <v>847344</v>
      </c>
      <c r="M77" s="10">
        <v>828294</v>
      </c>
      <c r="N77" s="10">
        <v>19050</v>
      </c>
      <c r="O77" s="10">
        <v>6051870</v>
      </c>
      <c r="P77" s="10">
        <v>4845788</v>
      </c>
      <c r="Q77" s="10">
        <v>1206082</v>
      </c>
      <c r="R77" s="10">
        <v>2634939</v>
      </c>
      <c r="S77" s="10">
        <v>2634939</v>
      </c>
      <c r="T77" s="10">
        <v>0</v>
      </c>
      <c r="U77" s="10">
        <v>41476361</v>
      </c>
      <c r="V77" s="10">
        <v>29562451</v>
      </c>
      <c r="W77" s="10">
        <v>11913910</v>
      </c>
      <c r="X77" s="10">
        <v>6393971</v>
      </c>
      <c r="Y77" s="10">
        <v>6130206</v>
      </c>
      <c r="Z77" s="10">
        <v>263765</v>
      </c>
      <c r="AA77" s="10">
        <v>3399363</v>
      </c>
      <c r="AB77" s="10">
        <v>3399363</v>
      </c>
      <c r="AC77" s="10">
        <v>0</v>
      </c>
      <c r="AD77" s="10">
        <v>1391337</v>
      </c>
      <c r="AE77" s="10">
        <v>1391337</v>
      </c>
      <c r="AF77" s="10">
        <v>0</v>
      </c>
      <c r="AG77" s="10">
        <v>124602</v>
      </c>
      <c r="AH77" s="10">
        <v>0</v>
      </c>
      <c r="AI77" s="10">
        <v>124602</v>
      </c>
      <c r="AJ77" s="10">
        <v>11071724</v>
      </c>
      <c r="AK77" s="10">
        <v>7936305</v>
      </c>
      <c r="AL77" s="10">
        <v>3135419</v>
      </c>
      <c r="AM77" s="10">
        <v>6013401</v>
      </c>
      <c r="AN77" s="10">
        <v>6013401</v>
      </c>
      <c r="AO77" s="10">
        <v>0</v>
      </c>
      <c r="AP77" s="10">
        <v>1206613</v>
      </c>
      <c r="AQ77" s="10">
        <v>1206613</v>
      </c>
      <c r="AR77" s="10">
        <v>0</v>
      </c>
      <c r="AS77" s="10">
        <v>1126817</v>
      </c>
      <c r="AT77" s="10">
        <v>987449</v>
      </c>
      <c r="AU77" s="10">
        <v>139368</v>
      </c>
      <c r="AV77" s="10">
        <v>9232771</v>
      </c>
      <c r="AW77" s="10">
        <v>6507397</v>
      </c>
      <c r="AX77" s="10">
        <v>2725374</v>
      </c>
      <c r="AY77" s="10">
        <v>6427256</v>
      </c>
      <c r="AZ77" s="10">
        <v>6427256</v>
      </c>
      <c r="BA77" s="10">
        <v>0</v>
      </c>
      <c r="BB77" s="10">
        <v>3867960</v>
      </c>
      <c r="BC77" s="10">
        <v>2907176</v>
      </c>
      <c r="BD77" s="10">
        <v>960784</v>
      </c>
      <c r="BE77" s="10">
        <v>3491121</v>
      </c>
      <c r="BF77" s="10">
        <v>2743017</v>
      </c>
      <c r="BG77" s="10">
        <v>748104</v>
      </c>
      <c r="BH77" s="10">
        <v>4479553</v>
      </c>
      <c r="BI77" s="10">
        <v>4479553</v>
      </c>
      <c r="BJ77" s="10">
        <v>0</v>
      </c>
      <c r="BK77" s="10">
        <v>3478033</v>
      </c>
      <c r="BL77" s="10">
        <v>3478033</v>
      </c>
      <c r="BM77" s="10">
        <v>0</v>
      </c>
      <c r="BN77" s="10">
        <v>782344</v>
      </c>
      <c r="BO77" s="10">
        <v>782344</v>
      </c>
      <c r="BP77" s="10">
        <v>0</v>
      </c>
      <c r="BQ77" s="10">
        <v>6277635</v>
      </c>
      <c r="BR77" s="10">
        <v>4892444</v>
      </c>
      <c r="BS77" s="10">
        <v>1385191</v>
      </c>
      <c r="BT77" s="10">
        <v>5538034</v>
      </c>
      <c r="BU77" s="10">
        <v>5501740</v>
      </c>
      <c r="BV77" s="10">
        <v>36294</v>
      </c>
      <c r="BW77" s="10">
        <v>11861290</v>
      </c>
      <c r="BX77" s="10">
        <v>10257050</v>
      </c>
      <c r="BY77" s="10">
        <v>1604240</v>
      </c>
      <c r="BZ77" s="10">
        <v>5693338</v>
      </c>
      <c r="CA77" s="10">
        <v>5693338</v>
      </c>
      <c r="CB77" s="10">
        <v>0</v>
      </c>
      <c r="CC77" s="10">
        <v>3020360</v>
      </c>
      <c r="CD77" s="10">
        <v>2265138</v>
      </c>
      <c r="CE77" s="10">
        <v>755222</v>
      </c>
      <c r="CF77" s="10">
        <v>4059673</v>
      </c>
      <c r="CG77" s="10">
        <v>3364416</v>
      </c>
      <c r="CH77" s="10">
        <v>695257</v>
      </c>
      <c r="CI77" s="10">
        <v>972056</v>
      </c>
      <c r="CJ77" s="10">
        <v>916569</v>
      </c>
      <c r="CK77" s="10">
        <v>55487</v>
      </c>
      <c r="CL77" s="10">
        <v>2364593</v>
      </c>
      <c r="CM77" s="10">
        <v>1951157</v>
      </c>
      <c r="CN77" s="10">
        <v>413436</v>
      </c>
      <c r="CO77" s="10">
        <v>1498413</v>
      </c>
      <c r="CP77" s="10">
        <v>1498413</v>
      </c>
      <c r="CQ77" s="10">
        <v>0</v>
      </c>
      <c r="CR77" s="10">
        <v>940165</v>
      </c>
      <c r="CS77" s="10">
        <v>940165</v>
      </c>
      <c r="CT77" s="10">
        <v>0</v>
      </c>
      <c r="CU77" s="10">
        <v>7457451</v>
      </c>
      <c r="CV77" s="10">
        <v>6159704</v>
      </c>
      <c r="CW77" s="10">
        <v>1297747</v>
      </c>
      <c r="CX77" s="10">
        <v>2684927</v>
      </c>
      <c r="CY77" s="10">
        <v>2326437</v>
      </c>
      <c r="CZ77" s="10">
        <v>358490</v>
      </c>
      <c r="DA77" s="10">
        <v>14179854</v>
      </c>
      <c r="DB77" s="10">
        <v>10681578</v>
      </c>
      <c r="DC77" s="10">
        <v>3498276</v>
      </c>
      <c r="DD77" s="10">
        <v>10216187</v>
      </c>
      <c r="DE77" s="10">
        <v>8192858</v>
      </c>
      <c r="DF77" s="10">
        <v>2023329</v>
      </c>
      <c r="DG77" s="10">
        <v>1112925</v>
      </c>
      <c r="DH77" s="10">
        <v>1112925</v>
      </c>
      <c r="DI77" s="10">
        <v>0</v>
      </c>
      <c r="DJ77" s="10">
        <v>9890532</v>
      </c>
      <c r="DK77" s="10">
        <v>9062160</v>
      </c>
      <c r="DL77" s="10">
        <v>828372</v>
      </c>
      <c r="DM77" s="10">
        <v>4117970</v>
      </c>
      <c r="DN77" s="10">
        <v>4117530</v>
      </c>
      <c r="DO77" s="10">
        <v>440</v>
      </c>
      <c r="DP77" s="10">
        <v>4776669</v>
      </c>
      <c r="DQ77" s="10">
        <v>3729062</v>
      </c>
      <c r="DR77" s="10">
        <v>1047607</v>
      </c>
      <c r="DS77" s="10">
        <v>11691350</v>
      </c>
      <c r="DT77" s="10">
        <v>10532792</v>
      </c>
      <c r="DU77" s="10">
        <v>1158558</v>
      </c>
      <c r="DV77" s="10">
        <v>692395</v>
      </c>
      <c r="DW77" s="10">
        <v>692395</v>
      </c>
      <c r="DX77" s="10">
        <v>0</v>
      </c>
      <c r="DY77" s="10">
        <v>4445277</v>
      </c>
      <c r="DZ77" s="10">
        <v>4445277</v>
      </c>
      <c r="EA77" s="10">
        <v>0</v>
      </c>
      <c r="EB77" s="10">
        <v>748879</v>
      </c>
      <c r="EC77" s="10">
        <v>666030</v>
      </c>
      <c r="ED77" s="10">
        <v>82849</v>
      </c>
      <c r="EE77" s="10">
        <v>3751844</v>
      </c>
      <c r="EF77" s="10">
        <v>3751844</v>
      </c>
      <c r="EG77" s="10">
        <v>0</v>
      </c>
      <c r="EH77" s="10">
        <v>30593618</v>
      </c>
      <c r="EI77" s="10">
        <v>25698751</v>
      </c>
      <c r="EJ77" s="10">
        <v>4894867</v>
      </c>
      <c r="EK77" s="10">
        <v>4572790</v>
      </c>
      <c r="EL77" s="10">
        <v>4572609</v>
      </c>
      <c r="EM77" s="10">
        <v>181</v>
      </c>
      <c r="EN77" s="10">
        <v>892984</v>
      </c>
      <c r="EO77" s="10">
        <v>892984</v>
      </c>
      <c r="EP77" s="10">
        <v>0</v>
      </c>
      <c r="EQ77" s="10">
        <v>8199004</v>
      </c>
      <c r="ER77" s="10">
        <v>7977409</v>
      </c>
      <c r="ES77" s="10">
        <v>221595</v>
      </c>
      <c r="ET77" s="10">
        <v>7464698</v>
      </c>
      <c r="EU77" s="10">
        <v>7464698</v>
      </c>
      <c r="EV77" s="10">
        <v>0</v>
      </c>
      <c r="EW77" s="10">
        <v>1769466</v>
      </c>
      <c r="EX77" s="10">
        <v>1742824</v>
      </c>
      <c r="EY77" s="10">
        <v>26642</v>
      </c>
      <c r="EZ77" s="10">
        <v>6254027</v>
      </c>
      <c r="FA77" s="10">
        <v>4805428</v>
      </c>
      <c r="FB77" s="10">
        <v>1448599</v>
      </c>
      <c r="FC77" s="10">
        <v>910974</v>
      </c>
      <c r="FD77" s="10">
        <v>621196</v>
      </c>
      <c r="FE77" s="10">
        <v>289778</v>
      </c>
      <c r="FF77" s="344"/>
      <c r="FG77" s="344"/>
      <c r="FH77" s="341"/>
    </row>
    <row r="78" spans="1:164" ht="15" customHeight="1">
      <c r="A78" s="666" t="s">
        <v>552</v>
      </c>
      <c r="B78" s="666"/>
      <c r="C78" s="666"/>
      <c r="D78" s="10">
        <v>34620245</v>
      </c>
      <c r="E78" s="10"/>
      <c r="F78" s="10"/>
      <c r="G78" s="10">
        <v>29915739</v>
      </c>
      <c r="H78" s="10">
        <v>4704506</v>
      </c>
      <c r="I78" s="10">
        <v>615008</v>
      </c>
      <c r="J78" s="10">
        <v>615008</v>
      </c>
      <c r="K78" s="10">
        <v>0</v>
      </c>
      <c r="L78" s="10">
        <v>155041</v>
      </c>
      <c r="M78" s="10">
        <v>154611</v>
      </c>
      <c r="N78" s="10">
        <v>430</v>
      </c>
      <c r="O78" s="10">
        <v>660215</v>
      </c>
      <c r="P78" s="10">
        <v>567050</v>
      </c>
      <c r="Q78" s="10">
        <v>93165</v>
      </c>
      <c r="R78" s="10">
        <v>221281</v>
      </c>
      <c r="S78" s="10">
        <v>221281</v>
      </c>
      <c r="T78" s="10">
        <v>0</v>
      </c>
      <c r="U78" s="10">
        <v>3808862</v>
      </c>
      <c r="V78" s="10">
        <v>2524847</v>
      </c>
      <c r="W78" s="10">
        <v>1284015</v>
      </c>
      <c r="X78" s="10">
        <v>867313</v>
      </c>
      <c r="Y78" s="10">
        <v>839916</v>
      </c>
      <c r="Z78" s="10">
        <v>27397</v>
      </c>
      <c r="AA78" s="10">
        <v>548433</v>
      </c>
      <c r="AB78" s="10">
        <v>548433</v>
      </c>
      <c r="AC78" s="10">
        <v>0</v>
      </c>
      <c r="AD78" s="10">
        <v>110315</v>
      </c>
      <c r="AE78" s="10">
        <v>110315</v>
      </c>
      <c r="AF78" s="10">
        <v>0</v>
      </c>
      <c r="AG78" s="10">
        <v>0</v>
      </c>
      <c r="AH78" s="10">
        <v>0</v>
      </c>
      <c r="AI78" s="10">
        <v>0</v>
      </c>
      <c r="AJ78" s="10">
        <v>809776</v>
      </c>
      <c r="AK78" s="10">
        <v>605915</v>
      </c>
      <c r="AL78" s="10">
        <v>203861</v>
      </c>
      <c r="AM78" s="10">
        <v>806437</v>
      </c>
      <c r="AN78" s="10">
        <v>806437</v>
      </c>
      <c r="AO78" s="10">
        <v>0</v>
      </c>
      <c r="AP78" s="10">
        <v>175863</v>
      </c>
      <c r="AQ78" s="10">
        <v>175863</v>
      </c>
      <c r="AR78" s="10">
        <v>0</v>
      </c>
      <c r="AS78" s="10">
        <v>47443</v>
      </c>
      <c r="AT78" s="10">
        <v>31595</v>
      </c>
      <c r="AU78" s="10">
        <v>15848</v>
      </c>
      <c r="AV78" s="10">
        <v>617136</v>
      </c>
      <c r="AW78" s="10">
        <v>370753</v>
      </c>
      <c r="AX78" s="10">
        <v>246383</v>
      </c>
      <c r="AY78" s="10">
        <v>755410</v>
      </c>
      <c r="AZ78" s="10">
        <v>755410</v>
      </c>
      <c r="BA78" s="10">
        <v>0</v>
      </c>
      <c r="BB78" s="10">
        <v>464101</v>
      </c>
      <c r="BC78" s="10">
        <v>345209</v>
      </c>
      <c r="BD78" s="10">
        <v>118892</v>
      </c>
      <c r="BE78" s="10">
        <v>646608</v>
      </c>
      <c r="BF78" s="10">
        <v>603592</v>
      </c>
      <c r="BG78" s="10">
        <v>43016</v>
      </c>
      <c r="BH78" s="10">
        <v>607997</v>
      </c>
      <c r="BI78" s="10">
        <v>607997</v>
      </c>
      <c r="BJ78" s="10">
        <v>0</v>
      </c>
      <c r="BK78" s="10">
        <v>336301</v>
      </c>
      <c r="BL78" s="10">
        <v>336301</v>
      </c>
      <c r="BM78" s="10">
        <v>0</v>
      </c>
      <c r="BN78" s="10">
        <v>49685</v>
      </c>
      <c r="BO78" s="10">
        <v>49685</v>
      </c>
      <c r="BP78" s="10">
        <v>0</v>
      </c>
      <c r="BQ78" s="10">
        <v>705543</v>
      </c>
      <c r="BR78" s="10">
        <v>503741</v>
      </c>
      <c r="BS78" s="10">
        <v>201802</v>
      </c>
      <c r="BT78" s="10">
        <v>960637</v>
      </c>
      <c r="BU78" s="10">
        <v>960637</v>
      </c>
      <c r="BV78" s="10">
        <v>0</v>
      </c>
      <c r="BW78" s="10">
        <v>1685216</v>
      </c>
      <c r="BX78" s="10">
        <v>1527109</v>
      </c>
      <c r="BY78" s="10">
        <v>158107</v>
      </c>
      <c r="BZ78" s="10">
        <v>437337</v>
      </c>
      <c r="CA78" s="10">
        <v>437337</v>
      </c>
      <c r="CB78" s="10">
        <v>0</v>
      </c>
      <c r="CC78" s="10">
        <v>367421</v>
      </c>
      <c r="CD78" s="10">
        <v>278589</v>
      </c>
      <c r="CE78" s="10">
        <v>88832</v>
      </c>
      <c r="CF78" s="10">
        <v>368632</v>
      </c>
      <c r="CG78" s="10">
        <v>319800</v>
      </c>
      <c r="CH78" s="10">
        <v>48832</v>
      </c>
      <c r="CI78" s="10">
        <v>96091</v>
      </c>
      <c r="CJ78" s="10">
        <v>81685</v>
      </c>
      <c r="CK78" s="10">
        <v>14406</v>
      </c>
      <c r="CL78" s="10">
        <v>264076</v>
      </c>
      <c r="CM78" s="10">
        <v>207816</v>
      </c>
      <c r="CN78" s="10">
        <v>56260</v>
      </c>
      <c r="CO78" s="10">
        <v>164353</v>
      </c>
      <c r="CP78" s="10">
        <v>164353</v>
      </c>
      <c r="CQ78" s="10">
        <v>0</v>
      </c>
      <c r="CR78" s="10">
        <v>110063</v>
      </c>
      <c r="CS78" s="10">
        <v>110063</v>
      </c>
      <c r="CT78" s="10">
        <v>0</v>
      </c>
      <c r="CU78" s="10">
        <v>1225718</v>
      </c>
      <c r="CV78" s="10">
        <v>1064998</v>
      </c>
      <c r="CW78" s="10">
        <v>160720</v>
      </c>
      <c r="CX78" s="10">
        <v>388757</v>
      </c>
      <c r="CY78" s="10">
        <v>334757</v>
      </c>
      <c r="CZ78" s="10">
        <v>54000</v>
      </c>
      <c r="DA78" s="10">
        <v>1654216</v>
      </c>
      <c r="DB78" s="10">
        <v>1426081</v>
      </c>
      <c r="DC78" s="10">
        <v>228135</v>
      </c>
      <c r="DD78" s="10">
        <v>802124</v>
      </c>
      <c r="DE78" s="10">
        <v>589503</v>
      </c>
      <c r="DF78" s="10">
        <v>212621</v>
      </c>
      <c r="DG78" s="10">
        <v>106693</v>
      </c>
      <c r="DH78" s="10">
        <v>106693</v>
      </c>
      <c r="DI78" s="10">
        <v>0</v>
      </c>
      <c r="DJ78" s="10">
        <v>1409904</v>
      </c>
      <c r="DK78" s="10">
        <v>1317996</v>
      </c>
      <c r="DL78" s="10">
        <v>91908</v>
      </c>
      <c r="DM78" s="10">
        <v>578442</v>
      </c>
      <c r="DN78" s="10">
        <v>578438</v>
      </c>
      <c r="DO78" s="10">
        <v>4</v>
      </c>
      <c r="DP78" s="10">
        <v>664776</v>
      </c>
      <c r="DQ78" s="10">
        <v>541223</v>
      </c>
      <c r="DR78" s="10">
        <v>123553</v>
      </c>
      <c r="DS78" s="10">
        <v>1894074</v>
      </c>
      <c r="DT78" s="10">
        <v>1764837</v>
      </c>
      <c r="DU78" s="10">
        <v>129237</v>
      </c>
      <c r="DV78" s="10">
        <v>9175</v>
      </c>
      <c r="DW78" s="10">
        <v>9175</v>
      </c>
      <c r="DX78" s="10">
        <v>0</v>
      </c>
      <c r="DY78" s="10">
        <v>556249</v>
      </c>
      <c r="DZ78" s="10">
        <v>556249</v>
      </c>
      <c r="EA78" s="10">
        <v>0</v>
      </c>
      <c r="EB78" s="10">
        <v>81214</v>
      </c>
      <c r="EC78" s="10">
        <v>73328</v>
      </c>
      <c r="ED78" s="10">
        <v>7886</v>
      </c>
      <c r="EE78" s="10">
        <v>371943</v>
      </c>
      <c r="EF78" s="10">
        <v>371943</v>
      </c>
      <c r="EG78" s="10">
        <v>0</v>
      </c>
      <c r="EH78" s="10">
        <v>3905097</v>
      </c>
      <c r="EI78" s="10">
        <v>3142157</v>
      </c>
      <c r="EJ78" s="10">
        <v>762940</v>
      </c>
      <c r="EK78" s="10">
        <v>505669</v>
      </c>
      <c r="EL78" s="10">
        <v>505669</v>
      </c>
      <c r="EM78" s="10">
        <v>0</v>
      </c>
      <c r="EN78" s="10">
        <v>108224</v>
      </c>
      <c r="EO78" s="10">
        <v>108224</v>
      </c>
      <c r="EP78" s="10">
        <v>0</v>
      </c>
      <c r="EQ78" s="10">
        <v>940122</v>
      </c>
      <c r="ER78" s="10">
        <v>940122</v>
      </c>
      <c r="ES78" s="10">
        <v>0</v>
      </c>
      <c r="ET78" s="10">
        <v>984302</v>
      </c>
      <c r="EU78" s="10">
        <v>984302</v>
      </c>
      <c r="EV78" s="10">
        <v>0</v>
      </c>
      <c r="EW78" s="10">
        <v>186671</v>
      </c>
      <c r="EX78" s="10">
        <v>186378</v>
      </c>
      <c r="EY78" s="10">
        <v>293</v>
      </c>
      <c r="EZ78" s="10">
        <v>594566</v>
      </c>
      <c r="FA78" s="10">
        <v>319618</v>
      </c>
      <c r="FB78" s="10">
        <v>274948</v>
      </c>
      <c r="FC78" s="10">
        <v>189715</v>
      </c>
      <c r="FD78" s="10">
        <v>132700</v>
      </c>
      <c r="FE78" s="10">
        <v>57015</v>
      </c>
      <c r="FF78" s="344"/>
      <c r="FG78" s="344"/>
      <c r="FH78" s="341"/>
    </row>
    <row r="79" spans="1:164" ht="25.5" customHeight="1">
      <c r="A79" s="666" t="s">
        <v>554</v>
      </c>
      <c r="B79" s="666"/>
      <c r="C79" s="666"/>
      <c r="D79" s="10">
        <v>660154828</v>
      </c>
      <c r="E79" s="10"/>
      <c r="F79" s="10"/>
      <c r="G79" s="10">
        <v>6711807</v>
      </c>
      <c r="H79" s="10">
        <v>653443021</v>
      </c>
      <c r="I79" s="10">
        <v>7854223</v>
      </c>
      <c r="J79" s="10">
        <v>0</v>
      </c>
      <c r="K79" s="10">
        <v>7854223</v>
      </c>
      <c r="L79" s="10">
        <v>2346857</v>
      </c>
      <c r="M79" s="10">
        <v>479783</v>
      </c>
      <c r="N79" s="10">
        <v>1867074</v>
      </c>
      <c r="O79" s="10">
        <v>8243834</v>
      </c>
      <c r="P79" s="10">
        <v>67</v>
      </c>
      <c r="Q79" s="10">
        <v>8243767</v>
      </c>
      <c r="R79" s="10">
        <v>5132406</v>
      </c>
      <c r="S79" s="10">
        <v>0</v>
      </c>
      <c r="T79" s="10">
        <v>5132406</v>
      </c>
      <c r="U79" s="10">
        <v>83376774</v>
      </c>
      <c r="V79" s="10">
        <v>0</v>
      </c>
      <c r="W79" s="10">
        <v>83376774</v>
      </c>
      <c r="X79" s="10">
        <v>9949680</v>
      </c>
      <c r="Y79" s="10">
        <v>0</v>
      </c>
      <c r="Z79" s="10">
        <v>9949680</v>
      </c>
      <c r="AA79" s="10">
        <v>9358047</v>
      </c>
      <c r="AB79" s="10">
        <v>0</v>
      </c>
      <c r="AC79" s="10">
        <v>9358047</v>
      </c>
      <c r="AD79" s="10">
        <v>2052117</v>
      </c>
      <c r="AE79" s="10">
        <v>0</v>
      </c>
      <c r="AF79" s="10">
        <v>2052117</v>
      </c>
      <c r="AG79" s="10">
        <v>2782231</v>
      </c>
      <c r="AH79" s="10">
        <v>0</v>
      </c>
      <c r="AI79" s="10">
        <v>2782231</v>
      </c>
      <c r="AJ79" s="10">
        <v>28349858</v>
      </c>
      <c r="AK79" s="10">
        <v>0</v>
      </c>
      <c r="AL79" s="10">
        <v>28349858</v>
      </c>
      <c r="AM79" s="10">
        <v>19868901</v>
      </c>
      <c r="AN79" s="10">
        <v>0</v>
      </c>
      <c r="AO79" s="10">
        <v>19868901</v>
      </c>
      <c r="AP79" s="10">
        <v>2068737</v>
      </c>
      <c r="AQ79" s="10">
        <v>2068737</v>
      </c>
      <c r="AR79" s="10">
        <v>0</v>
      </c>
      <c r="AS79" s="10">
        <v>2204638</v>
      </c>
      <c r="AT79" s="10">
        <v>0</v>
      </c>
      <c r="AU79" s="10">
        <v>2204638</v>
      </c>
      <c r="AV79" s="10">
        <v>26590214</v>
      </c>
      <c r="AW79" s="10">
        <v>9</v>
      </c>
      <c r="AX79" s="10">
        <v>26590205</v>
      </c>
      <c r="AY79" s="10">
        <v>10219739</v>
      </c>
      <c r="AZ79" s="10">
        <v>0</v>
      </c>
      <c r="BA79" s="10">
        <v>10219739</v>
      </c>
      <c r="BB79" s="10">
        <v>6682248</v>
      </c>
      <c r="BC79" s="10">
        <v>0</v>
      </c>
      <c r="BD79" s="10">
        <v>6682248</v>
      </c>
      <c r="BE79" s="10">
        <v>6026134</v>
      </c>
      <c r="BF79" s="10">
        <v>0</v>
      </c>
      <c r="BG79" s="10">
        <v>6026134</v>
      </c>
      <c r="BH79" s="10">
        <v>7322005</v>
      </c>
      <c r="BI79" s="10">
        <v>696429</v>
      </c>
      <c r="BJ79" s="10">
        <v>6625576</v>
      </c>
      <c r="BK79" s="10">
        <v>8083569</v>
      </c>
      <c r="BL79" s="10">
        <v>6298</v>
      </c>
      <c r="BM79" s="10">
        <v>8077271</v>
      </c>
      <c r="BN79" s="10">
        <v>2560962</v>
      </c>
      <c r="BO79" s="10">
        <v>18932</v>
      </c>
      <c r="BP79" s="10">
        <v>2542030</v>
      </c>
      <c r="BQ79" s="10">
        <v>13697743</v>
      </c>
      <c r="BR79" s="10">
        <v>10</v>
      </c>
      <c r="BS79" s="10">
        <v>13697733</v>
      </c>
      <c r="BT79" s="10">
        <v>16239532</v>
      </c>
      <c r="BU79" s="10">
        <v>248525</v>
      </c>
      <c r="BV79" s="10">
        <v>15991007</v>
      </c>
      <c r="BW79" s="10">
        <v>17433881</v>
      </c>
      <c r="BX79" s="10">
        <v>0</v>
      </c>
      <c r="BY79" s="10">
        <v>17433881</v>
      </c>
      <c r="BZ79" s="10">
        <v>13004611</v>
      </c>
      <c r="CA79" s="10">
        <v>0</v>
      </c>
      <c r="CB79" s="10">
        <v>13004611</v>
      </c>
      <c r="CC79" s="10">
        <v>4621112</v>
      </c>
      <c r="CD79" s="10">
        <v>0</v>
      </c>
      <c r="CE79" s="10">
        <v>4621112</v>
      </c>
      <c r="CF79" s="10">
        <v>10433667</v>
      </c>
      <c r="CG79" s="10">
        <v>0</v>
      </c>
      <c r="CH79" s="10">
        <v>10433667</v>
      </c>
      <c r="CI79" s="10">
        <v>1864118</v>
      </c>
      <c r="CJ79" s="10">
        <v>0</v>
      </c>
      <c r="CK79" s="10">
        <v>1864118</v>
      </c>
      <c r="CL79" s="10">
        <v>4708010</v>
      </c>
      <c r="CM79" s="10">
        <v>0</v>
      </c>
      <c r="CN79" s="10">
        <v>4708010</v>
      </c>
      <c r="CO79" s="10">
        <v>4631745</v>
      </c>
      <c r="CP79" s="10">
        <v>16022</v>
      </c>
      <c r="CQ79" s="10">
        <v>4615723</v>
      </c>
      <c r="CR79" s="10">
        <v>2971769</v>
      </c>
      <c r="CS79" s="10">
        <v>0</v>
      </c>
      <c r="CT79" s="10">
        <v>2971769</v>
      </c>
      <c r="CU79" s="10">
        <v>27266254</v>
      </c>
      <c r="CV79" s="10">
        <v>2696523</v>
      </c>
      <c r="CW79" s="10">
        <v>24569731</v>
      </c>
      <c r="CX79" s="10">
        <v>3708851</v>
      </c>
      <c r="CY79" s="10">
        <v>0</v>
      </c>
      <c r="CZ79" s="10">
        <v>3708851</v>
      </c>
      <c r="DA79" s="10">
        <v>68902105</v>
      </c>
      <c r="DB79" s="10">
        <v>2548</v>
      </c>
      <c r="DC79" s="10">
        <v>68899557</v>
      </c>
      <c r="DD79" s="10">
        <v>14624427</v>
      </c>
      <c r="DE79" s="10">
        <v>68166</v>
      </c>
      <c r="DF79" s="10">
        <v>14556261</v>
      </c>
      <c r="DG79" s="10">
        <v>1807396</v>
      </c>
      <c r="DH79" s="10">
        <v>0</v>
      </c>
      <c r="DI79" s="10">
        <v>1807396</v>
      </c>
      <c r="DJ79" s="10">
        <v>24341095</v>
      </c>
      <c r="DK79" s="10">
        <v>0</v>
      </c>
      <c r="DL79" s="10">
        <v>24341095</v>
      </c>
      <c r="DM79" s="10">
        <v>5766457</v>
      </c>
      <c r="DN79" s="10">
        <v>13252</v>
      </c>
      <c r="DO79" s="10">
        <v>5753205</v>
      </c>
      <c r="DP79" s="10">
        <v>7581818</v>
      </c>
      <c r="DQ79" s="10">
        <v>0</v>
      </c>
      <c r="DR79" s="10">
        <v>7581818</v>
      </c>
      <c r="DS79" s="10">
        <v>29533474</v>
      </c>
      <c r="DT79" s="10">
        <v>0</v>
      </c>
      <c r="DU79" s="10">
        <v>29533474</v>
      </c>
      <c r="DV79" s="10">
        <v>2507355</v>
      </c>
      <c r="DW79" s="10">
        <v>48148</v>
      </c>
      <c r="DX79" s="10">
        <v>2459207</v>
      </c>
      <c r="DY79" s="10">
        <v>9145389</v>
      </c>
      <c r="DZ79" s="10">
        <v>127046</v>
      </c>
      <c r="EA79" s="10">
        <v>9018343</v>
      </c>
      <c r="EB79" s="10">
        <v>1513203</v>
      </c>
      <c r="EC79" s="10">
        <v>0</v>
      </c>
      <c r="ED79" s="10">
        <v>1513203</v>
      </c>
      <c r="EE79" s="10">
        <v>9787910</v>
      </c>
      <c r="EF79" s="10">
        <v>133981</v>
      </c>
      <c r="EG79" s="10">
        <v>9653929</v>
      </c>
      <c r="EH79" s="10">
        <v>56489114</v>
      </c>
      <c r="EI79" s="10">
        <v>87331</v>
      </c>
      <c r="EJ79" s="10">
        <v>56401783</v>
      </c>
      <c r="EK79" s="10">
        <v>5122667</v>
      </c>
      <c r="EL79" s="10">
        <v>0</v>
      </c>
      <c r="EM79" s="10">
        <v>5122667</v>
      </c>
      <c r="EN79" s="10">
        <v>1650954</v>
      </c>
      <c r="EO79" s="10">
        <v>0</v>
      </c>
      <c r="EP79" s="10">
        <v>1650954</v>
      </c>
      <c r="EQ79" s="10">
        <v>17618250</v>
      </c>
      <c r="ER79" s="10">
        <v>0</v>
      </c>
      <c r="ES79" s="10">
        <v>17618250</v>
      </c>
      <c r="ET79" s="10">
        <v>15748757</v>
      </c>
      <c r="EU79" s="10">
        <v>0</v>
      </c>
      <c r="EV79" s="10">
        <v>15748757</v>
      </c>
      <c r="EW79" s="10">
        <v>3100226</v>
      </c>
      <c r="EX79" s="10">
        <v>0</v>
      </c>
      <c r="EY79" s="10">
        <v>3100226</v>
      </c>
      <c r="EZ79" s="10">
        <v>11350610</v>
      </c>
      <c r="FA79" s="10">
        <v>0</v>
      </c>
      <c r="FB79" s="10">
        <v>11350610</v>
      </c>
      <c r="FC79" s="10">
        <v>1909154</v>
      </c>
      <c r="FD79" s="10">
        <v>0</v>
      </c>
      <c r="FE79" s="10">
        <v>1909154</v>
      </c>
      <c r="FF79" s="344"/>
      <c r="FG79" s="344"/>
      <c r="FH79" s="341"/>
    </row>
    <row r="80" spans="1:164" ht="15" customHeight="1">
      <c r="A80" s="666" t="s">
        <v>552</v>
      </c>
      <c r="B80" s="666"/>
      <c r="C80" s="666"/>
      <c r="D80" s="10">
        <v>63669155</v>
      </c>
      <c r="E80" s="10"/>
      <c r="F80" s="10"/>
      <c r="G80" s="10">
        <v>804996</v>
      </c>
      <c r="H80" s="10">
        <v>62864159</v>
      </c>
      <c r="I80" s="10">
        <v>636268</v>
      </c>
      <c r="J80" s="10">
        <v>0</v>
      </c>
      <c r="K80" s="10">
        <v>636268</v>
      </c>
      <c r="L80" s="10">
        <v>170054</v>
      </c>
      <c r="M80" s="10">
        <v>72182</v>
      </c>
      <c r="N80" s="10">
        <v>97872</v>
      </c>
      <c r="O80" s="10">
        <v>573743</v>
      </c>
      <c r="P80" s="10">
        <v>67</v>
      </c>
      <c r="Q80" s="10">
        <v>573676</v>
      </c>
      <c r="R80" s="10">
        <v>519022</v>
      </c>
      <c r="S80" s="10">
        <v>0</v>
      </c>
      <c r="T80" s="10">
        <v>519022</v>
      </c>
      <c r="U80" s="10">
        <v>7396922</v>
      </c>
      <c r="V80" s="10">
        <v>0</v>
      </c>
      <c r="W80" s="10">
        <v>7396922</v>
      </c>
      <c r="X80" s="10">
        <v>1170166</v>
      </c>
      <c r="Y80" s="10">
        <v>0</v>
      </c>
      <c r="Z80" s="10">
        <v>1170166</v>
      </c>
      <c r="AA80" s="10">
        <v>453033</v>
      </c>
      <c r="AB80" s="10">
        <v>0</v>
      </c>
      <c r="AC80" s="10">
        <v>453033</v>
      </c>
      <c r="AD80" s="10">
        <v>131456</v>
      </c>
      <c r="AE80" s="10">
        <v>0</v>
      </c>
      <c r="AF80" s="10">
        <v>131456</v>
      </c>
      <c r="AG80" s="10">
        <v>421748</v>
      </c>
      <c r="AH80" s="10">
        <v>0</v>
      </c>
      <c r="AI80" s="10">
        <v>421748</v>
      </c>
      <c r="AJ80" s="10">
        <v>2294843</v>
      </c>
      <c r="AK80" s="10">
        <v>0</v>
      </c>
      <c r="AL80" s="10">
        <v>2294843</v>
      </c>
      <c r="AM80" s="10">
        <v>1948645</v>
      </c>
      <c r="AN80" s="10">
        <v>0</v>
      </c>
      <c r="AO80" s="10">
        <v>1948645</v>
      </c>
      <c r="AP80" s="10">
        <v>198214</v>
      </c>
      <c r="AQ80" s="10">
        <v>198214</v>
      </c>
      <c r="AR80" s="10">
        <v>0</v>
      </c>
      <c r="AS80" s="10">
        <v>111196</v>
      </c>
      <c r="AT80" s="10">
        <v>0</v>
      </c>
      <c r="AU80" s="10">
        <v>111196</v>
      </c>
      <c r="AV80" s="10">
        <v>1885798</v>
      </c>
      <c r="AW80" s="10">
        <v>9</v>
      </c>
      <c r="AX80" s="10">
        <v>1885789</v>
      </c>
      <c r="AY80" s="10">
        <v>1049130</v>
      </c>
      <c r="AZ80" s="10">
        <v>0</v>
      </c>
      <c r="BA80" s="10">
        <v>1049130</v>
      </c>
      <c r="BB80" s="10">
        <v>806871</v>
      </c>
      <c r="BC80" s="10">
        <v>0</v>
      </c>
      <c r="BD80" s="10">
        <v>806871</v>
      </c>
      <c r="BE80" s="10">
        <v>856037</v>
      </c>
      <c r="BF80" s="10">
        <v>0</v>
      </c>
      <c r="BG80" s="10">
        <v>856037</v>
      </c>
      <c r="BH80" s="10">
        <v>755997</v>
      </c>
      <c r="BI80" s="10">
        <v>44</v>
      </c>
      <c r="BJ80" s="10">
        <v>755953</v>
      </c>
      <c r="BK80" s="10">
        <v>673664</v>
      </c>
      <c r="BL80" s="10">
        <v>111</v>
      </c>
      <c r="BM80" s="10">
        <v>673553</v>
      </c>
      <c r="BN80" s="10">
        <v>148092</v>
      </c>
      <c r="BO80" s="10">
        <v>493</v>
      </c>
      <c r="BP80" s="10">
        <v>147599</v>
      </c>
      <c r="BQ80" s="10">
        <v>1239069</v>
      </c>
      <c r="BR80" s="10">
        <v>10</v>
      </c>
      <c r="BS80" s="10">
        <v>1239059</v>
      </c>
      <c r="BT80" s="10">
        <v>1238834</v>
      </c>
      <c r="BU80" s="10">
        <v>440</v>
      </c>
      <c r="BV80" s="10">
        <v>1238394</v>
      </c>
      <c r="BW80" s="10">
        <v>1326214</v>
      </c>
      <c r="BX80" s="10">
        <v>0</v>
      </c>
      <c r="BY80" s="10">
        <v>1326214</v>
      </c>
      <c r="BZ80" s="10">
        <v>2141306</v>
      </c>
      <c r="CA80" s="10">
        <v>0</v>
      </c>
      <c r="CB80" s="10">
        <v>2141306</v>
      </c>
      <c r="CC80" s="10">
        <v>378671</v>
      </c>
      <c r="CD80" s="10">
        <v>0</v>
      </c>
      <c r="CE80" s="10">
        <v>378671</v>
      </c>
      <c r="CF80" s="10">
        <v>799486</v>
      </c>
      <c r="CG80" s="10">
        <v>0</v>
      </c>
      <c r="CH80" s="10">
        <v>799486</v>
      </c>
      <c r="CI80" s="10">
        <v>182269</v>
      </c>
      <c r="CJ80" s="10">
        <v>0</v>
      </c>
      <c r="CK80" s="10">
        <v>182269</v>
      </c>
      <c r="CL80" s="10">
        <v>688877</v>
      </c>
      <c r="CM80" s="10">
        <v>0</v>
      </c>
      <c r="CN80" s="10">
        <v>688877</v>
      </c>
      <c r="CO80" s="10">
        <v>462661</v>
      </c>
      <c r="CP80" s="10">
        <v>6</v>
      </c>
      <c r="CQ80" s="10">
        <v>462655</v>
      </c>
      <c r="CR80" s="10">
        <v>144110</v>
      </c>
      <c r="CS80" s="10">
        <v>0</v>
      </c>
      <c r="CT80" s="10">
        <v>144110</v>
      </c>
      <c r="CU80" s="10">
        <v>1783787</v>
      </c>
      <c r="CV80" s="10">
        <v>461443</v>
      </c>
      <c r="CW80" s="10">
        <v>1322344</v>
      </c>
      <c r="CX80" s="10">
        <v>549663</v>
      </c>
      <c r="CY80" s="10">
        <v>0</v>
      </c>
      <c r="CZ80" s="10">
        <v>549663</v>
      </c>
      <c r="DA80" s="10">
        <v>5284994</v>
      </c>
      <c r="DB80" s="10">
        <v>2548</v>
      </c>
      <c r="DC80" s="10">
        <v>5282446</v>
      </c>
      <c r="DD80" s="10">
        <v>1330856</v>
      </c>
      <c r="DE80" s="10">
        <v>62841</v>
      </c>
      <c r="DF80" s="10">
        <v>1268015</v>
      </c>
      <c r="DG80" s="10">
        <v>286683</v>
      </c>
      <c r="DH80" s="10">
        <v>0</v>
      </c>
      <c r="DI80" s="10">
        <v>286683</v>
      </c>
      <c r="DJ80" s="10">
        <v>1926650</v>
      </c>
      <c r="DK80" s="10">
        <v>0</v>
      </c>
      <c r="DL80" s="10">
        <v>1926650</v>
      </c>
      <c r="DM80" s="10">
        <v>633374</v>
      </c>
      <c r="DN80" s="10">
        <v>769</v>
      </c>
      <c r="DO80" s="10">
        <v>632605</v>
      </c>
      <c r="DP80" s="10">
        <v>827255</v>
      </c>
      <c r="DQ80" s="10">
        <v>0</v>
      </c>
      <c r="DR80" s="10">
        <v>827255</v>
      </c>
      <c r="DS80" s="10">
        <v>1887187</v>
      </c>
      <c r="DT80" s="10">
        <v>0</v>
      </c>
      <c r="DU80" s="10">
        <v>1887187</v>
      </c>
      <c r="DV80" s="10">
        <v>79343</v>
      </c>
      <c r="DW80" s="10">
        <v>832</v>
      </c>
      <c r="DX80" s="10">
        <v>78511</v>
      </c>
      <c r="DY80" s="10">
        <v>1180866</v>
      </c>
      <c r="DZ80" s="10">
        <v>0</v>
      </c>
      <c r="EA80" s="10">
        <v>1180866</v>
      </c>
      <c r="EB80" s="10">
        <v>151014</v>
      </c>
      <c r="EC80" s="10">
        <v>0</v>
      </c>
      <c r="ED80" s="10">
        <v>151014</v>
      </c>
      <c r="EE80" s="10">
        <v>775982</v>
      </c>
      <c r="EF80" s="10">
        <v>4987</v>
      </c>
      <c r="EG80" s="10">
        <v>770995</v>
      </c>
      <c r="EH80" s="10">
        <v>9832221</v>
      </c>
      <c r="EI80" s="10">
        <v>0</v>
      </c>
      <c r="EJ80" s="10">
        <v>9832221</v>
      </c>
      <c r="EK80" s="10">
        <v>830075</v>
      </c>
      <c r="EL80" s="10">
        <v>0</v>
      </c>
      <c r="EM80" s="10">
        <v>830075</v>
      </c>
      <c r="EN80" s="10">
        <v>55639</v>
      </c>
      <c r="EO80" s="10">
        <v>0</v>
      </c>
      <c r="EP80" s="10">
        <v>55639</v>
      </c>
      <c r="EQ80" s="10">
        <v>1624175</v>
      </c>
      <c r="ER80" s="10">
        <v>0</v>
      </c>
      <c r="ES80" s="10">
        <v>1624175</v>
      </c>
      <c r="ET80" s="10">
        <v>2339970</v>
      </c>
      <c r="EU80" s="10">
        <v>0</v>
      </c>
      <c r="EV80" s="10">
        <v>2339970</v>
      </c>
      <c r="EW80" s="10">
        <v>200203</v>
      </c>
      <c r="EX80" s="10">
        <v>0</v>
      </c>
      <c r="EY80" s="10">
        <v>200203</v>
      </c>
      <c r="EZ80" s="10">
        <v>935827</v>
      </c>
      <c r="FA80" s="10">
        <v>0</v>
      </c>
      <c r="FB80" s="10">
        <v>935827</v>
      </c>
      <c r="FC80" s="10">
        <v>350995</v>
      </c>
      <c r="FD80" s="10">
        <v>0</v>
      </c>
      <c r="FE80" s="10">
        <v>350995</v>
      </c>
      <c r="FF80" s="344"/>
      <c r="FG80" s="344"/>
      <c r="FH80" s="341"/>
    </row>
    <row r="81" spans="1:164" ht="15" customHeight="1">
      <c r="A81" s="666" t="s">
        <v>555</v>
      </c>
      <c r="B81" s="666"/>
      <c r="C81" s="666"/>
      <c r="D81" s="10">
        <v>54294801</v>
      </c>
      <c r="E81" s="10"/>
      <c r="F81" s="10"/>
      <c r="G81" s="10">
        <v>54294801</v>
      </c>
      <c r="H81" s="10">
        <v>0</v>
      </c>
      <c r="I81" s="10">
        <v>1100887</v>
      </c>
      <c r="J81" s="10">
        <v>1100887</v>
      </c>
      <c r="K81" s="10">
        <v>0</v>
      </c>
      <c r="L81" s="10">
        <v>85033</v>
      </c>
      <c r="M81" s="10">
        <v>85033</v>
      </c>
      <c r="N81" s="10">
        <v>0</v>
      </c>
      <c r="O81" s="10">
        <v>2300979</v>
      </c>
      <c r="P81" s="10">
        <v>2300979</v>
      </c>
      <c r="Q81" s="10">
        <v>0</v>
      </c>
      <c r="R81" s="10">
        <v>610275</v>
      </c>
      <c r="S81" s="10">
        <v>610275</v>
      </c>
      <c r="T81" s="10">
        <v>0</v>
      </c>
      <c r="U81" s="10">
        <v>6382566</v>
      </c>
      <c r="V81" s="10">
        <v>6382566</v>
      </c>
      <c r="W81" s="10">
        <v>0</v>
      </c>
      <c r="X81" s="10">
        <v>754629</v>
      </c>
      <c r="Y81" s="10">
        <v>754629</v>
      </c>
      <c r="Z81" s="10">
        <v>0</v>
      </c>
      <c r="AA81" s="10">
        <v>723290</v>
      </c>
      <c r="AB81" s="10">
        <v>723290</v>
      </c>
      <c r="AC81" s="10">
        <v>0</v>
      </c>
      <c r="AD81" s="10">
        <v>485189</v>
      </c>
      <c r="AE81" s="10">
        <v>485189</v>
      </c>
      <c r="AF81" s="10">
        <v>0</v>
      </c>
      <c r="AG81" s="10">
        <v>0</v>
      </c>
      <c r="AH81" s="10">
        <v>0</v>
      </c>
      <c r="AI81" s="10">
        <v>0</v>
      </c>
      <c r="AJ81" s="10">
        <v>3256208</v>
      </c>
      <c r="AK81" s="10">
        <v>3256208</v>
      </c>
      <c r="AL81" s="10">
        <v>0</v>
      </c>
      <c r="AM81" s="10">
        <v>2181117</v>
      </c>
      <c r="AN81" s="10">
        <v>2181117</v>
      </c>
      <c r="AO81" s="10">
        <v>0</v>
      </c>
      <c r="AP81" s="10">
        <v>134240</v>
      </c>
      <c r="AQ81" s="10">
        <v>134240</v>
      </c>
      <c r="AR81" s="10">
        <v>0</v>
      </c>
      <c r="AS81" s="10">
        <v>231520</v>
      </c>
      <c r="AT81" s="10">
        <v>231520</v>
      </c>
      <c r="AU81" s="10">
        <v>0</v>
      </c>
      <c r="AV81" s="10">
        <v>2122263</v>
      </c>
      <c r="AW81" s="10">
        <v>2122263</v>
      </c>
      <c r="AX81" s="10">
        <v>0</v>
      </c>
      <c r="AY81" s="10">
        <v>1173420</v>
      </c>
      <c r="AZ81" s="10">
        <v>1173420</v>
      </c>
      <c r="BA81" s="10">
        <v>0</v>
      </c>
      <c r="BB81" s="10">
        <v>504881</v>
      </c>
      <c r="BC81" s="10">
        <v>504881</v>
      </c>
      <c r="BD81" s="10">
        <v>0</v>
      </c>
      <c r="BE81" s="10">
        <v>293517</v>
      </c>
      <c r="BF81" s="10">
        <v>293517</v>
      </c>
      <c r="BG81" s="10">
        <v>0</v>
      </c>
      <c r="BH81" s="10">
        <v>1074789</v>
      </c>
      <c r="BI81" s="10">
        <v>1074789</v>
      </c>
      <c r="BJ81" s="10">
        <v>0</v>
      </c>
      <c r="BK81" s="10">
        <v>788070</v>
      </c>
      <c r="BL81" s="10">
        <v>788070</v>
      </c>
      <c r="BM81" s="10">
        <v>0</v>
      </c>
      <c r="BN81" s="10">
        <v>205848</v>
      </c>
      <c r="BO81" s="10">
        <v>205848</v>
      </c>
      <c r="BP81" s="10">
        <v>0</v>
      </c>
      <c r="BQ81" s="10">
        <v>773352</v>
      </c>
      <c r="BR81" s="10">
        <v>773352</v>
      </c>
      <c r="BS81" s="10">
        <v>0</v>
      </c>
      <c r="BT81" s="10">
        <v>1380124</v>
      </c>
      <c r="BU81" s="10">
        <v>1380124</v>
      </c>
      <c r="BV81" s="10">
        <v>0</v>
      </c>
      <c r="BW81" s="10">
        <v>1441277</v>
      </c>
      <c r="BX81" s="10">
        <v>1441277</v>
      </c>
      <c r="BY81" s="10">
        <v>0</v>
      </c>
      <c r="BZ81" s="10">
        <v>1035521</v>
      </c>
      <c r="CA81" s="10">
        <v>1035521</v>
      </c>
      <c r="CB81" s="10">
        <v>0</v>
      </c>
      <c r="CC81" s="10">
        <v>538338</v>
      </c>
      <c r="CD81" s="10">
        <v>538338</v>
      </c>
      <c r="CE81" s="10">
        <v>0</v>
      </c>
      <c r="CF81" s="10">
        <v>921413</v>
      </c>
      <c r="CG81" s="10">
        <v>921413</v>
      </c>
      <c r="CH81" s="10">
        <v>0</v>
      </c>
      <c r="CI81" s="10">
        <v>119098</v>
      </c>
      <c r="CJ81" s="10">
        <v>119098</v>
      </c>
      <c r="CK81" s="10">
        <v>0</v>
      </c>
      <c r="CL81" s="10">
        <v>252340</v>
      </c>
      <c r="CM81" s="10">
        <v>252340</v>
      </c>
      <c r="CN81" s="10">
        <v>0</v>
      </c>
      <c r="CO81" s="10">
        <v>546310</v>
      </c>
      <c r="CP81" s="10">
        <v>546310</v>
      </c>
      <c r="CQ81" s="10">
        <v>0</v>
      </c>
      <c r="CR81" s="10">
        <v>219325</v>
      </c>
      <c r="CS81" s="10">
        <v>219325</v>
      </c>
      <c r="CT81" s="10">
        <v>0</v>
      </c>
      <c r="CU81" s="10">
        <v>1914526</v>
      </c>
      <c r="CV81" s="10">
        <v>1914526</v>
      </c>
      <c r="CW81" s="10">
        <v>0</v>
      </c>
      <c r="CX81" s="10">
        <v>421167</v>
      </c>
      <c r="CY81" s="10">
        <v>421167</v>
      </c>
      <c r="CZ81" s="10">
        <v>0</v>
      </c>
      <c r="DA81" s="10">
        <v>2092385</v>
      </c>
      <c r="DB81" s="10">
        <v>2092385</v>
      </c>
      <c r="DC81" s="10">
        <v>0</v>
      </c>
      <c r="DD81" s="10">
        <v>1856539</v>
      </c>
      <c r="DE81" s="10">
        <v>1856539</v>
      </c>
      <c r="DF81" s="10">
        <v>0</v>
      </c>
      <c r="DG81" s="10">
        <v>91494</v>
      </c>
      <c r="DH81" s="10">
        <v>91494</v>
      </c>
      <c r="DI81" s="10">
        <v>0</v>
      </c>
      <c r="DJ81" s="10">
        <v>1873991</v>
      </c>
      <c r="DK81" s="10">
        <v>1873991</v>
      </c>
      <c r="DL81" s="10">
        <v>0</v>
      </c>
      <c r="DM81" s="10">
        <v>660149</v>
      </c>
      <c r="DN81" s="10">
        <v>660149</v>
      </c>
      <c r="DO81" s="10">
        <v>0</v>
      </c>
      <c r="DP81" s="10">
        <v>1272892</v>
      </c>
      <c r="DQ81" s="10">
        <v>1272892</v>
      </c>
      <c r="DR81" s="10">
        <v>0</v>
      </c>
      <c r="DS81" s="10">
        <v>2601361</v>
      </c>
      <c r="DT81" s="10">
        <v>2601361</v>
      </c>
      <c r="DU81" s="10">
        <v>0</v>
      </c>
      <c r="DV81" s="10">
        <v>322790</v>
      </c>
      <c r="DW81" s="10">
        <v>322790</v>
      </c>
      <c r="DX81" s="10">
        <v>0</v>
      </c>
      <c r="DY81" s="10">
        <v>1483987</v>
      </c>
      <c r="DZ81" s="10">
        <v>1483987</v>
      </c>
      <c r="EA81" s="10">
        <v>0</v>
      </c>
      <c r="EB81" s="10">
        <v>173793</v>
      </c>
      <c r="EC81" s="10">
        <v>173793</v>
      </c>
      <c r="ED81" s="10">
        <v>0</v>
      </c>
      <c r="EE81" s="10">
        <v>1094784</v>
      </c>
      <c r="EF81" s="10">
        <v>1094784</v>
      </c>
      <c r="EG81" s="10">
        <v>0</v>
      </c>
      <c r="EH81" s="10">
        <v>2387823</v>
      </c>
      <c r="EI81" s="10">
        <v>2387823</v>
      </c>
      <c r="EJ81" s="10">
        <v>0</v>
      </c>
      <c r="EK81" s="10">
        <v>253341</v>
      </c>
      <c r="EL81" s="10">
        <v>253341</v>
      </c>
      <c r="EM81" s="10">
        <v>0</v>
      </c>
      <c r="EN81" s="10">
        <v>295547</v>
      </c>
      <c r="EO81" s="10">
        <v>295547</v>
      </c>
      <c r="EP81" s="10">
        <v>0</v>
      </c>
      <c r="EQ81" s="10">
        <v>1141461</v>
      </c>
      <c r="ER81" s="10">
        <v>1141461</v>
      </c>
      <c r="ES81" s="10">
        <v>0</v>
      </c>
      <c r="ET81" s="10">
        <v>1367427</v>
      </c>
      <c r="EU81" s="10">
        <v>1367427</v>
      </c>
      <c r="EV81" s="10">
        <v>0</v>
      </c>
      <c r="EW81" s="10">
        <v>524113</v>
      </c>
      <c r="EX81" s="10">
        <v>524113</v>
      </c>
      <c r="EY81" s="10">
        <v>0</v>
      </c>
      <c r="EZ81" s="10">
        <v>585064</v>
      </c>
      <c r="FA81" s="10">
        <v>585064</v>
      </c>
      <c r="FB81" s="10">
        <v>0</v>
      </c>
      <c r="FC81" s="10">
        <v>244348</v>
      </c>
      <c r="FD81" s="10">
        <v>244348</v>
      </c>
      <c r="FE81" s="10">
        <v>0</v>
      </c>
      <c r="FF81" s="344"/>
      <c r="FG81" s="344"/>
      <c r="FH81" s="341"/>
    </row>
    <row r="82" spans="1:164" ht="15" customHeight="1">
      <c r="A82" s="666" t="s">
        <v>556</v>
      </c>
      <c r="B82" s="666"/>
      <c r="C82" s="666"/>
      <c r="D82" s="10">
        <v>12626742</v>
      </c>
      <c r="E82" s="10"/>
      <c r="F82" s="10"/>
      <c r="G82" s="10">
        <v>453437</v>
      </c>
      <c r="H82" s="10">
        <v>12173305</v>
      </c>
      <c r="I82" s="10">
        <v>95567</v>
      </c>
      <c r="J82" s="10">
        <v>5033</v>
      </c>
      <c r="K82" s="10">
        <v>90534</v>
      </c>
      <c r="L82" s="10">
        <v>37943</v>
      </c>
      <c r="M82" s="10">
        <v>4794</v>
      </c>
      <c r="N82" s="10">
        <v>33149</v>
      </c>
      <c r="O82" s="10">
        <v>183189</v>
      </c>
      <c r="P82" s="10">
        <v>1894</v>
      </c>
      <c r="Q82" s="10">
        <v>181295</v>
      </c>
      <c r="R82" s="10">
        <v>103159</v>
      </c>
      <c r="S82" s="10">
        <v>2394</v>
      </c>
      <c r="T82" s="10">
        <v>100765</v>
      </c>
      <c r="U82" s="10">
        <v>1575205</v>
      </c>
      <c r="V82" s="10">
        <v>23667</v>
      </c>
      <c r="W82" s="10">
        <v>1551538</v>
      </c>
      <c r="X82" s="10">
        <v>317030</v>
      </c>
      <c r="Y82" s="10">
        <v>5655</v>
      </c>
      <c r="Z82" s="10">
        <v>311375</v>
      </c>
      <c r="AA82" s="10">
        <v>166040</v>
      </c>
      <c r="AB82" s="10">
        <v>10705</v>
      </c>
      <c r="AC82" s="10">
        <v>155335</v>
      </c>
      <c r="AD82" s="10">
        <v>53656</v>
      </c>
      <c r="AE82" s="10">
        <v>6327</v>
      </c>
      <c r="AF82" s="10">
        <v>47329</v>
      </c>
      <c r="AG82" s="10">
        <v>93064</v>
      </c>
      <c r="AH82" s="10">
        <v>0</v>
      </c>
      <c r="AI82" s="10">
        <v>93064</v>
      </c>
      <c r="AJ82" s="10">
        <v>573167</v>
      </c>
      <c r="AK82" s="10">
        <v>9503</v>
      </c>
      <c r="AL82" s="10">
        <v>563664</v>
      </c>
      <c r="AM82" s="10">
        <v>177695</v>
      </c>
      <c r="AN82" s="10">
        <v>0</v>
      </c>
      <c r="AO82" s="10">
        <v>177695</v>
      </c>
      <c r="AP82" s="10">
        <v>36631</v>
      </c>
      <c r="AQ82" s="10">
        <v>36631</v>
      </c>
      <c r="AR82" s="10">
        <v>0</v>
      </c>
      <c r="AS82" s="10">
        <v>65052</v>
      </c>
      <c r="AT82" s="10">
        <v>4823</v>
      </c>
      <c r="AU82" s="10">
        <v>60229</v>
      </c>
      <c r="AV82" s="10">
        <v>835153</v>
      </c>
      <c r="AW82" s="10">
        <v>4847</v>
      </c>
      <c r="AX82" s="10">
        <v>830306</v>
      </c>
      <c r="AY82" s="10">
        <v>357870</v>
      </c>
      <c r="AZ82" s="10">
        <v>9969</v>
      </c>
      <c r="BA82" s="10">
        <v>347901</v>
      </c>
      <c r="BB82" s="10">
        <v>141261</v>
      </c>
      <c r="BC82" s="10">
        <v>4629</v>
      </c>
      <c r="BD82" s="10">
        <v>136632</v>
      </c>
      <c r="BE82" s="10">
        <v>131359</v>
      </c>
      <c r="BF82" s="10">
        <v>3419</v>
      </c>
      <c r="BG82" s="10">
        <v>127940</v>
      </c>
      <c r="BH82" s="10">
        <v>193617</v>
      </c>
      <c r="BI82" s="10">
        <v>8804</v>
      </c>
      <c r="BJ82" s="10">
        <v>184813</v>
      </c>
      <c r="BK82" s="10">
        <v>188543</v>
      </c>
      <c r="BL82" s="10">
        <v>4758</v>
      </c>
      <c r="BM82" s="10">
        <v>183785</v>
      </c>
      <c r="BN82" s="10">
        <v>42535</v>
      </c>
      <c r="BO82" s="10">
        <v>4215</v>
      </c>
      <c r="BP82" s="10">
        <v>38320</v>
      </c>
      <c r="BQ82" s="10">
        <v>222973</v>
      </c>
      <c r="BR82" s="10">
        <v>54537</v>
      </c>
      <c r="BS82" s="10">
        <v>168436</v>
      </c>
      <c r="BT82" s="10">
        <v>311950</v>
      </c>
      <c r="BU82" s="10">
        <v>16474</v>
      </c>
      <c r="BV82" s="10">
        <v>295476</v>
      </c>
      <c r="BW82" s="10">
        <v>403509</v>
      </c>
      <c r="BX82" s="10">
        <v>10186</v>
      </c>
      <c r="BY82" s="10">
        <v>393323</v>
      </c>
      <c r="BZ82" s="10">
        <v>273458</v>
      </c>
      <c r="CA82" s="10">
        <v>0</v>
      </c>
      <c r="CB82" s="10">
        <v>273458</v>
      </c>
      <c r="CC82" s="10">
        <v>62011</v>
      </c>
      <c r="CD82" s="10">
        <v>4191</v>
      </c>
      <c r="CE82" s="10">
        <v>57820</v>
      </c>
      <c r="CF82" s="10">
        <v>279748</v>
      </c>
      <c r="CG82" s="10">
        <v>6761</v>
      </c>
      <c r="CH82" s="10">
        <v>272987</v>
      </c>
      <c r="CI82" s="10">
        <v>29936</v>
      </c>
      <c r="CJ82" s="10">
        <v>5895</v>
      </c>
      <c r="CK82" s="10">
        <v>24041</v>
      </c>
      <c r="CL82" s="10">
        <v>73064</v>
      </c>
      <c r="CM82" s="10">
        <v>3347</v>
      </c>
      <c r="CN82" s="10">
        <v>69717</v>
      </c>
      <c r="CO82" s="10">
        <v>106798</v>
      </c>
      <c r="CP82" s="10">
        <v>9726</v>
      </c>
      <c r="CQ82" s="10">
        <v>97072</v>
      </c>
      <c r="CR82" s="10">
        <v>56495</v>
      </c>
      <c r="CS82" s="10">
        <v>2144</v>
      </c>
      <c r="CT82" s="10">
        <v>54351</v>
      </c>
      <c r="CU82" s="10">
        <v>380369</v>
      </c>
      <c r="CV82" s="10">
        <v>4299</v>
      </c>
      <c r="CW82" s="10">
        <v>376070</v>
      </c>
      <c r="CX82" s="10">
        <v>43311</v>
      </c>
      <c r="CY82" s="10">
        <v>0</v>
      </c>
      <c r="CZ82" s="10">
        <v>43311</v>
      </c>
      <c r="DA82" s="10">
        <v>1137779</v>
      </c>
      <c r="DB82" s="10">
        <v>10740</v>
      </c>
      <c r="DC82" s="10">
        <v>1127039</v>
      </c>
      <c r="DD82" s="10">
        <v>276670</v>
      </c>
      <c r="DE82" s="10">
        <v>21051</v>
      </c>
      <c r="DF82" s="10">
        <v>255619</v>
      </c>
      <c r="DG82" s="10">
        <v>21499</v>
      </c>
      <c r="DH82" s="10">
        <v>3825</v>
      </c>
      <c r="DI82" s="10">
        <v>17674</v>
      </c>
      <c r="DJ82" s="10">
        <v>628956</v>
      </c>
      <c r="DK82" s="10">
        <v>15766</v>
      </c>
      <c r="DL82" s="10">
        <v>613190</v>
      </c>
      <c r="DM82" s="10">
        <v>149134</v>
      </c>
      <c r="DN82" s="10">
        <v>4654</v>
      </c>
      <c r="DO82" s="10">
        <v>144480</v>
      </c>
      <c r="DP82" s="10">
        <v>251282</v>
      </c>
      <c r="DQ82" s="10">
        <v>5484</v>
      </c>
      <c r="DR82" s="10">
        <v>245798</v>
      </c>
      <c r="DS82" s="10">
        <v>239205</v>
      </c>
      <c r="DT82" s="10">
        <v>14723</v>
      </c>
      <c r="DU82" s="10">
        <v>224482</v>
      </c>
      <c r="DV82" s="10">
        <v>41185</v>
      </c>
      <c r="DW82" s="10">
        <v>2431</v>
      </c>
      <c r="DX82" s="10">
        <v>38754</v>
      </c>
      <c r="DY82" s="10">
        <v>158706</v>
      </c>
      <c r="DZ82" s="10">
        <v>6901</v>
      </c>
      <c r="EA82" s="10">
        <v>151805</v>
      </c>
      <c r="EB82" s="10">
        <v>30698</v>
      </c>
      <c r="EC82" s="10">
        <v>2730</v>
      </c>
      <c r="ED82" s="10">
        <v>27968</v>
      </c>
      <c r="EE82" s="10">
        <v>146614</v>
      </c>
      <c r="EF82" s="10">
        <v>12405</v>
      </c>
      <c r="EG82" s="10">
        <v>134209</v>
      </c>
      <c r="EH82" s="10">
        <v>624120</v>
      </c>
      <c r="EI82" s="10">
        <v>28621</v>
      </c>
      <c r="EJ82" s="10">
        <v>595499</v>
      </c>
      <c r="EK82" s="10">
        <v>109521</v>
      </c>
      <c r="EL82" s="10">
        <v>7031</v>
      </c>
      <c r="EM82" s="10">
        <v>102490</v>
      </c>
      <c r="EN82" s="10">
        <v>22228</v>
      </c>
      <c r="EO82" s="10">
        <v>2989</v>
      </c>
      <c r="EP82" s="10">
        <v>19239</v>
      </c>
      <c r="EQ82" s="10">
        <v>339183</v>
      </c>
      <c r="ER82" s="10">
        <v>17431</v>
      </c>
      <c r="ES82" s="10">
        <v>321752</v>
      </c>
      <c r="ET82" s="10">
        <v>452445</v>
      </c>
      <c r="EU82" s="10">
        <v>8436</v>
      </c>
      <c r="EV82" s="10">
        <v>444009</v>
      </c>
      <c r="EW82" s="10">
        <v>52731</v>
      </c>
      <c r="EX82" s="10">
        <v>13775</v>
      </c>
      <c r="EY82" s="10">
        <v>38956</v>
      </c>
      <c r="EZ82" s="10">
        <v>306428</v>
      </c>
      <c r="FA82" s="10">
        <v>0</v>
      </c>
      <c r="FB82" s="10">
        <v>306428</v>
      </c>
      <c r="FC82" s="10">
        <v>27000</v>
      </c>
      <c r="FD82" s="10">
        <v>4817</v>
      </c>
      <c r="FE82" s="10">
        <v>22183</v>
      </c>
      <c r="FF82" s="344"/>
      <c r="FG82" s="344"/>
      <c r="FH82" s="341"/>
    </row>
    <row r="83" spans="1:164" ht="15" customHeight="1">
      <c r="A83" s="666" t="s">
        <v>557</v>
      </c>
      <c r="B83" s="666"/>
      <c r="C83" s="666"/>
      <c r="D83" s="446"/>
      <c r="E83" s="446"/>
      <c r="F83" s="446"/>
      <c r="G83" s="446"/>
      <c r="H83" s="446"/>
      <c r="I83" s="446"/>
      <c r="J83" s="446"/>
      <c r="K83" s="446"/>
      <c r="L83" s="446"/>
      <c r="M83" s="446"/>
      <c r="N83" s="446"/>
      <c r="O83" s="446"/>
      <c r="P83" s="446"/>
      <c r="Q83" s="446"/>
      <c r="R83" s="446"/>
      <c r="S83" s="446"/>
      <c r="T83" s="446"/>
      <c r="U83" s="446"/>
      <c r="V83" s="446"/>
      <c r="W83" s="446"/>
      <c r="X83" s="446"/>
      <c r="Y83" s="446"/>
      <c r="Z83" s="446"/>
      <c r="AA83" s="446"/>
      <c r="AB83" s="446"/>
      <c r="AC83" s="446"/>
      <c r="AD83" s="446"/>
      <c r="AE83" s="446"/>
      <c r="AF83" s="446"/>
      <c r="AG83" s="446"/>
      <c r="AH83" s="446"/>
      <c r="AI83" s="446"/>
      <c r="AJ83" s="446"/>
      <c r="AK83" s="446"/>
      <c r="AL83" s="446"/>
      <c r="AM83" s="446"/>
      <c r="AN83" s="446"/>
      <c r="AO83" s="446"/>
      <c r="AP83" s="446"/>
      <c r="AQ83" s="446"/>
      <c r="AR83" s="446"/>
      <c r="AS83" s="446"/>
      <c r="AT83" s="446"/>
      <c r="AU83" s="446"/>
      <c r="AV83" s="446"/>
      <c r="AW83" s="446"/>
      <c r="AX83" s="446"/>
      <c r="AY83" s="446"/>
      <c r="AZ83" s="446"/>
      <c r="BA83" s="446"/>
      <c r="BB83" s="446"/>
      <c r="BC83" s="446"/>
      <c r="BD83" s="446"/>
      <c r="BE83" s="446"/>
      <c r="BF83" s="446"/>
      <c r="BG83" s="446"/>
      <c r="BH83" s="446"/>
      <c r="BI83" s="446"/>
      <c r="BJ83" s="446"/>
      <c r="BK83" s="446"/>
      <c r="BL83" s="446"/>
      <c r="BM83" s="446"/>
      <c r="BN83" s="446"/>
      <c r="BO83" s="446"/>
      <c r="BP83" s="446"/>
      <c r="BQ83" s="446"/>
      <c r="BR83" s="446"/>
      <c r="BS83" s="446"/>
      <c r="BT83" s="446"/>
      <c r="BU83" s="446"/>
      <c r="BV83" s="446"/>
      <c r="BW83" s="446"/>
      <c r="BX83" s="446"/>
      <c r="BY83" s="446"/>
      <c r="BZ83" s="446"/>
      <c r="CA83" s="446"/>
      <c r="CB83" s="446"/>
      <c r="CC83" s="446"/>
      <c r="CD83" s="446"/>
      <c r="CE83" s="446"/>
      <c r="CF83" s="446"/>
      <c r="CG83" s="446"/>
      <c r="CH83" s="446"/>
      <c r="CI83" s="446"/>
      <c r="CJ83" s="446"/>
      <c r="CK83" s="446"/>
      <c r="CL83" s="446"/>
      <c r="CM83" s="446"/>
      <c r="CN83" s="446"/>
      <c r="CO83" s="446"/>
      <c r="CP83" s="446"/>
      <c r="CQ83" s="446"/>
      <c r="CR83" s="446"/>
      <c r="CS83" s="446"/>
      <c r="CT83" s="446"/>
      <c r="CU83" s="446"/>
      <c r="CV83" s="446"/>
      <c r="CW83" s="446"/>
      <c r="CX83" s="446"/>
      <c r="CY83" s="446"/>
      <c r="CZ83" s="446"/>
      <c r="DA83" s="446"/>
      <c r="DB83" s="446"/>
      <c r="DC83" s="446"/>
      <c r="DD83" s="446"/>
      <c r="DE83" s="446"/>
      <c r="DF83" s="446"/>
      <c r="DG83" s="446"/>
      <c r="DH83" s="446"/>
      <c r="DI83" s="446"/>
      <c r="DJ83" s="446"/>
      <c r="DK83" s="446"/>
      <c r="DL83" s="446"/>
      <c r="DM83" s="446"/>
      <c r="DN83" s="446"/>
      <c r="DO83" s="446"/>
      <c r="DP83" s="446"/>
      <c r="DQ83" s="446"/>
      <c r="DR83" s="446"/>
      <c r="DS83" s="446"/>
      <c r="DT83" s="446"/>
      <c r="DU83" s="446"/>
      <c r="DV83" s="446"/>
      <c r="DW83" s="446"/>
      <c r="DX83" s="446"/>
      <c r="DY83" s="446"/>
      <c r="DZ83" s="446"/>
      <c r="EA83" s="446"/>
      <c r="EB83" s="446"/>
      <c r="EC83" s="446"/>
      <c r="ED83" s="446"/>
      <c r="EE83" s="446"/>
      <c r="EF83" s="446"/>
      <c r="EG83" s="446"/>
      <c r="EH83" s="446"/>
      <c r="EI83" s="446"/>
      <c r="EJ83" s="446"/>
      <c r="EK83" s="446"/>
      <c r="EL83" s="446"/>
      <c r="EM83" s="446"/>
      <c r="EN83" s="446"/>
      <c r="EO83" s="446"/>
      <c r="EP83" s="446"/>
      <c r="EQ83" s="446"/>
      <c r="ER83" s="446"/>
      <c r="ES83" s="446"/>
      <c r="ET83" s="446"/>
      <c r="EU83" s="446"/>
      <c r="EV83" s="446"/>
      <c r="EW83" s="446"/>
      <c r="EX83" s="446"/>
      <c r="EY83" s="446"/>
      <c r="EZ83" s="446"/>
      <c r="FA83" s="446"/>
      <c r="FB83" s="446"/>
      <c r="FC83" s="446"/>
      <c r="FD83" s="446"/>
      <c r="FE83" s="446"/>
      <c r="FF83" s="344"/>
      <c r="FG83" s="344"/>
      <c r="FH83" s="341"/>
    </row>
    <row r="84" spans="1:164" ht="25.5" customHeight="1">
      <c r="A84" s="666" t="s">
        <v>558</v>
      </c>
      <c r="B84" s="666"/>
      <c r="C84" s="666"/>
      <c r="D84" s="10">
        <v>673156029</v>
      </c>
      <c r="E84" s="10"/>
      <c r="F84" s="10"/>
      <c r="G84" s="10">
        <v>615404318</v>
      </c>
      <c r="H84" s="10">
        <v>57751711</v>
      </c>
      <c r="I84" s="10">
        <v>8484165</v>
      </c>
      <c r="J84" s="10">
        <v>8442205</v>
      </c>
      <c r="K84" s="10">
        <v>41960</v>
      </c>
      <c r="L84" s="10">
        <v>2576598</v>
      </c>
      <c r="M84" s="10">
        <v>2566994</v>
      </c>
      <c r="N84" s="10">
        <v>9604</v>
      </c>
      <c r="O84" s="10">
        <v>14505216</v>
      </c>
      <c r="P84" s="10">
        <v>14387254</v>
      </c>
      <c r="Q84" s="10">
        <v>117962</v>
      </c>
      <c r="R84" s="10">
        <v>7503934</v>
      </c>
      <c r="S84" s="10">
        <v>7482275</v>
      </c>
      <c r="T84" s="10">
        <v>21659</v>
      </c>
      <c r="U84" s="10">
        <v>111893352</v>
      </c>
      <c r="V84" s="10">
        <v>93559979</v>
      </c>
      <c r="W84" s="10">
        <v>18333373</v>
      </c>
      <c r="X84" s="10">
        <v>8298572</v>
      </c>
      <c r="Y84" s="10">
        <v>7469385</v>
      </c>
      <c r="Z84" s="10">
        <v>829187</v>
      </c>
      <c r="AA84" s="10">
        <v>3818344</v>
      </c>
      <c r="AB84" s="10">
        <v>3718930</v>
      </c>
      <c r="AC84" s="10">
        <v>99414</v>
      </c>
      <c r="AD84" s="10">
        <v>2543274</v>
      </c>
      <c r="AE84" s="10">
        <v>2542317</v>
      </c>
      <c r="AF84" s="10">
        <v>957</v>
      </c>
      <c r="AG84" s="10">
        <v>3929827</v>
      </c>
      <c r="AH84" s="10">
        <v>0</v>
      </c>
      <c r="AI84" s="10">
        <v>3929827</v>
      </c>
      <c r="AJ84" s="10">
        <v>28204830</v>
      </c>
      <c r="AK84" s="10">
        <v>27111988</v>
      </c>
      <c r="AL84" s="10">
        <v>1092842</v>
      </c>
      <c r="AM84" s="10">
        <v>12123966</v>
      </c>
      <c r="AN84" s="10">
        <v>12005274</v>
      </c>
      <c r="AO84" s="10">
        <v>118692</v>
      </c>
      <c r="AP84" s="10">
        <v>3083901</v>
      </c>
      <c r="AQ84" s="10">
        <v>2982840</v>
      </c>
      <c r="AR84" s="10">
        <v>101061</v>
      </c>
      <c r="AS84" s="10">
        <v>2522364</v>
      </c>
      <c r="AT84" s="10">
        <v>2491912</v>
      </c>
      <c r="AU84" s="10">
        <v>30452</v>
      </c>
      <c r="AV84" s="10">
        <v>21498078</v>
      </c>
      <c r="AW84" s="10">
        <v>20904901</v>
      </c>
      <c r="AX84" s="10">
        <v>593177</v>
      </c>
      <c r="AY84" s="10">
        <v>13940697</v>
      </c>
      <c r="AZ84" s="10">
        <v>13919492</v>
      </c>
      <c r="BA84" s="10">
        <v>21205</v>
      </c>
      <c r="BB84" s="10">
        <v>5964047</v>
      </c>
      <c r="BC84" s="10">
        <v>5883070</v>
      </c>
      <c r="BD84" s="10">
        <v>80977</v>
      </c>
      <c r="BE84" s="10">
        <v>4138700</v>
      </c>
      <c r="BF84" s="10">
        <v>4095937</v>
      </c>
      <c r="BG84" s="10">
        <v>42763</v>
      </c>
      <c r="BH84" s="10">
        <v>11445505</v>
      </c>
      <c r="BI84" s="10">
        <v>11404859</v>
      </c>
      <c r="BJ84" s="10">
        <v>40646</v>
      </c>
      <c r="BK84" s="10">
        <v>11307304</v>
      </c>
      <c r="BL84" s="10">
        <v>11226836</v>
      </c>
      <c r="BM84" s="10">
        <v>80468</v>
      </c>
      <c r="BN84" s="10">
        <v>3288213</v>
      </c>
      <c r="BO84" s="10">
        <v>3238502</v>
      </c>
      <c r="BP84" s="10">
        <v>49711</v>
      </c>
      <c r="BQ84" s="10">
        <v>13085469</v>
      </c>
      <c r="BR84" s="10">
        <v>12926616</v>
      </c>
      <c r="BS84" s="10">
        <v>158853</v>
      </c>
      <c r="BT84" s="10">
        <v>22248754</v>
      </c>
      <c r="BU84" s="10">
        <v>22154901</v>
      </c>
      <c r="BV84" s="10">
        <v>93853</v>
      </c>
      <c r="BW84" s="10">
        <v>17088655</v>
      </c>
      <c r="BX84" s="10">
        <v>15739922</v>
      </c>
      <c r="BY84" s="10">
        <v>1348733</v>
      </c>
      <c r="BZ84" s="10">
        <v>15254856</v>
      </c>
      <c r="CA84" s="10">
        <v>13765940</v>
      </c>
      <c r="CB84" s="10">
        <v>1488916</v>
      </c>
      <c r="CC84" s="10">
        <v>6362331</v>
      </c>
      <c r="CD84" s="10">
        <v>6334685</v>
      </c>
      <c r="CE84" s="10">
        <v>27646</v>
      </c>
      <c r="CF84" s="10">
        <v>9183229</v>
      </c>
      <c r="CG84" s="10">
        <v>8992626</v>
      </c>
      <c r="CH84" s="10">
        <v>190603</v>
      </c>
      <c r="CI84" s="10">
        <v>2233426</v>
      </c>
      <c r="CJ84" s="10">
        <v>2169871</v>
      </c>
      <c r="CK84" s="10">
        <v>63555</v>
      </c>
      <c r="CL84" s="10">
        <v>2829299</v>
      </c>
      <c r="CM84" s="10">
        <v>2719914</v>
      </c>
      <c r="CN84" s="10">
        <v>109385</v>
      </c>
      <c r="CO84" s="10">
        <v>4099855</v>
      </c>
      <c r="CP84" s="10">
        <v>3717156</v>
      </c>
      <c r="CQ84" s="10">
        <v>382699</v>
      </c>
      <c r="CR84" s="10">
        <v>2436988</v>
      </c>
      <c r="CS84" s="10">
        <v>2193527</v>
      </c>
      <c r="CT84" s="10">
        <v>243461</v>
      </c>
      <c r="CU84" s="10">
        <v>17804828</v>
      </c>
      <c r="CV84" s="10">
        <v>16796912</v>
      </c>
      <c r="CW84" s="10">
        <v>1007916</v>
      </c>
      <c r="CX84" s="10">
        <v>6043623</v>
      </c>
      <c r="CY84" s="10">
        <v>5924514</v>
      </c>
      <c r="CZ84" s="10">
        <v>119109</v>
      </c>
      <c r="DA84" s="10">
        <v>70992645</v>
      </c>
      <c r="DB84" s="10">
        <v>58680835</v>
      </c>
      <c r="DC84" s="10">
        <v>12311810</v>
      </c>
      <c r="DD84" s="10">
        <v>13386774</v>
      </c>
      <c r="DE84" s="10">
        <v>11625269</v>
      </c>
      <c r="DF84" s="10">
        <v>1761505</v>
      </c>
      <c r="DG84" s="10">
        <v>1338350</v>
      </c>
      <c r="DH84" s="10">
        <v>1254230</v>
      </c>
      <c r="DI84" s="10">
        <v>84120</v>
      </c>
      <c r="DJ84" s="10">
        <v>26483989</v>
      </c>
      <c r="DK84" s="10">
        <v>23624191</v>
      </c>
      <c r="DL84" s="10">
        <v>2859798</v>
      </c>
      <c r="DM84" s="10">
        <v>6735411</v>
      </c>
      <c r="DN84" s="10">
        <v>6710756</v>
      </c>
      <c r="DO84" s="10">
        <v>24655</v>
      </c>
      <c r="DP84" s="10">
        <v>10494449</v>
      </c>
      <c r="DQ84" s="10">
        <v>10262803</v>
      </c>
      <c r="DR84" s="10">
        <v>231646</v>
      </c>
      <c r="DS84" s="10">
        <v>33871007</v>
      </c>
      <c r="DT84" s="10">
        <v>29407869</v>
      </c>
      <c r="DU84" s="10">
        <v>4463138</v>
      </c>
      <c r="DV84" s="10">
        <v>2691017</v>
      </c>
      <c r="DW84" s="10">
        <v>2682913</v>
      </c>
      <c r="DX84" s="10">
        <v>8104</v>
      </c>
      <c r="DY84" s="10">
        <v>7740380</v>
      </c>
      <c r="DZ84" s="10">
        <v>7709383</v>
      </c>
      <c r="EA84" s="10">
        <v>30997</v>
      </c>
      <c r="EB84" s="10">
        <v>1168162</v>
      </c>
      <c r="EC84" s="10">
        <v>1152372</v>
      </c>
      <c r="ED84" s="10">
        <v>15790</v>
      </c>
      <c r="EE84" s="10">
        <v>11672418</v>
      </c>
      <c r="EF84" s="10">
        <v>11503931</v>
      </c>
      <c r="EG84" s="10">
        <v>168487</v>
      </c>
      <c r="EH84" s="10">
        <v>38376668</v>
      </c>
      <c r="EI84" s="10">
        <v>37631776</v>
      </c>
      <c r="EJ84" s="10">
        <v>744892</v>
      </c>
      <c r="EK84" s="10">
        <v>3915439</v>
      </c>
      <c r="EL84" s="10">
        <v>3750206</v>
      </c>
      <c r="EM84" s="10">
        <v>165233</v>
      </c>
      <c r="EN84" s="10">
        <v>1845238</v>
      </c>
      <c r="EO84" s="10">
        <v>1843184</v>
      </c>
      <c r="EP84" s="10">
        <v>2054</v>
      </c>
      <c r="EQ84" s="10">
        <v>12027563</v>
      </c>
      <c r="ER84" s="10">
        <v>10437245</v>
      </c>
      <c r="ES84" s="10">
        <v>1590318</v>
      </c>
      <c r="ET84" s="10">
        <v>12490926</v>
      </c>
      <c r="EU84" s="10">
        <v>12282786</v>
      </c>
      <c r="EV84" s="10">
        <v>208140</v>
      </c>
      <c r="EW84" s="10">
        <v>4714952</v>
      </c>
      <c r="EX84" s="10">
        <v>4704255</v>
      </c>
      <c r="EY84" s="10">
        <v>10697</v>
      </c>
      <c r="EZ84" s="10">
        <v>12626624</v>
      </c>
      <c r="FA84" s="10">
        <v>10444480</v>
      </c>
      <c r="FB84" s="10">
        <v>2182144</v>
      </c>
      <c r="FC84" s="10">
        <v>841817</v>
      </c>
      <c r="FD84" s="10">
        <v>824300</v>
      </c>
      <c r="FE84" s="10">
        <v>17517</v>
      </c>
      <c r="FF84" s="344"/>
      <c r="FG84" s="344"/>
      <c r="FH84" s="341"/>
    </row>
    <row r="85" spans="1:164" ht="15" customHeight="1">
      <c r="A85" s="666" t="s">
        <v>559</v>
      </c>
      <c r="B85" s="666"/>
      <c r="C85" s="666"/>
      <c r="D85" s="10">
        <v>23327251</v>
      </c>
      <c r="E85" s="10"/>
      <c r="F85" s="10"/>
      <c r="G85" s="10">
        <v>12744183</v>
      </c>
      <c r="H85" s="10">
        <v>10583068</v>
      </c>
      <c r="I85" s="10">
        <v>1274856</v>
      </c>
      <c r="J85" s="10">
        <v>1274855</v>
      </c>
      <c r="K85" s="10">
        <v>1</v>
      </c>
      <c r="L85" s="10">
        <v>121869</v>
      </c>
      <c r="M85" s="10">
        <v>121863</v>
      </c>
      <c r="N85" s="10">
        <v>6</v>
      </c>
      <c r="O85" s="10">
        <v>264094</v>
      </c>
      <c r="P85" s="10">
        <v>259819</v>
      </c>
      <c r="Q85" s="10">
        <v>4275</v>
      </c>
      <c r="R85" s="10">
        <v>6175</v>
      </c>
      <c r="S85" s="10">
        <v>6175</v>
      </c>
      <c r="T85" s="10">
        <v>0</v>
      </c>
      <c r="U85" s="10">
        <v>6399742</v>
      </c>
      <c r="V85" s="10">
        <v>0</v>
      </c>
      <c r="W85" s="10">
        <v>6399742</v>
      </c>
      <c r="X85" s="10">
        <v>89461</v>
      </c>
      <c r="Y85" s="10">
        <v>0</v>
      </c>
      <c r="Z85" s="10">
        <v>89461</v>
      </c>
      <c r="AA85" s="10">
        <v>179599</v>
      </c>
      <c r="AB85" s="10">
        <v>178929</v>
      </c>
      <c r="AC85" s="10">
        <v>670</v>
      </c>
      <c r="AD85" s="10">
        <v>34497</v>
      </c>
      <c r="AE85" s="10">
        <v>34497</v>
      </c>
      <c r="AF85" s="10">
        <v>0</v>
      </c>
      <c r="AG85" s="10">
        <v>162994</v>
      </c>
      <c r="AH85" s="10">
        <v>0</v>
      </c>
      <c r="AI85" s="10">
        <v>162994</v>
      </c>
      <c r="AJ85" s="10">
        <v>164325</v>
      </c>
      <c r="AK85" s="10">
        <v>145810</v>
      </c>
      <c r="AL85" s="10">
        <v>18515</v>
      </c>
      <c r="AM85" s="10">
        <v>112744</v>
      </c>
      <c r="AN85" s="10">
        <v>112744</v>
      </c>
      <c r="AO85" s="10">
        <v>0</v>
      </c>
      <c r="AP85" s="10">
        <v>46249</v>
      </c>
      <c r="AQ85" s="10">
        <v>3797</v>
      </c>
      <c r="AR85" s="10">
        <v>42452</v>
      </c>
      <c r="AS85" s="10">
        <v>59298</v>
      </c>
      <c r="AT85" s="10">
        <v>59186</v>
      </c>
      <c r="AU85" s="10">
        <v>112</v>
      </c>
      <c r="AV85" s="10">
        <v>128522</v>
      </c>
      <c r="AW85" s="10">
        <v>128522</v>
      </c>
      <c r="AX85" s="10">
        <v>0</v>
      </c>
      <c r="AY85" s="10">
        <v>366585</v>
      </c>
      <c r="AZ85" s="10">
        <v>365474</v>
      </c>
      <c r="BA85" s="10">
        <v>1111</v>
      </c>
      <c r="BB85" s="10">
        <v>248099</v>
      </c>
      <c r="BC85" s="10">
        <v>247830</v>
      </c>
      <c r="BD85" s="10">
        <v>269</v>
      </c>
      <c r="BE85" s="10">
        <v>55205</v>
      </c>
      <c r="BF85" s="10">
        <v>55141</v>
      </c>
      <c r="BG85" s="10">
        <v>64</v>
      </c>
      <c r="BH85" s="10">
        <v>177036</v>
      </c>
      <c r="BI85" s="10">
        <v>177036</v>
      </c>
      <c r="BJ85" s="10">
        <v>0</v>
      </c>
      <c r="BK85" s="10">
        <v>31818</v>
      </c>
      <c r="BL85" s="10">
        <v>31700</v>
      </c>
      <c r="BM85" s="10">
        <v>118</v>
      </c>
      <c r="BN85" s="10">
        <v>52429</v>
      </c>
      <c r="BO85" s="10">
        <v>45604</v>
      </c>
      <c r="BP85" s="10">
        <v>6825</v>
      </c>
      <c r="BQ85" s="10">
        <v>1268025</v>
      </c>
      <c r="BR85" s="10">
        <v>1268025</v>
      </c>
      <c r="BS85" s="10">
        <v>0</v>
      </c>
      <c r="BT85" s="10">
        <v>463428</v>
      </c>
      <c r="BU85" s="10">
        <v>463428</v>
      </c>
      <c r="BV85" s="10">
        <v>0</v>
      </c>
      <c r="BW85" s="10">
        <v>248691</v>
      </c>
      <c r="BX85" s="10">
        <v>247634</v>
      </c>
      <c r="BY85" s="10">
        <v>1057</v>
      </c>
      <c r="BZ85" s="10">
        <v>692553</v>
      </c>
      <c r="CA85" s="10">
        <v>475966</v>
      </c>
      <c r="CB85" s="10">
        <v>216587</v>
      </c>
      <c r="CC85" s="10">
        <v>58797</v>
      </c>
      <c r="CD85" s="10">
        <v>58463</v>
      </c>
      <c r="CE85" s="10">
        <v>334</v>
      </c>
      <c r="CF85" s="10">
        <v>85600</v>
      </c>
      <c r="CG85" s="10">
        <v>85600</v>
      </c>
      <c r="CH85" s="10">
        <v>0</v>
      </c>
      <c r="CI85" s="10">
        <v>51080</v>
      </c>
      <c r="CJ85" s="10">
        <v>51080</v>
      </c>
      <c r="CK85" s="10">
        <v>0</v>
      </c>
      <c r="CL85" s="10">
        <v>34489</v>
      </c>
      <c r="CM85" s="10">
        <v>34471</v>
      </c>
      <c r="CN85" s="10">
        <v>18</v>
      </c>
      <c r="CO85" s="10">
        <v>45321</v>
      </c>
      <c r="CP85" s="10">
        <v>45321</v>
      </c>
      <c r="CQ85" s="10">
        <v>0</v>
      </c>
      <c r="CR85" s="10">
        <v>51337</v>
      </c>
      <c r="CS85" s="10">
        <v>48031</v>
      </c>
      <c r="CT85" s="10">
        <v>3306</v>
      </c>
      <c r="CU85" s="10">
        <v>808846</v>
      </c>
      <c r="CV85" s="10">
        <v>545865</v>
      </c>
      <c r="CW85" s="10">
        <v>262981</v>
      </c>
      <c r="CX85" s="10">
        <v>57253</v>
      </c>
      <c r="CY85" s="10">
        <v>57253</v>
      </c>
      <c r="CZ85" s="10">
        <v>0</v>
      </c>
      <c r="DA85" s="10">
        <v>2613911</v>
      </c>
      <c r="DB85" s="10">
        <v>0</v>
      </c>
      <c r="DC85" s="10">
        <v>2613911</v>
      </c>
      <c r="DD85" s="10">
        <v>624357</v>
      </c>
      <c r="DE85" s="10">
        <v>241</v>
      </c>
      <c r="DF85" s="10">
        <v>624116</v>
      </c>
      <c r="DG85" s="10">
        <v>128291</v>
      </c>
      <c r="DH85" s="10">
        <v>127517</v>
      </c>
      <c r="DI85" s="10">
        <v>774</v>
      </c>
      <c r="DJ85" s="10">
        <v>490319</v>
      </c>
      <c r="DK85" s="10">
        <v>476422</v>
      </c>
      <c r="DL85" s="10">
        <v>13897</v>
      </c>
      <c r="DM85" s="10">
        <v>146794</v>
      </c>
      <c r="DN85" s="10">
        <v>146794</v>
      </c>
      <c r="DO85" s="10">
        <v>0</v>
      </c>
      <c r="DP85" s="10">
        <v>269426</v>
      </c>
      <c r="DQ85" s="10">
        <v>269426</v>
      </c>
      <c r="DR85" s="10">
        <v>0</v>
      </c>
      <c r="DS85" s="10">
        <v>1770014</v>
      </c>
      <c r="DT85" s="10">
        <v>1724295</v>
      </c>
      <c r="DU85" s="10">
        <v>45719</v>
      </c>
      <c r="DV85" s="10">
        <v>24857</v>
      </c>
      <c r="DW85" s="10">
        <v>24857</v>
      </c>
      <c r="DX85" s="10">
        <v>0</v>
      </c>
      <c r="DY85" s="10">
        <v>146731</v>
      </c>
      <c r="DZ85" s="10">
        <v>146731</v>
      </c>
      <c r="EA85" s="10">
        <v>0</v>
      </c>
      <c r="EB85" s="10">
        <v>83185</v>
      </c>
      <c r="EC85" s="10">
        <v>83176</v>
      </c>
      <c r="ED85" s="10">
        <v>9</v>
      </c>
      <c r="EE85" s="10">
        <v>561479</v>
      </c>
      <c r="EF85" s="10">
        <v>560974</v>
      </c>
      <c r="EG85" s="10">
        <v>505</v>
      </c>
      <c r="EH85" s="10">
        <v>1084406</v>
      </c>
      <c r="EI85" s="10">
        <v>1083367</v>
      </c>
      <c r="EJ85" s="10">
        <v>1039</v>
      </c>
      <c r="EK85" s="10">
        <v>592558</v>
      </c>
      <c r="EL85" s="10">
        <v>592558</v>
      </c>
      <c r="EM85" s="10">
        <v>0</v>
      </c>
      <c r="EN85" s="10">
        <v>45195</v>
      </c>
      <c r="EO85" s="10">
        <v>45168</v>
      </c>
      <c r="EP85" s="10">
        <v>27</v>
      </c>
      <c r="EQ85" s="10">
        <v>309769</v>
      </c>
      <c r="ER85" s="10">
        <v>246370</v>
      </c>
      <c r="ES85" s="10">
        <v>63399</v>
      </c>
      <c r="ET85" s="10">
        <v>266459</v>
      </c>
      <c r="EU85" s="10">
        <v>266459</v>
      </c>
      <c r="EV85" s="10">
        <v>0</v>
      </c>
      <c r="EW85" s="10">
        <v>54342</v>
      </c>
      <c r="EX85" s="10">
        <v>54342</v>
      </c>
      <c r="EY85" s="10">
        <v>0</v>
      </c>
      <c r="EZ85" s="10">
        <v>274141</v>
      </c>
      <c r="FA85" s="10">
        <v>265367</v>
      </c>
      <c r="FB85" s="10">
        <v>8774</v>
      </c>
      <c r="FC85" s="10">
        <v>0</v>
      </c>
      <c r="FD85" s="10">
        <v>0</v>
      </c>
      <c r="FE85" s="10">
        <v>0</v>
      </c>
      <c r="FF85" s="344"/>
      <c r="FG85" s="344"/>
      <c r="FH85" s="341"/>
    </row>
    <row r="86" spans="1:164" ht="25.5" customHeight="1">
      <c r="A86" s="666" t="s">
        <v>560</v>
      </c>
      <c r="B86" s="666"/>
      <c r="C86" s="666"/>
      <c r="D86" s="10">
        <v>557006688</v>
      </c>
      <c r="E86" s="10"/>
      <c r="F86" s="10"/>
      <c r="G86" s="10">
        <v>550920039</v>
      </c>
      <c r="H86" s="10">
        <v>6086649</v>
      </c>
      <c r="I86" s="10">
        <v>6480293</v>
      </c>
      <c r="J86" s="10">
        <v>6480176</v>
      </c>
      <c r="K86" s="10">
        <v>117</v>
      </c>
      <c r="L86" s="10">
        <v>2103003</v>
      </c>
      <c r="M86" s="10">
        <v>2103003</v>
      </c>
      <c r="N86" s="10">
        <v>0</v>
      </c>
      <c r="O86" s="10">
        <v>11131826</v>
      </c>
      <c r="P86" s="10">
        <v>11119723</v>
      </c>
      <c r="Q86" s="10">
        <v>12103</v>
      </c>
      <c r="R86" s="10">
        <v>6936557</v>
      </c>
      <c r="S86" s="10">
        <v>6936557</v>
      </c>
      <c r="T86" s="10">
        <v>0</v>
      </c>
      <c r="U86" s="10">
        <v>89173486</v>
      </c>
      <c r="V86" s="10">
        <v>88987920</v>
      </c>
      <c r="W86" s="10">
        <v>185566</v>
      </c>
      <c r="X86" s="10">
        <v>6892250</v>
      </c>
      <c r="Y86" s="10">
        <v>6861758</v>
      </c>
      <c r="Z86" s="10">
        <v>30492</v>
      </c>
      <c r="AA86" s="10">
        <v>2548664</v>
      </c>
      <c r="AB86" s="10">
        <v>2548350</v>
      </c>
      <c r="AC86" s="10">
        <v>314</v>
      </c>
      <c r="AD86" s="10">
        <v>2176202</v>
      </c>
      <c r="AE86" s="10">
        <v>2176202</v>
      </c>
      <c r="AF86" s="10">
        <v>0</v>
      </c>
      <c r="AG86" s="10">
        <v>3048546</v>
      </c>
      <c r="AH86" s="10">
        <v>0</v>
      </c>
      <c r="AI86" s="10">
        <v>3048546</v>
      </c>
      <c r="AJ86" s="10">
        <v>24978860</v>
      </c>
      <c r="AK86" s="10">
        <v>24914207</v>
      </c>
      <c r="AL86" s="10">
        <v>64653</v>
      </c>
      <c r="AM86" s="10">
        <v>10827745</v>
      </c>
      <c r="AN86" s="10">
        <v>10827745</v>
      </c>
      <c r="AO86" s="10">
        <v>0</v>
      </c>
      <c r="AP86" s="10">
        <v>2569723</v>
      </c>
      <c r="AQ86" s="10">
        <v>2560865</v>
      </c>
      <c r="AR86" s="10">
        <v>8858</v>
      </c>
      <c r="AS86" s="10">
        <v>2124080</v>
      </c>
      <c r="AT86" s="10">
        <v>2110218</v>
      </c>
      <c r="AU86" s="10">
        <v>13862</v>
      </c>
      <c r="AV86" s="10">
        <v>17524711</v>
      </c>
      <c r="AW86" s="10">
        <v>17512628</v>
      </c>
      <c r="AX86" s="10">
        <v>12083</v>
      </c>
      <c r="AY86" s="10">
        <v>12448815</v>
      </c>
      <c r="AZ86" s="10">
        <v>12446073</v>
      </c>
      <c r="BA86" s="10">
        <v>2742</v>
      </c>
      <c r="BB86" s="10">
        <v>5222511</v>
      </c>
      <c r="BC86" s="10">
        <v>5209444</v>
      </c>
      <c r="BD86" s="10">
        <v>13067</v>
      </c>
      <c r="BE86" s="10">
        <v>3463504</v>
      </c>
      <c r="BF86" s="10">
        <v>3462740</v>
      </c>
      <c r="BG86" s="10">
        <v>764</v>
      </c>
      <c r="BH86" s="10">
        <v>10347861</v>
      </c>
      <c r="BI86" s="10">
        <v>10347861</v>
      </c>
      <c r="BJ86" s="10">
        <v>0</v>
      </c>
      <c r="BK86" s="10">
        <v>10445245</v>
      </c>
      <c r="BL86" s="10">
        <v>10445245</v>
      </c>
      <c r="BM86" s="10">
        <v>0</v>
      </c>
      <c r="BN86" s="10">
        <v>2393431</v>
      </c>
      <c r="BO86" s="10">
        <v>2393228</v>
      </c>
      <c r="BP86" s="10">
        <v>203</v>
      </c>
      <c r="BQ86" s="10">
        <v>10706673</v>
      </c>
      <c r="BR86" s="10">
        <v>10706673</v>
      </c>
      <c r="BS86" s="10">
        <v>0</v>
      </c>
      <c r="BT86" s="10">
        <v>20215638</v>
      </c>
      <c r="BU86" s="10">
        <v>20215638</v>
      </c>
      <c r="BV86" s="10">
        <v>0</v>
      </c>
      <c r="BW86" s="10">
        <v>13621240</v>
      </c>
      <c r="BX86" s="10">
        <v>13129755</v>
      </c>
      <c r="BY86" s="10">
        <v>491485</v>
      </c>
      <c r="BZ86" s="10">
        <v>12443725</v>
      </c>
      <c r="CA86" s="10">
        <v>12354237</v>
      </c>
      <c r="CB86" s="10">
        <v>89488</v>
      </c>
      <c r="CC86" s="10">
        <v>5933023</v>
      </c>
      <c r="CD86" s="10">
        <v>5933019</v>
      </c>
      <c r="CE86" s="10">
        <v>4</v>
      </c>
      <c r="CF86" s="10">
        <v>8313645</v>
      </c>
      <c r="CG86" s="10">
        <v>8312393</v>
      </c>
      <c r="CH86" s="10">
        <v>1252</v>
      </c>
      <c r="CI86" s="10">
        <v>2003204</v>
      </c>
      <c r="CJ86" s="10">
        <v>2002846</v>
      </c>
      <c r="CK86" s="10">
        <v>358</v>
      </c>
      <c r="CL86" s="10">
        <v>1975037</v>
      </c>
      <c r="CM86" s="10">
        <v>1974607</v>
      </c>
      <c r="CN86" s="10">
        <v>430</v>
      </c>
      <c r="CO86" s="10">
        <v>3354291</v>
      </c>
      <c r="CP86" s="10">
        <v>3352328</v>
      </c>
      <c r="CQ86" s="10">
        <v>1963</v>
      </c>
      <c r="CR86" s="10">
        <v>1874538</v>
      </c>
      <c r="CS86" s="10">
        <v>1870787</v>
      </c>
      <c r="CT86" s="10">
        <v>3751</v>
      </c>
      <c r="CU86" s="10">
        <v>15292687</v>
      </c>
      <c r="CV86" s="10">
        <v>15215381</v>
      </c>
      <c r="CW86" s="10">
        <v>77306</v>
      </c>
      <c r="CX86" s="10">
        <v>5581085</v>
      </c>
      <c r="CY86" s="10">
        <v>5524336</v>
      </c>
      <c r="CZ86" s="10">
        <v>56749</v>
      </c>
      <c r="DA86" s="10">
        <v>58249169</v>
      </c>
      <c r="DB86" s="10">
        <v>57906190</v>
      </c>
      <c r="DC86" s="10">
        <v>342979</v>
      </c>
      <c r="DD86" s="10">
        <v>10960306</v>
      </c>
      <c r="DE86" s="10">
        <v>10944452</v>
      </c>
      <c r="DF86" s="10">
        <v>15854</v>
      </c>
      <c r="DG86" s="10">
        <v>629632</v>
      </c>
      <c r="DH86" s="10">
        <v>629541</v>
      </c>
      <c r="DI86" s="10">
        <v>91</v>
      </c>
      <c r="DJ86" s="10">
        <v>21822996</v>
      </c>
      <c r="DK86" s="10">
        <v>21677170</v>
      </c>
      <c r="DL86" s="10">
        <v>145826</v>
      </c>
      <c r="DM86" s="10">
        <v>5580293</v>
      </c>
      <c r="DN86" s="10">
        <v>5578838</v>
      </c>
      <c r="DO86" s="10">
        <v>1455</v>
      </c>
      <c r="DP86" s="10">
        <v>6438714</v>
      </c>
      <c r="DQ86" s="10">
        <v>6307292</v>
      </c>
      <c r="DR86" s="10">
        <v>131422</v>
      </c>
      <c r="DS86" s="10">
        <v>27307616</v>
      </c>
      <c r="DT86" s="10">
        <v>26190421</v>
      </c>
      <c r="DU86" s="10">
        <v>1117195</v>
      </c>
      <c r="DV86" s="10">
        <v>2429899</v>
      </c>
      <c r="DW86" s="10">
        <v>2429899</v>
      </c>
      <c r="DX86" s="10">
        <v>0</v>
      </c>
      <c r="DY86" s="10">
        <v>6956375</v>
      </c>
      <c r="DZ86" s="10">
        <v>6953882</v>
      </c>
      <c r="EA86" s="10">
        <v>2493</v>
      </c>
      <c r="EB86" s="10">
        <v>829502</v>
      </c>
      <c r="EC86" s="10">
        <v>822895</v>
      </c>
      <c r="ED86" s="10">
        <v>6607</v>
      </c>
      <c r="EE86" s="10">
        <v>9782419</v>
      </c>
      <c r="EF86" s="10">
        <v>9762781</v>
      </c>
      <c r="EG86" s="10">
        <v>19638</v>
      </c>
      <c r="EH86" s="10">
        <v>33253558</v>
      </c>
      <c r="EI86" s="10">
        <v>33145810</v>
      </c>
      <c r="EJ86" s="10">
        <v>107748</v>
      </c>
      <c r="EK86" s="10">
        <v>2912146</v>
      </c>
      <c r="EL86" s="10">
        <v>2912146</v>
      </c>
      <c r="EM86" s="10">
        <v>0</v>
      </c>
      <c r="EN86" s="10">
        <v>1136111</v>
      </c>
      <c r="EO86" s="10">
        <v>1136099</v>
      </c>
      <c r="EP86" s="10">
        <v>12</v>
      </c>
      <c r="EQ86" s="10">
        <v>9644158</v>
      </c>
      <c r="ER86" s="10">
        <v>9592264</v>
      </c>
      <c r="ES86" s="10">
        <v>51894</v>
      </c>
      <c r="ET86" s="10">
        <v>11336782</v>
      </c>
      <c r="EU86" s="10">
        <v>11309503</v>
      </c>
      <c r="EV86" s="10">
        <v>27279</v>
      </c>
      <c r="EW86" s="10">
        <v>4069099</v>
      </c>
      <c r="EX86" s="10">
        <v>4069099</v>
      </c>
      <c r="EY86" s="10">
        <v>0</v>
      </c>
      <c r="EZ86" s="10">
        <v>9515814</v>
      </c>
      <c r="FA86" s="10">
        <v>9515814</v>
      </c>
      <c r="FB86" s="10">
        <v>0</v>
      </c>
      <c r="FC86" s="10">
        <v>0</v>
      </c>
      <c r="FD86" s="10">
        <v>0</v>
      </c>
      <c r="FE86" s="10">
        <v>0</v>
      </c>
      <c r="FF86" s="344"/>
      <c r="FG86" s="344"/>
      <c r="FH86" s="341"/>
    </row>
    <row r="87" spans="1:164" ht="15" customHeight="1">
      <c r="A87" s="666" t="s">
        <v>561</v>
      </c>
      <c r="B87" s="666"/>
      <c r="C87" s="666"/>
      <c r="D87" s="10">
        <v>92822090</v>
      </c>
      <c r="E87" s="10"/>
      <c r="F87" s="10"/>
      <c r="G87" s="10">
        <v>51740096</v>
      </c>
      <c r="H87" s="10">
        <v>41081994</v>
      </c>
      <c r="I87" s="10">
        <v>729016</v>
      </c>
      <c r="J87" s="10">
        <v>687174</v>
      </c>
      <c r="K87" s="10">
        <v>41842</v>
      </c>
      <c r="L87" s="10">
        <v>351726</v>
      </c>
      <c r="M87" s="10">
        <v>342128</v>
      </c>
      <c r="N87" s="10">
        <v>9598</v>
      </c>
      <c r="O87" s="10">
        <v>3109296</v>
      </c>
      <c r="P87" s="10">
        <v>3007712</v>
      </c>
      <c r="Q87" s="10">
        <v>101584</v>
      </c>
      <c r="R87" s="10">
        <v>561202</v>
      </c>
      <c r="S87" s="10">
        <v>539543</v>
      </c>
      <c r="T87" s="10">
        <v>21659</v>
      </c>
      <c r="U87" s="10">
        <v>16320124</v>
      </c>
      <c r="V87" s="10">
        <v>4572059</v>
      </c>
      <c r="W87" s="10">
        <v>11748065</v>
      </c>
      <c r="X87" s="10">
        <v>1316861</v>
      </c>
      <c r="Y87" s="10">
        <v>607627</v>
      </c>
      <c r="Z87" s="10">
        <v>709234</v>
      </c>
      <c r="AA87" s="10">
        <v>1090081</v>
      </c>
      <c r="AB87" s="10">
        <v>991651</v>
      </c>
      <c r="AC87" s="10">
        <v>98430</v>
      </c>
      <c r="AD87" s="10">
        <v>332575</v>
      </c>
      <c r="AE87" s="10">
        <v>331618</v>
      </c>
      <c r="AF87" s="10">
        <v>957</v>
      </c>
      <c r="AG87" s="10">
        <v>718287</v>
      </c>
      <c r="AH87" s="10">
        <v>0</v>
      </c>
      <c r="AI87" s="10">
        <v>718287</v>
      </c>
      <c r="AJ87" s="10">
        <v>3061645</v>
      </c>
      <c r="AK87" s="10">
        <v>2051971</v>
      </c>
      <c r="AL87" s="10">
        <v>1009674</v>
      </c>
      <c r="AM87" s="10">
        <v>1183477</v>
      </c>
      <c r="AN87" s="10">
        <v>1064785</v>
      </c>
      <c r="AO87" s="10">
        <v>118692</v>
      </c>
      <c r="AP87" s="10">
        <v>467929</v>
      </c>
      <c r="AQ87" s="10">
        <v>418178</v>
      </c>
      <c r="AR87" s="10">
        <v>49751</v>
      </c>
      <c r="AS87" s="10">
        <v>338986</v>
      </c>
      <c r="AT87" s="10">
        <v>322508</v>
      </c>
      <c r="AU87" s="10">
        <v>16478</v>
      </c>
      <c r="AV87" s="10">
        <v>3844845</v>
      </c>
      <c r="AW87" s="10">
        <v>3263751</v>
      </c>
      <c r="AX87" s="10">
        <v>581094</v>
      </c>
      <c r="AY87" s="10">
        <v>1125297</v>
      </c>
      <c r="AZ87" s="10">
        <v>1107945</v>
      </c>
      <c r="BA87" s="10">
        <v>17352</v>
      </c>
      <c r="BB87" s="10">
        <v>493437</v>
      </c>
      <c r="BC87" s="10">
        <v>425796</v>
      </c>
      <c r="BD87" s="10">
        <v>67641</v>
      </c>
      <c r="BE87" s="10">
        <v>619991</v>
      </c>
      <c r="BF87" s="10">
        <v>578056</v>
      </c>
      <c r="BG87" s="10">
        <v>41935</v>
      </c>
      <c r="BH87" s="10">
        <v>920608</v>
      </c>
      <c r="BI87" s="10">
        <v>879962</v>
      </c>
      <c r="BJ87" s="10">
        <v>40646</v>
      </c>
      <c r="BK87" s="10">
        <v>830241</v>
      </c>
      <c r="BL87" s="10">
        <v>749891</v>
      </c>
      <c r="BM87" s="10">
        <v>80350</v>
      </c>
      <c r="BN87" s="10">
        <v>842353</v>
      </c>
      <c r="BO87" s="10">
        <v>799670</v>
      </c>
      <c r="BP87" s="10">
        <v>42683</v>
      </c>
      <c r="BQ87" s="10">
        <v>1110771</v>
      </c>
      <c r="BR87" s="10">
        <v>951918</v>
      </c>
      <c r="BS87" s="10">
        <v>158853</v>
      </c>
      <c r="BT87" s="10">
        <v>1569688</v>
      </c>
      <c r="BU87" s="10">
        <v>1475835</v>
      </c>
      <c r="BV87" s="10">
        <v>93853</v>
      </c>
      <c r="BW87" s="10">
        <v>3218724</v>
      </c>
      <c r="BX87" s="10">
        <v>2362533</v>
      </c>
      <c r="BY87" s="10">
        <v>856191</v>
      </c>
      <c r="BZ87" s="10">
        <v>2118578</v>
      </c>
      <c r="CA87" s="10">
        <v>935737</v>
      </c>
      <c r="CB87" s="10">
        <v>1182841</v>
      </c>
      <c r="CC87" s="10">
        <v>370511</v>
      </c>
      <c r="CD87" s="10">
        <v>343203</v>
      </c>
      <c r="CE87" s="10">
        <v>27308</v>
      </c>
      <c r="CF87" s="10">
        <v>783984</v>
      </c>
      <c r="CG87" s="10">
        <v>594633</v>
      </c>
      <c r="CH87" s="10">
        <v>189351</v>
      </c>
      <c r="CI87" s="10">
        <v>179142</v>
      </c>
      <c r="CJ87" s="10">
        <v>115945</v>
      </c>
      <c r="CK87" s="10">
        <v>63197</v>
      </c>
      <c r="CL87" s="10">
        <v>819773</v>
      </c>
      <c r="CM87" s="10">
        <v>710836</v>
      </c>
      <c r="CN87" s="10">
        <v>108937</v>
      </c>
      <c r="CO87" s="10">
        <v>700243</v>
      </c>
      <c r="CP87" s="10">
        <v>319507</v>
      </c>
      <c r="CQ87" s="10">
        <v>380736</v>
      </c>
      <c r="CR87" s="10">
        <v>511113</v>
      </c>
      <c r="CS87" s="10">
        <v>274709</v>
      </c>
      <c r="CT87" s="10">
        <v>236404</v>
      </c>
      <c r="CU87" s="10">
        <v>1703295</v>
      </c>
      <c r="CV87" s="10">
        <v>1035666</v>
      </c>
      <c r="CW87" s="10">
        <v>667629</v>
      </c>
      <c r="CX87" s="10">
        <v>405285</v>
      </c>
      <c r="CY87" s="10">
        <v>342925</v>
      </c>
      <c r="CZ87" s="10">
        <v>62360</v>
      </c>
      <c r="DA87" s="10">
        <v>10129565</v>
      </c>
      <c r="DB87" s="10">
        <v>774645</v>
      </c>
      <c r="DC87" s="10">
        <v>9354920</v>
      </c>
      <c r="DD87" s="10">
        <v>1802111</v>
      </c>
      <c r="DE87" s="10">
        <v>680576</v>
      </c>
      <c r="DF87" s="10">
        <v>1121535</v>
      </c>
      <c r="DG87" s="10">
        <v>580427</v>
      </c>
      <c r="DH87" s="10">
        <v>497172</v>
      </c>
      <c r="DI87" s="10">
        <v>83255</v>
      </c>
      <c r="DJ87" s="10">
        <v>4170674</v>
      </c>
      <c r="DK87" s="10">
        <v>1470599</v>
      </c>
      <c r="DL87" s="10">
        <v>2700075</v>
      </c>
      <c r="DM87" s="10">
        <v>1008324</v>
      </c>
      <c r="DN87" s="10">
        <v>985124</v>
      </c>
      <c r="DO87" s="10">
        <v>23200</v>
      </c>
      <c r="DP87" s="10">
        <v>3786309</v>
      </c>
      <c r="DQ87" s="10">
        <v>3686085</v>
      </c>
      <c r="DR87" s="10">
        <v>100224</v>
      </c>
      <c r="DS87" s="10">
        <v>4793377</v>
      </c>
      <c r="DT87" s="10">
        <v>1493153</v>
      </c>
      <c r="DU87" s="10">
        <v>3300224</v>
      </c>
      <c r="DV87" s="10">
        <v>236261</v>
      </c>
      <c r="DW87" s="10">
        <v>228157</v>
      </c>
      <c r="DX87" s="10">
        <v>8104</v>
      </c>
      <c r="DY87" s="10">
        <v>637274</v>
      </c>
      <c r="DZ87" s="10">
        <v>608770</v>
      </c>
      <c r="EA87" s="10">
        <v>28504</v>
      </c>
      <c r="EB87" s="10">
        <v>255475</v>
      </c>
      <c r="EC87" s="10">
        <v>246301</v>
      </c>
      <c r="ED87" s="10">
        <v>9174</v>
      </c>
      <c r="EE87" s="10">
        <v>1328520</v>
      </c>
      <c r="EF87" s="10">
        <v>1180176</v>
      </c>
      <c r="EG87" s="10">
        <v>148344</v>
      </c>
      <c r="EH87" s="10">
        <v>4038704</v>
      </c>
      <c r="EI87" s="10">
        <v>3402599</v>
      </c>
      <c r="EJ87" s="10">
        <v>636105</v>
      </c>
      <c r="EK87" s="10">
        <v>410735</v>
      </c>
      <c r="EL87" s="10">
        <v>245502</v>
      </c>
      <c r="EM87" s="10">
        <v>165233</v>
      </c>
      <c r="EN87" s="10">
        <v>663932</v>
      </c>
      <c r="EO87" s="10">
        <v>661917</v>
      </c>
      <c r="EP87" s="10">
        <v>2015</v>
      </c>
      <c r="EQ87" s="10">
        <v>2073636</v>
      </c>
      <c r="ER87" s="10">
        <v>598611</v>
      </c>
      <c r="ES87" s="10">
        <v>1475025</v>
      </c>
      <c r="ET87" s="10">
        <v>887685</v>
      </c>
      <c r="EU87" s="10">
        <v>706824</v>
      </c>
      <c r="EV87" s="10">
        <v>180861</v>
      </c>
      <c r="EW87" s="10">
        <v>591511</v>
      </c>
      <c r="EX87" s="10">
        <v>580814</v>
      </c>
      <c r="EY87" s="10">
        <v>10697</v>
      </c>
      <c r="EZ87" s="10">
        <v>2836669</v>
      </c>
      <c r="FA87" s="10">
        <v>663299</v>
      </c>
      <c r="FB87" s="10">
        <v>2173370</v>
      </c>
      <c r="FC87" s="10">
        <v>841817</v>
      </c>
      <c r="FD87" s="10">
        <v>824300</v>
      </c>
      <c r="FE87" s="10">
        <v>17517</v>
      </c>
      <c r="FF87" s="344"/>
      <c r="FG87" s="344"/>
      <c r="FH87" s="341"/>
    </row>
    <row r="88" spans="1:164" ht="15" customHeight="1">
      <c r="A88" s="666" t="s">
        <v>510</v>
      </c>
      <c r="B88" s="666"/>
      <c r="C88" s="666"/>
      <c r="D88" s="10">
        <v>194132594</v>
      </c>
      <c r="E88" s="10"/>
      <c r="F88" s="10"/>
      <c r="G88" s="10">
        <v>86903807</v>
      </c>
      <c r="H88" s="10">
        <v>107228787</v>
      </c>
      <c r="I88" s="10">
        <v>6311087</v>
      </c>
      <c r="J88" s="10">
        <v>2219688</v>
      </c>
      <c r="K88" s="10">
        <v>4091399</v>
      </c>
      <c r="L88" s="10">
        <v>455612</v>
      </c>
      <c r="M88" s="10">
        <v>28907</v>
      </c>
      <c r="N88" s="10">
        <v>426705</v>
      </c>
      <c r="O88" s="10">
        <v>789376</v>
      </c>
      <c r="P88" s="10">
        <v>4742</v>
      </c>
      <c r="Q88" s="10">
        <v>784634</v>
      </c>
      <c r="R88" s="10">
        <v>1356782</v>
      </c>
      <c r="S88" s="10">
        <v>1159401</v>
      </c>
      <c r="T88" s="10">
        <v>197381</v>
      </c>
      <c r="U88" s="10">
        <v>29616892</v>
      </c>
      <c r="V88" s="10">
        <v>13426724</v>
      </c>
      <c r="W88" s="10">
        <v>16190168</v>
      </c>
      <c r="X88" s="10">
        <v>2778690</v>
      </c>
      <c r="Y88" s="10">
        <v>1024929</v>
      </c>
      <c r="Z88" s="10">
        <v>1753761</v>
      </c>
      <c r="AA88" s="10">
        <v>1437042</v>
      </c>
      <c r="AB88" s="10">
        <v>1437042</v>
      </c>
      <c r="AC88" s="10">
        <v>0</v>
      </c>
      <c r="AD88" s="10">
        <v>47256</v>
      </c>
      <c r="AE88" s="10">
        <v>47256</v>
      </c>
      <c r="AF88" s="10">
        <v>0</v>
      </c>
      <c r="AG88" s="10">
        <v>263983</v>
      </c>
      <c r="AH88" s="10">
        <v>0</v>
      </c>
      <c r="AI88" s="10">
        <v>263983</v>
      </c>
      <c r="AJ88" s="10">
        <v>9753978</v>
      </c>
      <c r="AK88" s="10">
        <v>1210889</v>
      </c>
      <c r="AL88" s="10">
        <v>8543089</v>
      </c>
      <c r="AM88" s="10">
        <v>4776476</v>
      </c>
      <c r="AN88" s="10">
        <v>1163738</v>
      </c>
      <c r="AO88" s="10">
        <v>3612738</v>
      </c>
      <c r="AP88" s="10">
        <v>617857</v>
      </c>
      <c r="AQ88" s="10">
        <v>617857</v>
      </c>
      <c r="AR88" s="10">
        <v>0</v>
      </c>
      <c r="AS88" s="10">
        <v>670482</v>
      </c>
      <c r="AT88" s="10">
        <v>52251</v>
      </c>
      <c r="AU88" s="10">
        <v>618231</v>
      </c>
      <c r="AV88" s="10">
        <v>3950072</v>
      </c>
      <c r="AW88" s="10">
        <v>1653877</v>
      </c>
      <c r="AX88" s="10">
        <v>2296195</v>
      </c>
      <c r="AY88" s="10">
        <v>4478614</v>
      </c>
      <c r="AZ88" s="10">
        <v>140733</v>
      </c>
      <c r="BA88" s="10">
        <v>4337881</v>
      </c>
      <c r="BB88" s="10">
        <v>3898128</v>
      </c>
      <c r="BC88" s="10">
        <v>1885298</v>
      </c>
      <c r="BD88" s="10">
        <v>2012830</v>
      </c>
      <c r="BE88" s="10">
        <v>3587021</v>
      </c>
      <c r="BF88" s="10">
        <v>2681576</v>
      </c>
      <c r="BG88" s="10">
        <v>905445</v>
      </c>
      <c r="BH88" s="10">
        <v>2497560</v>
      </c>
      <c r="BI88" s="10">
        <v>1885855</v>
      </c>
      <c r="BJ88" s="10">
        <v>611705</v>
      </c>
      <c r="BK88" s="10">
        <v>2570151</v>
      </c>
      <c r="BL88" s="10">
        <v>356728</v>
      </c>
      <c r="BM88" s="10">
        <v>2213423</v>
      </c>
      <c r="BN88" s="10">
        <v>174187</v>
      </c>
      <c r="BO88" s="10">
        <v>62151</v>
      </c>
      <c r="BP88" s="10">
        <v>112036</v>
      </c>
      <c r="BQ88" s="10">
        <v>612421</v>
      </c>
      <c r="BR88" s="10">
        <v>559123</v>
      </c>
      <c r="BS88" s="10">
        <v>53298</v>
      </c>
      <c r="BT88" s="10">
        <v>1581034</v>
      </c>
      <c r="BU88" s="10">
        <v>716525</v>
      </c>
      <c r="BV88" s="10">
        <v>864509</v>
      </c>
      <c r="BW88" s="10">
        <v>5292837</v>
      </c>
      <c r="BX88" s="10">
        <v>4385475</v>
      </c>
      <c r="BY88" s="10">
        <v>907362</v>
      </c>
      <c r="BZ88" s="10">
        <v>2006463</v>
      </c>
      <c r="CA88" s="10">
        <v>325095</v>
      </c>
      <c r="CB88" s="10">
        <v>1681368</v>
      </c>
      <c r="CC88" s="10">
        <v>3961825</v>
      </c>
      <c r="CD88" s="10">
        <v>1524932</v>
      </c>
      <c r="CE88" s="10">
        <v>2436893</v>
      </c>
      <c r="CF88" s="10">
        <v>4107683</v>
      </c>
      <c r="CG88" s="10">
        <v>2212142</v>
      </c>
      <c r="CH88" s="10">
        <v>1895541</v>
      </c>
      <c r="CI88" s="10">
        <v>156717</v>
      </c>
      <c r="CJ88" s="10">
        <v>65323</v>
      </c>
      <c r="CK88" s="10">
        <v>91394</v>
      </c>
      <c r="CL88" s="10">
        <v>1019130</v>
      </c>
      <c r="CM88" s="10">
        <v>189098</v>
      </c>
      <c r="CN88" s="10">
        <v>830032</v>
      </c>
      <c r="CO88" s="10">
        <v>1062397</v>
      </c>
      <c r="CP88" s="10">
        <v>269434</v>
      </c>
      <c r="CQ88" s="10">
        <v>792963</v>
      </c>
      <c r="CR88" s="10">
        <v>61560</v>
      </c>
      <c r="CS88" s="10">
        <v>61520</v>
      </c>
      <c r="CT88" s="10">
        <v>40</v>
      </c>
      <c r="CU88" s="10">
        <v>2495193</v>
      </c>
      <c r="CV88" s="10">
        <v>2220944</v>
      </c>
      <c r="CW88" s="10">
        <v>274249</v>
      </c>
      <c r="CX88" s="10">
        <v>1378277</v>
      </c>
      <c r="CY88" s="10">
        <v>1151673</v>
      </c>
      <c r="CZ88" s="10">
        <v>226604</v>
      </c>
      <c r="DA88" s="10">
        <v>16957620</v>
      </c>
      <c r="DB88" s="10">
        <v>5316377</v>
      </c>
      <c r="DC88" s="10">
        <v>11641243</v>
      </c>
      <c r="DD88" s="10">
        <v>10047407</v>
      </c>
      <c r="DE88" s="10">
        <v>2179337</v>
      </c>
      <c r="DF88" s="10">
        <v>7868070</v>
      </c>
      <c r="DG88" s="10">
        <v>27591</v>
      </c>
      <c r="DH88" s="10">
        <v>27100</v>
      </c>
      <c r="DI88" s="10">
        <v>491</v>
      </c>
      <c r="DJ88" s="10">
        <v>6027593</v>
      </c>
      <c r="DK88" s="10">
        <v>4242401</v>
      </c>
      <c r="DL88" s="10">
        <v>1785192</v>
      </c>
      <c r="DM88" s="10">
        <v>1232448</v>
      </c>
      <c r="DN88" s="10">
        <v>262911</v>
      </c>
      <c r="DO88" s="10">
        <v>969537</v>
      </c>
      <c r="DP88" s="10">
        <v>2687404</v>
      </c>
      <c r="DQ88" s="10">
        <v>2332476</v>
      </c>
      <c r="DR88" s="10">
        <v>354928</v>
      </c>
      <c r="DS88" s="10">
        <v>4493585</v>
      </c>
      <c r="DT88" s="10">
        <v>4480472</v>
      </c>
      <c r="DU88" s="10">
        <v>13113</v>
      </c>
      <c r="DV88" s="10">
        <v>66227</v>
      </c>
      <c r="DW88" s="10">
        <v>66227</v>
      </c>
      <c r="DX88" s="10">
        <v>0</v>
      </c>
      <c r="DY88" s="10">
        <v>6785533</v>
      </c>
      <c r="DZ88" s="10">
        <v>1871970</v>
      </c>
      <c r="EA88" s="10">
        <v>4913563</v>
      </c>
      <c r="EB88" s="10">
        <v>131898</v>
      </c>
      <c r="EC88" s="10">
        <v>23579</v>
      </c>
      <c r="ED88" s="10">
        <v>108319</v>
      </c>
      <c r="EE88" s="10">
        <v>3846387</v>
      </c>
      <c r="EF88" s="10">
        <v>403901</v>
      </c>
      <c r="EG88" s="10">
        <v>3442486</v>
      </c>
      <c r="EH88" s="10">
        <v>18792456</v>
      </c>
      <c r="EI88" s="10">
        <v>7133474</v>
      </c>
      <c r="EJ88" s="10">
        <v>11658982</v>
      </c>
      <c r="EK88" s="10">
        <v>2261871</v>
      </c>
      <c r="EL88" s="10">
        <v>1944980</v>
      </c>
      <c r="EM88" s="10">
        <v>316891</v>
      </c>
      <c r="EN88" s="10">
        <v>23839</v>
      </c>
      <c r="EO88" s="10">
        <v>23827</v>
      </c>
      <c r="EP88" s="10">
        <v>12</v>
      </c>
      <c r="EQ88" s="10">
        <v>5280708</v>
      </c>
      <c r="ER88" s="10">
        <v>4942727</v>
      </c>
      <c r="ES88" s="10">
        <v>337981</v>
      </c>
      <c r="ET88" s="10">
        <v>7667207</v>
      </c>
      <c r="EU88" s="10">
        <v>4401807</v>
      </c>
      <c r="EV88" s="10">
        <v>3265400</v>
      </c>
      <c r="EW88" s="10">
        <v>475234</v>
      </c>
      <c r="EX88" s="10">
        <v>149541</v>
      </c>
      <c r="EY88" s="10">
        <v>325693</v>
      </c>
      <c r="EZ88" s="10">
        <v>2505875</v>
      </c>
      <c r="FA88" s="10">
        <v>2356215</v>
      </c>
      <c r="FB88" s="10">
        <v>149660</v>
      </c>
      <c r="FC88" s="10">
        <v>1054928</v>
      </c>
      <c r="FD88" s="10">
        <v>3559</v>
      </c>
      <c r="FE88" s="10">
        <v>1051369</v>
      </c>
      <c r="FF88" s="344"/>
      <c r="FG88" s="344"/>
      <c r="FH88" s="341"/>
    </row>
    <row r="89" spans="1:164" ht="15" customHeight="1">
      <c r="A89" s="666" t="s">
        <v>552</v>
      </c>
      <c r="B89" s="666"/>
      <c r="C89" s="666"/>
      <c r="D89" s="10">
        <v>9187843</v>
      </c>
      <c r="E89" s="10"/>
      <c r="F89" s="10"/>
      <c r="G89" s="10">
        <v>3460969</v>
      </c>
      <c r="H89" s="10">
        <v>5726874</v>
      </c>
      <c r="I89" s="10">
        <v>359788</v>
      </c>
      <c r="J89" s="10">
        <v>110473</v>
      </c>
      <c r="K89" s="10">
        <v>249315</v>
      </c>
      <c r="L89" s="10">
        <v>15811</v>
      </c>
      <c r="M89" s="10">
        <v>0</v>
      </c>
      <c r="N89" s="10">
        <v>15811</v>
      </c>
      <c r="O89" s="10">
        <v>30046</v>
      </c>
      <c r="P89" s="10">
        <v>7</v>
      </c>
      <c r="Q89" s="10">
        <v>30039</v>
      </c>
      <c r="R89" s="10">
        <v>33871</v>
      </c>
      <c r="S89" s="10">
        <v>19593</v>
      </c>
      <c r="T89" s="10">
        <v>14278</v>
      </c>
      <c r="U89" s="10">
        <v>1415703</v>
      </c>
      <c r="V89" s="10">
        <v>730498</v>
      </c>
      <c r="W89" s="10">
        <v>685205</v>
      </c>
      <c r="X89" s="10">
        <v>190894</v>
      </c>
      <c r="Y89" s="10">
        <v>817</v>
      </c>
      <c r="Z89" s="10">
        <v>190077</v>
      </c>
      <c r="AA89" s="10">
        <v>54057</v>
      </c>
      <c r="AB89" s="10">
        <v>54057</v>
      </c>
      <c r="AC89" s="10">
        <v>0</v>
      </c>
      <c r="AD89" s="10">
        <v>454</v>
      </c>
      <c r="AE89" s="10">
        <v>454</v>
      </c>
      <c r="AF89" s="10">
        <v>0</v>
      </c>
      <c r="AG89" s="10">
        <v>22813</v>
      </c>
      <c r="AH89" s="10">
        <v>0</v>
      </c>
      <c r="AI89" s="10">
        <v>22813</v>
      </c>
      <c r="AJ89" s="10">
        <v>635754</v>
      </c>
      <c r="AK89" s="10">
        <v>80422</v>
      </c>
      <c r="AL89" s="10">
        <v>555332</v>
      </c>
      <c r="AM89" s="10">
        <v>249571</v>
      </c>
      <c r="AN89" s="10">
        <v>7715</v>
      </c>
      <c r="AO89" s="10">
        <v>241856</v>
      </c>
      <c r="AP89" s="10">
        <v>2142</v>
      </c>
      <c r="AQ89" s="10">
        <v>2142</v>
      </c>
      <c r="AR89" s="10">
        <v>0</v>
      </c>
      <c r="AS89" s="10">
        <v>71865</v>
      </c>
      <c r="AT89" s="10">
        <v>767</v>
      </c>
      <c r="AU89" s="10">
        <v>71098</v>
      </c>
      <c r="AV89" s="10">
        <v>62713</v>
      </c>
      <c r="AW89" s="10">
        <v>36010</v>
      </c>
      <c r="AX89" s="10">
        <v>26703</v>
      </c>
      <c r="AY89" s="10">
        <v>278769</v>
      </c>
      <c r="AZ89" s="10">
        <v>1174</v>
      </c>
      <c r="BA89" s="10">
        <v>277595</v>
      </c>
      <c r="BB89" s="10">
        <v>393781</v>
      </c>
      <c r="BC89" s="10">
        <v>258031</v>
      </c>
      <c r="BD89" s="10">
        <v>135750</v>
      </c>
      <c r="BE89" s="10">
        <v>262275</v>
      </c>
      <c r="BF89" s="10">
        <v>202402</v>
      </c>
      <c r="BG89" s="10">
        <v>59873</v>
      </c>
      <c r="BH89" s="10">
        <v>182832</v>
      </c>
      <c r="BI89" s="10">
        <v>149513</v>
      </c>
      <c r="BJ89" s="10">
        <v>33319</v>
      </c>
      <c r="BK89" s="10">
        <v>114760</v>
      </c>
      <c r="BL89" s="10">
        <v>3854</v>
      </c>
      <c r="BM89" s="10">
        <v>110906</v>
      </c>
      <c r="BN89" s="10">
        <v>1015</v>
      </c>
      <c r="BO89" s="10">
        <v>8</v>
      </c>
      <c r="BP89" s="10">
        <v>1007</v>
      </c>
      <c r="BQ89" s="10">
        <v>7491</v>
      </c>
      <c r="BR89" s="10">
        <v>1446</v>
      </c>
      <c r="BS89" s="10">
        <v>6045</v>
      </c>
      <c r="BT89" s="10">
        <v>51229</v>
      </c>
      <c r="BU89" s="10">
        <v>33035</v>
      </c>
      <c r="BV89" s="10">
        <v>18194</v>
      </c>
      <c r="BW89" s="10">
        <v>23196</v>
      </c>
      <c r="BX89" s="10">
        <v>1340</v>
      </c>
      <c r="BY89" s="10">
        <v>21856</v>
      </c>
      <c r="BZ89" s="10">
        <v>55141</v>
      </c>
      <c r="CA89" s="10">
        <v>2848</v>
      </c>
      <c r="CB89" s="10">
        <v>52293</v>
      </c>
      <c r="CC89" s="10">
        <v>144353</v>
      </c>
      <c r="CD89" s="10">
        <v>24694</v>
      </c>
      <c r="CE89" s="10">
        <v>119659</v>
      </c>
      <c r="CF89" s="10">
        <v>235416</v>
      </c>
      <c r="CG89" s="10">
        <v>100115</v>
      </c>
      <c r="CH89" s="10">
        <v>135301</v>
      </c>
      <c r="CI89" s="10">
        <v>2673</v>
      </c>
      <c r="CJ89" s="10">
        <v>1180</v>
      </c>
      <c r="CK89" s="10">
        <v>1493</v>
      </c>
      <c r="CL89" s="10">
        <v>57241</v>
      </c>
      <c r="CM89" s="10">
        <v>2896</v>
      </c>
      <c r="CN89" s="10">
        <v>54345</v>
      </c>
      <c r="CO89" s="10">
        <v>70249</v>
      </c>
      <c r="CP89" s="10">
        <v>804</v>
      </c>
      <c r="CQ89" s="10">
        <v>69445</v>
      </c>
      <c r="CR89" s="10">
        <v>1766</v>
      </c>
      <c r="CS89" s="10">
        <v>1766</v>
      </c>
      <c r="CT89" s="10">
        <v>0</v>
      </c>
      <c r="CU89" s="10">
        <v>3346</v>
      </c>
      <c r="CV89" s="10">
        <v>3321</v>
      </c>
      <c r="CW89" s="10">
        <v>25</v>
      </c>
      <c r="CX89" s="10">
        <v>38720</v>
      </c>
      <c r="CY89" s="10">
        <v>32511</v>
      </c>
      <c r="CZ89" s="10">
        <v>6209</v>
      </c>
      <c r="DA89" s="10">
        <v>762519</v>
      </c>
      <c r="DB89" s="10">
        <v>390971</v>
      </c>
      <c r="DC89" s="10">
        <v>371548</v>
      </c>
      <c r="DD89" s="10">
        <v>475405</v>
      </c>
      <c r="DE89" s="10">
        <v>69710</v>
      </c>
      <c r="DF89" s="10">
        <v>405695</v>
      </c>
      <c r="DG89" s="10">
        <v>774</v>
      </c>
      <c r="DH89" s="10">
        <v>459</v>
      </c>
      <c r="DI89" s="10">
        <v>315</v>
      </c>
      <c r="DJ89" s="10">
        <v>297654</v>
      </c>
      <c r="DK89" s="10">
        <v>174485</v>
      </c>
      <c r="DL89" s="10">
        <v>123169</v>
      </c>
      <c r="DM89" s="10">
        <v>24125</v>
      </c>
      <c r="DN89" s="10">
        <v>1804</v>
      </c>
      <c r="DO89" s="10">
        <v>22321</v>
      </c>
      <c r="DP89" s="10">
        <v>225652</v>
      </c>
      <c r="DQ89" s="10">
        <v>186447</v>
      </c>
      <c r="DR89" s="10">
        <v>39205</v>
      </c>
      <c r="DS89" s="10">
        <v>171325</v>
      </c>
      <c r="DT89" s="10">
        <v>160163</v>
      </c>
      <c r="DU89" s="10">
        <v>11162</v>
      </c>
      <c r="DV89" s="10">
        <v>367</v>
      </c>
      <c r="DW89" s="10">
        <v>367</v>
      </c>
      <c r="DX89" s="10">
        <v>0</v>
      </c>
      <c r="DY89" s="10">
        <v>272294</v>
      </c>
      <c r="DZ89" s="10">
        <v>0</v>
      </c>
      <c r="EA89" s="10">
        <v>272294</v>
      </c>
      <c r="EB89" s="10">
        <v>30275</v>
      </c>
      <c r="EC89" s="10">
        <v>238</v>
      </c>
      <c r="ED89" s="10">
        <v>30037</v>
      </c>
      <c r="EE89" s="10">
        <v>210443</v>
      </c>
      <c r="EF89" s="10">
        <v>2230</v>
      </c>
      <c r="EG89" s="10">
        <v>208213</v>
      </c>
      <c r="EH89" s="10">
        <v>889298</v>
      </c>
      <c r="EI89" s="10">
        <v>105049</v>
      </c>
      <c r="EJ89" s="10">
        <v>784249</v>
      </c>
      <c r="EK89" s="10">
        <v>65839</v>
      </c>
      <c r="EL89" s="10">
        <v>64996</v>
      </c>
      <c r="EM89" s="10">
        <v>843</v>
      </c>
      <c r="EN89" s="10">
        <v>56</v>
      </c>
      <c r="EO89" s="10">
        <v>56</v>
      </c>
      <c r="EP89" s="10">
        <v>0</v>
      </c>
      <c r="EQ89" s="10">
        <v>237381</v>
      </c>
      <c r="ER89" s="10">
        <v>213996</v>
      </c>
      <c r="ES89" s="10">
        <v>23385</v>
      </c>
      <c r="ET89" s="10">
        <v>248267</v>
      </c>
      <c r="EU89" s="10">
        <v>74090</v>
      </c>
      <c r="EV89" s="10">
        <v>174177</v>
      </c>
      <c r="EW89" s="10">
        <v>4694</v>
      </c>
      <c r="EX89" s="10">
        <v>3122</v>
      </c>
      <c r="EY89" s="10">
        <v>1572</v>
      </c>
      <c r="EZ89" s="10">
        <v>148892</v>
      </c>
      <c r="FA89" s="10">
        <v>148892</v>
      </c>
      <c r="FB89" s="10">
        <v>0</v>
      </c>
      <c r="FC89" s="10">
        <v>52848</v>
      </c>
      <c r="FD89" s="10">
        <v>1</v>
      </c>
      <c r="FE89" s="10">
        <v>52847</v>
      </c>
      <c r="FF89" s="344"/>
      <c r="FG89" s="344"/>
      <c r="FH89" s="341"/>
    </row>
    <row r="90" spans="1:164" ht="15" customHeight="1">
      <c r="A90" s="666" t="s">
        <v>562</v>
      </c>
      <c r="B90" s="666"/>
      <c r="C90" s="666"/>
      <c r="D90" s="10">
        <v>99876704</v>
      </c>
      <c r="E90" s="10"/>
      <c r="F90" s="10"/>
      <c r="G90" s="10">
        <v>43291136</v>
      </c>
      <c r="H90" s="10">
        <v>56585568</v>
      </c>
      <c r="I90" s="10">
        <v>840668</v>
      </c>
      <c r="J90" s="10">
        <v>414843</v>
      </c>
      <c r="K90" s="10">
        <v>425825</v>
      </c>
      <c r="L90" s="10">
        <v>223396</v>
      </c>
      <c r="M90" s="10">
        <v>146403</v>
      </c>
      <c r="N90" s="10">
        <v>76993</v>
      </c>
      <c r="O90" s="10">
        <v>812530</v>
      </c>
      <c r="P90" s="10">
        <v>507990</v>
      </c>
      <c r="Q90" s="10">
        <v>304540</v>
      </c>
      <c r="R90" s="10">
        <v>319051</v>
      </c>
      <c r="S90" s="10">
        <v>244291</v>
      </c>
      <c r="T90" s="10">
        <v>74760</v>
      </c>
      <c r="U90" s="10">
        <v>23037657</v>
      </c>
      <c r="V90" s="10">
        <v>1379035</v>
      </c>
      <c r="W90" s="10">
        <v>21658622</v>
      </c>
      <c r="X90" s="10">
        <v>914968</v>
      </c>
      <c r="Y90" s="10">
        <v>452350</v>
      </c>
      <c r="Z90" s="10">
        <v>462618</v>
      </c>
      <c r="AA90" s="10">
        <v>1061808</v>
      </c>
      <c r="AB90" s="10">
        <v>905120</v>
      </c>
      <c r="AC90" s="10">
        <v>156688</v>
      </c>
      <c r="AD90" s="10">
        <v>439282</v>
      </c>
      <c r="AE90" s="10">
        <v>399487</v>
      </c>
      <c r="AF90" s="10">
        <v>39795</v>
      </c>
      <c r="AG90" s="10">
        <v>396883</v>
      </c>
      <c r="AH90" s="10">
        <v>0</v>
      </c>
      <c r="AI90" s="10">
        <v>396883</v>
      </c>
      <c r="AJ90" s="10">
        <v>5519277</v>
      </c>
      <c r="AK90" s="10">
        <v>3957053</v>
      </c>
      <c r="AL90" s="10">
        <v>1562224</v>
      </c>
      <c r="AM90" s="10">
        <v>2286321</v>
      </c>
      <c r="AN90" s="10">
        <v>1249039</v>
      </c>
      <c r="AO90" s="10">
        <v>1037282</v>
      </c>
      <c r="AP90" s="10">
        <v>592853</v>
      </c>
      <c r="AQ90" s="10">
        <v>550126</v>
      </c>
      <c r="AR90" s="10">
        <v>42727</v>
      </c>
      <c r="AS90" s="10">
        <v>263060</v>
      </c>
      <c r="AT90" s="10">
        <v>146100</v>
      </c>
      <c r="AU90" s="10">
        <v>116960</v>
      </c>
      <c r="AV90" s="10">
        <v>2774789</v>
      </c>
      <c r="AW90" s="10">
        <v>1828042</v>
      </c>
      <c r="AX90" s="10">
        <v>946747</v>
      </c>
      <c r="AY90" s="10">
        <v>808066</v>
      </c>
      <c r="AZ90" s="10">
        <v>549116</v>
      </c>
      <c r="BA90" s="10">
        <v>258950</v>
      </c>
      <c r="BB90" s="10">
        <v>471771</v>
      </c>
      <c r="BC90" s="10">
        <v>137772</v>
      </c>
      <c r="BD90" s="10">
        <v>333999</v>
      </c>
      <c r="BE90" s="10">
        <v>650026</v>
      </c>
      <c r="BF90" s="10">
        <v>341880</v>
      </c>
      <c r="BG90" s="10">
        <v>308146</v>
      </c>
      <c r="BH90" s="10">
        <v>908260</v>
      </c>
      <c r="BI90" s="10">
        <v>365503</v>
      </c>
      <c r="BJ90" s="10">
        <v>542757</v>
      </c>
      <c r="BK90" s="10">
        <v>633901</v>
      </c>
      <c r="BL90" s="10">
        <v>421737</v>
      </c>
      <c r="BM90" s="10">
        <v>212164</v>
      </c>
      <c r="BN90" s="10">
        <v>190515</v>
      </c>
      <c r="BO90" s="10">
        <v>147108</v>
      </c>
      <c r="BP90" s="10">
        <v>43407</v>
      </c>
      <c r="BQ90" s="10">
        <v>1713070</v>
      </c>
      <c r="BR90" s="10">
        <v>1195203</v>
      </c>
      <c r="BS90" s="10">
        <v>517867</v>
      </c>
      <c r="BT90" s="10">
        <v>1572352</v>
      </c>
      <c r="BU90" s="10">
        <v>1412304</v>
      </c>
      <c r="BV90" s="10">
        <v>160048</v>
      </c>
      <c r="BW90" s="10">
        <v>4145295</v>
      </c>
      <c r="BX90" s="10">
        <v>1487816</v>
      </c>
      <c r="BY90" s="10">
        <v>2657479</v>
      </c>
      <c r="BZ90" s="10">
        <v>1261900</v>
      </c>
      <c r="CA90" s="10">
        <v>402324</v>
      </c>
      <c r="CB90" s="10">
        <v>859576</v>
      </c>
      <c r="CC90" s="10">
        <v>390467</v>
      </c>
      <c r="CD90" s="10">
        <v>296986</v>
      </c>
      <c r="CE90" s="10">
        <v>93481</v>
      </c>
      <c r="CF90" s="10">
        <v>2426856</v>
      </c>
      <c r="CG90" s="10">
        <v>1986996</v>
      </c>
      <c r="CH90" s="10">
        <v>439860</v>
      </c>
      <c r="CI90" s="10">
        <v>363418</v>
      </c>
      <c r="CJ90" s="10">
        <v>204610</v>
      </c>
      <c r="CK90" s="10">
        <v>158808</v>
      </c>
      <c r="CL90" s="10">
        <v>325482</v>
      </c>
      <c r="CM90" s="10">
        <v>261726</v>
      </c>
      <c r="CN90" s="10">
        <v>63756</v>
      </c>
      <c r="CO90" s="10">
        <v>411363</v>
      </c>
      <c r="CP90" s="10">
        <v>270397</v>
      </c>
      <c r="CQ90" s="10">
        <v>140966</v>
      </c>
      <c r="CR90" s="10">
        <v>116115</v>
      </c>
      <c r="CS90" s="10">
        <v>97799</v>
      </c>
      <c r="CT90" s="10">
        <v>18316</v>
      </c>
      <c r="CU90" s="10">
        <v>1785626</v>
      </c>
      <c r="CV90" s="10">
        <v>1401687</v>
      </c>
      <c r="CW90" s="10">
        <v>383939</v>
      </c>
      <c r="CX90" s="10">
        <v>461563</v>
      </c>
      <c r="CY90" s="10">
        <v>381583</v>
      </c>
      <c r="CZ90" s="10">
        <v>79980</v>
      </c>
      <c r="DA90" s="10">
        <v>6973967</v>
      </c>
      <c r="DB90" s="10">
        <v>3195388</v>
      </c>
      <c r="DC90" s="10">
        <v>3778579</v>
      </c>
      <c r="DD90" s="10">
        <v>3941917</v>
      </c>
      <c r="DE90" s="10">
        <v>1066791</v>
      </c>
      <c r="DF90" s="10">
        <v>2875126</v>
      </c>
      <c r="DG90" s="10">
        <v>440872</v>
      </c>
      <c r="DH90" s="10">
        <v>362658</v>
      </c>
      <c r="DI90" s="10">
        <v>78214</v>
      </c>
      <c r="DJ90" s="10">
        <v>4452608</v>
      </c>
      <c r="DK90" s="10">
        <v>2021195</v>
      </c>
      <c r="DL90" s="10">
        <v>2431413</v>
      </c>
      <c r="DM90" s="10">
        <v>1105896</v>
      </c>
      <c r="DN90" s="10">
        <v>862337</v>
      </c>
      <c r="DO90" s="10">
        <v>243559</v>
      </c>
      <c r="DP90" s="10">
        <v>1663264</v>
      </c>
      <c r="DQ90" s="10">
        <v>846331</v>
      </c>
      <c r="DR90" s="10">
        <v>816933</v>
      </c>
      <c r="DS90" s="10">
        <v>5556369</v>
      </c>
      <c r="DT90" s="10">
        <v>2409742</v>
      </c>
      <c r="DU90" s="10">
        <v>3146627</v>
      </c>
      <c r="DV90" s="10">
        <v>207125</v>
      </c>
      <c r="DW90" s="10">
        <v>186540</v>
      </c>
      <c r="DX90" s="10">
        <v>20585</v>
      </c>
      <c r="DY90" s="10">
        <v>1450946</v>
      </c>
      <c r="DZ90" s="10">
        <v>1206855</v>
      </c>
      <c r="EA90" s="10">
        <v>244091</v>
      </c>
      <c r="EB90" s="10">
        <v>199335</v>
      </c>
      <c r="EC90" s="10">
        <v>154796</v>
      </c>
      <c r="ED90" s="10">
        <v>44539</v>
      </c>
      <c r="EE90" s="10">
        <v>1067135</v>
      </c>
      <c r="EF90" s="10">
        <v>647385</v>
      </c>
      <c r="EG90" s="10">
        <v>419750</v>
      </c>
      <c r="EH90" s="10">
        <v>5980754</v>
      </c>
      <c r="EI90" s="10">
        <v>2610050</v>
      </c>
      <c r="EJ90" s="10">
        <v>3370704</v>
      </c>
      <c r="EK90" s="10">
        <v>618363</v>
      </c>
      <c r="EL90" s="10">
        <v>308108</v>
      </c>
      <c r="EM90" s="10">
        <v>310255</v>
      </c>
      <c r="EN90" s="10">
        <v>375159</v>
      </c>
      <c r="EO90" s="10">
        <v>364778</v>
      </c>
      <c r="EP90" s="10">
        <v>10381</v>
      </c>
      <c r="EQ90" s="10">
        <v>2326494</v>
      </c>
      <c r="ER90" s="10">
        <v>1000803</v>
      </c>
      <c r="ES90" s="10">
        <v>1325691</v>
      </c>
      <c r="ET90" s="10">
        <v>3061516</v>
      </c>
      <c r="EU90" s="10">
        <v>1501696</v>
      </c>
      <c r="EV90" s="10">
        <v>1559820</v>
      </c>
      <c r="EW90" s="10">
        <v>295679</v>
      </c>
      <c r="EX90" s="10">
        <v>239680</v>
      </c>
      <c r="EY90" s="10">
        <v>55999</v>
      </c>
      <c r="EZ90" s="10">
        <v>1575315</v>
      </c>
      <c r="FA90" s="10">
        <v>346937</v>
      </c>
      <c r="FB90" s="10">
        <v>1228378</v>
      </c>
      <c r="FC90" s="10">
        <v>465401</v>
      </c>
      <c r="FD90" s="10">
        <v>416640</v>
      </c>
      <c r="FE90" s="10">
        <v>48761</v>
      </c>
      <c r="FF90" s="344"/>
      <c r="FG90" s="344"/>
      <c r="FH90" s="341"/>
    </row>
    <row r="91" spans="1:164" ht="15" customHeight="1">
      <c r="A91" s="666" t="s">
        <v>563</v>
      </c>
      <c r="B91" s="666"/>
      <c r="C91" s="666"/>
      <c r="D91" s="10">
        <v>3985996</v>
      </c>
      <c r="E91" s="10"/>
      <c r="F91" s="10"/>
      <c r="G91" s="10">
        <v>3944317</v>
      </c>
      <c r="H91" s="10">
        <v>41679</v>
      </c>
      <c r="I91" s="10">
        <v>98473</v>
      </c>
      <c r="J91" s="10">
        <v>98473</v>
      </c>
      <c r="K91" s="10">
        <v>0</v>
      </c>
      <c r="L91" s="10">
        <v>22119</v>
      </c>
      <c r="M91" s="10">
        <v>22119</v>
      </c>
      <c r="N91" s="10">
        <v>0</v>
      </c>
      <c r="O91" s="10">
        <v>96683</v>
      </c>
      <c r="P91" s="10">
        <v>96683</v>
      </c>
      <c r="Q91" s="10">
        <v>0</v>
      </c>
      <c r="R91" s="10">
        <v>93024</v>
      </c>
      <c r="S91" s="10">
        <v>93024</v>
      </c>
      <c r="T91" s="10">
        <v>0</v>
      </c>
      <c r="U91" s="10">
        <v>314707</v>
      </c>
      <c r="V91" s="10">
        <v>314707</v>
      </c>
      <c r="W91" s="10">
        <v>0</v>
      </c>
      <c r="X91" s="10">
        <v>53628</v>
      </c>
      <c r="Y91" s="10">
        <v>53628</v>
      </c>
      <c r="Z91" s="10">
        <v>0</v>
      </c>
      <c r="AA91" s="10">
        <v>81183</v>
      </c>
      <c r="AB91" s="10">
        <v>81183</v>
      </c>
      <c r="AC91" s="10">
        <v>0</v>
      </c>
      <c r="AD91" s="10">
        <v>17066</v>
      </c>
      <c r="AE91" s="10">
        <v>17066</v>
      </c>
      <c r="AF91" s="10">
        <v>0</v>
      </c>
      <c r="AG91" s="10">
        <v>41679</v>
      </c>
      <c r="AH91" s="10">
        <v>0</v>
      </c>
      <c r="AI91" s="10">
        <v>41679</v>
      </c>
      <c r="AJ91" s="10">
        <v>284630</v>
      </c>
      <c r="AK91" s="10">
        <v>284630</v>
      </c>
      <c r="AL91" s="10">
        <v>0</v>
      </c>
      <c r="AM91" s="10">
        <v>35082</v>
      </c>
      <c r="AN91" s="10">
        <v>35082</v>
      </c>
      <c r="AO91" s="10">
        <v>0</v>
      </c>
      <c r="AP91" s="10">
        <v>6310</v>
      </c>
      <c r="AQ91" s="10">
        <v>6310</v>
      </c>
      <c r="AR91" s="10">
        <v>0</v>
      </c>
      <c r="AS91" s="10">
        <v>25438</v>
      </c>
      <c r="AT91" s="10">
        <v>25438</v>
      </c>
      <c r="AU91" s="10">
        <v>0</v>
      </c>
      <c r="AV91" s="10">
        <v>63561</v>
      </c>
      <c r="AW91" s="10">
        <v>63561</v>
      </c>
      <c r="AX91" s="10">
        <v>0</v>
      </c>
      <c r="AY91" s="10">
        <v>35186</v>
      </c>
      <c r="AZ91" s="10">
        <v>35186</v>
      </c>
      <c r="BA91" s="10">
        <v>0</v>
      </c>
      <c r="BB91" s="10">
        <v>44923</v>
      </c>
      <c r="BC91" s="10">
        <v>44923</v>
      </c>
      <c r="BD91" s="10">
        <v>0</v>
      </c>
      <c r="BE91" s="10">
        <v>31119</v>
      </c>
      <c r="BF91" s="10">
        <v>31119</v>
      </c>
      <c r="BG91" s="10">
        <v>0</v>
      </c>
      <c r="BH91" s="10">
        <v>131721</v>
      </c>
      <c r="BI91" s="10">
        <v>131721</v>
      </c>
      <c r="BJ91" s="10">
        <v>0</v>
      </c>
      <c r="BK91" s="10">
        <v>127964</v>
      </c>
      <c r="BL91" s="10">
        <v>127964</v>
      </c>
      <c r="BM91" s="10">
        <v>0</v>
      </c>
      <c r="BN91" s="10">
        <v>67344</v>
      </c>
      <c r="BO91" s="10">
        <v>67344</v>
      </c>
      <c r="BP91" s="10">
        <v>0</v>
      </c>
      <c r="BQ91" s="10">
        <v>51738</v>
      </c>
      <c r="BR91" s="10">
        <v>51738</v>
      </c>
      <c r="BS91" s="10">
        <v>0</v>
      </c>
      <c r="BT91" s="10">
        <v>197482</v>
      </c>
      <c r="BU91" s="10">
        <v>197482</v>
      </c>
      <c r="BV91" s="10">
        <v>0</v>
      </c>
      <c r="BW91" s="10">
        <v>176102</v>
      </c>
      <c r="BX91" s="10">
        <v>176102</v>
      </c>
      <c r="BY91" s="10">
        <v>0</v>
      </c>
      <c r="BZ91" s="10">
        <v>79089</v>
      </c>
      <c r="CA91" s="10">
        <v>79089</v>
      </c>
      <c r="CB91" s="10">
        <v>0</v>
      </c>
      <c r="CC91" s="10">
        <v>72173</v>
      </c>
      <c r="CD91" s="10">
        <v>72173</v>
      </c>
      <c r="CE91" s="10">
        <v>0</v>
      </c>
      <c r="CF91" s="10">
        <v>9715</v>
      </c>
      <c r="CG91" s="10">
        <v>9715</v>
      </c>
      <c r="CH91" s="10">
        <v>0</v>
      </c>
      <c r="CI91" s="10">
        <v>46554</v>
      </c>
      <c r="CJ91" s="10">
        <v>46554</v>
      </c>
      <c r="CK91" s="10">
        <v>0</v>
      </c>
      <c r="CL91" s="10">
        <v>41894</v>
      </c>
      <c r="CM91" s="10">
        <v>41894</v>
      </c>
      <c r="CN91" s="10">
        <v>0</v>
      </c>
      <c r="CO91" s="10">
        <v>61562</v>
      </c>
      <c r="CP91" s="10">
        <v>61562</v>
      </c>
      <c r="CQ91" s="10">
        <v>0</v>
      </c>
      <c r="CR91" s="10">
        <v>31529</v>
      </c>
      <c r="CS91" s="10">
        <v>31529</v>
      </c>
      <c r="CT91" s="10">
        <v>0</v>
      </c>
      <c r="CU91" s="10">
        <v>156127</v>
      </c>
      <c r="CV91" s="10">
        <v>156127</v>
      </c>
      <c r="CW91" s="10">
        <v>0</v>
      </c>
      <c r="CX91" s="10">
        <v>10539</v>
      </c>
      <c r="CY91" s="10">
        <v>10539</v>
      </c>
      <c r="CZ91" s="10">
        <v>0</v>
      </c>
      <c r="DA91" s="10">
        <v>206485</v>
      </c>
      <c r="DB91" s="10">
        <v>206485</v>
      </c>
      <c r="DC91" s="10">
        <v>0</v>
      </c>
      <c r="DD91" s="10">
        <v>61659</v>
      </c>
      <c r="DE91" s="10">
        <v>61659</v>
      </c>
      <c r="DF91" s="10">
        <v>0</v>
      </c>
      <c r="DG91" s="10">
        <v>9983</v>
      </c>
      <c r="DH91" s="10">
        <v>9983</v>
      </c>
      <c r="DI91" s="10">
        <v>0</v>
      </c>
      <c r="DJ91" s="10">
        <v>167399</v>
      </c>
      <c r="DK91" s="10">
        <v>167399</v>
      </c>
      <c r="DL91" s="10">
        <v>0</v>
      </c>
      <c r="DM91" s="10">
        <v>46014</v>
      </c>
      <c r="DN91" s="10">
        <v>46014</v>
      </c>
      <c r="DO91" s="10">
        <v>0</v>
      </c>
      <c r="DP91" s="10">
        <v>56442</v>
      </c>
      <c r="DQ91" s="10">
        <v>56442</v>
      </c>
      <c r="DR91" s="10">
        <v>0</v>
      </c>
      <c r="DS91" s="10">
        <v>102709</v>
      </c>
      <c r="DT91" s="10">
        <v>102709</v>
      </c>
      <c r="DU91" s="10">
        <v>0</v>
      </c>
      <c r="DV91" s="10">
        <v>21211</v>
      </c>
      <c r="DW91" s="10">
        <v>21211</v>
      </c>
      <c r="DX91" s="10">
        <v>0</v>
      </c>
      <c r="DY91" s="10">
        <v>69143</v>
      </c>
      <c r="DZ91" s="10">
        <v>69143</v>
      </c>
      <c r="EA91" s="10">
        <v>0</v>
      </c>
      <c r="EB91" s="10">
        <v>28232</v>
      </c>
      <c r="EC91" s="10">
        <v>28232</v>
      </c>
      <c r="ED91" s="10">
        <v>0</v>
      </c>
      <c r="EE91" s="10">
        <v>73105</v>
      </c>
      <c r="EF91" s="10">
        <v>73105</v>
      </c>
      <c r="EG91" s="10">
        <v>0</v>
      </c>
      <c r="EH91" s="10">
        <v>93000</v>
      </c>
      <c r="EI91" s="10">
        <v>93000</v>
      </c>
      <c r="EJ91" s="10">
        <v>0</v>
      </c>
      <c r="EK91" s="10">
        <v>26192</v>
      </c>
      <c r="EL91" s="10">
        <v>26192</v>
      </c>
      <c r="EM91" s="10">
        <v>0</v>
      </c>
      <c r="EN91" s="10">
        <v>2144</v>
      </c>
      <c r="EO91" s="10">
        <v>2144</v>
      </c>
      <c r="EP91" s="10">
        <v>0</v>
      </c>
      <c r="EQ91" s="10">
        <v>76239</v>
      </c>
      <c r="ER91" s="10">
        <v>76239</v>
      </c>
      <c r="ES91" s="10">
        <v>0</v>
      </c>
      <c r="ET91" s="10">
        <v>184956</v>
      </c>
      <c r="EU91" s="10">
        <v>184956</v>
      </c>
      <c r="EV91" s="10">
        <v>0</v>
      </c>
      <c r="EW91" s="10">
        <v>18916</v>
      </c>
      <c r="EX91" s="10">
        <v>18916</v>
      </c>
      <c r="EY91" s="10">
        <v>0</v>
      </c>
      <c r="EZ91" s="10">
        <v>97752</v>
      </c>
      <c r="FA91" s="10">
        <v>97752</v>
      </c>
      <c r="FB91" s="10">
        <v>0</v>
      </c>
      <c r="FC91" s="10">
        <v>38071</v>
      </c>
      <c r="FD91" s="10">
        <v>38071</v>
      </c>
      <c r="FE91" s="10">
        <v>0</v>
      </c>
      <c r="FF91" s="344"/>
      <c r="FG91" s="344"/>
      <c r="FH91" s="341"/>
    </row>
    <row r="92" spans="1:164" ht="15" customHeight="1">
      <c r="A92" s="666" t="s">
        <v>564</v>
      </c>
      <c r="B92" s="666"/>
      <c r="C92" s="666"/>
      <c r="D92" s="10">
        <v>795018</v>
      </c>
      <c r="E92" s="10"/>
      <c r="F92" s="10"/>
      <c r="G92" s="10">
        <v>795018</v>
      </c>
      <c r="H92" s="10">
        <v>0</v>
      </c>
      <c r="I92" s="10">
        <v>6008</v>
      </c>
      <c r="J92" s="10">
        <v>6008</v>
      </c>
      <c r="K92" s="10">
        <v>0</v>
      </c>
      <c r="L92" s="10">
        <v>0</v>
      </c>
      <c r="M92" s="10">
        <v>0</v>
      </c>
      <c r="N92" s="10">
        <v>0</v>
      </c>
      <c r="O92" s="10">
        <v>10843</v>
      </c>
      <c r="P92" s="10">
        <v>10843</v>
      </c>
      <c r="Q92" s="10">
        <v>0</v>
      </c>
      <c r="R92" s="10">
        <v>5545</v>
      </c>
      <c r="S92" s="10">
        <v>5545</v>
      </c>
      <c r="T92" s="10">
        <v>0</v>
      </c>
      <c r="U92" s="10">
        <v>18608</v>
      </c>
      <c r="V92" s="10">
        <v>18608</v>
      </c>
      <c r="W92" s="10">
        <v>0</v>
      </c>
      <c r="X92" s="10">
        <v>2581</v>
      </c>
      <c r="Y92" s="10">
        <v>2581</v>
      </c>
      <c r="Z92" s="10">
        <v>0</v>
      </c>
      <c r="AA92" s="10">
        <v>28383</v>
      </c>
      <c r="AB92" s="10">
        <v>28383</v>
      </c>
      <c r="AC92" s="10">
        <v>0</v>
      </c>
      <c r="AD92" s="10">
        <v>0</v>
      </c>
      <c r="AE92" s="10">
        <v>0</v>
      </c>
      <c r="AF92" s="10">
        <v>0</v>
      </c>
      <c r="AG92" s="10">
        <v>0</v>
      </c>
      <c r="AH92" s="10">
        <v>0</v>
      </c>
      <c r="AI92" s="10">
        <v>0</v>
      </c>
      <c r="AJ92" s="10">
        <v>10327</v>
      </c>
      <c r="AK92" s="10">
        <v>10327</v>
      </c>
      <c r="AL92" s="10">
        <v>0</v>
      </c>
      <c r="AM92" s="10">
        <v>42615</v>
      </c>
      <c r="AN92" s="10">
        <v>42615</v>
      </c>
      <c r="AO92" s="10">
        <v>0</v>
      </c>
      <c r="AP92" s="10">
        <v>7</v>
      </c>
      <c r="AQ92" s="10">
        <v>7</v>
      </c>
      <c r="AR92" s="10">
        <v>0</v>
      </c>
      <c r="AS92" s="10">
        <v>0</v>
      </c>
      <c r="AT92" s="10">
        <v>0</v>
      </c>
      <c r="AU92" s="10">
        <v>0</v>
      </c>
      <c r="AV92" s="10">
        <v>13054</v>
      </c>
      <c r="AW92" s="10">
        <v>13054</v>
      </c>
      <c r="AX92" s="10">
        <v>0</v>
      </c>
      <c r="AY92" s="10">
        <v>9023</v>
      </c>
      <c r="AZ92" s="10">
        <v>9023</v>
      </c>
      <c r="BA92" s="10">
        <v>0</v>
      </c>
      <c r="BB92" s="10">
        <v>5227</v>
      </c>
      <c r="BC92" s="10">
        <v>5227</v>
      </c>
      <c r="BD92" s="10">
        <v>0</v>
      </c>
      <c r="BE92" s="10">
        <v>11877</v>
      </c>
      <c r="BF92" s="10">
        <v>11877</v>
      </c>
      <c r="BG92" s="10">
        <v>0</v>
      </c>
      <c r="BH92" s="10">
        <v>63534</v>
      </c>
      <c r="BI92" s="10">
        <v>63534</v>
      </c>
      <c r="BJ92" s="10">
        <v>0</v>
      </c>
      <c r="BK92" s="10">
        <v>6581</v>
      </c>
      <c r="BL92" s="10">
        <v>6581</v>
      </c>
      <c r="BM92" s="10">
        <v>0</v>
      </c>
      <c r="BN92" s="10">
        <v>258</v>
      </c>
      <c r="BO92" s="10">
        <v>258</v>
      </c>
      <c r="BP92" s="10">
        <v>0</v>
      </c>
      <c r="BQ92" s="10">
        <v>10322</v>
      </c>
      <c r="BR92" s="10">
        <v>10322</v>
      </c>
      <c r="BS92" s="10">
        <v>0</v>
      </c>
      <c r="BT92" s="10">
        <v>81675</v>
      </c>
      <c r="BU92" s="10">
        <v>81675</v>
      </c>
      <c r="BV92" s="10">
        <v>0</v>
      </c>
      <c r="BW92" s="10">
        <v>0</v>
      </c>
      <c r="BX92" s="10">
        <v>0</v>
      </c>
      <c r="BY92" s="10">
        <v>0</v>
      </c>
      <c r="BZ92" s="10">
        <v>29225</v>
      </c>
      <c r="CA92" s="10">
        <v>29225</v>
      </c>
      <c r="CB92" s="10">
        <v>0</v>
      </c>
      <c r="CC92" s="10">
        <v>2777</v>
      </c>
      <c r="CD92" s="10">
        <v>2777</v>
      </c>
      <c r="CE92" s="10">
        <v>0</v>
      </c>
      <c r="CF92" s="10">
        <v>4700</v>
      </c>
      <c r="CG92" s="10">
        <v>4700</v>
      </c>
      <c r="CH92" s="10">
        <v>0</v>
      </c>
      <c r="CI92" s="10">
        <v>2400</v>
      </c>
      <c r="CJ92" s="10">
        <v>2400</v>
      </c>
      <c r="CK92" s="10">
        <v>0</v>
      </c>
      <c r="CL92" s="10">
        <v>1189</v>
      </c>
      <c r="CM92" s="10">
        <v>1189</v>
      </c>
      <c r="CN92" s="10">
        <v>0</v>
      </c>
      <c r="CO92" s="10">
        <v>3956</v>
      </c>
      <c r="CP92" s="10">
        <v>3956</v>
      </c>
      <c r="CQ92" s="10">
        <v>0</v>
      </c>
      <c r="CR92" s="10">
        <v>1097</v>
      </c>
      <c r="CS92" s="10">
        <v>1097</v>
      </c>
      <c r="CT92" s="10">
        <v>0</v>
      </c>
      <c r="CU92" s="10">
        <v>13706</v>
      </c>
      <c r="CV92" s="10">
        <v>13706</v>
      </c>
      <c r="CW92" s="10">
        <v>0</v>
      </c>
      <c r="CX92" s="10">
        <v>4204</v>
      </c>
      <c r="CY92" s="10">
        <v>4204</v>
      </c>
      <c r="CZ92" s="10">
        <v>0</v>
      </c>
      <c r="DA92" s="10">
        <v>15246</v>
      </c>
      <c r="DB92" s="10">
        <v>15246</v>
      </c>
      <c r="DC92" s="10">
        <v>0</v>
      </c>
      <c r="DD92" s="10">
        <v>0</v>
      </c>
      <c r="DE92" s="10">
        <v>0</v>
      </c>
      <c r="DF92" s="10">
        <v>0</v>
      </c>
      <c r="DG92" s="10">
        <v>4780</v>
      </c>
      <c r="DH92" s="10">
        <v>4780</v>
      </c>
      <c r="DI92" s="10">
        <v>0</v>
      </c>
      <c r="DJ92" s="10">
        <v>1820</v>
      </c>
      <c r="DK92" s="10">
        <v>1820</v>
      </c>
      <c r="DL92" s="10">
        <v>0</v>
      </c>
      <c r="DM92" s="10">
        <v>482</v>
      </c>
      <c r="DN92" s="10">
        <v>482</v>
      </c>
      <c r="DO92" s="10">
        <v>0</v>
      </c>
      <c r="DP92" s="10">
        <v>7979</v>
      </c>
      <c r="DQ92" s="10">
        <v>7979</v>
      </c>
      <c r="DR92" s="10">
        <v>0</v>
      </c>
      <c r="DS92" s="10">
        <v>8495</v>
      </c>
      <c r="DT92" s="10">
        <v>8495</v>
      </c>
      <c r="DU92" s="10">
        <v>0</v>
      </c>
      <c r="DV92" s="10">
        <v>1365</v>
      </c>
      <c r="DW92" s="10">
        <v>1365</v>
      </c>
      <c r="DX92" s="10">
        <v>0</v>
      </c>
      <c r="DY92" s="10">
        <v>0</v>
      </c>
      <c r="DZ92" s="10">
        <v>0</v>
      </c>
      <c r="EA92" s="10">
        <v>0</v>
      </c>
      <c r="EB92" s="10">
        <v>1485</v>
      </c>
      <c r="EC92" s="10">
        <v>1485</v>
      </c>
      <c r="ED92" s="10">
        <v>0</v>
      </c>
      <c r="EE92" s="10">
        <v>6543</v>
      </c>
      <c r="EF92" s="10">
        <v>6543</v>
      </c>
      <c r="EG92" s="10">
        <v>0</v>
      </c>
      <c r="EH92" s="10">
        <v>277571</v>
      </c>
      <c r="EI92" s="10">
        <v>277571</v>
      </c>
      <c r="EJ92" s="10">
        <v>0</v>
      </c>
      <c r="EK92" s="10">
        <v>4124</v>
      </c>
      <c r="EL92" s="10">
        <v>4124</v>
      </c>
      <c r="EM92" s="10">
        <v>0</v>
      </c>
      <c r="EN92" s="10">
        <v>3850</v>
      </c>
      <c r="EO92" s="10">
        <v>3850</v>
      </c>
      <c r="EP92" s="10">
        <v>0</v>
      </c>
      <c r="EQ92" s="10">
        <v>25865</v>
      </c>
      <c r="ER92" s="10">
        <v>25865</v>
      </c>
      <c r="ES92" s="10">
        <v>0</v>
      </c>
      <c r="ET92" s="10">
        <v>11856</v>
      </c>
      <c r="EU92" s="10">
        <v>11856</v>
      </c>
      <c r="EV92" s="10">
        <v>0</v>
      </c>
      <c r="EW92" s="10">
        <v>11742</v>
      </c>
      <c r="EX92" s="10">
        <v>11742</v>
      </c>
      <c r="EY92" s="10">
        <v>0</v>
      </c>
      <c r="EZ92" s="10">
        <v>22054</v>
      </c>
      <c r="FA92" s="10">
        <v>22054</v>
      </c>
      <c r="FB92" s="10">
        <v>0</v>
      </c>
      <c r="FC92" s="10">
        <v>39</v>
      </c>
      <c r="FD92" s="10">
        <v>39</v>
      </c>
      <c r="FE92" s="10">
        <v>0</v>
      </c>
      <c r="FF92" s="344"/>
      <c r="FG92" s="344"/>
      <c r="FH92" s="341"/>
    </row>
    <row r="93" spans="1:164" ht="15" customHeight="1">
      <c r="A93" s="666" t="s">
        <v>565</v>
      </c>
      <c r="B93" s="666"/>
      <c r="C93" s="666"/>
      <c r="D93" s="446"/>
      <c r="E93" s="446"/>
      <c r="F93" s="446"/>
      <c r="G93" s="446"/>
      <c r="H93" s="446"/>
      <c r="I93" s="446"/>
      <c r="J93" s="446"/>
      <c r="K93" s="446"/>
      <c r="L93" s="446"/>
      <c r="M93" s="446"/>
      <c r="N93" s="446"/>
      <c r="O93" s="446"/>
      <c r="P93" s="446"/>
      <c r="Q93" s="446"/>
      <c r="R93" s="446"/>
      <c r="S93" s="446"/>
      <c r="T93" s="446"/>
      <c r="U93" s="446"/>
      <c r="V93" s="446"/>
      <c r="W93" s="446"/>
      <c r="X93" s="446"/>
      <c r="Y93" s="446"/>
      <c r="Z93" s="446"/>
      <c r="AA93" s="446"/>
      <c r="AB93" s="446"/>
      <c r="AC93" s="446"/>
      <c r="AD93" s="446"/>
      <c r="AE93" s="446"/>
      <c r="AF93" s="446"/>
      <c r="AG93" s="446"/>
      <c r="AH93" s="446"/>
      <c r="AI93" s="446"/>
      <c r="AJ93" s="446"/>
      <c r="AK93" s="446"/>
      <c r="AL93" s="446"/>
      <c r="AM93" s="446"/>
      <c r="AN93" s="446"/>
      <c r="AO93" s="446"/>
      <c r="AP93" s="446"/>
      <c r="AQ93" s="446"/>
      <c r="AR93" s="446"/>
      <c r="AS93" s="446"/>
      <c r="AT93" s="446"/>
      <c r="AU93" s="446"/>
      <c r="AV93" s="446"/>
      <c r="AW93" s="446"/>
      <c r="AX93" s="446"/>
      <c r="AY93" s="446"/>
      <c r="AZ93" s="446"/>
      <c r="BA93" s="446"/>
      <c r="BB93" s="446"/>
      <c r="BC93" s="446"/>
      <c r="BD93" s="446"/>
      <c r="BE93" s="446"/>
      <c r="BF93" s="446"/>
      <c r="BG93" s="446"/>
      <c r="BH93" s="446"/>
      <c r="BI93" s="446"/>
      <c r="BJ93" s="446"/>
      <c r="BK93" s="446"/>
      <c r="BL93" s="446"/>
      <c r="BM93" s="446"/>
      <c r="BN93" s="446"/>
      <c r="BO93" s="446"/>
      <c r="BP93" s="446"/>
      <c r="BQ93" s="446"/>
      <c r="BR93" s="446"/>
      <c r="BS93" s="446"/>
      <c r="BT93" s="446"/>
      <c r="BU93" s="446"/>
      <c r="BV93" s="446"/>
      <c r="BW93" s="446"/>
      <c r="BX93" s="446"/>
      <c r="BY93" s="446"/>
      <c r="BZ93" s="446"/>
      <c r="CA93" s="446"/>
      <c r="CB93" s="446"/>
      <c r="CC93" s="446"/>
      <c r="CD93" s="446"/>
      <c r="CE93" s="446"/>
      <c r="CF93" s="446"/>
      <c r="CG93" s="446"/>
      <c r="CH93" s="446"/>
      <c r="CI93" s="446"/>
      <c r="CJ93" s="446"/>
      <c r="CK93" s="446"/>
      <c r="CL93" s="446"/>
      <c r="CM93" s="446"/>
      <c r="CN93" s="446"/>
      <c r="CO93" s="446"/>
      <c r="CP93" s="446"/>
      <c r="CQ93" s="446"/>
      <c r="CR93" s="446"/>
      <c r="CS93" s="446"/>
      <c r="CT93" s="446"/>
      <c r="CU93" s="446"/>
      <c r="CV93" s="446"/>
      <c r="CW93" s="446"/>
      <c r="CX93" s="446"/>
      <c r="CY93" s="446"/>
      <c r="CZ93" s="446"/>
      <c r="DA93" s="446"/>
      <c r="DB93" s="446"/>
      <c r="DC93" s="446"/>
      <c r="DD93" s="446"/>
      <c r="DE93" s="446"/>
      <c r="DF93" s="446"/>
      <c r="DG93" s="446"/>
      <c r="DH93" s="446"/>
      <c r="DI93" s="446"/>
      <c r="DJ93" s="446"/>
      <c r="DK93" s="446"/>
      <c r="DL93" s="446"/>
      <c r="DM93" s="446"/>
      <c r="DN93" s="446"/>
      <c r="DO93" s="446"/>
      <c r="DP93" s="446"/>
      <c r="DQ93" s="446"/>
      <c r="DR93" s="446"/>
      <c r="DS93" s="446"/>
      <c r="DT93" s="446"/>
      <c r="DU93" s="446"/>
      <c r="DV93" s="446"/>
      <c r="DW93" s="446"/>
      <c r="DX93" s="446"/>
      <c r="DY93" s="446"/>
      <c r="DZ93" s="446"/>
      <c r="EA93" s="446"/>
      <c r="EB93" s="446"/>
      <c r="EC93" s="446"/>
      <c r="ED93" s="446"/>
      <c r="EE93" s="446"/>
      <c r="EF93" s="446"/>
      <c r="EG93" s="446"/>
      <c r="EH93" s="446"/>
      <c r="EI93" s="446"/>
      <c r="EJ93" s="446"/>
      <c r="EK93" s="446"/>
      <c r="EL93" s="446"/>
      <c r="EM93" s="446"/>
      <c r="EN93" s="446"/>
      <c r="EO93" s="446"/>
      <c r="EP93" s="446"/>
      <c r="EQ93" s="446"/>
      <c r="ER93" s="446"/>
      <c r="ES93" s="446"/>
      <c r="ET93" s="446"/>
      <c r="EU93" s="446"/>
      <c r="EV93" s="446"/>
      <c r="EW93" s="446"/>
      <c r="EX93" s="446"/>
      <c r="EY93" s="446"/>
      <c r="EZ93" s="446"/>
      <c r="FA93" s="446"/>
      <c r="FB93" s="446"/>
      <c r="FC93" s="446"/>
      <c r="FD93" s="446"/>
      <c r="FE93" s="446"/>
      <c r="FF93" s="344"/>
      <c r="FG93" s="344"/>
      <c r="FH93" s="341"/>
    </row>
    <row r="94" spans="1:164" ht="15" customHeight="1">
      <c r="A94" s="666" t="s">
        <v>511</v>
      </c>
      <c r="B94" s="666"/>
      <c r="C94" s="666"/>
      <c r="D94" s="10">
        <v>181161832</v>
      </c>
      <c r="E94" s="10"/>
      <c r="F94" s="10"/>
      <c r="G94" s="10">
        <v>109101226</v>
      </c>
      <c r="H94" s="10">
        <v>72060606</v>
      </c>
      <c r="I94" s="10">
        <v>2533075</v>
      </c>
      <c r="J94" s="10">
        <v>1648071</v>
      </c>
      <c r="K94" s="10">
        <v>885004</v>
      </c>
      <c r="L94" s="10">
        <v>1412527</v>
      </c>
      <c r="M94" s="10">
        <v>1143257</v>
      </c>
      <c r="N94" s="10">
        <v>269270</v>
      </c>
      <c r="O94" s="10">
        <v>2517250</v>
      </c>
      <c r="P94" s="10">
        <v>1416440</v>
      </c>
      <c r="Q94" s="10">
        <v>1100810</v>
      </c>
      <c r="R94" s="10">
        <v>2047382</v>
      </c>
      <c r="S94" s="10">
        <v>1475746</v>
      </c>
      <c r="T94" s="10">
        <v>571636</v>
      </c>
      <c r="U94" s="10">
        <v>15521728</v>
      </c>
      <c r="V94" s="10">
        <v>7653069</v>
      </c>
      <c r="W94" s="10">
        <v>7868659</v>
      </c>
      <c r="X94" s="10">
        <v>3205921</v>
      </c>
      <c r="Y94" s="10">
        <v>1431092</v>
      </c>
      <c r="Z94" s="10">
        <v>1774829</v>
      </c>
      <c r="AA94" s="10">
        <v>2276031</v>
      </c>
      <c r="AB94" s="10">
        <v>1593893</v>
      </c>
      <c r="AC94" s="10">
        <v>682138</v>
      </c>
      <c r="AD94" s="10">
        <v>1016344</v>
      </c>
      <c r="AE94" s="10">
        <v>827055</v>
      </c>
      <c r="AF94" s="10">
        <v>189289</v>
      </c>
      <c r="AG94" s="10">
        <v>455133</v>
      </c>
      <c r="AH94" s="10">
        <v>0</v>
      </c>
      <c r="AI94" s="10">
        <v>455133</v>
      </c>
      <c r="AJ94" s="10">
        <v>10766604</v>
      </c>
      <c r="AK94" s="10">
        <v>7577405</v>
      </c>
      <c r="AL94" s="10">
        <v>3189199</v>
      </c>
      <c r="AM94" s="10">
        <v>4353117</v>
      </c>
      <c r="AN94" s="10">
        <v>2670560</v>
      </c>
      <c r="AO94" s="10">
        <v>1682557</v>
      </c>
      <c r="AP94" s="10">
        <v>602541</v>
      </c>
      <c r="AQ94" s="10">
        <v>312406</v>
      </c>
      <c r="AR94" s="10">
        <v>290135</v>
      </c>
      <c r="AS94" s="10">
        <v>884076</v>
      </c>
      <c r="AT94" s="10">
        <v>520584</v>
      </c>
      <c r="AU94" s="10">
        <v>363492</v>
      </c>
      <c r="AV94" s="10">
        <v>9338567</v>
      </c>
      <c r="AW94" s="10">
        <v>6029168</v>
      </c>
      <c r="AX94" s="10">
        <v>3309399</v>
      </c>
      <c r="AY94" s="10">
        <v>2443680</v>
      </c>
      <c r="AZ94" s="10">
        <v>1636972</v>
      </c>
      <c r="BA94" s="10">
        <v>806708</v>
      </c>
      <c r="BB94" s="10">
        <v>2745595</v>
      </c>
      <c r="BC94" s="10">
        <v>1606186</v>
      </c>
      <c r="BD94" s="10">
        <v>1139409</v>
      </c>
      <c r="BE94" s="10">
        <v>1919662</v>
      </c>
      <c r="BF94" s="10">
        <v>983193</v>
      </c>
      <c r="BG94" s="10">
        <v>936469</v>
      </c>
      <c r="BH94" s="10">
        <v>2355256</v>
      </c>
      <c r="BI94" s="10">
        <v>1856746</v>
      </c>
      <c r="BJ94" s="10">
        <v>498510</v>
      </c>
      <c r="BK94" s="10">
        <v>2401014</v>
      </c>
      <c r="BL94" s="10">
        <v>1419959</v>
      </c>
      <c r="BM94" s="10">
        <v>981055</v>
      </c>
      <c r="BN94" s="10">
        <v>986429</v>
      </c>
      <c r="BO94" s="10">
        <v>670914</v>
      </c>
      <c r="BP94" s="10">
        <v>315515</v>
      </c>
      <c r="BQ94" s="10">
        <v>3365433</v>
      </c>
      <c r="BR94" s="10">
        <v>2373492</v>
      </c>
      <c r="BS94" s="10">
        <v>991941</v>
      </c>
      <c r="BT94" s="10">
        <v>3861115</v>
      </c>
      <c r="BU94" s="10">
        <v>2753908</v>
      </c>
      <c r="BV94" s="10">
        <v>1107207</v>
      </c>
      <c r="BW94" s="10">
        <v>4295146</v>
      </c>
      <c r="BX94" s="10">
        <v>1470835</v>
      </c>
      <c r="BY94" s="10">
        <v>2824311</v>
      </c>
      <c r="BZ94" s="10">
        <v>4823222</v>
      </c>
      <c r="CA94" s="10">
        <v>1764163</v>
      </c>
      <c r="CB94" s="10">
        <v>3059059</v>
      </c>
      <c r="CC94" s="10">
        <v>1729910</v>
      </c>
      <c r="CD94" s="10">
        <v>1062358</v>
      </c>
      <c r="CE94" s="10">
        <v>667552</v>
      </c>
      <c r="CF94" s="10">
        <v>2414628</v>
      </c>
      <c r="CG94" s="10">
        <v>1233019</v>
      </c>
      <c r="CH94" s="10">
        <v>1181609</v>
      </c>
      <c r="CI94" s="10">
        <v>843537</v>
      </c>
      <c r="CJ94" s="10">
        <v>596546</v>
      </c>
      <c r="CK94" s="10">
        <v>246991</v>
      </c>
      <c r="CL94" s="10">
        <v>1573885</v>
      </c>
      <c r="CM94" s="10">
        <v>808746</v>
      </c>
      <c r="CN94" s="10">
        <v>765139</v>
      </c>
      <c r="CO94" s="10">
        <v>2032699</v>
      </c>
      <c r="CP94" s="10">
        <v>910103</v>
      </c>
      <c r="CQ94" s="10">
        <v>1122596</v>
      </c>
      <c r="CR94" s="10">
        <v>757364</v>
      </c>
      <c r="CS94" s="10">
        <v>463068</v>
      </c>
      <c r="CT94" s="10">
        <v>294296</v>
      </c>
      <c r="CU94" s="10">
        <v>4584655</v>
      </c>
      <c r="CV94" s="10">
        <v>2961332</v>
      </c>
      <c r="CW94" s="10">
        <v>1623323</v>
      </c>
      <c r="CX94" s="10">
        <v>906131</v>
      </c>
      <c r="CY94" s="10">
        <v>626247</v>
      </c>
      <c r="CZ94" s="10">
        <v>279884</v>
      </c>
      <c r="DA94" s="10">
        <v>11954174</v>
      </c>
      <c r="DB94" s="10">
        <v>4647982</v>
      </c>
      <c r="DC94" s="10">
        <v>7306192</v>
      </c>
      <c r="DD94" s="10">
        <v>4890632</v>
      </c>
      <c r="DE94" s="10">
        <v>4231022</v>
      </c>
      <c r="DF94" s="10">
        <v>659610</v>
      </c>
      <c r="DG94" s="10">
        <v>1741000</v>
      </c>
      <c r="DH94" s="10">
        <v>840829</v>
      </c>
      <c r="DI94" s="10">
        <v>900171</v>
      </c>
      <c r="DJ94" s="10">
        <v>6083466</v>
      </c>
      <c r="DK94" s="10">
        <v>3456501</v>
      </c>
      <c r="DL94" s="10">
        <v>2626965</v>
      </c>
      <c r="DM94" s="10">
        <v>2571751</v>
      </c>
      <c r="DN94" s="10">
        <v>1773399</v>
      </c>
      <c r="DO94" s="10">
        <v>798352</v>
      </c>
      <c r="DP94" s="10">
        <v>2121991</v>
      </c>
      <c r="DQ94" s="10">
        <v>1182277</v>
      </c>
      <c r="DR94" s="10">
        <v>939714</v>
      </c>
      <c r="DS94" s="10">
        <v>9642062</v>
      </c>
      <c r="DT94" s="10">
        <v>7236871</v>
      </c>
      <c r="DU94" s="10">
        <v>2405191</v>
      </c>
      <c r="DV94" s="10">
        <v>447280</v>
      </c>
      <c r="DW94" s="10">
        <v>313017</v>
      </c>
      <c r="DX94" s="10">
        <v>134263</v>
      </c>
      <c r="DY94" s="10">
        <v>2485027</v>
      </c>
      <c r="DZ94" s="10">
        <v>1948122</v>
      </c>
      <c r="EA94" s="10">
        <v>536905</v>
      </c>
      <c r="EB94" s="10">
        <v>1002826</v>
      </c>
      <c r="EC94" s="10">
        <v>593932</v>
      </c>
      <c r="ED94" s="10">
        <v>408894</v>
      </c>
      <c r="EE94" s="10">
        <v>2318816</v>
      </c>
      <c r="EF94" s="10">
        <v>1401052</v>
      </c>
      <c r="EG94" s="10">
        <v>917764</v>
      </c>
      <c r="EH94" s="10">
        <v>15695595</v>
      </c>
      <c r="EI94" s="10">
        <v>9823476</v>
      </c>
      <c r="EJ94" s="10">
        <v>5872119</v>
      </c>
      <c r="EK94" s="10">
        <v>1829310</v>
      </c>
      <c r="EL94" s="10">
        <v>1165245</v>
      </c>
      <c r="EM94" s="10">
        <v>664065</v>
      </c>
      <c r="EN94" s="10">
        <v>621960</v>
      </c>
      <c r="EO94" s="10">
        <v>373582</v>
      </c>
      <c r="EP94" s="10">
        <v>248378</v>
      </c>
      <c r="EQ94" s="10">
        <v>4926751</v>
      </c>
      <c r="ER94" s="10">
        <v>3591012</v>
      </c>
      <c r="ES94" s="10">
        <v>1335739</v>
      </c>
      <c r="ET94" s="10">
        <v>4249460</v>
      </c>
      <c r="EU94" s="10">
        <v>2146875</v>
      </c>
      <c r="EV94" s="10">
        <v>2102585</v>
      </c>
      <c r="EW94" s="10">
        <v>1227631</v>
      </c>
      <c r="EX94" s="10">
        <v>1136557</v>
      </c>
      <c r="EY94" s="10">
        <v>91074</v>
      </c>
      <c r="EZ94" s="10">
        <v>5485446</v>
      </c>
      <c r="FA94" s="10">
        <v>3022792</v>
      </c>
      <c r="FB94" s="10">
        <v>2462654</v>
      </c>
      <c r="FC94" s="10">
        <v>896997</v>
      </c>
      <c r="FD94" s="10">
        <v>720150</v>
      </c>
      <c r="FE94" s="10">
        <v>176847</v>
      </c>
      <c r="FF94" s="344"/>
      <c r="FG94" s="344"/>
      <c r="FH94" s="341"/>
    </row>
    <row r="95" spans="1:164" ht="15" customHeight="1">
      <c r="A95" s="666" t="s">
        <v>552</v>
      </c>
      <c r="B95" s="666"/>
      <c r="C95" s="666"/>
      <c r="D95" s="10">
        <v>100020041</v>
      </c>
      <c r="E95" s="10"/>
      <c r="F95" s="10"/>
      <c r="G95" s="10">
        <v>72651295</v>
      </c>
      <c r="H95" s="10">
        <v>27368746</v>
      </c>
      <c r="I95" s="10">
        <v>1291745</v>
      </c>
      <c r="J95" s="10">
        <v>1081216</v>
      </c>
      <c r="K95" s="10">
        <v>210529</v>
      </c>
      <c r="L95" s="10">
        <v>706097</v>
      </c>
      <c r="M95" s="10">
        <v>595891</v>
      </c>
      <c r="N95" s="10">
        <v>110206</v>
      </c>
      <c r="O95" s="10">
        <v>1383261</v>
      </c>
      <c r="P95" s="10">
        <v>955034</v>
      </c>
      <c r="Q95" s="10">
        <v>428227</v>
      </c>
      <c r="R95" s="10">
        <v>1291575</v>
      </c>
      <c r="S95" s="10">
        <v>1101334</v>
      </c>
      <c r="T95" s="10">
        <v>190241</v>
      </c>
      <c r="U95" s="10">
        <v>5296933</v>
      </c>
      <c r="V95" s="10">
        <v>3264855</v>
      </c>
      <c r="W95" s="10">
        <v>2032078</v>
      </c>
      <c r="X95" s="10">
        <v>1526485</v>
      </c>
      <c r="Y95" s="10">
        <v>811317</v>
      </c>
      <c r="Z95" s="10">
        <v>715168</v>
      </c>
      <c r="AA95" s="10">
        <v>1205747</v>
      </c>
      <c r="AB95" s="10">
        <v>1090846</v>
      </c>
      <c r="AC95" s="10">
        <v>114901</v>
      </c>
      <c r="AD95" s="10">
        <v>783959</v>
      </c>
      <c r="AE95" s="10">
        <v>699645</v>
      </c>
      <c r="AF95" s="10">
        <v>84314</v>
      </c>
      <c r="AG95" s="10">
        <v>310520</v>
      </c>
      <c r="AH95" s="10">
        <v>0</v>
      </c>
      <c r="AI95" s="10">
        <v>310520</v>
      </c>
      <c r="AJ95" s="10">
        <v>7078035</v>
      </c>
      <c r="AK95" s="10">
        <v>5850900</v>
      </c>
      <c r="AL95" s="10">
        <v>1227135</v>
      </c>
      <c r="AM95" s="10">
        <v>2654789</v>
      </c>
      <c r="AN95" s="10">
        <v>1941102</v>
      </c>
      <c r="AO95" s="10">
        <v>713687</v>
      </c>
      <c r="AP95" s="10">
        <v>186942</v>
      </c>
      <c r="AQ95" s="10">
        <v>13791</v>
      </c>
      <c r="AR95" s="10">
        <v>173151</v>
      </c>
      <c r="AS95" s="10">
        <v>454438</v>
      </c>
      <c r="AT95" s="10">
        <v>311956</v>
      </c>
      <c r="AU95" s="10">
        <v>142482</v>
      </c>
      <c r="AV95" s="10">
        <v>6099369</v>
      </c>
      <c r="AW95" s="10">
        <v>4944403</v>
      </c>
      <c r="AX95" s="10">
        <v>1154966</v>
      </c>
      <c r="AY95" s="10">
        <v>1429885</v>
      </c>
      <c r="AZ95" s="10">
        <v>1248694</v>
      </c>
      <c r="BA95" s="10">
        <v>181191</v>
      </c>
      <c r="BB95" s="10">
        <v>1557524</v>
      </c>
      <c r="BC95" s="10">
        <v>1275589</v>
      </c>
      <c r="BD95" s="10">
        <v>281935</v>
      </c>
      <c r="BE95" s="10">
        <v>1040668</v>
      </c>
      <c r="BF95" s="10">
        <v>643251</v>
      </c>
      <c r="BG95" s="10">
        <v>397417</v>
      </c>
      <c r="BH95" s="10">
        <v>1425018</v>
      </c>
      <c r="BI95" s="10">
        <v>1271891</v>
      </c>
      <c r="BJ95" s="10">
        <v>153127</v>
      </c>
      <c r="BK95" s="10">
        <v>1342796</v>
      </c>
      <c r="BL95" s="10">
        <v>985894</v>
      </c>
      <c r="BM95" s="10">
        <v>356902</v>
      </c>
      <c r="BN95" s="10">
        <v>367422</v>
      </c>
      <c r="BO95" s="10">
        <v>312264</v>
      </c>
      <c r="BP95" s="10">
        <v>55158</v>
      </c>
      <c r="BQ95" s="10">
        <v>1716336</v>
      </c>
      <c r="BR95" s="10">
        <v>1689663</v>
      </c>
      <c r="BS95" s="10">
        <v>26673</v>
      </c>
      <c r="BT95" s="10">
        <v>1798627</v>
      </c>
      <c r="BU95" s="10">
        <v>1498849</v>
      </c>
      <c r="BV95" s="10">
        <v>299778</v>
      </c>
      <c r="BW95" s="10">
        <v>1616450</v>
      </c>
      <c r="BX95" s="10">
        <v>903713</v>
      </c>
      <c r="BY95" s="10">
        <v>712737</v>
      </c>
      <c r="BZ95" s="10">
        <v>2787486</v>
      </c>
      <c r="CA95" s="10">
        <v>1006324</v>
      </c>
      <c r="CB95" s="10">
        <v>1781162</v>
      </c>
      <c r="CC95" s="10">
        <v>830239</v>
      </c>
      <c r="CD95" s="10">
        <v>677965</v>
      </c>
      <c r="CE95" s="10">
        <v>152274</v>
      </c>
      <c r="CF95" s="10">
        <v>1064297</v>
      </c>
      <c r="CG95" s="10">
        <v>686813</v>
      </c>
      <c r="CH95" s="10">
        <v>377484</v>
      </c>
      <c r="CI95" s="10">
        <v>327377</v>
      </c>
      <c r="CJ95" s="10">
        <v>269151</v>
      </c>
      <c r="CK95" s="10">
        <v>58226</v>
      </c>
      <c r="CL95" s="10">
        <v>829853</v>
      </c>
      <c r="CM95" s="10">
        <v>517817</v>
      </c>
      <c r="CN95" s="10">
        <v>312036</v>
      </c>
      <c r="CO95" s="10">
        <v>1230953</v>
      </c>
      <c r="CP95" s="10">
        <v>671831</v>
      </c>
      <c r="CQ95" s="10">
        <v>559122</v>
      </c>
      <c r="CR95" s="10">
        <v>312111</v>
      </c>
      <c r="CS95" s="10">
        <v>259097</v>
      </c>
      <c r="CT95" s="10">
        <v>53014</v>
      </c>
      <c r="CU95" s="10">
        <v>2857920</v>
      </c>
      <c r="CV95" s="10">
        <v>2145261</v>
      </c>
      <c r="CW95" s="10">
        <v>712659</v>
      </c>
      <c r="CX95" s="10">
        <v>440929</v>
      </c>
      <c r="CY95" s="10">
        <v>360287</v>
      </c>
      <c r="CZ95" s="10">
        <v>80642</v>
      </c>
      <c r="DA95" s="10">
        <v>7124976</v>
      </c>
      <c r="DB95" s="10">
        <v>3260101</v>
      </c>
      <c r="DC95" s="10">
        <v>3864875</v>
      </c>
      <c r="DD95" s="10">
        <v>3320495</v>
      </c>
      <c r="DE95" s="10">
        <v>3051541</v>
      </c>
      <c r="DF95" s="10">
        <v>268954</v>
      </c>
      <c r="DG95" s="10">
        <v>1042063</v>
      </c>
      <c r="DH95" s="10">
        <v>597969</v>
      </c>
      <c r="DI95" s="10">
        <v>444094</v>
      </c>
      <c r="DJ95" s="10">
        <v>3746866</v>
      </c>
      <c r="DK95" s="10">
        <v>2721243</v>
      </c>
      <c r="DL95" s="10">
        <v>1025623</v>
      </c>
      <c r="DM95" s="10">
        <v>1574038</v>
      </c>
      <c r="DN95" s="10">
        <v>1267615</v>
      </c>
      <c r="DO95" s="10">
        <v>306423</v>
      </c>
      <c r="DP95" s="10">
        <v>345387</v>
      </c>
      <c r="DQ95" s="10">
        <v>32973</v>
      </c>
      <c r="DR95" s="10">
        <v>312414</v>
      </c>
      <c r="DS95" s="10">
        <v>5789334</v>
      </c>
      <c r="DT95" s="10">
        <v>5349120</v>
      </c>
      <c r="DU95" s="10">
        <v>440214</v>
      </c>
      <c r="DV95" s="10">
        <v>241562</v>
      </c>
      <c r="DW95" s="10">
        <v>222508</v>
      </c>
      <c r="DX95" s="10">
        <v>19054</v>
      </c>
      <c r="DY95" s="10">
        <v>1439174</v>
      </c>
      <c r="DZ95" s="10">
        <v>1183235</v>
      </c>
      <c r="EA95" s="10">
        <v>255939</v>
      </c>
      <c r="EB95" s="10">
        <v>529683</v>
      </c>
      <c r="EC95" s="10">
        <v>436201</v>
      </c>
      <c r="ED95" s="10">
        <v>93482</v>
      </c>
      <c r="EE95" s="10">
        <v>1232811</v>
      </c>
      <c r="EF95" s="10">
        <v>917992</v>
      </c>
      <c r="EG95" s="10">
        <v>314819</v>
      </c>
      <c r="EH95" s="10">
        <v>10116624</v>
      </c>
      <c r="EI95" s="10">
        <v>7334541</v>
      </c>
      <c r="EJ95" s="10">
        <v>2782083</v>
      </c>
      <c r="EK95" s="10">
        <v>976846</v>
      </c>
      <c r="EL95" s="10">
        <v>823727</v>
      </c>
      <c r="EM95" s="10">
        <v>153119</v>
      </c>
      <c r="EN95" s="10">
        <v>241386</v>
      </c>
      <c r="EO95" s="10">
        <v>176570</v>
      </c>
      <c r="EP95" s="10">
        <v>64816</v>
      </c>
      <c r="EQ95" s="10">
        <v>2335152</v>
      </c>
      <c r="ER95" s="10">
        <v>1688995</v>
      </c>
      <c r="ES95" s="10">
        <v>646157</v>
      </c>
      <c r="ET95" s="10">
        <v>2275277</v>
      </c>
      <c r="EU95" s="10">
        <v>1206036</v>
      </c>
      <c r="EV95" s="10">
        <v>1069241</v>
      </c>
      <c r="EW95" s="10">
        <v>624825</v>
      </c>
      <c r="EX95" s="10">
        <v>616778</v>
      </c>
      <c r="EY95" s="10">
        <v>8047</v>
      </c>
      <c r="EZ95" s="10">
        <v>3245608</v>
      </c>
      <c r="FA95" s="10">
        <v>2186143</v>
      </c>
      <c r="FB95" s="10">
        <v>1059465</v>
      </c>
      <c r="FC95" s="10">
        <v>572148</v>
      </c>
      <c r="FD95" s="10">
        <v>491363</v>
      </c>
      <c r="FE95" s="10">
        <v>80785</v>
      </c>
      <c r="FF95" s="344"/>
      <c r="FG95" s="344"/>
      <c r="FH95" s="341"/>
    </row>
    <row r="96" spans="1:164" ht="15" customHeight="1">
      <c r="A96" s="666" t="s">
        <v>512</v>
      </c>
      <c r="B96" s="666"/>
      <c r="C96" s="666"/>
      <c r="D96" s="10">
        <v>26236428</v>
      </c>
      <c r="E96" s="10"/>
      <c r="F96" s="10"/>
      <c r="G96" s="10">
        <v>2338466</v>
      </c>
      <c r="H96" s="10">
        <v>23897962</v>
      </c>
      <c r="I96" s="10">
        <v>135378</v>
      </c>
      <c r="J96" s="10">
        <v>1124</v>
      </c>
      <c r="K96" s="10">
        <v>134254</v>
      </c>
      <c r="L96" s="10">
        <v>376461</v>
      </c>
      <c r="M96" s="10">
        <v>331625</v>
      </c>
      <c r="N96" s="10">
        <v>44836</v>
      </c>
      <c r="O96" s="10">
        <v>510242</v>
      </c>
      <c r="P96" s="10">
        <v>8644</v>
      </c>
      <c r="Q96" s="10">
        <v>501598</v>
      </c>
      <c r="R96" s="10">
        <v>111817</v>
      </c>
      <c r="S96" s="10">
        <v>392</v>
      </c>
      <c r="T96" s="10">
        <v>111425</v>
      </c>
      <c r="U96" s="10">
        <v>4653418</v>
      </c>
      <c r="V96" s="10">
        <v>4441</v>
      </c>
      <c r="W96" s="10">
        <v>4648977</v>
      </c>
      <c r="X96" s="10">
        <v>829736</v>
      </c>
      <c r="Y96" s="10">
        <v>1574</v>
      </c>
      <c r="Z96" s="10">
        <v>828162</v>
      </c>
      <c r="AA96" s="10">
        <v>27451</v>
      </c>
      <c r="AB96" s="10">
        <v>21099</v>
      </c>
      <c r="AC96" s="10">
        <v>6352</v>
      </c>
      <c r="AD96" s="10">
        <v>7487</v>
      </c>
      <c r="AE96" s="10">
        <v>0</v>
      </c>
      <c r="AF96" s="10">
        <v>7487</v>
      </c>
      <c r="AG96" s="10">
        <v>0</v>
      </c>
      <c r="AH96" s="10">
        <v>0</v>
      </c>
      <c r="AI96" s="10">
        <v>0</v>
      </c>
      <c r="AJ96" s="10">
        <v>2999685</v>
      </c>
      <c r="AK96" s="10">
        <v>0</v>
      </c>
      <c r="AL96" s="10">
        <v>2999685</v>
      </c>
      <c r="AM96" s="10">
        <v>790317</v>
      </c>
      <c r="AN96" s="10">
        <v>3514</v>
      </c>
      <c r="AO96" s="10">
        <v>786803</v>
      </c>
      <c r="AP96" s="10">
        <v>525083</v>
      </c>
      <c r="AQ96" s="10">
        <v>525083</v>
      </c>
      <c r="AR96" s="10">
        <v>0</v>
      </c>
      <c r="AS96" s="10">
        <v>64961</v>
      </c>
      <c r="AT96" s="10">
        <v>1936</v>
      </c>
      <c r="AU96" s="10">
        <v>63025</v>
      </c>
      <c r="AV96" s="10">
        <v>1440527</v>
      </c>
      <c r="AW96" s="10">
        <v>33735</v>
      </c>
      <c r="AX96" s="10">
        <v>1406792</v>
      </c>
      <c r="AY96" s="10">
        <v>259136</v>
      </c>
      <c r="AZ96" s="10">
        <v>2734</v>
      </c>
      <c r="BA96" s="10">
        <v>256402</v>
      </c>
      <c r="BB96" s="10">
        <v>103268</v>
      </c>
      <c r="BC96" s="10">
        <v>4623</v>
      </c>
      <c r="BD96" s="10">
        <v>98645</v>
      </c>
      <c r="BE96" s="10">
        <v>106045</v>
      </c>
      <c r="BF96" s="10">
        <v>923</v>
      </c>
      <c r="BG96" s="10">
        <v>105122</v>
      </c>
      <c r="BH96" s="10">
        <v>191334</v>
      </c>
      <c r="BI96" s="10">
        <v>7570</v>
      </c>
      <c r="BJ96" s="10">
        <v>183764</v>
      </c>
      <c r="BK96" s="10">
        <v>375779</v>
      </c>
      <c r="BL96" s="10">
        <v>31149</v>
      </c>
      <c r="BM96" s="10">
        <v>344630</v>
      </c>
      <c r="BN96" s="10">
        <v>52004</v>
      </c>
      <c r="BO96" s="10">
        <v>201</v>
      </c>
      <c r="BP96" s="10">
        <v>51803</v>
      </c>
      <c r="BQ96" s="10">
        <v>325774</v>
      </c>
      <c r="BR96" s="10">
        <v>299003</v>
      </c>
      <c r="BS96" s="10">
        <v>26771</v>
      </c>
      <c r="BT96" s="10">
        <v>621166</v>
      </c>
      <c r="BU96" s="10">
        <v>581758</v>
      </c>
      <c r="BV96" s="10">
        <v>39408</v>
      </c>
      <c r="BW96" s="10">
        <v>593610</v>
      </c>
      <c r="BX96" s="10">
        <v>33665</v>
      </c>
      <c r="BY96" s="10">
        <v>559945</v>
      </c>
      <c r="BZ96" s="10">
        <v>486552</v>
      </c>
      <c r="CA96" s="10">
        <v>3779</v>
      </c>
      <c r="CB96" s="10">
        <v>482773</v>
      </c>
      <c r="CC96" s="10">
        <v>77182</v>
      </c>
      <c r="CD96" s="10">
        <v>0</v>
      </c>
      <c r="CE96" s="10">
        <v>77182</v>
      </c>
      <c r="CF96" s="10">
        <v>329917</v>
      </c>
      <c r="CG96" s="10">
        <v>574</v>
      </c>
      <c r="CH96" s="10">
        <v>329343</v>
      </c>
      <c r="CI96" s="10">
        <v>81631</v>
      </c>
      <c r="CJ96" s="10">
        <v>6604</v>
      </c>
      <c r="CK96" s="10">
        <v>75027</v>
      </c>
      <c r="CL96" s="10">
        <v>111981</v>
      </c>
      <c r="CM96" s="10">
        <v>4748</v>
      </c>
      <c r="CN96" s="10">
        <v>107233</v>
      </c>
      <c r="CO96" s="10">
        <v>324449</v>
      </c>
      <c r="CP96" s="10">
        <v>0</v>
      </c>
      <c r="CQ96" s="10">
        <v>324449</v>
      </c>
      <c r="CR96" s="10">
        <v>40533</v>
      </c>
      <c r="CS96" s="10">
        <v>880</v>
      </c>
      <c r="CT96" s="10">
        <v>39653</v>
      </c>
      <c r="CU96" s="10">
        <v>27225</v>
      </c>
      <c r="CV96" s="10">
        <v>6711</v>
      </c>
      <c r="CW96" s="10">
        <v>20514</v>
      </c>
      <c r="CX96" s="10">
        <v>86919</v>
      </c>
      <c r="CY96" s="10">
        <v>1214</v>
      </c>
      <c r="CZ96" s="10">
        <v>85705</v>
      </c>
      <c r="DA96" s="10">
        <v>2372075</v>
      </c>
      <c r="DB96" s="10">
        <v>59286</v>
      </c>
      <c r="DC96" s="10">
        <v>2312789</v>
      </c>
      <c r="DD96" s="10">
        <v>542183</v>
      </c>
      <c r="DE96" s="10">
        <v>11748</v>
      </c>
      <c r="DF96" s="10">
        <v>530435</v>
      </c>
      <c r="DG96" s="10">
        <v>109380</v>
      </c>
      <c r="DH96" s="10">
        <v>1809</v>
      </c>
      <c r="DI96" s="10">
        <v>107571</v>
      </c>
      <c r="DJ96" s="10">
        <v>376423</v>
      </c>
      <c r="DK96" s="10">
        <v>0</v>
      </c>
      <c r="DL96" s="10">
        <v>376423</v>
      </c>
      <c r="DM96" s="10">
        <v>165396</v>
      </c>
      <c r="DN96" s="10">
        <v>4307</v>
      </c>
      <c r="DO96" s="10">
        <v>161089</v>
      </c>
      <c r="DP96" s="10">
        <v>365197</v>
      </c>
      <c r="DQ96" s="10">
        <v>4785</v>
      </c>
      <c r="DR96" s="10">
        <v>360412</v>
      </c>
      <c r="DS96" s="10">
        <v>635211</v>
      </c>
      <c r="DT96" s="10">
        <v>3884</v>
      </c>
      <c r="DU96" s="10">
        <v>631327</v>
      </c>
      <c r="DV96" s="10">
        <v>75113</v>
      </c>
      <c r="DW96" s="10">
        <v>75113</v>
      </c>
      <c r="DX96" s="10">
        <v>0</v>
      </c>
      <c r="DY96" s="10">
        <v>203268</v>
      </c>
      <c r="DZ96" s="10">
        <v>4510</v>
      </c>
      <c r="EA96" s="10">
        <v>198758</v>
      </c>
      <c r="EB96" s="10">
        <v>34573</v>
      </c>
      <c r="EC96" s="10">
        <v>0</v>
      </c>
      <c r="ED96" s="10">
        <v>34573</v>
      </c>
      <c r="EE96" s="10">
        <v>467302</v>
      </c>
      <c r="EF96" s="10">
        <v>34648</v>
      </c>
      <c r="EG96" s="10">
        <v>432654</v>
      </c>
      <c r="EH96" s="10">
        <v>2068757</v>
      </c>
      <c r="EI96" s="10">
        <v>11159</v>
      </c>
      <c r="EJ96" s="10">
        <v>2057598</v>
      </c>
      <c r="EK96" s="10">
        <v>404016</v>
      </c>
      <c r="EL96" s="10">
        <v>8135</v>
      </c>
      <c r="EM96" s="10">
        <v>395881</v>
      </c>
      <c r="EN96" s="10">
        <v>40351</v>
      </c>
      <c r="EO96" s="10">
        <v>16117</v>
      </c>
      <c r="EP96" s="10">
        <v>24234</v>
      </c>
      <c r="EQ96" s="10">
        <v>683181</v>
      </c>
      <c r="ER96" s="10">
        <v>10573</v>
      </c>
      <c r="ES96" s="10">
        <v>672608</v>
      </c>
      <c r="ET96" s="10">
        <v>567637</v>
      </c>
      <c r="EU96" s="10">
        <v>2944</v>
      </c>
      <c r="EV96" s="10">
        <v>564693</v>
      </c>
      <c r="EW96" s="10">
        <v>46507</v>
      </c>
      <c r="EX96" s="10">
        <v>2288</v>
      </c>
      <c r="EY96" s="10">
        <v>44219</v>
      </c>
      <c r="EZ96" s="10">
        <v>316597</v>
      </c>
      <c r="FA96" s="10">
        <v>132209</v>
      </c>
      <c r="FB96" s="10">
        <v>184388</v>
      </c>
      <c r="FC96" s="10">
        <v>96193</v>
      </c>
      <c r="FD96" s="10">
        <v>35648</v>
      </c>
      <c r="FE96" s="10">
        <v>60545</v>
      </c>
      <c r="FF96" s="344"/>
      <c r="FG96" s="344"/>
      <c r="FH96" s="341"/>
    </row>
    <row r="97" spans="1:164" ht="15" customHeight="1">
      <c r="A97" s="666" t="s">
        <v>513</v>
      </c>
      <c r="B97" s="666"/>
      <c r="C97" s="666"/>
      <c r="D97" s="10">
        <v>2079392</v>
      </c>
      <c r="E97" s="10"/>
      <c r="F97" s="10"/>
      <c r="G97" s="10">
        <v>13852</v>
      </c>
      <c r="H97" s="10">
        <v>2065540</v>
      </c>
      <c r="I97" s="10">
        <v>15218</v>
      </c>
      <c r="J97" s="10">
        <v>0</v>
      </c>
      <c r="K97" s="10">
        <v>15218</v>
      </c>
      <c r="L97" s="10">
        <v>1209</v>
      </c>
      <c r="M97" s="10">
        <v>0</v>
      </c>
      <c r="N97" s="10">
        <v>1209</v>
      </c>
      <c r="O97" s="10">
        <v>9090</v>
      </c>
      <c r="P97" s="10">
        <v>0</v>
      </c>
      <c r="Q97" s="10">
        <v>9090</v>
      </c>
      <c r="R97" s="10">
        <v>2871</v>
      </c>
      <c r="S97" s="10">
        <v>0</v>
      </c>
      <c r="T97" s="10">
        <v>2871</v>
      </c>
      <c r="U97" s="10">
        <v>517042</v>
      </c>
      <c r="V97" s="10">
        <v>3486</v>
      </c>
      <c r="W97" s="10">
        <v>513556</v>
      </c>
      <c r="X97" s="10">
        <v>31458</v>
      </c>
      <c r="Y97" s="10">
        <v>0</v>
      </c>
      <c r="Z97" s="10">
        <v>31458</v>
      </c>
      <c r="AA97" s="10">
        <v>49054</v>
      </c>
      <c r="AB97" s="10">
        <v>3592</v>
      </c>
      <c r="AC97" s="10">
        <v>45462</v>
      </c>
      <c r="AD97" s="10">
        <v>10219</v>
      </c>
      <c r="AE97" s="10">
        <v>0</v>
      </c>
      <c r="AF97" s="10">
        <v>10219</v>
      </c>
      <c r="AG97" s="10">
        <v>29560</v>
      </c>
      <c r="AH97" s="10">
        <v>0</v>
      </c>
      <c r="AI97" s="10">
        <v>29560</v>
      </c>
      <c r="AJ97" s="10">
        <v>211931</v>
      </c>
      <c r="AK97" s="10">
        <v>0</v>
      </c>
      <c r="AL97" s="10">
        <v>211931</v>
      </c>
      <c r="AM97" s="10">
        <v>8364</v>
      </c>
      <c r="AN97" s="10">
        <v>0</v>
      </c>
      <c r="AO97" s="10">
        <v>8364</v>
      </c>
      <c r="AP97" s="10">
        <v>3924</v>
      </c>
      <c r="AQ97" s="10">
        <v>3116</v>
      </c>
      <c r="AR97" s="10">
        <v>808</v>
      </c>
      <c r="AS97" s="10">
        <v>59</v>
      </c>
      <c r="AT97" s="10">
        <v>0</v>
      </c>
      <c r="AU97" s="10">
        <v>59</v>
      </c>
      <c r="AV97" s="10">
        <v>75159</v>
      </c>
      <c r="AW97" s="10">
        <v>0</v>
      </c>
      <c r="AX97" s="10">
        <v>75159</v>
      </c>
      <c r="AY97" s="10">
        <v>5565</v>
      </c>
      <c r="AZ97" s="10">
        <v>0</v>
      </c>
      <c r="BA97" s="10">
        <v>5565</v>
      </c>
      <c r="BB97" s="10">
        <v>21447</v>
      </c>
      <c r="BC97" s="10">
        <v>0</v>
      </c>
      <c r="BD97" s="10">
        <v>21447</v>
      </c>
      <c r="BE97" s="10">
        <v>5195</v>
      </c>
      <c r="BF97" s="10">
        <v>0</v>
      </c>
      <c r="BG97" s="10">
        <v>5195</v>
      </c>
      <c r="BH97" s="10">
        <v>32105</v>
      </c>
      <c r="BI97" s="10">
        <v>0</v>
      </c>
      <c r="BJ97" s="10">
        <v>32105</v>
      </c>
      <c r="BK97" s="10">
        <v>2900</v>
      </c>
      <c r="BL97" s="10">
        <v>0</v>
      </c>
      <c r="BM97" s="10">
        <v>2900</v>
      </c>
      <c r="BN97" s="10">
        <v>4591</v>
      </c>
      <c r="BO97" s="10">
        <v>0</v>
      </c>
      <c r="BP97" s="10">
        <v>4591</v>
      </c>
      <c r="BQ97" s="10">
        <v>60890</v>
      </c>
      <c r="BR97" s="10">
        <v>903</v>
      </c>
      <c r="BS97" s="10">
        <v>59987</v>
      </c>
      <c r="BT97" s="10">
        <v>16790</v>
      </c>
      <c r="BU97" s="10">
        <v>0</v>
      </c>
      <c r="BV97" s="10">
        <v>16790</v>
      </c>
      <c r="BW97" s="10">
        <v>64206</v>
      </c>
      <c r="BX97" s="10">
        <v>0</v>
      </c>
      <c r="BY97" s="10">
        <v>64206</v>
      </c>
      <c r="BZ97" s="10">
        <v>61144</v>
      </c>
      <c r="CA97" s="10">
        <v>0</v>
      </c>
      <c r="CB97" s="10">
        <v>61144</v>
      </c>
      <c r="CC97" s="10">
        <v>1199</v>
      </c>
      <c r="CD97" s="10">
        <v>0</v>
      </c>
      <c r="CE97" s="10">
        <v>1199</v>
      </c>
      <c r="CF97" s="10">
        <v>24395</v>
      </c>
      <c r="CG97" s="10">
        <v>0</v>
      </c>
      <c r="CH97" s="10">
        <v>24395</v>
      </c>
      <c r="CI97" s="10">
        <v>6235</v>
      </c>
      <c r="CJ97" s="10">
        <v>0</v>
      </c>
      <c r="CK97" s="10">
        <v>6235</v>
      </c>
      <c r="CL97" s="10">
        <v>8163</v>
      </c>
      <c r="CM97" s="10">
        <v>0</v>
      </c>
      <c r="CN97" s="10">
        <v>8163</v>
      </c>
      <c r="CO97" s="10">
        <v>9353</v>
      </c>
      <c r="CP97" s="10">
        <v>0</v>
      </c>
      <c r="CQ97" s="10">
        <v>9353</v>
      </c>
      <c r="CR97" s="10">
        <v>11461</v>
      </c>
      <c r="CS97" s="10">
        <v>0</v>
      </c>
      <c r="CT97" s="10">
        <v>11461</v>
      </c>
      <c r="CU97" s="10">
        <v>80219</v>
      </c>
      <c r="CV97" s="10">
        <v>0</v>
      </c>
      <c r="CW97" s="10">
        <v>80219</v>
      </c>
      <c r="CX97" s="10">
        <v>9652</v>
      </c>
      <c r="CY97" s="10">
        <v>0</v>
      </c>
      <c r="CZ97" s="10">
        <v>9652</v>
      </c>
      <c r="DA97" s="10">
        <v>90233</v>
      </c>
      <c r="DB97" s="10">
        <v>0</v>
      </c>
      <c r="DC97" s="10">
        <v>90233</v>
      </c>
      <c r="DD97" s="10">
        <v>34023</v>
      </c>
      <c r="DE97" s="10">
        <v>1821</v>
      </c>
      <c r="DF97" s="10">
        <v>32202</v>
      </c>
      <c r="DG97" s="10">
        <v>3734</v>
      </c>
      <c r="DH97" s="10">
        <v>0</v>
      </c>
      <c r="DI97" s="10">
        <v>3734</v>
      </c>
      <c r="DJ97" s="10">
        <v>55752</v>
      </c>
      <c r="DK97" s="10">
        <v>0</v>
      </c>
      <c r="DL97" s="10">
        <v>55752</v>
      </c>
      <c r="DM97" s="10">
        <v>9274</v>
      </c>
      <c r="DN97" s="10">
        <v>0</v>
      </c>
      <c r="DO97" s="10">
        <v>9274</v>
      </c>
      <c r="DP97" s="10">
        <v>19075</v>
      </c>
      <c r="DQ97" s="10">
        <v>0</v>
      </c>
      <c r="DR97" s="10">
        <v>19075</v>
      </c>
      <c r="DS97" s="10">
        <v>236920</v>
      </c>
      <c r="DT97" s="10">
        <v>0</v>
      </c>
      <c r="DU97" s="10">
        <v>236920</v>
      </c>
      <c r="DV97" s="10">
        <v>1756</v>
      </c>
      <c r="DW97" s="10">
        <v>0</v>
      </c>
      <c r="DX97" s="10">
        <v>1756</v>
      </c>
      <c r="DY97" s="10">
        <v>30361</v>
      </c>
      <c r="DZ97" s="10">
        <v>0</v>
      </c>
      <c r="EA97" s="10">
        <v>30361</v>
      </c>
      <c r="EB97" s="10">
        <v>4504</v>
      </c>
      <c r="EC97" s="10">
        <v>0</v>
      </c>
      <c r="ED97" s="10">
        <v>4504</v>
      </c>
      <c r="EE97" s="10">
        <v>10632</v>
      </c>
      <c r="EF97" s="10">
        <v>0</v>
      </c>
      <c r="EG97" s="10">
        <v>10632</v>
      </c>
      <c r="EH97" s="10">
        <v>34933</v>
      </c>
      <c r="EI97" s="10">
        <v>0</v>
      </c>
      <c r="EJ97" s="10">
        <v>34933</v>
      </c>
      <c r="EK97" s="10">
        <v>314</v>
      </c>
      <c r="EL97" s="10">
        <v>0</v>
      </c>
      <c r="EM97" s="10">
        <v>314</v>
      </c>
      <c r="EN97" s="10">
        <v>7659</v>
      </c>
      <c r="EO97" s="10">
        <v>0</v>
      </c>
      <c r="EP97" s="10">
        <v>7659</v>
      </c>
      <c r="EQ97" s="10">
        <v>56274</v>
      </c>
      <c r="ER97" s="10">
        <v>0</v>
      </c>
      <c r="ES97" s="10">
        <v>56274</v>
      </c>
      <c r="ET97" s="10">
        <v>21780</v>
      </c>
      <c r="EU97" s="10">
        <v>0</v>
      </c>
      <c r="EV97" s="10">
        <v>21780</v>
      </c>
      <c r="EW97" s="10">
        <v>7290</v>
      </c>
      <c r="EX97" s="10">
        <v>0</v>
      </c>
      <c r="EY97" s="10">
        <v>7290</v>
      </c>
      <c r="EZ97" s="10">
        <v>63199</v>
      </c>
      <c r="FA97" s="10">
        <v>934</v>
      </c>
      <c r="FB97" s="10">
        <v>62265</v>
      </c>
      <c r="FC97" s="10">
        <v>1011</v>
      </c>
      <c r="FD97" s="10">
        <v>0</v>
      </c>
      <c r="FE97" s="10">
        <v>1011</v>
      </c>
      <c r="FF97" s="344"/>
      <c r="FG97" s="344"/>
      <c r="FH97" s="341"/>
    </row>
    <row r="98" spans="1:164" ht="15" customHeight="1">
      <c r="A98" s="666" t="s">
        <v>514</v>
      </c>
      <c r="B98" s="666"/>
      <c r="C98" s="666"/>
      <c r="D98" s="10">
        <v>6415552</v>
      </c>
      <c r="E98" s="10"/>
      <c r="F98" s="10"/>
      <c r="G98" s="10">
        <v>2156695</v>
      </c>
      <c r="H98" s="10">
        <v>4258857</v>
      </c>
      <c r="I98" s="10">
        <v>91218</v>
      </c>
      <c r="J98" s="10">
        <v>91218</v>
      </c>
      <c r="K98" s="10">
        <v>0</v>
      </c>
      <c r="L98" s="10">
        <v>155267</v>
      </c>
      <c r="M98" s="10">
        <v>2072</v>
      </c>
      <c r="N98" s="10">
        <v>153195</v>
      </c>
      <c r="O98" s="10">
        <v>0</v>
      </c>
      <c r="P98" s="10">
        <v>0</v>
      </c>
      <c r="Q98" s="10">
        <v>0</v>
      </c>
      <c r="R98" s="10">
        <v>3222</v>
      </c>
      <c r="S98" s="10">
        <v>0</v>
      </c>
      <c r="T98" s="10">
        <v>3222</v>
      </c>
      <c r="U98" s="10">
        <v>1462725</v>
      </c>
      <c r="V98" s="10">
        <v>0</v>
      </c>
      <c r="W98" s="10">
        <v>1462725</v>
      </c>
      <c r="X98" s="10">
        <v>0</v>
      </c>
      <c r="Y98" s="10">
        <v>0</v>
      </c>
      <c r="Z98" s="10">
        <v>0</v>
      </c>
      <c r="AA98" s="10">
        <v>968</v>
      </c>
      <c r="AB98" s="10">
        <v>361</v>
      </c>
      <c r="AC98" s="10">
        <v>607</v>
      </c>
      <c r="AD98" s="10">
        <v>57957</v>
      </c>
      <c r="AE98" s="10">
        <v>57957</v>
      </c>
      <c r="AF98" s="10">
        <v>0</v>
      </c>
      <c r="AG98" s="10">
        <v>0</v>
      </c>
      <c r="AH98" s="10">
        <v>0</v>
      </c>
      <c r="AI98" s="10">
        <v>0</v>
      </c>
      <c r="AJ98" s="10">
        <v>598948</v>
      </c>
      <c r="AK98" s="10">
        <v>0</v>
      </c>
      <c r="AL98" s="10">
        <v>598948</v>
      </c>
      <c r="AM98" s="10">
        <v>324997</v>
      </c>
      <c r="AN98" s="10">
        <v>324997</v>
      </c>
      <c r="AO98" s="10">
        <v>0</v>
      </c>
      <c r="AP98" s="10">
        <v>80980</v>
      </c>
      <c r="AQ98" s="10">
        <v>80980</v>
      </c>
      <c r="AR98" s="10">
        <v>0</v>
      </c>
      <c r="AS98" s="10">
        <v>2244</v>
      </c>
      <c r="AT98" s="10">
        <v>0</v>
      </c>
      <c r="AU98" s="10">
        <v>2244</v>
      </c>
      <c r="AV98" s="10">
        <v>6517</v>
      </c>
      <c r="AW98" s="10">
        <v>0</v>
      </c>
      <c r="AX98" s="10">
        <v>6517</v>
      </c>
      <c r="AY98" s="10">
        <v>15527</v>
      </c>
      <c r="AZ98" s="10">
        <v>11316</v>
      </c>
      <c r="BA98" s="10">
        <v>4211</v>
      </c>
      <c r="BB98" s="10">
        <v>5</v>
      </c>
      <c r="BC98" s="10">
        <v>0</v>
      </c>
      <c r="BD98" s="10">
        <v>5</v>
      </c>
      <c r="BE98" s="10">
        <v>0</v>
      </c>
      <c r="BF98" s="10">
        <v>0</v>
      </c>
      <c r="BG98" s="10">
        <v>0</v>
      </c>
      <c r="BH98" s="10">
        <v>32554</v>
      </c>
      <c r="BI98" s="10">
        <v>0</v>
      </c>
      <c r="BJ98" s="10">
        <v>32554</v>
      </c>
      <c r="BK98" s="10">
        <v>330826</v>
      </c>
      <c r="BL98" s="10">
        <v>167048</v>
      </c>
      <c r="BM98" s="10">
        <v>163778</v>
      </c>
      <c r="BN98" s="10">
        <v>5572</v>
      </c>
      <c r="BO98" s="10">
        <v>320</v>
      </c>
      <c r="BP98" s="10">
        <v>5252</v>
      </c>
      <c r="BQ98" s="10">
        <v>215206</v>
      </c>
      <c r="BR98" s="10">
        <v>215206</v>
      </c>
      <c r="BS98" s="10">
        <v>0</v>
      </c>
      <c r="BT98" s="10">
        <v>105527</v>
      </c>
      <c r="BU98" s="10">
        <v>97214</v>
      </c>
      <c r="BV98" s="10">
        <v>8313</v>
      </c>
      <c r="BW98" s="10">
        <v>4674</v>
      </c>
      <c r="BX98" s="10">
        <v>0</v>
      </c>
      <c r="BY98" s="10">
        <v>4674</v>
      </c>
      <c r="BZ98" s="10">
        <v>58952</v>
      </c>
      <c r="CA98" s="10">
        <v>0</v>
      </c>
      <c r="CB98" s="10">
        <v>58952</v>
      </c>
      <c r="CC98" s="10">
        <v>53251</v>
      </c>
      <c r="CD98" s="10">
        <v>19719</v>
      </c>
      <c r="CE98" s="10">
        <v>33532</v>
      </c>
      <c r="CF98" s="10">
        <v>1715</v>
      </c>
      <c r="CG98" s="10">
        <v>0</v>
      </c>
      <c r="CH98" s="10">
        <v>1715</v>
      </c>
      <c r="CI98" s="10">
        <v>1311</v>
      </c>
      <c r="CJ98" s="10">
        <v>0</v>
      </c>
      <c r="CK98" s="10">
        <v>1311</v>
      </c>
      <c r="CL98" s="10">
        <v>0</v>
      </c>
      <c r="CM98" s="10">
        <v>0</v>
      </c>
      <c r="CN98" s="10">
        <v>0</v>
      </c>
      <c r="CO98" s="10">
        <v>0</v>
      </c>
      <c r="CP98" s="10">
        <v>0</v>
      </c>
      <c r="CQ98" s="10">
        <v>0</v>
      </c>
      <c r="CR98" s="10">
        <v>110</v>
      </c>
      <c r="CS98" s="10">
        <v>110</v>
      </c>
      <c r="CT98" s="10">
        <v>0</v>
      </c>
      <c r="CU98" s="10">
        <v>45553</v>
      </c>
      <c r="CV98" s="10">
        <v>43690</v>
      </c>
      <c r="CW98" s="10">
        <v>1863</v>
      </c>
      <c r="CX98" s="10">
        <v>0</v>
      </c>
      <c r="CY98" s="10">
        <v>0</v>
      </c>
      <c r="CZ98" s="10">
        <v>0</v>
      </c>
      <c r="DA98" s="10">
        <v>319684</v>
      </c>
      <c r="DB98" s="10">
        <v>30141</v>
      </c>
      <c r="DC98" s="10">
        <v>289543</v>
      </c>
      <c r="DD98" s="10">
        <v>35946</v>
      </c>
      <c r="DE98" s="10">
        <v>35532</v>
      </c>
      <c r="DF98" s="10">
        <v>414</v>
      </c>
      <c r="DG98" s="10">
        <v>0</v>
      </c>
      <c r="DH98" s="10">
        <v>0</v>
      </c>
      <c r="DI98" s="10">
        <v>0</v>
      </c>
      <c r="DJ98" s="10">
        <v>63496</v>
      </c>
      <c r="DK98" s="10">
        <v>0</v>
      </c>
      <c r="DL98" s="10">
        <v>63496</v>
      </c>
      <c r="DM98" s="10">
        <v>7455</v>
      </c>
      <c r="DN98" s="10">
        <v>0</v>
      </c>
      <c r="DO98" s="10">
        <v>7455</v>
      </c>
      <c r="DP98" s="10">
        <v>142028</v>
      </c>
      <c r="DQ98" s="10">
        <v>0</v>
      </c>
      <c r="DR98" s="10">
        <v>142028</v>
      </c>
      <c r="DS98" s="10">
        <v>14665</v>
      </c>
      <c r="DT98" s="10">
        <v>2370</v>
      </c>
      <c r="DU98" s="10">
        <v>12295</v>
      </c>
      <c r="DV98" s="10">
        <v>2720</v>
      </c>
      <c r="DW98" s="10">
        <v>0</v>
      </c>
      <c r="DX98" s="10">
        <v>2720</v>
      </c>
      <c r="DY98" s="10">
        <v>372039</v>
      </c>
      <c r="DZ98" s="10">
        <v>371354</v>
      </c>
      <c r="EA98" s="10">
        <v>685</v>
      </c>
      <c r="EB98" s="10">
        <v>0</v>
      </c>
      <c r="EC98" s="10">
        <v>0</v>
      </c>
      <c r="ED98" s="10">
        <v>0</v>
      </c>
      <c r="EE98" s="10">
        <v>1234</v>
      </c>
      <c r="EF98" s="10">
        <v>0</v>
      </c>
      <c r="EG98" s="10">
        <v>1234</v>
      </c>
      <c r="EH98" s="10">
        <v>605242</v>
      </c>
      <c r="EI98" s="10">
        <v>0</v>
      </c>
      <c r="EJ98" s="10">
        <v>605242</v>
      </c>
      <c r="EK98" s="10">
        <v>0</v>
      </c>
      <c r="EL98" s="10">
        <v>0</v>
      </c>
      <c r="EM98" s="10">
        <v>0</v>
      </c>
      <c r="EN98" s="10">
        <v>0</v>
      </c>
      <c r="EO98" s="10">
        <v>0</v>
      </c>
      <c r="EP98" s="10">
        <v>0</v>
      </c>
      <c r="EQ98" s="10">
        <v>596446</v>
      </c>
      <c r="ER98" s="10">
        <v>595081</v>
      </c>
      <c r="ES98" s="10">
        <v>1365</v>
      </c>
      <c r="ET98" s="10">
        <v>573061</v>
      </c>
      <c r="EU98" s="10">
        <v>0</v>
      </c>
      <c r="EV98" s="10">
        <v>573061</v>
      </c>
      <c r="EW98" s="10">
        <v>916</v>
      </c>
      <c r="EX98" s="10">
        <v>916</v>
      </c>
      <c r="EY98" s="10">
        <v>0</v>
      </c>
      <c r="EZ98" s="10">
        <v>24794</v>
      </c>
      <c r="FA98" s="10">
        <v>9093</v>
      </c>
      <c r="FB98" s="10">
        <v>15701</v>
      </c>
      <c r="FC98" s="10">
        <v>0</v>
      </c>
      <c r="FD98" s="10">
        <v>0</v>
      </c>
      <c r="FE98" s="10">
        <v>0</v>
      </c>
      <c r="FF98" s="344"/>
      <c r="FG98" s="344"/>
      <c r="FH98" s="341"/>
    </row>
    <row r="99" spans="1:164" ht="15" customHeight="1">
      <c r="A99" s="666" t="s">
        <v>566</v>
      </c>
      <c r="B99" s="666"/>
      <c r="C99" s="666"/>
      <c r="D99" s="446"/>
      <c r="E99" s="446"/>
      <c r="F99" s="446"/>
      <c r="G99" s="446"/>
      <c r="H99" s="446"/>
      <c r="I99" s="446"/>
      <c r="J99" s="446"/>
      <c r="K99" s="446"/>
      <c r="L99" s="446"/>
      <c r="M99" s="446"/>
      <c r="N99" s="446"/>
      <c r="O99" s="446"/>
      <c r="P99" s="446"/>
      <c r="Q99" s="446"/>
      <c r="R99" s="446"/>
      <c r="S99" s="446"/>
      <c r="T99" s="446"/>
      <c r="U99" s="446"/>
      <c r="V99" s="446"/>
      <c r="W99" s="446"/>
      <c r="X99" s="446"/>
      <c r="Y99" s="446"/>
      <c r="Z99" s="446"/>
      <c r="AA99" s="446"/>
      <c r="AB99" s="446"/>
      <c r="AC99" s="446"/>
      <c r="AD99" s="446"/>
      <c r="AE99" s="446"/>
      <c r="AF99" s="446"/>
      <c r="AG99" s="446"/>
      <c r="AH99" s="446"/>
      <c r="AI99" s="446"/>
      <c r="AJ99" s="446"/>
      <c r="AK99" s="446"/>
      <c r="AL99" s="446"/>
      <c r="AM99" s="446"/>
      <c r="AN99" s="446"/>
      <c r="AO99" s="446"/>
      <c r="AP99" s="446"/>
      <c r="AQ99" s="446"/>
      <c r="AR99" s="446"/>
      <c r="AS99" s="446"/>
      <c r="AT99" s="446"/>
      <c r="AU99" s="446"/>
      <c r="AV99" s="446"/>
      <c r="AW99" s="446"/>
      <c r="AX99" s="446"/>
      <c r="AY99" s="446"/>
      <c r="AZ99" s="446"/>
      <c r="BA99" s="446"/>
      <c r="BB99" s="446"/>
      <c r="BC99" s="446"/>
      <c r="BD99" s="446"/>
      <c r="BE99" s="446"/>
      <c r="BF99" s="446"/>
      <c r="BG99" s="446"/>
      <c r="BH99" s="446"/>
      <c r="BI99" s="446"/>
      <c r="BJ99" s="446"/>
      <c r="BK99" s="446"/>
      <c r="BL99" s="446"/>
      <c r="BM99" s="446"/>
      <c r="BN99" s="446"/>
      <c r="BO99" s="446"/>
      <c r="BP99" s="446"/>
      <c r="BQ99" s="446"/>
      <c r="BR99" s="446"/>
      <c r="BS99" s="446"/>
      <c r="BT99" s="446"/>
      <c r="BU99" s="446"/>
      <c r="BV99" s="446"/>
      <c r="BW99" s="446"/>
      <c r="BX99" s="446"/>
      <c r="BY99" s="446"/>
      <c r="BZ99" s="446"/>
      <c r="CA99" s="446"/>
      <c r="CB99" s="446"/>
      <c r="CC99" s="446"/>
      <c r="CD99" s="446"/>
      <c r="CE99" s="446"/>
      <c r="CF99" s="446"/>
      <c r="CG99" s="446"/>
      <c r="CH99" s="446"/>
      <c r="CI99" s="446"/>
      <c r="CJ99" s="446"/>
      <c r="CK99" s="446"/>
      <c r="CL99" s="446"/>
      <c r="CM99" s="446"/>
      <c r="CN99" s="446"/>
      <c r="CO99" s="446"/>
      <c r="CP99" s="446"/>
      <c r="CQ99" s="446"/>
      <c r="CR99" s="446"/>
      <c r="CS99" s="446"/>
      <c r="CT99" s="446"/>
      <c r="CU99" s="446"/>
      <c r="CV99" s="446"/>
      <c r="CW99" s="446"/>
      <c r="CX99" s="446"/>
      <c r="CY99" s="446"/>
      <c r="CZ99" s="446"/>
      <c r="DA99" s="446"/>
      <c r="DB99" s="446"/>
      <c r="DC99" s="446"/>
      <c r="DD99" s="446"/>
      <c r="DE99" s="446"/>
      <c r="DF99" s="446"/>
      <c r="DG99" s="446"/>
      <c r="DH99" s="446"/>
      <c r="DI99" s="446"/>
      <c r="DJ99" s="446"/>
      <c r="DK99" s="446"/>
      <c r="DL99" s="446"/>
      <c r="DM99" s="446"/>
      <c r="DN99" s="446"/>
      <c r="DO99" s="446"/>
      <c r="DP99" s="446"/>
      <c r="DQ99" s="446"/>
      <c r="DR99" s="446"/>
      <c r="DS99" s="446"/>
      <c r="DT99" s="446"/>
      <c r="DU99" s="446"/>
      <c r="DV99" s="446"/>
      <c r="DW99" s="446"/>
      <c r="DX99" s="446"/>
      <c r="DY99" s="446"/>
      <c r="DZ99" s="446"/>
      <c r="EA99" s="446"/>
      <c r="EB99" s="446"/>
      <c r="EC99" s="446"/>
      <c r="ED99" s="446"/>
      <c r="EE99" s="446"/>
      <c r="EF99" s="446"/>
      <c r="EG99" s="446"/>
      <c r="EH99" s="446"/>
      <c r="EI99" s="446"/>
      <c r="EJ99" s="446"/>
      <c r="EK99" s="446"/>
      <c r="EL99" s="446"/>
      <c r="EM99" s="446"/>
      <c r="EN99" s="446"/>
      <c r="EO99" s="446"/>
      <c r="EP99" s="446"/>
      <c r="EQ99" s="446"/>
      <c r="ER99" s="446"/>
      <c r="ES99" s="446"/>
      <c r="ET99" s="446"/>
      <c r="EU99" s="446"/>
      <c r="EV99" s="446"/>
      <c r="EW99" s="446"/>
      <c r="EX99" s="446"/>
      <c r="EY99" s="446"/>
      <c r="EZ99" s="446"/>
      <c r="FA99" s="446"/>
      <c r="FB99" s="446"/>
      <c r="FC99" s="446"/>
      <c r="FD99" s="446"/>
      <c r="FE99" s="446"/>
      <c r="FF99" s="344"/>
      <c r="FG99" s="344"/>
      <c r="FH99" s="341"/>
    </row>
    <row r="100" spans="1:164" ht="25.5" customHeight="1">
      <c r="A100" s="666" t="s">
        <v>567</v>
      </c>
      <c r="B100" s="666"/>
      <c r="C100" s="666"/>
      <c r="D100" s="10">
        <v>114945668</v>
      </c>
      <c r="E100" s="10"/>
      <c r="F100" s="10"/>
      <c r="G100" s="10">
        <v>15641406</v>
      </c>
      <c r="H100" s="10">
        <v>99304262</v>
      </c>
      <c r="I100" s="10">
        <v>1274476</v>
      </c>
      <c r="J100" s="10">
        <v>167017</v>
      </c>
      <c r="K100" s="10">
        <v>1107459</v>
      </c>
      <c r="L100" s="10">
        <v>364846</v>
      </c>
      <c r="M100" s="10">
        <v>116524</v>
      </c>
      <c r="N100" s="10">
        <v>248322</v>
      </c>
      <c r="O100" s="10">
        <v>2502013</v>
      </c>
      <c r="P100" s="10">
        <v>251431</v>
      </c>
      <c r="Q100" s="10">
        <v>2250582</v>
      </c>
      <c r="R100" s="10">
        <v>688169</v>
      </c>
      <c r="S100" s="10">
        <v>123398</v>
      </c>
      <c r="T100" s="10">
        <v>564771</v>
      </c>
      <c r="U100" s="10">
        <v>19169992</v>
      </c>
      <c r="V100" s="10">
        <v>1882560</v>
      </c>
      <c r="W100" s="10">
        <v>17287432</v>
      </c>
      <c r="X100" s="10">
        <v>1878772</v>
      </c>
      <c r="Y100" s="10">
        <v>220697</v>
      </c>
      <c r="Z100" s="10">
        <v>1658075</v>
      </c>
      <c r="AA100" s="10">
        <v>1177325</v>
      </c>
      <c r="AB100" s="10">
        <v>222095</v>
      </c>
      <c r="AC100" s="10">
        <v>955230</v>
      </c>
      <c r="AD100" s="10">
        <v>377108</v>
      </c>
      <c r="AE100" s="10">
        <v>144907</v>
      </c>
      <c r="AF100" s="10">
        <v>232201</v>
      </c>
      <c r="AG100" s="10">
        <v>633302</v>
      </c>
      <c r="AH100" s="10">
        <v>0</v>
      </c>
      <c r="AI100" s="10">
        <v>633302</v>
      </c>
      <c r="AJ100" s="10">
        <v>8476348</v>
      </c>
      <c r="AK100" s="10">
        <v>576927</v>
      </c>
      <c r="AL100" s="10">
        <v>7899421</v>
      </c>
      <c r="AM100" s="10">
        <v>2795190</v>
      </c>
      <c r="AN100" s="10">
        <v>482342</v>
      </c>
      <c r="AO100" s="10">
        <v>2312848</v>
      </c>
      <c r="AP100" s="10">
        <v>481897</v>
      </c>
      <c r="AQ100" s="10">
        <v>44877</v>
      </c>
      <c r="AR100" s="10">
        <v>437020</v>
      </c>
      <c r="AS100" s="10">
        <v>464746</v>
      </c>
      <c r="AT100" s="10">
        <v>63977</v>
      </c>
      <c r="AU100" s="10">
        <v>400769</v>
      </c>
      <c r="AV100" s="10">
        <v>5285016</v>
      </c>
      <c r="AW100" s="10">
        <v>411656</v>
      </c>
      <c r="AX100" s="10">
        <v>4873360</v>
      </c>
      <c r="AY100" s="10">
        <v>1593317</v>
      </c>
      <c r="AZ100" s="10">
        <v>242314</v>
      </c>
      <c r="BA100" s="10">
        <v>1351003</v>
      </c>
      <c r="BB100" s="10">
        <v>816474</v>
      </c>
      <c r="BC100" s="10">
        <v>98773</v>
      </c>
      <c r="BD100" s="10">
        <v>717701</v>
      </c>
      <c r="BE100" s="10">
        <v>861984</v>
      </c>
      <c r="BF100" s="10">
        <v>107868</v>
      </c>
      <c r="BG100" s="10">
        <v>754116</v>
      </c>
      <c r="BH100" s="10">
        <v>829322</v>
      </c>
      <c r="BI100" s="10">
        <v>242013</v>
      </c>
      <c r="BJ100" s="10">
        <v>587309</v>
      </c>
      <c r="BK100" s="10">
        <v>1648704</v>
      </c>
      <c r="BL100" s="10">
        <v>242872</v>
      </c>
      <c r="BM100" s="10">
        <v>1405832</v>
      </c>
      <c r="BN100" s="10">
        <v>310375</v>
      </c>
      <c r="BO100" s="10">
        <v>90368</v>
      </c>
      <c r="BP100" s="10">
        <v>220007</v>
      </c>
      <c r="BQ100" s="10">
        <v>2664020</v>
      </c>
      <c r="BR100" s="10">
        <v>541512</v>
      </c>
      <c r="BS100" s="10">
        <v>2122508</v>
      </c>
      <c r="BT100" s="10">
        <v>2585144</v>
      </c>
      <c r="BU100" s="10">
        <v>856115</v>
      </c>
      <c r="BV100" s="10">
        <v>1729029</v>
      </c>
      <c r="BW100" s="10">
        <v>2547157</v>
      </c>
      <c r="BX100" s="10">
        <v>473644</v>
      </c>
      <c r="BY100" s="10">
        <v>2073513</v>
      </c>
      <c r="BZ100" s="10">
        <v>1990247</v>
      </c>
      <c r="CA100" s="10">
        <v>366845</v>
      </c>
      <c r="CB100" s="10">
        <v>1623402</v>
      </c>
      <c r="CC100" s="10">
        <v>767151</v>
      </c>
      <c r="CD100" s="10">
        <v>135804</v>
      </c>
      <c r="CE100" s="10">
        <v>631347</v>
      </c>
      <c r="CF100" s="10">
        <v>1771020</v>
      </c>
      <c r="CG100" s="10">
        <v>235665</v>
      </c>
      <c r="CH100" s="10">
        <v>1535355</v>
      </c>
      <c r="CI100" s="10">
        <v>313109</v>
      </c>
      <c r="CJ100" s="10">
        <v>38161</v>
      </c>
      <c r="CK100" s="10">
        <v>274948</v>
      </c>
      <c r="CL100" s="10">
        <v>497768</v>
      </c>
      <c r="CM100" s="10">
        <v>82537</v>
      </c>
      <c r="CN100" s="10">
        <v>415231</v>
      </c>
      <c r="CO100" s="10">
        <v>1273667</v>
      </c>
      <c r="CP100" s="10">
        <v>93220</v>
      </c>
      <c r="CQ100" s="10">
        <v>1180447</v>
      </c>
      <c r="CR100" s="10">
        <v>420331</v>
      </c>
      <c r="CS100" s="10">
        <v>70914</v>
      </c>
      <c r="CT100" s="10">
        <v>349417</v>
      </c>
      <c r="CU100" s="10">
        <v>3485824</v>
      </c>
      <c r="CV100" s="10">
        <v>543693</v>
      </c>
      <c r="CW100" s="10">
        <v>2942131</v>
      </c>
      <c r="CX100" s="10">
        <v>713423</v>
      </c>
      <c r="CY100" s="10">
        <v>132514</v>
      </c>
      <c r="CZ100" s="10">
        <v>580909</v>
      </c>
      <c r="DA100" s="10">
        <v>10361925</v>
      </c>
      <c r="DB100" s="10">
        <v>845904</v>
      </c>
      <c r="DC100" s="10">
        <v>9516021</v>
      </c>
      <c r="DD100" s="10">
        <v>3412215</v>
      </c>
      <c r="DE100" s="10">
        <v>733376</v>
      </c>
      <c r="DF100" s="10">
        <v>2678839</v>
      </c>
      <c r="DG100" s="10">
        <v>227670</v>
      </c>
      <c r="DH100" s="10">
        <v>31401</v>
      </c>
      <c r="DI100" s="10">
        <v>196269</v>
      </c>
      <c r="DJ100" s="10">
        <v>3820706</v>
      </c>
      <c r="DK100" s="10">
        <v>344551</v>
      </c>
      <c r="DL100" s="10">
        <v>3476155</v>
      </c>
      <c r="DM100" s="10">
        <v>1095892</v>
      </c>
      <c r="DN100" s="10">
        <v>226625</v>
      </c>
      <c r="DO100" s="10">
        <v>869267</v>
      </c>
      <c r="DP100" s="10">
        <v>1372469</v>
      </c>
      <c r="DQ100" s="10">
        <v>200061</v>
      </c>
      <c r="DR100" s="10">
        <v>1172408</v>
      </c>
      <c r="DS100" s="10">
        <v>3846100</v>
      </c>
      <c r="DT100" s="10">
        <v>1059316</v>
      </c>
      <c r="DU100" s="10">
        <v>2786784</v>
      </c>
      <c r="DV100" s="10">
        <v>448189</v>
      </c>
      <c r="DW100" s="10">
        <v>87077</v>
      </c>
      <c r="DX100" s="10">
        <v>361112</v>
      </c>
      <c r="DY100" s="10">
        <v>1319113</v>
      </c>
      <c r="DZ100" s="10">
        <v>186937</v>
      </c>
      <c r="EA100" s="10">
        <v>1132176</v>
      </c>
      <c r="EB100" s="10">
        <v>210212</v>
      </c>
      <c r="EC100" s="10">
        <v>44756</v>
      </c>
      <c r="ED100" s="10">
        <v>165456</v>
      </c>
      <c r="EE100" s="10">
        <v>2028857</v>
      </c>
      <c r="EF100" s="10">
        <v>273268</v>
      </c>
      <c r="EG100" s="10">
        <v>1755589</v>
      </c>
      <c r="EH100" s="10">
        <v>8148774</v>
      </c>
      <c r="EI100" s="10">
        <v>1183713</v>
      </c>
      <c r="EJ100" s="10">
        <v>6965061</v>
      </c>
      <c r="EK100" s="10">
        <v>743136</v>
      </c>
      <c r="EL100" s="10">
        <v>150315</v>
      </c>
      <c r="EM100" s="10">
        <v>592821</v>
      </c>
      <c r="EN100" s="10">
        <v>218564</v>
      </c>
      <c r="EO100" s="10">
        <v>104081</v>
      </c>
      <c r="EP100" s="10">
        <v>114483</v>
      </c>
      <c r="EQ100" s="10">
        <v>2522337</v>
      </c>
      <c r="ER100" s="10">
        <v>407212</v>
      </c>
      <c r="ES100" s="10">
        <v>2115125</v>
      </c>
      <c r="ET100" s="10">
        <v>2045424</v>
      </c>
      <c r="EU100" s="10">
        <v>294327</v>
      </c>
      <c r="EV100" s="10">
        <v>1751097</v>
      </c>
      <c r="EW100" s="10">
        <v>394531</v>
      </c>
      <c r="EX100" s="10">
        <v>81031</v>
      </c>
      <c r="EY100" s="10">
        <v>313500</v>
      </c>
      <c r="EZ100" s="10">
        <v>1862479</v>
      </c>
      <c r="FA100" s="10">
        <v>44780</v>
      </c>
      <c r="FB100" s="10">
        <v>1817699</v>
      </c>
      <c r="FC100" s="10">
        <v>208838</v>
      </c>
      <c r="FD100" s="10">
        <v>39435</v>
      </c>
      <c r="FE100" s="10">
        <v>169403</v>
      </c>
      <c r="FF100" s="344"/>
      <c r="FG100" s="344"/>
      <c r="FH100" s="341"/>
    </row>
    <row r="101" spans="1:164" ht="15" customHeight="1">
      <c r="A101" s="666" t="s">
        <v>568</v>
      </c>
      <c r="B101" s="666"/>
      <c r="C101" s="666"/>
      <c r="D101" s="10">
        <v>50411660</v>
      </c>
      <c r="E101" s="10"/>
      <c r="F101" s="10"/>
      <c r="G101" s="10">
        <v>0</v>
      </c>
      <c r="H101" s="10">
        <v>50411660</v>
      </c>
      <c r="I101" s="10">
        <v>501989</v>
      </c>
      <c r="J101" s="10">
        <v>0</v>
      </c>
      <c r="K101" s="10">
        <v>501989</v>
      </c>
      <c r="L101" s="10">
        <v>241032</v>
      </c>
      <c r="M101" s="10">
        <v>0</v>
      </c>
      <c r="N101" s="10">
        <v>241032</v>
      </c>
      <c r="O101" s="10">
        <v>1179250</v>
      </c>
      <c r="P101" s="10">
        <v>0</v>
      </c>
      <c r="Q101" s="10">
        <v>1179250</v>
      </c>
      <c r="R101" s="10">
        <v>304459</v>
      </c>
      <c r="S101" s="10">
        <v>0</v>
      </c>
      <c r="T101" s="10">
        <v>304459</v>
      </c>
      <c r="U101" s="10">
        <v>8450954</v>
      </c>
      <c r="V101" s="10">
        <v>0</v>
      </c>
      <c r="W101" s="10">
        <v>8450954</v>
      </c>
      <c r="X101" s="10">
        <v>1031986</v>
      </c>
      <c r="Y101" s="10">
        <v>0</v>
      </c>
      <c r="Z101" s="10">
        <v>1031986</v>
      </c>
      <c r="AA101" s="10">
        <v>627223</v>
      </c>
      <c r="AB101" s="10">
        <v>0</v>
      </c>
      <c r="AC101" s="10">
        <v>627223</v>
      </c>
      <c r="AD101" s="10">
        <v>38585</v>
      </c>
      <c r="AE101" s="10">
        <v>0</v>
      </c>
      <c r="AF101" s="10">
        <v>38585</v>
      </c>
      <c r="AG101" s="10">
        <v>281620</v>
      </c>
      <c r="AH101" s="10">
        <v>0</v>
      </c>
      <c r="AI101" s="10">
        <v>281620</v>
      </c>
      <c r="AJ101" s="10">
        <v>4022459</v>
      </c>
      <c r="AK101" s="10">
        <v>0</v>
      </c>
      <c r="AL101" s="10">
        <v>4022459</v>
      </c>
      <c r="AM101" s="10">
        <v>1180778</v>
      </c>
      <c r="AN101" s="10">
        <v>0</v>
      </c>
      <c r="AO101" s="10">
        <v>1180778</v>
      </c>
      <c r="AP101" s="10">
        <v>256778</v>
      </c>
      <c r="AQ101" s="10">
        <v>0</v>
      </c>
      <c r="AR101" s="10">
        <v>256778</v>
      </c>
      <c r="AS101" s="10">
        <v>224507</v>
      </c>
      <c r="AT101" s="10">
        <v>0</v>
      </c>
      <c r="AU101" s="10">
        <v>224507</v>
      </c>
      <c r="AV101" s="10">
        <v>2653765</v>
      </c>
      <c r="AW101" s="10">
        <v>0</v>
      </c>
      <c r="AX101" s="10">
        <v>2653765</v>
      </c>
      <c r="AY101" s="10">
        <v>994512</v>
      </c>
      <c r="AZ101" s="10">
        <v>0</v>
      </c>
      <c r="BA101" s="10">
        <v>994512</v>
      </c>
      <c r="BB101" s="10">
        <v>271252</v>
      </c>
      <c r="BC101" s="10">
        <v>0</v>
      </c>
      <c r="BD101" s="10">
        <v>271252</v>
      </c>
      <c r="BE101" s="10">
        <v>354093</v>
      </c>
      <c r="BF101" s="10">
        <v>0</v>
      </c>
      <c r="BG101" s="10">
        <v>354093</v>
      </c>
      <c r="BH101" s="10">
        <v>390354</v>
      </c>
      <c r="BI101" s="10">
        <v>0</v>
      </c>
      <c r="BJ101" s="10">
        <v>390354</v>
      </c>
      <c r="BK101" s="10">
        <v>763577</v>
      </c>
      <c r="BL101" s="10">
        <v>0</v>
      </c>
      <c r="BM101" s="10">
        <v>763577</v>
      </c>
      <c r="BN101" s="10">
        <v>166842</v>
      </c>
      <c r="BO101" s="10">
        <v>0</v>
      </c>
      <c r="BP101" s="10">
        <v>166842</v>
      </c>
      <c r="BQ101" s="10">
        <v>1179455</v>
      </c>
      <c r="BR101" s="10">
        <v>0</v>
      </c>
      <c r="BS101" s="10">
        <v>1179455</v>
      </c>
      <c r="BT101" s="10">
        <v>1297657</v>
      </c>
      <c r="BU101" s="10">
        <v>0</v>
      </c>
      <c r="BV101" s="10">
        <v>1297657</v>
      </c>
      <c r="BW101" s="10">
        <v>990366</v>
      </c>
      <c r="BX101" s="10">
        <v>0</v>
      </c>
      <c r="BY101" s="10">
        <v>990366</v>
      </c>
      <c r="BZ101" s="10">
        <v>489556</v>
      </c>
      <c r="CA101" s="10">
        <v>0</v>
      </c>
      <c r="CB101" s="10">
        <v>489556</v>
      </c>
      <c r="CC101" s="10">
        <v>294198</v>
      </c>
      <c r="CD101" s="10">
        <v>0</v>
      </c>
      <c r="CE101" s="10">
        <v>294198</v>
      </c>
      <c r="CF101" s="10">
        <v>866154</v>
      </c>
      <c r="CG101" s="10">
        <v>0</v>
      </c>
      <c r="CH101" s="10">
        <v>866154</v>
      </c>
      <c r="CI101" s="10">
        <v>138732</v>
      </c>
      <c r="CJ101" s="10">
        <v>0</v>
      </c>
      <c r="CK101" s="10">
        <v>138732</v>
      </c>
      <c r="CL101" s="10">
        <v>246348</v>
      </c>
      <c r="CM101" s="10">
        <v>0</v>
      </c>
      <c r="CN101" s="10">
        <v>246348</v>
      </c>
      <c r="CO101" s="10">
        <v>551206</v>
      </c>
      <c r="CP101" s="10">
        <v>0</v>
      </c>
      <c r="CQ101" s="10">
        <v>551206</v>
      </c>
      <c r="CR101" s="10">
        <v>258278</v>
      </c>
      <c r="CS101" s="10">
        <v>0</v>
      </c>
      <c r="CT101" s="10">
        <v>258278</v>
      </c>
      <c r="CU101" s="10">
        <v>1038717</v>
      </c>
      <c r="CV101" s="10">
        <v>0</v>
      </c>
      <c r="CW101" s="10">
        <v>1038717</v>
      </c>
      <c r="CX101" s="10">
        <v>314606</v>
      </c>
      <c r="CY101" s="10">
        <v>0</v>
      </c>
      <c r="CZ101" s="10">
        <v>314606</v>
      </c>
      <c r="DA101" s="10">
        <v>3943729</v>
      </c>
      <c r="DB101" s="10">
        <v>0</v>
      </c>
      <c r="DC101" s="10">
        <v>3943729</v>
      </c>
      <c r="DD101" s="10">
        <v>1043170</v>
      </c>
      <c r="DE101" s="10">
        <v>0</v>
      </c>
      <c r="DF101" s="10">
        <v>1043170</v>
      </c>
      <c r="DG101" s="10">
        <v>127700</v>
      </c>
      <c r="DH101" s="10">
        <v>0</v>
      </c>
      <c r="DI101" s="10">
        <v>127700</v>
      </c>
      <c r="DJ101" s="10">
        <v>2045307</v>
      </c>
      <c r="DK101" s="10">
        <v>0</v>
      </c>
      <c r="DL101" s="10">
        <v>2045307</v>
      </c>
      <c r="DM101" s="10">
        <v>542011</v>
      </c>
      <c r="DN101" s="10">
        <v>0</v>
      </c>
      <c r="DO101" s="10">
        <v>542011</v>
      </c>
      <c r="DP101" s="10">
        <v>794179</v>
      </c>
      <c r="DQ101" s="10">
        <v>0</v>
      </c>
      <c r="DR101" s="10">
        <v>794179</v>
      </c>
      <c r="DS101" s="10">
        <v>843584</v>
      </c>
      <c r="DT101" s="10">
        <v>0</v>
      </c>
      <c r="DU101" s="10">
        <v>843584</v>
      </c>
      <c r="DV101" s="10">
        <v>335484</v>
      </c>
      <c r="DW101" s="10">
        <v>0</v>
      </c>
      <c r="DX101" s="10">
        <v>335484</v>
      </c>
      <c r="DY101" s="10">
        <v>583395</v>
      </c>
      <c r="DZ101" s="10">
        <v>0</v>
      </c>
      <c r="EA101" s="10">
        <v>583395</v>
      </c>
      <c r="EB101" s="10">
        <v>68979</v>
      </c>
      <c r="EC101" s="10">
        <v>0</v>
      </c>
      <c r="ED101" s="10">
        <v>68979</v>
      </c>
      <c r="EE101" s="10">
        <v>770321</v>
      </c>
      <c r="EF101" s="10">
        <v>0</v>
      </c>
      <c r="EG101" s="10">
        <v>770321</v>
      </c>
      <c r="EH101" s="10">
        <v>3381577</v>
      </c>
      <c r="EI101" s="10">
        <v>0</v>
      </c>
      <c r="EJ101" s="10">
        <v>3381577</v>
      </c>
      <c r="EK101" s="10">
        <v>315168</v>
      </c>
      <c r="EL101" s="10">
        <v>0</v>
      </c>
      <c r="EM101" s="10">
        <v>315168</v>
      </c>
      <c r="EN101" s="10">
        <v>71579</v>
      </c>
      <c r="EO101" s="10">
        <v>0</v>
      </c>
      <c r="EP101" s="10">
        <v>71579</v>
      </c>
      <c r="EQ101" s="10">
        <v>1373885</v>
      </c>
      <c r="ER101" s="10">
        <v>0</v>
      </c>
      <c r="ES101" s="10">
        <v>1373885</v>
      </c>
      <c r="ET101" s="10">
        <v>1634150</v>
      </c>
      <c r="EU101" s="10">
        <v>0</v>
      </c>
      <c r="EV101" s="10">
        <v>1634150</v>
      </c>
      <c r="EW101" s="10">
        <v>121503</v>
      </c>
      <c r="EX101" s="10">
        <v>0</v>
      </c>
      <c r="EY101" s="10">
        <v>121503</v>
      </c>
      <c r="EZ101" s="10">
        <v>723434</v>
      </c>
      <c r="FA101" s="10">
        <v>0</v>
      </c>
      <c r="FB101" s="10">
        <v>723434</v>
      </c>
      <c r="FC101" s="10">
        <v>91217</v>
      </c>
      <c r="FD101" s="10">
        <v>0</v>
      </c>
      <c r="FE101" s="10">
        <v>91217</v>
      </c>
      <c r="FF101" s="344"/>
      <c r="FG101" s="344"/>
      <c r="FH101" s="341"/>
    </row>
    <row r="102" spans="1:164" ht="15" customHeight="1">
      <c r="A102" s="666" t="s">
        <v>569</v>
      </c>
      <c r="B102" s="666"/>
      <c r="C102" s="666"/>
      <c r="D102" s="10">
        <v>78781040</v>
      </c>
      <c r="E102" s="10"/>
      <c r="F102" s="10"/>
      <c r="G102" s="10">
        <v>48900357</v>
      </c>
      <c r="H102" s="10">
        <v>29880683</v>
      </c>
      <c r="I102" s="10">
        <v>729604</v>
      </c>
      <c r="J102" s="10">
        <v>515323</v>
      </c>
      <c r="K102" s="10">
        <v>214281</v>
      </c>
      <c r="L102" s="10">
        <v>322652</v>
      </c>
      <c r="M102" s="10">
        <v>316195</v>
      </c>
      <c r="N102" s="10">
        <v>6457</v>
      </c>
      <c r="O102" s="10">
        <v>1656707</v>
      </c>
      <c r="P102" s="10">
        <v>1040692</v>
      </c>
      <c r="Q102" s="10">
        <v>616015</v>
      </c>
      <c r="R102" s="10">
        <v>594387</v>
      </c>
      <c r="S102" s="10">
        <v>419595</v>
      </c>
      <c r="T102" s="10">
        <v>174792</v>
      </c>
      <c r="U102" s="10">
        <v>14613927</v>
      </c>
      <c r="V102" s="10">
        <v>8376080</v>
      </c>
      <c r="W102" s="10">
        <v>6237847</v>
      </c>
      <c r="X102" s="10">
        <v>1361664</v>
      </c>
      <c r="Y102" s="10">
        <v>892763</v>
      </c>
      <c r="Z102" s="10">
        <v>468901</v>
      </c>
      <c r="AA102" s="10">
        <v>622023</v>
      </c>
      <c r="AB102" s="10">
        <v>622023</v>
      </c>
      <c r="AC102" s="10">
        <v>0</v>
      </c>
      <c r="AD102" s="10">
        <v>324144</v>
      </c>
      <c r="AE102" s="10">
        <v>324144</v>
      </c>
      <c r="AF102" s="10">
        <v>0</v>
      </c>
      <c r="AG102" s="10">
        <v>157189</v>
      </c>
      <c r="AH102" s="10">
        <v>0</v>
      </c>
      <c r="AI102" s="10">
        <v>157189</v>
      </c>
      <c r="AJ102" s="10">
        <v>4348585</v>
      </c>
      <c r="AK102" s="10">
        <v>2385256</v>
      </c>
      <c r="AL102" s="10">
        <v>1963329</v>
      </c>
      <c r="AM102" s="10">
        <v>2120131</v>
      </c>
      <c r="AN102" s="10">
        <v>1289551</v>
      </c>
      <c r="AO102" s="10">
        <v>830580</v>
      </c>
      <c r="AP102" s="10">
        <v>228646</v>
      </c>
      <c r="AQ102" s="10">
        <v>228646</v>
      </c>
      <c r="AR102" s="10">
        <v>0</v>
      </c>
      <c r="AS102" s="10">
        <v>404152</v>
      </c>
      <c r="AT102" s="10">
        <v>272511</v>
      </c>
      <c r="AU102" s="10">
        <v>131641</v>
      </c>
      <c r="AV102" s="10">
        <v>2084823</v>
      </c>
      <c r="AW102" s="10">
        <v>1358234</v>
      </c>
      <c r="AX102" s="10">
        <v>726589</v>
      </c>
      <c r="AY102" s="10">
        <v>1063201</v>
      </c>
      <c r="AZ102" s="10">
        <v>633861</v>
      </c>
      <c r="BA102" s="10">
        <v>429340</v>
      </c>
      <c r="BB102" s="10">
        <v>436774</v>
      </c>
      <c r="BC102" s="10">
        <v>288286</v>
      </c>
      <c r="BD102" s="10">
        <v>148488</v>
      </c>
      <c r="BE102" s="10">
        <v>541739</v>
      </c>
      <c r="BF102" s="10">
        <v>309314</v>
      </c>
      <c r="BG102" s="10">
        <v>232425</v>
      </c>
      <c r="BH102" s="10">
        <v>948509</v>
      </c>
      <c r="BI102" s="10">
        <v>643981</v>
      </c>
      <c r="BJ102" s="10">
        <v>304528</v>
      </c>
      <c r="BK102" s="10">
        <v>982873</v>
      </c>
      <c r="BL102" s="10">
        <v>505650</v>
      </c>
      <c r="BM102" s="10">
        <v>477223</v>
      </c>
      <c r="BN102" s="10">
        <v>260281</v>
      </c>
      <c r="BO102" s="10">
        <v>162568</v>
      </c>
      <c r="BP102" s="10">
        <v>97713</v>
      </c>
      <c r="BQ102" s="10">
        <v>1915543</v>
      </c>
      <c r="BR102" s="10">
        <v>1477876</v>
      </c>
      <c r="BS102" s="10">
        <v>437667</v>
      </c>
      <c r="BT102" s="10">
        <v>952578</v>
      </c>
      <c r="BU102" s="10">
        <v>952578</v>
      </c>
      <c r="BV102" s="10">
        <v>0</v>
      </c>
      <c r="BW102" s="10">
        <v>2483722</v>
      </c>
      <c r="BX102" s="10">
        <v>1866187</v>
      </c>
      <c r="BY102" s="10">
        <v>617535</v>
      </c>
      <c r="BZ102" s="10">
        <v>1115097</v>
      </c>
      <c r="CA102" s="10">
        <v>565283</v>
      </c>
      <c r="CB102" s="10">
        <v>549814</v>
      </c>
      <c r="CC102" s="10">
        <v>517154</v>
      </c>
      <c r="CD102" s="10">
        <v>330941</v>
      </c>
      <c r="CE102" s="10">
        <v>186213</v>
      </c>
      <c r="CF102" s="10">
        <v>1000599</v>
      </c>
      <c r="CG102" s="10">
        <v>787988</v>
      </c>
      <c r="CH102" s="10">
        <v>212611</v>
      </c>
      <c r="CI102" s="10">
        <v>257663</v>
      </c>
      <c r="CJ102" s="10">
        <v>212280</v>
      </c>
      <c r="CK102" s="10">
        <v>45383</v>
      </c>
      <c r="CL102" s="10">
        <v>492655</v>
      </c>
      <c r="CM102" s="10">
        <v>349865</v>
      </c>
      <c r="CN102" s="10">
        <v>142790</v>
      </c>
      <c r="CO102" s="10">
        <v>771766</v>
      </c>
      <c r="CP102" s="10">
        <v>306013</v>
      </c>
      <c r="CQ102" s="10">
        <v>465753</v>
      </c>
      <c r="CR102" s="10">
        <v>225981</v>
      </c>
      <c r="CS102" s="10">
        <v>145827</v>
      </c>
      <c r="CT102" s="10">
        <v>80154</v>
      </c>
      <c r="CU102" s="10">
        <v>2042459</v>
      </c>
      <c r="CV102" s="10">
        <v>1336211</v>
      </c>
      <c r="CW102" s="10">
        <v>706248</v>
      </c>
      <c r="CX102" s="10">
        <v>721866</v>
      </c>
      <c r="CY102" s="10">
        <v>485069</v>
      </c>
      <c r="CZ102" s="10">
        <v>236797</v>
      </c>
      <c r="DA102" s="10">
        <v>6657688</v>
      </c>
      <c r="DB102" s="10">
        <v>3255033</v>
      </c>
      <c r="DC102" s="10">
        <v>3402655</v>
      </c>
      <c r="DD102" s="10">
        <v>1901562</v>
      </c>
      <c r="DE102" s="10">
        <v>1343093</v>
      </c>
      <c r="DF102" s="10">
        <v>558469</v>
      </c>
      <c r="DG102" s="10">
        <v>226813</v>
      </c>
      <c r="DH102" s="10">
        <v>105238</v>
      </c>
      <c r="DI102" s="10">
        <v>121575</v>
      </c>
      <c r="DJ102" s="10">
        <v>2105546</v>
      </c>
      <c r="DK102" s="10">
        <v>1600768</v>
      </c>
      <c r="DL102" s="10">
        <v>504778</v>
      </c>
      <c r="DM102" s="10">
        <v>728263</v>
      </c>
      <c r="DN102" s="10">
        <v>574979</v>
      </c>
      <c r="DO102" s="10">
        <v>153284</v>
      </c>
      <c r="DP102" s="10">
        <v>1309290</v>
      </c>
      <c r="DQ102" s="10">
        <v>766260</v>
      </c>
      <c r="DR102" s="10">
        <v>543030</v>
      </c>
      <c r="DS102" s="10">
        <v>3704845</v>
      </c>
      <c r="DT102" s="10">
        <v>2129781</v>
      </c>
      <c r="DU102" s="10">
        <v>1575064</v>
      </c>
      <c r="DV102" s="10">
        <v>221363</v>
      </c>
      <c r="DW102" s="10">
        <v>199314</v>
      </c>
      <c r="DX102" s="10">
        <v>22049</v>
      </c>
      <c r="DY102" s="10">
        <v>783434</v>
      </c>
      <c r="DZ102" s="10">
        <v>519373</v>
      </c>
      <c r="EA102" s="10">
        <v>264061</v>
      </c>
      <c r="EB102" s="10">
        <v>181614</v>
      </c>
      <c r="EC102" s="10">
        <v>119294</v>
      </c>
      <c r="ED102" s="10">
        <v>62320</v>
      </c>
      <c r="EE102" s="10">
        <v>1149226</v>
      </c>
      <c r="EF102" s="10">
        <v>712141</v>
      </c>
      <c r="EG102" s="10">
        <v>437085</v>
      </c>
      <c r="EH102" s="10">
        <v>6383102</v>
      </c>
      <c r="EI102" s="10">
        <v>3813532</v>
      </c>
      <c r="EJ102" s="10">
        <v>2569570</v>
      </c>
      <c r="EK102" s="10">
        <v>558382</v>
      </c>
      <c r="EL102" s="10">
        <v>372616</v>
      </c>
      <c r="EM102" s="10">
        <v>185766</v>
      </c>
      <c r="EN102" s="10">
        <v>151985</v>
      </c>
      <c r="EO102" s="10">
        <v>151528</v>
      </c>
      <c r="EP102" s="10">
        <v>457</v>
      </c>
      <c r="EQ102" s="10">
        <v>2625099</v>
      </c>
      <c r="ER102" s="10">
        <v>1430595</v>
      </c>
      <c r="ES102" s="10">
        <v>1194504</v>
      </c>
      <c r="ET102" s="10">
        <v>1730812</v>
      </c>
      <c r="EU102" s="10">
        <v>998610</v>
      </c>
      <c r="EV102" s="10">
        <v>732202</v>
      </c>
      <c r="EW102" s="10">
        <v>353606</v>
      </c>
      <c r="EX102" s="10">
        <v>301041</v>
      </c>
      <c r="EY102" s="10">
        <v>52565</v>
      </c>
      <c r="EZ102" s="10">
        <v>1525148</v>
      </c>
      <c r="FA102" s="10">
        <v>981193</v>
      </c>
      <c r="FB102" s="10">
        <v>543955</v>
      </c>
      <c r="FC102" s="10">
        <v>184168</v>
      </c>
      <c r="FD102" s="10">
        <v>125177</v>
      </c>
      <c r="FE102" s="10">
        <v>58991</v>
      </c>
      <c r="FF102" s="344"/>
      <c r="FG102" s="344"/>
      <c r="FH102" s="341"/>
    </row>
    <row r="103" spans="1:164" ht="15" customHeight="1">
      <c r="A103" s="666" t="s">
        <v>552</v>
      </c>
      <c r="B103" s="666"/>
      <c r="C103" s="666"/>
      <c r="D103" s="10">
        <v>2448165</v>
      </c>
      <c r="E103" s="10"/>
      <c r="F103" s="10"/>
      <c r="G103" s="10">
        <v>1567658</v>
      </c>
      <c r="H103" s="10">
        <v>880507</v>
      </c>
      <c r="I103" s="10">
        <v>23388</v>
      </c>
      <c r="J103" s="10">
        <v>21986</v>
      </c>
      <c r="K103" s="10">
        <v>1402</v>
      </c>
      <c r="L103" s="10">
        <v>2698</v>
      </c>
      <c r="M103" s="10">
        <v>2670</v>
      </c>
      <c r="N103" s="10">
        <v>28</v>
      </c>
      <c r="O103" s="10">
        <v>32575</v>
      </c>
      <c r="P103" s="10">
        <v>11971</v>
      </c>
      <c r="Q103" s="10">
        <v>20604</v>
      </c>
      <c r="R103" s="10">
        <v>18592</v>
      </c>
      <c r="S103" s="10">
        <v>138</v>
      </c>
      <c r="T103" s="10">
        <v>18454</v>
      </c>
      <c r="U103" s="10">
        <v>591773</v>
      </c>
      <c r="V103" s="10">
        <v>446017</v>
      </c>
      <c r="W103" s="10">
        <v>145756</v>
      </c>
      <c r="X103" s="10">
        <v>27436</v>
      </c>
      <c r="Y103" s="10">
        <v>18156</v>
      </c>
      <c r="Z103" s="10">
        <v>9280</v>
      </c>
      <c r="AA103" s="10">
        <v>2675</v>
      </c>
      <c r="AB103" s="10">
        <v>2675</v>
      </c>
      <c r="AC103" s="10">
        <v>0</v>
      </c>
      <c r="AD103" s="10">
        <v>1437</v>
      </c>
      <c r="AE103" s="10">
        <v>1437</v>
      </c>
      <c r="AF103" s="10">
        <v>0</v>
      </c>
      <c r="AG103" s="10">
        <v>3176</v>
      </c>
      <c r="AH103" s="10">
        <v>0</v>
      </c>
      <c r="AI103" s="10">
        <v>3176</v>
      </c>
      <c r="AJ103" s="10">
        <v>73133</v>
      </c>
      <c r="AK103" s="10">
        <v>27101</v>
      </c>
      <c r="AL103" s="10">
        <v>46032</v>
      </c>
      <c r="AM103" s="10">
        <v>65429</v>
      </c>
      <c r="AN103" s="10">
        <v>43362</v>
      </c>
      <c r="AO103" s="10">
        <v>22067</v>
      </c>
      <c r="AP103" s="10">
        <v>3420</v>
      </c>
      <c r="AQ103" s="10">
        <v>3420</v>
      </c>
      <c r="AR103" s="10">
        <v>0</v>
      </c>
      <c r="AS103" s="10">
        <v>16116</v>
      </c>
      <c r="AT103" s="10">
        <v>7819</v>
      </c>
      <c r="AU103" s="10">
        <v>8297</v>
      </c>
      <c r="AV103" s="10">
        <v>18424</v>
      </c>
      <c r="AW103" s="10">
        <v>14285</v>
      </c>
      <c r="AX103" s="10">
        <v>4139</v>
      </c>
      <c r="AY103" s="10">
        <v>17468</v>
      </c>
      <c r="AZ103" s="10">
        <v>10507</v>
      </c>
      <c r="BA103" s="10">
        <v>6961</v>
      </c>
      <c r="BB103" s="10">
        <v>4850</v>
      </c>
      <c r="BC103" s="10">
        <v>4004</v>
      </c>
      <c r="BD103" s="10">
        <v>846</v>
      </c>
      <c r="BE103" s="10">
        <v>20472</v>
      </c>
      <c r="BF103" s="10">
        <v>6815</v>
      </c>
      <c r="BG103" s="10">
        <v>13657</v>
      </c>
      <c r="BH103" s="10">
        <v>19914</v>
      </c>
      <c r="BI103" s="10">
        <v>1248</v>
      </c>
      <c r="BJ103" s="10">
        <v>18666</v>
      </c>
      <c r="BK103" s="10">
        <v>40049</v>
      </c>
      <c r="BL103" s="10">
        <v>13772</v>
      </c>
      <c r="BM103" s="10">
        <v>26277</v>
      </c>
      <c r="BN103" s="10">
        <v>8129</v>
      </c>
      <c r="BO103" s="10">
        <v>7668</v>
      </c>
      <c r="BP103" s="10">
        <v>461</v>
      </c>
      <c r="BQ103" s="10">
        <v>53934</v>
      </c>
      <c r="BR103" s="10">
        <v>52789</v>
      </c>
      <c r="BS103" s="10">
        <v>1145</v>
      </c>
      <c r="BT103" s="10">
        <v>41988</v>
      </c>
      <c r="BU103" s="10">
        <v>41988</v>
      </c>
      <c r="BV103" s="10">
        <v>0</v>
      </c>
      <c r="BW103" s="10">
        <v>8496</v>
      </c>
      <c r="BX103" s="10">
        <v>2736</v>
      </c>
      <c r="BY103" s="10">
        <v>5760</v>
      </c>
      <c r="BZ103" s="10">
        <v>38211</v>
      </c>
      <c r="CA103" s="10">
        <v>27533</v>
      </c>
      <c r="CB103" s="10">
        <v>10678</v>
      </c>
      <c r="CC103" s="10">
        <v>12446</v>
      </c>
      <c r="CD103" s="10">
        <v>4752</v>
      </c>
      <c r="CE103" s="10">
        <v>7694</v>
      </c>
      <c r="CF103" s="10">
        <v>10990</v>
      </c>
      <c r="CG103" s="10">
        <v>9239</v>
      </c>
      <c r="CH103" s="10">
        <v>1751</v>
      </c>
      <c r="CI103" s="10">
        <v>5108</v>
      </c>
      <c r="CJ103" s="10">
        <v>2776</v>
      </c>
      <c r="CK103" s="10">
        <v>2332</v>
      </c>
      <c r="CL103" s="10">
        <v>4491</v>
      </c>
      <c r="CM103" s="10">
        <v>3854</v>
      </c>
      <c r="CN103" s="10">
        <v>637</v>
      </c>
      <c r="CO103" s="10">
        <v>14611</v>
      </c>
      <c r="CP103" s="10">
        <v>5248</v>
      </c>
      <c r="CQ103" s="10">
        <v>9363</v>
      </c>
      <c r="CR103" s="10">
        <v>28615</v>
      </c>
      <c r="CS103" s="10">
        <v>28615</v>
      </c>
      <c r="CT103" s="10">
        <v>0</v>
      </c>
      <c r="CU103" s="10">
        <v>52717</v>
      </c>
      <c r="CV103" s="10">
        <v>37224</v>
      </c>
      <c r="CW103" s="10">
        <v>15493</v>
      </c>
      <c r="CX103" s="10">
        <v>5144</v>
      </c>
      <c r="CY103" s="10">
        <v>110</v>
      </c>
      <c r="CZ103" s="10">
        <v>5034</v>
      </c>
      <c r="DA103" s="10">
        <v>410189</v>
      </c>
      <c r="DB103" s="10">
        <v>285979</v>
      </c>
      <c r="DC103" s="10">
        <v>124210</v>
      </c>
      <c r="DD103" s="10">
        <v>46494</v>
      </c>
      <c r="DE103" s="10">
        <v>18490</v>
      </c>
      <c r="DF103" s="10">
        <v>28004</v>
      </c>
      <c r="DG103" s="10">
        <v>70243</v>
      </c>
      <c r="DH103" s="10">
        <v>1866</v>
      </c>
      <c r="DI103" s="10">
        <v>68377</v>
      </c>
      <c r="DJ103" s="10">
        <v>77205</v>
      </c>
      <c r="DK103" s="10">
        <v>72261</v>
      </c>
      <c r="DL103" s="10">
        <v>4944</v>
      </c>
      <c r="DM103" s="10">
        <v>39048</v>
      </c>
      <c r="DN103" s="10">
        <v>7517</v>
      </c>
      <c r="DO103" s="10">
        <v>31531</v>
      </c>
      <c r="DP103" s="10">
        <v>42965</v>
      </c>
      <c r="DQ103" s="10">
        <v>41620</v>
      </c>
      <c r="DR103" s="10">
        <v>1345</v>
      </c>
      <c r="DS103" s="10">
        <v>50546</v>
      </c>
      <c r="DT103" s="10">
        <v>29611</v>
      </c>
      <c r="DU103" s="10">
        <v>20935</v>
      </c>
      <c r="DV103" s="10">
        <v>4321</v>
      </c>
      <c r="DW103" s="10">
        <v>4304</v>
      </c>
      <c r="DX103" s="10">
        <v>17</v>
      </c>
      <c r="DY103" s="10">
        <v>12494</v>
      </c>
      <c r="DZ103" s="10">
        <v>7280</v>
      </c>
      <c r="EA103" s="10">
        <v>5214</v>
      </c>
      <c r="EB103" s="10">
        <v>1922</v>
      </c>
      <c r="EC103" s="10">
        <v>1849</v>
      </c>
      <c r="ED103" s="10">
        <v>73</v>
      </c>
      <c r="EE103" s="10">
        <v>9935</v>
      </c>
      <c r="EF103" s="10">
        <v>3456</v>
      </c>
      <c r="EG103" s="10">
        <v>6479</v>
      </c>
      <c r="EH103" s="10">
        <v>143452</v>
      </c>
      <c r="EI103" s="10">
        <v>69706</v>
      </c>
      <c r="EJ103" s="10">
        <v>73746</v>
      </c>
      <c r="EK103" s="10">
        <v>48353</v>
      </c>
      <c r="EL103" s="10">
        <v>47469</v>
      </c>
      <c r="EM103" s="10">
        <v>884</v>
      </c>
      <c r="EN103" s="10">
        <v>1130</v>
      </c>
      <c r="EO103" s="10">
        <v>1130</v>
      </c>
      <c r="EP103" s="10">
        <v>0</v>
      </c>
      <c r="EQ103" s="10">
        <v>72242</v>
      </c>
      <c r="ER103" s="10">
        <v>43537</v>
      </c>
      <c r="ES103" s="10">
        <v>28705</v>
      </c>
      <c r="ET103" s="10">
        <v>87227</v>
      </c>
      <c r="EU103" s="10">
        <v>43202</v>
      </c>
      <c r="EV103" s="10">
        <v>44025</v>
      </c>
      <c r="EW103" s="10">
        <v>10123</v>
      </c>
      <c r="EX103" s="10">
        <v>10114</v>
      </c>
      <c r="EY103" s="10">
        <v>9</v>
      </c>
      <c r="EZ103" s="10">
        <v>51930</v>
      </c>
      <c r="FA103" s="10">
        <v>16274</v>
      </c>
      <c r="FB103" s="10">
        <v>35656</v>
      </c>
      <c r="FC103" s="10">
        <v>441</v>
      </c>
      <c r="FD103" s="10">
        <v>78</v>
      </c>
      <c r="FE103" s="10">
        <v>363</v>
      </c>
      <c r="FF103" s="344"/>
      <c r="FG103" s="344"/>
      <c r="FH103" s="341"/>
    </row>
    <row r="104" spans="1:164" ht="15" customHeight="1">
      <c r="A104" s="666" t="s">
        <v>570</v>
      </c>
      <c r="B104" s="666"/>
      <c r="C104" s="666"/>
      <c r="D104" s="10">
        <v>14481892</v>
      </c>
      <c r="E104" s="10"/>
      <c r="F104" s="10"/>
      <c r="G104" s="10">
        <v>8799496</v>
      </c>
      <c r="H104" s="10">
        <v>5682396</v>
      </c>
      <c r="I104" s="10">
        <v>139980</v>
      </c>
      <c r="J104" s="10">
        <v>85240</v>
      </c>
      <c r="K104" s="10">
        <v>54740</v>
      </c>
      <c r="L104" s="10">
        <v>38170</v>
      </c>
      <c r="M104" s="10">
        <v>26836</v>
      </c>
      <c r="N104" s="10">
        <v>11334</v>
      </c>
      <c r="O104" s="10">
        <v>201923</v>
      </c>
      <c r="P104" s="10">
        <v>104887</v>
      </c>
      <c r="Q104" s="10">
        <v>97036</v>
      </c>
      <c r="R104" s="10">
        <v>93810</v>
      </c>
      <c r="S104" s="10">
        <v>82981</v>
      </c>
      <c r="T104" s="10">
        <v>10829</v>
      </c>
      <c r="U104" s="10">
        <v>4228904</v>
      </c>
      <c r="V104" s="10">
        <v>2627320</v>
      </c>
      <c r="W104" s="10">
        <v>1601584</v>
      </c>
      <c r="X104" s="10">
        <v>107548</v>
      </c>
      <c r="Y104" s="10">
        <v>70675</v>
      </c>
      <c r="Z104" s="10">
        <v>36873</v>
      </c>
      <c r="AA104" s="10">
        <v>101828</v>
      </c>
      <c r="AB104" s="10">
        <v>75717</v>
      </c>
      <c r="AC104" s="10">
        <v>26111</v>
      </c>
      <c r="AD104" s="10">
        <v>86547</v>
      </c>
      <c r="AE104" s="10">
        <v>66502</v>
      </c>
      <c r="AF104" s="10">
        <v>20045</v>
      </c>
      <c r="AG104" s="10">
        <v>107253</v>
      </c>
      <c r="AH104" s="10">
        <v>0</v>
      </c>
      <c r="AI104" s="10">
        <v>107253</v>
      </c>
      <c r="AJ104" s="10">
        <v>872090</v>
      </c>
      <c r="AK104" s="10">
        <v>324120</v>
      </c>
      <c r="AL104" s="10">
        <v>547970</v>
      </c>
      <c r="AM104" s="10">
        <v>149533</v>
      </c>
      <c r="AN104" s="10">
        <v>67612</v>
      </c>
      <c r="AO104" s="10">
        <v>81921</v>
      </c>
      <c r="AP104" s="10">
        <v>59904</v>
      </c>
      <c r="AQ104" s="10">
        <v>53695</v>
      </c>
      <c r="AR104" s="10">
        <v>6209</v>
      </c>
      <c r="AS104" s="10">
        <v>61283</v>
      </c>
      <c r="AT104" s="10">
        <v>42383</v>
      </c>
      <c r="AU104" s="10">
        <v>18900</v>
      </c>
      <c r="AV104" s="10">
        <v>280683</v>
      </c>
      <c r="AW104" s="10">
        <v>165921</v>
      </c>
      <c r="AX104" s="10">
        <v>114762</v>
      </c>
      <c r="AY104" s="10">
        <v>140937</v>
      </c>
      <c r="AZ104" s="10">
        <v>130744</v>
      </c>
      <c r="BA104" s="10">
        <v>10193</v>
      </c>
      <c r="BB104" s="10">
        <v>109896</v>
      </c>
      <c r="BC104" s="10">
        <v>72475</v>
      </c>
      <c r="BD104" s="10">
        <v>37421</v>
      </c>
      <c r="BE104" s="10">
        <v>95577</v>
      </c>
      <c r="BF104" s="10">
        <v>67263</v>
      </c>
      <c r="BG104" s="10">
        <v>28314</v>
      </c>
      <c r="BH104" s="10">
        <v>115727</v>
      </c>
      <c r="BI104" s="10">
        <v>91906</v>
      </c>
      <c r="BJ104" s="10">
        <v>23821</v>
      </c>
      <c r="BK104" s="10">
        <v>111006</v>
      </c>
      <c r="BL104" s="10">
        <v>54482</v>
      </c>
      <c r="BM104" s="10">
        <v>56524</v>
      </c>
      <c r="BN104" s="10">
        <v>47273</v>
      </c>
      <c r="BO104" s="10">
        <v>36365</v>
      </c>
      <c r="BP104" s="10">
        <v>10908</v>
      </c>
      <c r="BQ104" s="10">
        <v>343248</v>
      </c>
      <c r="BR104" s="10">
        <v>240443</v>
      </c>
      <c r="BS104" s="10">
        <v>102805</v>
      </c>
      <c r="BT104" s="10">
        <v>303099</v>
      </c>
      <c r="BU104" s="10">
        <v>89471</v>
      </c>
      <c r="BV104" s="10">
        <v>213628</v>
      </c>
      <c r="BW104" s="10">
        <v>455169</v>
      </c>
      <c r="BX104" s="10">
        <v>288671</v>
      </c>
      <c r="BY104" s="10">
        <v>166498</v>
      </c>
      <c r="BZ104" s="10">
        <v>260613</v>
      </c>
      <c r="CA104" s="10">
        <v>135696</v>
      </c>
      <c r="CB104" s="10">
        <v>124917</v>
      </c>
      <c r="CC104" s="10">
        <v>74177</v>
      </c>
      <c r="CD104" s="10">
        <v>59671</v>
      </c>
      <c r="CE104" s="10">
        <v>14506</v>
      </c>
      <c r="CF104" s="10">
        <v>110983</v>
      </c>
      <c r="CG104" s="10">
        <v>62906</v>
      </c>
      <c r="CH104" s="10">
        <v>48077</v>
      </c>
      <c r="CI104" s="10">
        <v>39307</v>
      </c>
      <c r="CJ104" s="10">
        <v>28215</v>
      </c>
      <c r="CK104" s="10">
        <v>11092</v>
      </c>
      <c r="CL104" s="10">
        <v>61868</v>
      </c>
      <c r="CM104" s="10">
        <v>35578</v>
      </c>
      <c r="CN104" s="10">
        <v>26290</v>
      </c>
      <c r="CO104" s="10">
        <v>189369</v>
      </c>
      <c r="CP104" s="10">
        <v>103479</v>
      </c>
      <c r="CQ104" s="10">
        <v>85890</v>
      </c>
      <c r="CR104" s="10">
        <v>57179</v>
      </c>
      <c r="CS104" s="10">
        <v>49038</v>
      </c>
      <c r="CT104" s="10">
        <v>8141</v>
      </c>
      <c r="CU104" s="10">
        <v>440371</v>
      </c>
      <c r="CV104" s="10">
        <v>269759</v>
      </c>
      <c r="CW104" s="10">
        <v>170612</v>
      </c>
      <c r="CX104" s="10">
        <v>75628</v>
      </c>
      <c r="CY104" s="10">
        <v>67314</v>
      </c>
      <c r="CZ104" s="10">
        <v>8314</v>
      </c>
      <c r="DA104" s="10">
        <v>1118403</v>
      </c>
      <c r="DB104" s="10">
        <v>566245</v>
      </c>
      <c r="DC104" s="10">
        <v>552158</v>
      </c>
      <c r="DD104" s="10">
        <v>326434</v>
      </c>
      <c r="DE104" s="10">
        <v>217011</v>
      </c>
      <c r="DF104" s="10">
        <v>109423</v>
      </c>
      <c r="DG104" s="10">
        <v>22999</v>
      </c>
      <c r="DH104" s="10">
        <v>10301</v>
      </c>
      <c r="DI104" s="10">
        <v>12698</v>
      </c>
      <c r="DJ104" s="10">
        <v>277192</v>
      </c>
      <c r="DK104" s="10">
        <v>194411</v>
      </c>
      <c r="DL104" s="10">
        <v>82781</v>
      </c>
      <c r="DM104" s="10">
        <v>130408</v>
      </c>
      <c r="DN104" s="10">
        <v>101094</v>
      </c>
      <c r="DO104" s="10">
        <v>29314</v>
      </c>
      <c r="DP104" s="10">
        <v>354563</v>
      </c>
      <c r="DQ104" s="10">
        <v>251665</v>
      </c>
      <c r="DR104" s="10">
        <v>102898</v>
      </c>
      <c r="DS104" s="10">
        <v>358173</v>
      </c>
      <c r="DT104" s="10">
        <v>223004</v>
      </c>
      <c r="DU104" s="10">
        <v>135169</v>
      </c>
      <c r="DV104" s="10">
        <v>33251</v>
      </c>
      <c r="DW104" s="10">
        <v>22596</v>
      </c>
      <c r="DX104" s="10">
        <v>10655</v>
      </c>
      <c r="DY104" s="10">
        <v>137599</v>
      </c>
      <c r="DZ104" s="10">
        <v>107465</v>
      </c>
      <c r="EA104" s="10">
        <v>30134</v>
      </c>
      <c r="EB104" s="10">
        <v>30222</v>
      </c>
      <c r="EC104" s="10">
        <v>26590</v>
      </c>
      <c r="ED104" s="10">
        <v>3632</v>
      </c>
      <c r="EE104" s="10">
        <v>150173</v>
      </c>
      <c r="EF104" s="10">
        <v>96713</v>
      </c>
      <c r="EG104" s="10">
        <v>53460</v>
      </c>
      <c r="EH104" s="10">
        <v>905321</v>
      </c>
      <c r="EI104" s="10">
        <v>566168</v>
      </c>
      <c r="EJ104" s="10">
        <v>339153</v>
      </c>
      <c r="EK104" s="10">
        <v>85569</v>
      </c>
      <c r="EL104" s="10">
        <v>57081</v>
      </c>
      <c r="EM104" s="10">
        <v>28488</v>
      </c>
      <c r="EN104" s="10">
        <v>37901</v>
      </c>
      <c r="EO104" s="10">
        <v>36259</v>
      </c>
      <c r="EP104" s="10">
        <v>1642</v>
      </c>
      <c r="EQ104" s="10">
        <v>299509</v>
      </c>
      <c r="ER104" s="10">
        <v>195939</v>
      </c>
      <c r="ES104" s="10">
        <v>103570</v>
      </c>
      <c r="ET104" s="10">
        <v>310949</v>
      </c>
      <c r="EU104" s="10">
        <v>189278</v>
      </c>
      <c r="EV104" s="10">
        <v>121671</v>
      </c>
      <c r="EW104" s="10">
        <v>88765</v>
      </c>
      <c r="EX104" s="10">
        <v>85036</v>
      </c>
      <c r="EY104" s="10">
        <v>3729</v>
      </c>
      <c r="EZ104" s="10">
        <v>215317</v>
      </c>
      <c r="FA104" s="10">
        <v>144477</v>
      </c>
      <c r="FB104" s="10">
        <v>70840</v>
      </c>
      <c r="FC104" s="10">
        <v>38261</v>
      </c>
      <c r="FD104" s="10">
        <v>30798</v>
      </c>
      <c r="FE104" s="10">
        <v>7463</v>
      </c>
      <c r="FF104" s="344"/>
      <c r="FG104" s="344"/>
      <c r="FH104" s="341"/>
    </row>
    <row r="105" spans="1:164" ht="15" customHeight="1">
      <c r="A105" s="666" t="s">
        <v>571</v>
      </c>
      <c r="B105" s="666"/>
      <c r="C105" s="666"/>
      <c r="D105" s="446"/>
      <c r="E105" s="446"/>
      <c r="F105" s="446"/>
      <c r="G105" s="446"/>
      <c r="H105" s="446"/>
      <c r="I105" s="446"/>
      <c r="J105" s="446"/>
      <c r="K105" s="446"/>
      <c r="L105" s="446"/>
      <c r="M105" s="446"/>
      <c r="N105" s="446"/>
      <c r="O105" s="446"/>
      <c r="P105" s="446"/>
      <c r="Q105" s="446"/>
      <c r="R105" s="446"/>
      <c r="S105" s="446"/>
      <c r="T105" s="446"/>
      <c r="U105" s="446"/>
      <c r="V105" s="446"/>
      <c r="W105" s="446"/>
      <c r="X105" s="446"/>
      <c r="Y105" s="446"/>
      <c r="Z105" s="446"/>
      <c r="AA105" s="446"/>
      <c r="AB105" s="446"/>
      <c r="AC105" s="446"/>
      <c r="AD105" s="446"/>
      <c r="AE105" s="446"/>
      <c r="AF105" s="446"/>
      <c r="AG105" s="446"/>
      <c r="AH105" s="446"/>
      <c r="AI105" s="446"/>
      <c r="AJ105" s="446"/>
      <c r="AK105" s="446"/>
      <c r="AL105" s="446"/>
      <c r="AM105" s="446"/>
      <c r="AN105" s="446"/>
      <c r="AO105" s="446"/>
      <c r="AP105" s="446"/>
      <c r="AQ105" s="446"/>
      <c r="AR105" s="446"/>
      <c r="AS105" s="446"/>
      <c r="AT105" s="446"/>
      <c r="AU105" s="446"/>
      <c r="AV105" s="446"/>
      <c r="AW105" s="446"/>
      <c r="AX105" s="446"/>
      <c r="AY105" s="446"/>
      <c r="AZ105" s="446"/>
      <c r="BA105" s="446"/>
      <c r="BB105" s="446"/>
      <c r="BC105" s="446"/>
      <c r="BD105" s="446"/>
      <c r="BE105" s="446"/>
      <c r="BF105" s="446"/>
      <c r="BG105" s="446"/>
      <c r="BH105" s="446"/>
      <c r="BI105" s="446"/>
      <c r="BJ105" s="446"/>
      <c r="BK105" s="446"/>
      <c r="BL105" s="446"/>
      <c r="BM105" s="446"/>
      <c r="BN105" s="446"/>
      <c r="BO105" s="446"/>
      <c r="BP105" s="446"/>
      <c r="BQ105" s="446"/>
      <c r="BR105" s="446"/>
      <c r="BS105" s="446"/>
      <c r="BT105" s="446"/>
      <c r="BU105" s="446"/>
      <c r="BV105" s="446"/>
      <c r="BW105" s="446"/>
      <c r="BX105" s="446"/>
      <c r="BY105" s="446"/>
      <c r="BZ105" s="446"/>
      <c r="CA105" s="446"/>
      <c r="CB105" s="446"/>
      <c r="CC105" s="446"/>
      <c r="CD105" s="446"/>
      <c r="CE105" s="446"/>
      <c r="CF105" s="446"/>
      <c r="CG105" s="446"/>
      <c r="CH105" s="446"/>
      <c r="CI105" s="446"/>
      <c r="CJ105" s="446"/>
      <c r="CK105" s="446"/>
      <c r="CL105" s="446"/>
      <c r="CM105" s="446"/>
      <c r="CN105" s="446"/>
      <c r="CO105" s="446"/>
      <c r="CP105" s="446"/>
      <c r="CQ105" s="446"/>
      <c r="CR105" s="446"/>
      <c r="CS105" s="446"/>
      <c r="CT105" s="446"/>
      <c r="CU105" s="446"/>
      <c r="CV105" s="446"/>
      <c r="CW105" s="446"/>
      <c r="CX105" s="446"/>
      <c r="CY105" s="446"/>
      <c r="CZ105" s="446"/>
      <c r="DA105" s="446"/>
      <c r="DB105" s="446"/>
      <c r="DC105" s="446"/>
      <c r="DD105" s="446"/>
      <c r="DE105" s="446"/>
      <c r="DF105" s="446"/>
      <c r="DG105" s="446"/>
      <c r="DH105" s="446"/>
      <c r="DI105" s="446"/>
      <c r="DJ105" s="446"/>
      <c r="DK105" s="446"/>
      <c r="DL105" s="446"/>
      <c r="DM105" s="446"/>
      <c r="DN105" s="446"/>
      <c r="DO105" s="446"/>
      <c r="DP105" s="446"/>
      <c r="DQ105" s="446"/>
      <c r="DR105" s="446"/>
      <c r="DS105" s="446"/>
      <c r="DT105" s="446"/>
      <c r="DU105" s="446"/>
      <c r="DV105" s="446"/>
      <c r="DW105" s="446"/>
      <c r="DX105" s="446"/>
      <c r="DY105" s="446"/>
      <c r="DZ105" s="446"/>
      <c r="EA105" s="446"/>
      <c r="EB105" s="446"/>
      <c r="EC105" s="446"/>
      <c r="ED105" s="446"/>
      <c r="EE105" s="446"/>
      <c r="EF105" s="446"/>
      <c r="EG105" s="446"/>
      <c r="EH105" s="446"/>
      <c r="EI105" s="446"/>
      <c r="EJ105" s="446"/>
      <c r="EK105" s="446"/>
      <c r="EL105" s="446"/>
      <c r="EM105" s="446"/>
      <c r="EN105" s="446"/>
      <c r="EO105" s="446"/>
      <c r="EP105" s="446"/>
      <c r="EQ105" s="446"/>
      <c r="ER105" s="446"/>
      <c r="ES105" s="446"/>
      <c r="ET105" s="446"/>
      <c r="EU105" s="446"/>
      <c r="EV105" s="446"/>
      <c r="EW105" s="446"/>
      <c r="EX105" s="446"/>
      <c r="EY105" s="446"/>
      <c r="EZ105" s="446"/>
      <c r="FA105" s="446"/>
      <c r="FB105" s="446"/>
      <c r="FC105" s="446"/>
      <c r="FD105" s="446"/>
      <c r="FE105" s="446"/>
      <c r="FF105" s="344"/>
      <c r="FG105" s="344"/>
      <c r="FH105" s="341"/>
    </row>
    <row r="106" spans="1:164" ht="15" customHeight="1">
      <c r="A106" s="666" t="s">
        <v>515</v>
      </c>
      <c r="B106" s="666"/>
      <c r="C106" s="666"/>
      <c r="D106" s="10">
        <v>31915453</v>
      </c>
      <c r="E106" s="10"/>
      <c r="F106" s="10"/>
      <c r="G106" s="10">
        <v>21539717</v>
      </c>
      <c r="H106" s="10">
        <v>10375736</v>
      </c>
      <c r="I106" s="10">
        <v>289417</v>
      </c>
      <c r="J106" s="10">
        <v>280125</v>
      </c>
      <c r="K106" s="10">
        <v>9292</v>
      </c>
      <c r="L106" s="10">
        <v>369343</v>
      </c>
      <c r="M106" s="10">
        <v>354917</v>
      </c>
      <c r="N106" s="10">
        <v>14426</v>
      </c>
      <c r="O106" s="10">
        <v>476955</v>
      </c>
      <c r="P106" s="10">
        <v>277023</v>
      </c>
      <c r="Q106" s="10">
        <v>199932</v>
      </c>
      <c r="R106" s="10">
        <v>349771</v>
      </c>
      <c r="S106" s="10">
        <v>276411</v>
      </c>
      <c r="T106" s="10">
        <v>73360</v>
      </c>
      <c r="U106" s="10">
        <v>6925964</v>
      </c>
      <c r="V106" s="10">
        <v>4962448</v>
      </c>
      <c r="W106" s="10">
        <v>1963516</v>
      </c>
      <c r="X106" s="10">
        <v>608789</v>
      </c>
      <c r="Y106" s="10">
        <v>391775</v>
      </c>
      <c r="Z106" s="10">
        <v>217014</v>
      </c>
      <c r="AA106" s="10">
        <v>215736</v>
      </c>
      <c r="AB106" s="10">
        <v>198914</v>
      </c>
      <c r="AC106" s="10">
        <v>16822</v>
      </c>
      <c r="AD106" s="10">
        <v>116288</v>
      </c>
      <c r="AE106" s="10">
        <v>112726</v>
      </c>
      <c r="AF106" s="10">
        <v>3562</v>
      </c>
      <c r="AG106" s="10">
        <v>83162</v>
      </c>
      <c r="AH106" s="10">
        <v>0</v>
      </c>
      <c r="AI106" s="10">
        <v>83162</v>
      </c>
      <c r="AJ106" s="10">
        <v>3897659</v>
      </c>
      <c r="AK106" s="10">
        <v>1346500</v>
      </c>
      <c r="AL106" s="10">
        <v>2551159</v>
      </c>
      <c r="AM106" s="10">
        <v>572833</v>
      </c>
      <c r="AN106" s="10">
        <v>526874</v>
      </c>
      <c r="AO106" s="10">
        <v>45959</v>
      </c>
      <c r="AP106" s="10">
        <v>157487</v>
      </c>
      <c r="AQ106" s="10">
        <v>153976</v>
      </c>
      <c r="AR106" s="10">
        <v>3511</v>
      </c>
      <c r="AS106" s="10">
        <v>330091</v>
      </c>
      <c r="AT106" s="10">
        <v>239903</v>
      </c>
      <c r="AU106" s="10">
        <v>90188</v>
      </c>
      <c r="AV106" s="10">
        <v>683814</v>
      </c>
      <c r="AW106" s="10">
        <v>187439</v>
      </c>
      <c r="AX106" s="10">
        <v>496375</v>
      </c>
      <c r="AY106" s="10">
        <v>512216</v>
      </c>
      <c r="AZ106" s="10">
        <v>377676</v>
      </c>
      <c r="BA106" s="10">
        <v>134540</v>
      </c>
      <c r="BB106" s="10">
        <v>476244</v>
      </c>
      <c r="BC106" s="10">
        <v>276073</v>
      </c>
      <c r="BD106" s="10">
        <v>200171</v>
      </c>
      <c r="BE106" s="10">
        <v>283928</v>
      </c>
      <c r="BF106" s="10">
        <v>222447</v>
      </c>
      <c r="BG106" s="10">
        <v>61481</v>
      </c>
      <c r="BH106" s="10">
        <v>426767</v>
      </c>
      <c r="BI106" s="10">
        <v>384321</v>
      </c>
      <c r="BJ106" s="10">
        <v>42446</v>
      </c>
      <c r="BK106" s="10">
        <v>1070150</v>
      </c>
      <c r="BL106" s="10">
        <v>793638</v>
      </c>
      <c r="BM106" s="10">
        <v>276512</v>
      </c>
      <c r="BN106" s="10">
        <v>147123</v>
      </c>
      <c r="BO106" s="10">
        <v>137181</v>
      </c>
      <c r="BP106" s="10">
        <v>9942</v>
      </c>
      <c r="BQ106" s="10">
        <v>583402</v>
      </c>
      <c r="BR106" s="10">
        <v>432630</v>
      </c>
      <c r="BS106" s="10">
        <v>150772</v>
      </c>
      <c r="BT106" s="10">
        <v>248131</v>
      </c>
      <c r="BU106" s="10">
        <v>223895</v>
      </c>
      <c r="BV106" s="10">
        <v>24236</v>
      </c>
      <c r="BW106" s="10">
        <v>426428</v>
      </c>
      <c r="BX106" s="10">
        <v>352782</v>
      </c>
      <c r="BY106" s="10">
        <v>73646</v>
      </c>
      <c r="BZ106" s="10">
        <v>909992</v>
      </c>
      <c r="CA106" s="10">
        <v>647485</v>
      </c>
      <c r="CB106" s="10">
        <v>262507</v>
      </c>
      <c r="CC106" s="10">
        <v>305245</v>
      </c>
      <c r="CD106" s="10">
        <v>281104</v>
      </c>
      <c r="CE106" s="10">
        <v>24141</v>
      </c>
      <c r="CF106" s="10">
        <v>425166</v>
      </c>
      <c r="CG106" s="10">
        <v>355668</v>
      </c>
      <c r="CH106" s="10">
        <v>69498</v>
      </c>
      <c r="CI106" s="10">
        <v>331348</v>
      </c>
      <c r="CJ106" s="10">
        <v>280644</v>
      </c>
      <c r="CK106" s="10">
        <v>50704</v>
      </c>
      <c r="CL106" s="10">
        <v>326458</v>
      </c>
      <c r="CM106" s="10">
        <v>181216</v>
      </c>
      <c r="CN106" s="10">
        <v>145242</v>
      </c>
      <c r="CO106" s="10">
        <v>306783</v>
      </c>
      <c r="CP106" s="10">
        <v>140188</v>
      </c>
      <c r="CQ106" s="10">
        <v>166595</v>
      </c>
      <c r="CR106" s="10">
        <v>65120</v>
      </c>
      <c r="CS106" s="10">
        <v>57101</v>
      </c>
      <c r="CT106" s="10">
        <v>8019</v>
      </c>
      <c r="CU106" s="10">
        <v>447314</v>
      </c>
      <c r="CV106" s="10">
        <v>413909</v>
      </c>
      <c r="CW106" s="10">
        <v>33405</v>
      </c>
      <c r="CX106" s="10">
        <v>360154</v>
      </c>
      <c r="CY106" s="10">
        <v>245265</v>
      </c>
      <c r="CZ106" s="10">
        <v>114889</v>
      </c>
      <c r="DA106" s="10">
        <v>663332</v>
      </c>
      <c r="DB106" s="10">
        <v>490513</v>
      </c>
      <c r="DC106" s="10">
        <v>172819</v>
      </c>
      <c r="DD106" s="10">
        <v>651163</v>
      </c>
      <c r="DE106" s="10">
        <v>499188</v>
      </c>
      <c r="DF106" s="10">
        <v>151975</v>
      </c>
      <c r="DG106" s="10">
        <v>241401</v>
      </c>
      <c r="DH106" s="10">
        <v>136759</v>
      </c>
      <c r="DI106" s="10">
        <v>104642</v>
      </c>
      <c r="DJ106" s="10">
        <v>489548</v>
      </c>
      <c r="DK106" s="10">
        <v>403052</v>
      </c>
      <c r="DL106" s="10">
        <v>86496</v>
      </c>
      <c r="DM106" s="10">
        <v>156853</v>
      </c>
      <c r="DN106" s="10">
        <v>142850</v>
      </c>
      <c r="DO106" s="10">
        <v>14003</v>
      </c>
      <c r="DP106" s="10">
        <v>578760</v>
      </c>
      <c r="DQ106" s="10">
        <v>405222</v>
      </c>
      <c r="DR106" s="10">
        <v>173538</v>
      </c>
      <c r="DS106" s="10">
        <v>791889</v>
      </c>
      <c r="DT106" s="10">
        <v>675619</v>
      </c>
      <c r="DU106" s="10">
        <v>116270</v>
      </c>
      <c r="DV106" s="10">
        <v>65317</v>
      </c>
      <c r="DW106" s="10">
        <v>49743</v>
      </c>
      <c r="DX106" s="10">
        <v>15574</v>
      </c>
      <c r="DY106" s="10">
        <v>285157</v>
      </c>
      <c r="DZ106" s="10">
        <v>238536</v>
      </c>
      <c r="EA106" s="10">
        <v>46621</v>
      </c>
      <c r="EB106" s="10">
        <v>205571</v>
      </c>
      <c r="EC106" s="10">
        <v>161434</v>
      </c>
      <c r="ED106" s="10">
        <v>44137</v>
      </c>
      <c r="EE106" s="10">
        <v>388550</v>
      </c>
      <c r="EF106" s="10">
        <v>343266</v>
      </c>
      <c r="EG106" s="10">
        <v>45284</v>
      </c>
      <c r="EH106" s="10">
        <v>1472417</v>
      </c>
      <c r="EI106" s="10">
        <v>654375</v>
      </c>
      <c r="EJ106" s="10">
        <v>818042</v>
      </c>
      <c r="EK106" s="10">
        <v>288386</v>
      </c>
      <c r="EL106" s="10">
        <v>213338</v>
      </c>
      <c r="EM106" s="10">
        <v>75048</v>
      </c>
      <c r="EN106" s="10">
        <v>113655</v>
      </c>
      <c r="EO106" s="10">
        <v>110675</v>
      </c>
      <c r="EP106" s="10">
        <v>2980</v>
      </c>
      <c r="EQ106" s="10">
        <v>456227</v>
      </c>
      <c r="ER106" s="10">
        <v>252634</v>
      </c>
      <c r="ES106" s="10">
        <v>203593</v>
      </c>
      <c r="ET106" s="10">
        <v>1249756</v>
      </c>
      <c r="EU106" s="10">
        <v>833513</v>
      </c>
      <c r="EV106" s="10">
        <v>416243</v>
      </c>
      <c r="EW106" s="10">
        <v>241114</v>
      </c>
      <c r="EX106" s="10">
        <v>235464</v>
      </c>
      <c r="EY106" s="10">
        <v>5650</v>
      </c>
      <c r="EZ106" s="10">
        <v>655983</v>
      </c>
      <c r="FA106" s="10">
        <v>429235</v>
      </c>
      <c r="FB106" s="10">
        <v>226748</v>
      </c>
      <c r="FC106" s="10">
        <v>191096</v>
      </c>
      <c r="FD106" s="10">
        <v>152047</v>
      </c>
      <c r="FE106" s="10">
        <v>39049</v>
      </c>
      <c r="FF106" s="344"/>
      <c r="FG106" s="344"/>
      <c r="FH106" s="341"/>
    </row>
    <row r="107" spans="1:164" ht="15" customHeight="1">
      <c r="A107" s="666" t="s">
        <v>552</v>
      </c>
      <c r="B107" s="666"/>
      <c r="C107" s="666"/>
      <c r="D107" s="10">
        <v>5439703</v>
      </c>
      <c r="E107" s="10"/>
      <c r="F107" s="10"/>
      <c r="G107" s="10">
        <v>2701733</v>
      </c>
      <c r="H107" s="10">
        <v>2737970</v>
      </c>
      <c r="I107" s="10">
        <v>53805</v>
      </c>
      <c r="J107" s="10">
        <v>53549</v>
      </c>
      <c r="K107" s="10">
        <v>256</v>
      </c>
      <c r="L107" s="10">
        <v>14882</v>
      </c>
      <c r="M107" s="10">
        <v>13740</v>
      </c>
      <c r="N107" s="10">
        <v>1142</v>
      </c>
      <c r="O107" s="10">
        <v>82168</v>
      </c>
      <c r="P107" s="10">
        <v>14780</v>
      </c>
      <c r="Q107" s="10">
        <v>67388</v>
      </c>
      <c r="R107" s="10">
        <v>49033</v>
      </c>
      <c r="S107" s="10">
        <v>17877</v>
      </c>
      <c r="T107" s="10">
        <v>31156</v>
      </c>
      <c r="U107" s="10">
        <v>1024162</v>
      </c>
      <c r="V107" s="10">
        <v>600158</v>
      </c>
      <c r="W107" s="10">
        <v>424004</v>
      </c>
      <c r="X107" s="10">
        <v>117168</v>
      </c>
      <c r="Y107" s="10">
        <v>47945</v>
      </c>
      <c r="Z107" s="10">
        <v>69223</v>
      </c>
      <c r="AA107" s="10">
        <v>46934</v>
      </c>
      <c r="AB107" s="10">
        <v>39715</v>
      </c>
      <c r="AC107" s="10">
        <v>7219</v>
      </c>
      <c r="AD107" s="10">
        <v>5904</v>
      </c>
      <c r="AE107" s="10">
        <v>4482</v>
      </c>
      <c r="AF107" s="10">
        <v>1422</v>
      </c>
      <c r="AG107" s="10">
        <v>6867</v>
      </c>
      <c r="AH107" s="10">
        <v>0</v>
      </c>
      <c r="AI107" s="10">
        <v>6867</v>
      </c>
      <c r="AJ107" s="10">
        <v>901473</v>
      </c>
      <c r="AK107" s="10">
        <v>167431</v>
      </c>
      <c r="AL107" s="10">
        <v>734042</v>
      </c>
      <c r="AM107" s="10">
        <v>94268</v>
      </c>
      <c r="AN107" s="10">
        <v>87602</v>
      </c>
      <c r="AO107" s="10">
        <v>6666</v>
      </c>
      <c r="AP107" s="10">
        <v>44333</v>
      </c>
      <c r="AQ107" s="10">
        <v>42724</v>
      </c>
      <c r="AR107" s="10">
        <v>1609</v>
      </c>
      <c r="AS107" s="10">
        <v>35768</v>
      </c>
      <c r="AT107" s="10">
        <v>23401</v>
      </c>
      <c r="AU107" s="10">
        <v>12367</v>
      </c>
      <c r="AV107" s="10">
        <v>67168</v>
      </c>
      <c r="AW107" s="10">
        <v>9560</v>
      </c>
      <c r="AX107" s="10">
        <v>57608</v>
      </c>
      <c r="AY107" s="10">
        <v>64402</v>
      </c>
      <c r="AZ107" s="10">
        <v>41121</v>
      </c>
      <c r="BA107" s="10">
        <v>23281</v>
      </c>
      <c r="BB107" s="10">
        <v>163007</v>
      </c>
      <c r="BC107" s="10">
        <v>48205</v>
      </c>
      <c r="BD107" s="10">
        <v>114802</v>
      </c>
      <c r="BE107" s="10">
        <v>16423</v>
      </c>
      <c r="BF107" s="10">
        <v>6028</v>
      </c>
      <c r="BG107" s="10">
        <v>10395</v>
      </c>
      <c r="BH107" s="10">
        <v>24548</v>
      </c>
      <c r="BI107" s="10">
        <v>22104</v>
      </c>
      <c r="BJ107" s="10">
        <v>2444</v>
      </c>
      <c r="BK107" s="10">
        <v>535913</v>
      </c>
      <c r="BL107" s="10">
        <v>401343</v>
      </c>
      <c r="BM107" s="10">
        <v>134570</v>
      </c>
      <c r="BN107" s="10">
        <v>7550</v>
      </c>
      <c r="BO107" s="10">
        <v>6361</v>
      </c>
      <c r="BP107" s="10">
        <v>1189</v>
      </c>
      <c r="BQ107" s="10">
        <v>52636</v>
      </c>
      <c r="BR107" s="10">
        <v>48386</v>
      </c>
      <c r="BS107" s="10">
        <v>4250</v>
      </c>
      <c r="BT107" s="10">
        <v>46891</v>
      </c>
      <c r="BU107" s="10">
        <v>43677</v>
      </c>
      <c r="BV107" s="10">
        <v>3214</v>
      </c>
      <c r="BW107" s="10">
        <v>34820</v>
      </c>
      <c r="BX107" s="10">
        <v>17211</v>
      </c>
      <c r="BY107" s="10">
        <v>17609</v>
      </c>
      <c r="BZ107" s="10">
        <v>117833</v>
      </c>
      <c r="CA107" s="10">
        <v>60189</v>
      </c>
      <c r="CB107" s="10">
        <v>57644</v>
      </c>
      <c r="CC107" s="10">
        <v>28774</v>
      </c>
      <c r="CD107" s="10">
        <v>25920</v>
      </c>
      <c r="CE107" s="10">
        <v>2854</v>
      </c>
      <c r="CF107" s="10">
        <v>47393</v>
      </c>
      <c r="CG107" s="10">
        <v>26459</v>
      </c>
      <c r="CH107" s="10">
        <v>20934</v>
      </c>
      <c r="CI107" s="10">
        <v>14763</v>
      </c>
      <c r="CJ107" s="10">
        <v>6625</v>
      </c>
      <c r="CK107" s="10">
        <v>8138</v>
      </c>
      <c r="CL107" s="10">
        <v>51436</v>
      </c>
      <c r="CM107" s="10">
        <v>10507</v>
      </c>
      <c r="CN107" s="10">
        <v>40929</v>
      </c>
      <c r="CO107" s="10">
        <v>104230</v>
      </c>
      <c r="CP107" s="10">
        <v>8185</v>
      </c>
      <c r="CQ107" s="10">
        <v>96045</v>
      </c>
      <c r="CR107" s="10">
        <v>6563</v>
      </c>
      <c r="CS107" s="10">
        <v>5838</v>
      </c>
      <c r="CT107" s="10">
        <v>725</v>
      </c>
      <c r="CU107" s="10">
        <v>78721</v>
      </c>
      <c r="CV107" s="10">
        <v>61508</v>
      </c>
      <c r="CW107" s="10">
        <v>17213</v>
      </c>
      <c r="CX107" s="10">
        <v>50895</v>
      </c>
      <c r="CY107" s="10">
        <v>15739</v>
      </c>
      <c r="CZ107" s="10">
        <v>35156</v>
      </c>
      <c r="DA107" s="10">
        <v>123576</v>
      </c>
      <c r="DB107" s="10">
        <v>104389</v>
      </c>
      <c r="DC107" s="10">
        <v>19187</v>
      </c>
      <c r="DD107" s="10">
        <v>69505</v>
      </c>
      <c r="DE107" s="10">
        <v>48320</v>
      </c>
      <c r="DF107" s="10">
        <v>21185</v>
      </c>
      <c r="DG107" s="10">
        <v>43224</v>
      </c>
      <c r="DH107" s="10">
        <v>25288</v>
      </c>
      <c r="DI107" s="10">
        <v>17936</v>
      </c>
      <c r="DJ107" s="10">
        <v>81616</v>
      </c>
      <c r="DK107" s="10">
        <v>65980</v>
      </c>
      <c r="DL107" s="10">
        <v>15636</v>
      </c>
      <c r="DM107" s="10">
        <v>24797</v>
      </c>
      <c r="DN107" s="10">
        <v>23596</v>
      </c>
      <c r="DO107" s="10">
        <v>1201</v>
      </c>
      <c r="DP107" s="10">
        <v>46906</v>
      </c>
      <c r="DQ107" s="10">
        <v>12028</v>
      </c>
      <c r="DR107" s="10">
        <v>34878</v>
      </c>
      <c r="DS107" s="10">
        <v>77068</v>
      </c>
      <c r="DT107" s="10">
        <v>68991</v>
      </c>
      <c r="DU107" s="10">
        <v>8077</v>
      </c>
      <c r="DV107" s="10">
        <v>3924</v>
      </c>
      <c r="DW107" s="10">
        <v>2649</v>
      </c>
      <c r="DX107" s="10">
        <v>1275</v>
      </c>
      <c r="DY107" s="10">
        <v>54244</v>
      </c>
      <c r="DZ107" s="10">
        <v>29581</v>
      </c>
      <c r="EA107" s="10">
        <v>24663</v>
      </c>
      <c r="EB107" s="10">
        <v>15326</v>
      </c>
      <c r="EC107" s="10">
        <v>8685</v>
      </c>
      <c r="ED107" s="10">
        <v>6641</v>
      </c>
      <c r="EE107" s="10">
        <v>42142</v>
      </c>
      <c r="EF107" s="10">
        <v>30043</v>
      </c>
      <c r="EG107" s="10">
        <v>12099</v>
      </c>
      <c r="EH107" s="10">
        <v>398499</v>
      </c>
      <c r="EI107" s="10">
        <v>48910</v>
      </c>
      <c r="EJ107" s="10">
        <v>349589</v>
      </c>
      <c r="EK107" s="10">
        <v>39549</v>
      </c>
      <c r="EL107" s="10">
        <v>17520</v>
      </c>
      <c r="EM107" s="10">
        <v>22029</v>
      </c>
      <c r="EN107" s="10">
        <v>5691</v>
      </c>
      <c r="EO107" s="10">
        <v>5018</v>
      </c>
      <c r="EP107" s="10">
        <v>673</v>
      </c>
      <c r="EQ107" s="10">
        <v>33048</v>
      </c>
      <c r="ER107" s="10">
        <v>23306</v>
      </c>
      <c r="ES107" s="10">
        <v>9742</v>
      </c>
      <c r="ET107" s="10">
        <v>270966</v>
      </c>
      <c r="EU107" s="10">
        <v>136468</v>
      </c>
      <c r="EV107" s="10">
        <v>134498</v>
      </c>
      <c r="EW107" s="10">
        <v>31044</v>
      </c>
      <c r="EX107" s="10">
        <v>29001</v>
      </c>
      <c r="EY107" s="10">
        <v>2043</v>
      </c>
      <c r="EZ107" s="10">
        <v>70853</v>
      </c>
      <c r="FA107" s="10">
        <v>34208</v>
      </c>
      <c r="FB107" s="10">
        <v>36645</v>
      </c>
      <c r="FC107" s="10">
        <v>16994</v>
      </c>
      <c r="FD107" s="10">
        <v>9382</v>
      </c>
      <c r="FE107" s="10">
        <v>7612</v>
      </c>
      <c r="FF107" s="344"/>
      <c r="FG107" s="344"/>
      <c r="FH107" s="341"/>
    </row>
    <row r="108" spans="1:164" ht="15" customHeight="1">
      <c r="A108" s="666" t="s">
        <v>516</v>
      </c>
      <c r="B108" s="666"/>
      <c r="C108" s="666"/>
      <c r="D108" s="10">
        <v>44728417</v>
      </c>
      <c r="E108" s="10"/>
      <c r="F108" s="10"/>
      <c r="G108" s="10">
        <v>5706986</v>
      </c>
      <c r="H108" s="10">
        <v>39021431</v>
      </c>
      <c r="I108" s="10">
        <v>527634</v>
      </c>
      <c r="J108" s="10">
        <v>18191</v>
      </c>
      <c r="K108" s="10">
        <v>509443</v>
      </c>
      <c r="L108" s="10">
        <v>128650</v>
      </c>
      <c r="M108" s="10">
        <v>14749</v>
      </c>
      <c r="N108" s="10">
        <v>113901</v>
      </c>
      <c r="O108" s="10">
        <v>747022</v>
      </c>
      <c r="P108" s="10">
        <v>81102</v>
      </c>
      <c r="Q108" s="10">
        <v>665920</v>
      </c>
      <c r="R108" s="10">
        <v>278115</v>
      </c>
      <c r="S108" s="10">
        <v>68022</v>
      </c>
      <c r="T108" s="10">
        <v>210093</v>
      </c>
      <c r="U108" s="10">
        <v>6456776</v>
      </c>
      <c r="V108" s="10">
        <v>509797</v>
      </c>
      <c r="W108" s="10">
        <v>5946979</v>
      </c>
      <c r="X108" s="10">
        <v>1526016</v>
      </c>
      <c r="Y108" s="10">
        <v>89128</v>
      </c>
      <c r="Z108" s="10">
        <v>1436888</v>
      </c>
      <c r="AA108" s="10">
        <v>252321</v>
      </c>
      <c r="AB108" s="10">
        <v>29049</v>
      </c>
      <c r="AC108" s="10">
        <v>223272</v>
      </c>
      <c r="AD108" s="10">
        <v>81151</v>
      </c>
      <c r="AE108" s="10">
        <v>45730</v>
      </c>
      <c r="AF108" s="10">
        <v>35421</v>
      </c>
      <c r="AG108" s="10">
        <v>258569</v>
      </c>
      <c r="AH108" s="10">
        <v>0</v>
      </c>
      <c r="AI108" s="10">
        <v>258569</v>
      </c>
      <c r="AJ108" s="10">
        <v>3265036</v>
      </c>
      <c r="AK108" s="10">
        <v>168872</v>
      </c>
      <c r="AL108" s="10">
        <v>3096164</v>
      </c>
      <c r="AM108" s="10">
        <v>1383898</v>
      </c>
      <c r="AN108" s="10">
        <v>263359</v>
      </c>
      <c r="AO108" s="10">
        <v>1120539</v>
      </c>
      <c r="AP108" s="10">
        <v>361849</v>
      </c>
      <c r="AQ108" s="10">
        <v>81021</v>
      </c>
      <c r="AR108" s="10">
        <v>280828</v>
      </c>
      <c r="AS108" s="10">
        <v>195149</v>
      </c>
      <c r="AT108" s="10">
        <v>32854</v>
      </c>
      <c r="AU108" s="10">
        <v>162295</v>
      </c>
      <c r="AV108" s="10">
        <v>3115387</v>
      </c>
      <c r="AW108" s="10">
        <v>75546</v>
      </c>
      <c r="AX108" s="10">
        <v>3039841</v>
      </c>
      <c r="AY108" s="10">
        <v>475467</v>
      </c>
      <c r="AZ108" s="10">
        <v>51922</v>
      </c>
      <c r="BA108" s="10">
        <v>423545</v>
      </c>
      <c r="BB108" s="10">
        <v>355764</v>
      </c>
      <c r="BC108" s="10">
        <v>24733</v>
      </c>
      <c r="BD108" s="10">
        <v>331031</v>
      </c>
      <c r="BE108" s="10">
        <v>379802</v>
      </c>
      <c r="BF108" s="10">
        <v>37161</v>
      </c>
      <c r="BG108" s="10">
        <v>342641</v>
      </c>
      <c r="BH108" s="10">
        <v>375387</v>
      </c>
      <c r="BI108" s="10">
        <v>124619</v>
      </c>
      <c r="BJ108" s="10">
        <v>250768</v>
      </c>
      <c r="BK108" s="10">
        <v>760653</v>
      </c>
      <c r="BL108" s="10">
        <v>298024</v>
      </c>
      <c r="BM108" s="10">
        <v>462629</v>
      </c>
      <c r="BN108" s="10">
        <v>95145</v>
      </c>
      <c r="BO108" s="10">
        <v>7066</v>
      </c>
      <c r="BP108" s="10">
        <v>88079</v>
      </c>
      <c r="BQ108" s="10">
        <v>1268854</v>
      </c>
      <c r="BR108" s="10">
        <v>154934</v>
      </c>
      <c r="BS108" s="10">
        <v>1113920</v>
      </c>
      <c r="BT108" s="10">
        <v>495778</v>
      </c>
      <c r="BU108" s="10">
        <v>194884</v>
      </c>
      <c r="BV108" s="10">
        <v>300894</v>
      </c>
      <c r="BW108" s="10">
        <v>871698</v>
      </c>
      <c r="BX108" s="10">
        <v>131835</v>
      </c>
      <c r="BY108" s="10">
        <v>739863</v>
      </c>
      <c r="BZ108" s="10">
        <v>1296168</v>
      </c>
      <c r="CA108" s="10">
        <v>219128</v>
      </c>
      <c r="CB108" s="10">
        <v>1077040</v>
      </c>
      <c r="CC108" s="10">
        <v>227864</v>
      </c>
      <c r="CD108" s="10">
        <v>35760</v>
      </c>
      <c r="CE108" s="10">
        <v>192104</v>
      </c>
      <c r="CF108" s="10">
        <v>740571</v>
      </c>
      <c r="CG108" s="10">
        <v>69035</v>
      </c>
      <c r="CH108" s="10">
        <v>671536</v>
      </c>
      <c r="CI108" s="10">
        <v>109042</v>
      </c>
      <c r="CJ108" s="10">
        <v>17017</v>
      </c>
      <c r="CK108" s="10">
        <v>92025</v>
      </c>
      <c r="CL108" s="10">
        <v>246106</v>
      </c>
      <c r="CM108" s="10">
        <v>52237</v>
      </c>
      <c r="CN108" s="10">
        <v>193869</v>
      </c>
      <c r="CO108" s="10">
        <v>590858</v>
      </c>
      <c r="CP108" s="10">
        <v>22669</v>
      </c>
      <c r="CQ108" s="10">
        <v>568189</v>
      </c>
      <c r="CR108" s="10">
        <v>109075</v>
      </c>
      <c r="CS108" s="10">
        <v>26014</v>
      </c>
      <c r="CT108" s="10">
        <v>83061</v>
      </c>
      <c r="CU108" s="10">
        <v>728047</v>
      </c>
      <c r="CV108" s="10">
        <v>190861</v>
      </c>
      <c r="CW108" s="10">
        <v>537186</v>
      </c>
      <c r="CX108" s="10">
        <v>335752</v>
      </c>
      <c r="CY108" s="10">
        <v>55484</v>
      </c>
      <c r="CZ108" s="10">
        <v>280268</v>
      </c>
      <c r="DA108" s="10">
        <v>3129324</v>
      </c>
      <c r="DB108" s="10">
        <v>651770</v>
      </c>
      <c r="DC108" s="10">
        <v>2477554</v>
      </c>
      <c r="DD108" s="10">
        <v>1111343</v>
      </c>
      <c r="DE108" s="10">
        <v>178649</v>
      </c>
      <c r="DF108" s="10">
        <v>932694</v>
      </c>
      <c r="DG108" s="10">
        <v>373805</v>
      </c>
      <c r="DH108" s="10">
        <v>39128</v>
      </c>
      <c r="DI108" s="10">
        <v>334677</v>
      </c>
      <c r="DJ108" s="10">
        <v>1559256</v>
      </c>
      <c r="DK108" s="10">
        <v>178169</v>
      </c>
      <c r="DL108" s="10">
        <v>1381087</v>
      </c>
      <c r="DM108" s="10">
        <v>538864</v>
      </c>
      <c r="DN108" s="10">
        <v>78429</v>
      </c>
      <c r="DO108" s="10">
        <v>460435</v>
      </c>
      <c r="DP108" s="10">
        <v>734912</v>
      </c>
      <c r="DQ108" s="10">
        <v>85818</v>
      </c>
      <c r="DR108" s="10">
        <v>649094</v>
      </c>
      <c r="DS108" s="10">
        <v>1056733</v>
      </c>
      <c r="DT108" s="10">
        <v>313810</v>
      </c>
      <c r="DU108" s="10">
        <v>742923</v>
      </c>
      <c r="DV108" s="10">
        <v>107569</v>
      </c>
      <c r="DW108" s="10">
        <v>60176</v>
      </c>
      <c r="DX108" s="10">
        <v>47393</v>
      </c>
      <c r="DY108" s="10">
        <v>566426</v>
      </c>
      <c r="DZ108" s="10">
        <v>110234</v>
      </c>
      <c r="EA108" s="10">
        <v>456192</v>
      </c>
      <c r="EB108" s="10">
        <v>170764</v>
      </c>
      <c r="EC108" s="10">
        <v>42017</v>
      </c>
      <c r="ED108" s="10">
        <v>128747</v>
      </c>
      <c r="EE108" s="10">
        <v>671116</v>
      </c>
      <c r="EF108" s="10">
        <v>104751</v>
      </c>
      <c r="EG108" s="10">
        <v>566365</v>
      </c>
      <c r="EH108" s="10">
        <v>2679691</v>
      </c>
      <c r="EI108" s="10">
        <v>229940</v>
      </c>
      <c r="EJ108" s="10">
        <v>2449751</v>
      </c>
      <c r="EK108" s="10">
        <v>500028</v>
      </c>
      <c r="EL108" s="10">
        <v>53249</v>
      </c>
      <c r="EM108" s="10">
        <v>446779</v>
      </c>
      <c r="EN108" s="10">
        <v>62627</v>
      </c>
      <c r="EO108" s="10">
        <v>21251</v>
      </c>
      <c r="EP108" s="10">
        <v>41376</v>
      </c>
      <c r="EQ108" s="10">
        <v>1118948</v>
      </c>
      <c r="ER108" s="10">
        <v>156736</v>
      </c>
      <c r="ES108" s="10">
        <v>962212</v>
      </c>
      <c r="ET108" s="10">
        <v>1268733</v>
      </c>
      <c r="EU108" s="10">
        <v>113626</v>
      </c>
      <c r="EV108" s="10">
        <v>1155107</v>
      </c>
      <c r="EW108" s="10">
        <v>208409</v>
      </c>
      <c r="EX108" s="10">
        <v>53232</v>
      </c>
      <c r="EY108" s="10">
        <v>155177</v>
      </c>
      <c r="EZ108" s="10">
        <v>695332</v>
      </c>
      <c r="FA108" s="10">
        <v>20956</v>
      </c>
      <c r="FB108" s="10">
        <v>674376</v>
      </c>
      <c r="FC108" s="10">
        <v>134933</v>
      </c>
      <c r="FD108" s="10">
        <v>24242</v>
      </c>
      <c r="FE108" s="10">
        <v>110691</v>
      </c>
      <c r="FF108" s="344"/>
      <c r="FG108" s="344"/>
      <c r="FH108" s="341"/>
    </row>
    <row r="109" spans="1:164" ht="15" customHeight="1">
      <c r="A109" s="666" t="s">
        <v>552</v>
      </c>
      <c r="B109" s="666"/>
      <c r="C109" s="666"/>
      <c r="D109" s="10">
        <v>9897127</v>
      </c>
      <c r="E109" s="10"/>
      <c r="F109" s="10"/>
      <c r="G109" s="10">
        <v>1063757</v>
      </c>
      <c r="H109" s="10">
        <v>8833370</v>
      </c>
      <c r="I109" s="10">
        <v>114395</v>
      </c>
      <c r="J109" s="10">
        <v>5291</v>
      </c>
      <c r="K109" s="10">
        <v>109104</v>
      </c>
      <c r="L109" s="10">
        <v>21604</v>
      </c>
      <c r="M109" s="10">
        <v>395</v>
      </c>
      <c r="N109" s="10">
        <v>21209</v>
      </c>
      <c r="O109" s="10">
        <v>74410</v>
      </c>
      <c r="P109" s="10">
        <v>5181</v>
      </c>
      <c r="Q109" s="10">
        <v>69229</v>
      </c>
      <c r="R109" s="10">
        <v>67586</v>
      </c>
      <c r="S109" s="10">
        <v>2113</v>
      </c>
      <c r="T109" s="10">
        <v>65473</v>
      </c>
      <c r="U109" s="10">
        <v>868969</v>
      </c>
      <c r="V109" s="10">
        <v>74592</v>
      </c>
      <c r="W109" s="10">
        <v>794377</v>
      </c>
      <c r="X109" s="10">
        <v>302563</v>
      </c>
      <c r="Y109" s="10">
        <v>11909</v>
      </c>
      <c r="Z109" s="10">
        <v>290654</v>
      </c>
      <c r="AA109" s="10">
        <v>30312</v>
      </c>
      <c r="AB109" s="10">
        <v>12422</v>
      </c>
      <c r="AC109" s="10">
        <v>17890</v>
      </c>
      <c r="AD109" s="10">
        <v>12642</v>
      </c>
      <c r="AE109" s="10">
        <v>3226</v>
      </c>
      <c r="AF109" s="10">
        <v>9416</v>
      </c>
      <c r="AG109" s="10">
        <v>73389</v>
      </c>
      <c r="AH109" s="10">
        <v>0</v>
      </c>
      <c r="AI109" s="10">
        <v>73389</v>
      </c>
      <c r="AJ109" s="10">
        <v>723096</v>
      </c>
      <c r="AK109" s="10">
        <v>20490</v>
      </c>
      <c r="AL109" s="10">
        <v>702606</v>
      </c>
      <c r="AM109" s="10">
        <v>612234</v>
      </c>
      <c r="AN109" s="10">
        <v>25232</v>
      </c>
      <c r="AO109" s="10">
        <v>587002</v>
      </c>
      <c r="AP109" s="10">
        <v>141648</v>
      </c>
      <c r="AQ109" s="10">
        <v>37396</v>
      </c>
      <c r="AR109" s="10">
        <v>104252</v>
      </c>
      <c r="AS109" s="10">
        <v>41357</v>
      </c>
      <c r="AT109" s="10">
        <v>3541</v>
      </c>
      <c r="AU109" s="10">
        <v>37816</v>
      </c>
      <c r="AV109" s="10">
        <v>741042</v>
      </c>
      <c r="AW109" s="10">
        <v>10860</v>
      </c>
      <c r="AX109" s="10">
        <v>730182</v>
      </c>
      <c r="AY109" s="10">
        <v>61129</v>
      </c>
      <c r="AZ109" s="10">
        <v>1135</v>
      </c>
      <c r="BA109" s="10">
        <v>59994</v>
      </c>
      <c r="BB109" s="10">
        <v>46435</v>
      </c>
      <c r="BC109" s="10">
        <v>3312</v>
      </c>
      <c r="BD109" s="10">
        <v>43123</v>
      </c>
      <c r="BE109" s="10">
        <v>80754</v>
      </c>
      <c r="BF109" s="10">
        <v>8093</v>
      </c>
      <c r="BG109" s="10">
        <v>72661</v>
      </c>
      <c r="BH109" s="10">
        <v>51627</v>
      </c>
      <c r="BI109" s="10">
        <v>482</v>
      </c>
      <c r="BJ109" s="10">
        <v>51145</v>
      </c>
      <c r="BK109" s="10">
        <v>164253</v>
      </c>
      <c r="BL109" s="10">
        <v>91622</v>
      </c>
      <c r="BM109" s="10">
        <v>72631</v>
      </c>
      <c r="BN109" s="10">
        <v>13475</v>
      </c>
      <c r="BO109" s="10">
        <v>221</v>
      </c>
      <c r="BP109" s="10">
        <v>13254</v>
      </c>
      <c r="BQ109" s="10">
        <v>138880</v>
      </c>
      <c r="BR109" s="10">
        <v>73902</v>
      </c>
      <c r="BS109" s="10">
        <v>64978</v>
      </c>
      <c r="BT109" s="10">
        <v>114994</v>
      </c>
      <c r="BU109" s="10">
        <v>33394</v>
      </c>
      <c r="BV109" s="10">
        <v>81600</v>
      </c>
      <c r="BW109" s="10">
        <v>141883</v>
      </c>
      <c r="BX109" s="10">
        <v>24425</v>
      </c>
      <c r="BY109" s="10">
        <v>117458</v>
      </c>
      <c r="BZ109" s="10">
        <v>383587</v>
      </c>
      <c r="CA109" s="10">
        <v>14553</v>
      </c>
      <c r="CB109" s="10">
        <v>369034</v>
      </c>
      <c r="CC109" s="10">
        <v>39435</v>
      </c>
      <c r="CD109" s="10">
        <v>6495</v>
      </c>
      <c r="CE109" s="10">
        <v>32940</v>
      </c>
      <c r="CF109" s="10">
        <v>167738</v>
      </c>
      <c r="CG109" s="10">
        <v>17212</v>
      </c>
      <c r="CH109" s="10">
        <v>150526</v>
      </c>
      <c r="CI109" s="10">
        <v>26067</v>
      </c>
      <c r="CJ109" s="10">
        <v>419</v>
      </c>
      <c r="CK109" s="10">
        <v>25648</v>
      </c>
      <c r="CL109" s="10">
        <v>74953</v>
      </c>
      <c r="CM109" s="10">
        <v>14974</v>
      </c>
      <c r="CN109" s="10">
        <v>59979</v>
      </c>
      <c r="CO109" s="10">
        <v>77655</v>
      </c>
      <c r="CP109" s="10">
        <v>1027</v>
      </c>
      <c r="CQ109" s="10">
        <v>76628</v>
      </c>
      <c r="CR109" s="10">
        <v>11534</v>
      </c>
      <c r="CS109" s="10">
        <v>2019</v>
      </c>
      <c r="CT109" s="10">
        <v>9515</v>
      </c>
      <c r="CU109" s="10">
        <v>146742</v>
      </c>
      <c r="CV109" s="10">
        <v>33875</v>
      </c>
      <c r="CW109" s="10">
        <v>112867</v>
      </c>
      <c r="CX109" s="10">
        <v>66952</v>
      </c>
      <c r="CY109" s="10">
        <v>7106</v>
      </c>
      <c r="CZ109" s="10">
        <v>59846</v>
      </c>
      <c r="DA109" s="10">
        <v>1151129</v>
      </c>
      <c r="DB109" s="10">
        <v>186107</v>
      </c>
      <c r="DC109" s="10">
        <v>965022</v>
      </c>
      <c r="DD109" s="10">
        <v>296482</v>
      </c>
      <c r="DE109" s="10">
        <v>26256</v>
      </c>
      <c r="DF109" s="10">
        <v>270226</v>
      </c>
      <c r="DG109" s="10">
        <v>83982</v>
      </c>
      <c r="DH109" s="10">
        <v>7291</v>
      </c>
      <c r="DI109" s="10">
        <v>76691</v>
      </c>
      <c r="DJ109" s="10">
        <v>363483</v>
      </c>
      <c r="DK109" s="10">
        <v>78549</v>
      </c>
      <c r="DL109" s="10">
        <v>284934</v>
      </c>
      <c r="DM109" s="10">
        <v>224992</v>
      </c>
      <c r="DN109" s="10">
        <v>17382</v>
      </c>
      <c r="DO109" s="10">
        <v>207610</v>
      </c>
      <c r="DP109" s="10">
        <v>134201</v>
      </c>
      <c r="DQ109" s="10">
        <v>10466</v>
      </c>
      <c r="DR109" s="10">
        <v>123735</v>
      </c>
      <c r="DS109" s="10">
        <v>220328</v>
      </c>
      <c r="DT109" s="10">
        <v>64095</v>
      </c>
      <c r="DU109" s="10">
        <v>156233</v>
      </c>
      <c r="DV109" s="10">
        <v>11443</v>
      </c>
      <c r="DW109" s="10">
        <v>7467</v>
      </c>
      <c r="DX109" s="10">
        <v>3976</v>
      </c>
      <c r="DY109" s="10">
        <v>81242</v>
      </c>
      <c r="DZ109" s="10">
        <v>11832</v>
      </c>
      <c r="EA109" s="10">
        <v>69410</v>
      </c>
      <c r="EB109" s="10">
        <v>44888</v>
      </c>
      <c r="EC109" s="10">
        <v>15224</v>
      </c>
      <c r="ED109" s="10">
        <v>29664</v>
      </c>
      <c r="EE109" s="10">
        <v>124129</v>
      </c>
      <c r="EF109" s="10">
        <v>8106</v>
      </c>
      <c r="EG109" s="10">
        <v>116023</v>
      </c>
      <c r="EH109" s="10">
        <v>709780</v>
      </c>
      <c r="EI109" s="10">
        <v>42574</v>
      </c>
      <c r="EJ109" s="10">
        <v>667206</v>
      </c>
      <c r="EK109" s="10">
        <v>70565</v>
      </c>
      <c r="EL109" s="10">
        <v>3656</v>
      </c>
      <c r="EM109" s="10">
        <v>66909</v>
      </c>
      <c r="EN109" s="10">
        <v>6367</v>
      </c>
      <c r="EO109" s="10">
        <v>1060</v>
      </c>
      <c r="EP109" s="10">
        <v>5307</v>
      </c>
      <c r="EQ109" s="10">
        <v>193112</v>
      </c>
      <c r="ER109" s="10">
        <v>11003</v>
      </c>
      <c r="ES109" s="10">
        <v>182109</v>
      </c>
      <c r="ET109" s="10">
        <v>313695</v>
      </c>
      <c r="EU109" s="10">
        <v>18399</v>
      </c>
      <c r="EV109" s="10">
        <v>295296</v>
      </c>
      <c r="EW109" s="10">
        <v>44231</v>
      </c>
      <c r="EX109" s="10">
        <v>6808</v>
      </c>
      <c r="EY109" s="10">
        <v>37423</v>
      </c>
      <c r="EZ109" s="10">
        <v>163589</v>
      </c>
      <c r="FA109" s="10">
        <v>521</v>
      </c>
      <c r="FB109" s="10">
        <v>163068</v>
      </c>
      <c r="FC109" s="10">
        <v>26149</v>
      </c>
      <c r="FD109" s="10">
        <v>47</v>
      </c>
      <c r="FE109" s="10">
        <v>26102</v>
      </c>
      <c r="FF109" s="344"/>
      <c r="FG109" s="344"/>
      <c r="FH109" s="341"/>
    </row>
    <row r="110" spans="1:164" ht="15" customHeight="1">
      <c r="A110" s="666" t="s">
        <v>517</v>
      </c>
      <c r="B110" s="666"/>
      <c r="C110" s="666"/>
      <c r="D110" s="10">
        <v>52330460</v>
      </c>
      <c r="E110" s="10"/>
      <c r="F110" s="10"/>
      <c r="G110" s="10">
        <v>8709167</v>
      </c>
      <c r="H110" s="10">
        <v>43621293</v>
      </c>
      <c r="I110" s="10">
        <v>566151</v>
      </c>
      <c r="J110" s="10">
        <v>37516</v>
      </c>
      <c r="K110" s="10">
        <v>528635</v>
      </c>
      <c r="L110" s="10">
        <v>298266</v>
      </c>
      <c r="M110" s="10">
        <v>123337</v>
      </c>
      <c r="N110" s="10">
        <v>174929</v>
      </c>
      <c r="O110" s="10">
        <v>452844</v>
      </c>
      <c r="P110" s="10">
        <v>81283</v>
      </c>
      <c r="Q110" s="10">
        <v>371561</v>
      </c>
      <c r="R110" s="10">
        <v>200278</v>
      </c>
      <c r="S110" s="10">
        <v>15875</v>
      </c>
      <c r="T110" s="10">
        <v>184403</v>
      </c>
      <c r="U110" s="10">
        <v>8670742</v>
      </c>
      <c r="V110" s="10">
        <v>285660</v>
      </c>
      <c r="W110" s="10">
        <v>8385082</v>
      </c>
      <c r="X110" s="10">
        <v>1110573</v>
      </c>
      <c r="Y110" s="10">
        <v>204155</v>
      </c>
      <c r="Z110" s="10">
        <v>906418</v>
      </c>
      <c r="AA110" s="10">
        <v>788106</v>
      </c>
      <c r="AB110" s="10">
        <v>178764</v>
      </c>
      <c r="AC110" s="10">
        <v>609342</v>
      </c>
      <c r="AD110" s="10">
        <v>159013</v>
      </c>
      <c r="AE110" s="10">
        <v>85145</v>
      </c>
      <c r="AF110" s="10">
        <v>73868</v>
      </c>
      <c r="AG110" s="10">
        <v>766629</v>
      </c>
      <c r="AH110" s="10">
        <v>0</v>
      </c>
      <c r="AI110" s="10">
        <v>766629</v>
      </c>
      <c r="AJ110" s="10">
        <v>2304282</v>
      </c>
      <c r="AK110" s="10">
        <v>226653</v>
      </c>
      <c r="AL110" s="10">
        <v>2077629</v>
      </c>
      <c r="AM110" s="10">
        <v>1135304</v>
      </c>
      <c r="AN110" s="10">
        <v>297248</v>
      </c>
      <c r="AO110" s="10">
        <v>838056</v>
      </c>
      <c r="AP110" s="10">
        <v>264274</v>
      </c>
      <c r="AQ110" s="10">
        <v>153304</v>
      </c>
      <c r="AR110" s="10">
        <v>110970</v>
      </c>
      <c r="AS110" s="10">
        <v>157067</v>
      </c>
      <c r="AT110" s="10">
        <v>102012</v>
      </c>
      <c r="AU110" s="10">
        <v>55055</v>
      </c>
      <c r="AV110" s="10">
        <v>2090586</v>
      </c>
      <c r="AW110" s="10">
        <v>208583</v>
      </c>
      <c r="AX110" s="10">
        <v>1882003</v>
      </c>
      <c r="AY110" s="10">
        <v>815531</v>
      </c>
      <c r="AZ110" s="10">
        <v>408823</v>
      </c>
      <c r="BA110" s="10">
        <v>406708</v>
      </c>
      <c r="BB110" s="10">
        <v>170891</v>
      </c>
      <c r="BC110" s="10">
        <v>22801</v>
      </c>
      <c r="BD110" s="10">
        <v>148090</v>
      </c>
      <c r="BE110" s="10">
        <v>267927</v>
      </c>
      <c r="BF110" s="10">
        <v>84351</v>
      </c>
      <c r="BG110" s="10">
        <v>183576</v>
      </c>
      <c r="BH110" s="10">
        <v>458897</v>
      </c>
      <c r="BI110" s="10">
        <v>276067</v>
      </c>
      <c r="BJ110" s="10">
        <v>182830</v>
      </c>
      <c r="BK110" s="10">
        <v>653466</v>
      </c>
      <c r="BL110" s="10">
        <v>48071</v>
      </c>
      <c r="BM110" s="10">
        <v>605395</v>
      </c>
      <c r="BN110" s="10">
        <v>285892</v>
      </c>
      <c r="BO110" s="10">
        <v>177099</v>
      </c>
      <c r="BP110" s="10">
        <v>108793</v>
      </c>
      <c r="BQ110" s="10">
        <v>1533557</v>
      </c>
      <c r="BR110" s="10">
        <v>395162</v>
      </c>
      <c r="BS110" s="10">
        <v>1138395</v>
      </c>
      <c r="BT110" s="10">
        <v>2704076</v>
      </c>
      <c r="BU110" s="10">
        <v>1141322</v>
      </c>
      <c r="BV110" s="10">
        <v>1562754</v>
      </c>
      <c r="BW110" s="10">
        <v>1063165</v>
      </c>
      <c r="BX110" s="10">
        <v>623036</v>
      </c>
      <c r="BY110" s="10">
        <v>440129</v>
      </c>
      <c r="BZ110" s="10">
        <v>1089286</v>
      </c>
      <c r="CA110" s="10">
        <v>132719</v>
      </c>
      <c r="CB110" s="10">
        <v>956567</v>
      </c>
      <c r="CC110" s="10">
        <v>301940</v>
      </c>
      <c r="CD110" s="10">
        <v>35523</v>
      </c>
      <c r="CE110" s="10">
        <v>266417</v>
      </c>
      <c r="CF110" s="10">
        <v>702507</v>
      </c>
      <c r="CG110" s="10">
        <v>214534</v>
      </c>
      <c r="CH110" s="10">
        <v>487973</v>
      </c>
      <c r="CI110" s="10">
        <v>89210</v>
      </c>
      <c r="CJ110" s="10">
        <v>29447</v>
      </c>
      <c r="CK110" s="10">
        <v>59763</v>
      </c>
      <c r="CL110" s="10">
        <v>232232</v>
      </c>
      <c r="CM110" s="10">
        <v>1543</v>
      </c>
      <c r="CN110" s="10">
        <v>230689</v>
      </c>
      <c r="CO110" s="10">
        <v>288613</v>
      </c>
      <c r="CP110" s="10">
        <v>13033</v>
      </c>
      <c r="CQ110" s="10">
        <v>275580</v>
      </c>
      <c r="CR110" s="10">
        <v>216534</v>
      </c>
      <c r="CS110" s="10">
        <v>113325</v>
      </c>
      <c r="CT110" s="10">
        <v>103209</v>
      </c>
      <c r="CU110" s="10">
        <v>1382240</v>
      </c>
      <c r="CV110" s="10">
        <v>491687</v>
      </c>
      <c r="CW110" s="10">
        <v>890553</v>
      </c>
      <c r="CX110" s="10">
        <v>132263</v>
      </c>
      <c r="CY110" s="10">
        <v>54551</v>
      </c>
      <c r="CZ110" s="10">
        <v>77712</v>
      </c>
      <c r="DA110" s="10">
        <v>6589654</v>
      </c>
      <c r="DB110" s="10">
        <v>468268</v>
      </c>
      <c r="DC110" s="10">
        <v>6121386</v>
      </c>
      <c r="DD110" s="10">
        <v>1597317</v>
      </c>
      <c r="DE110" s="10">
        <v>316051</v>
      </c>
      <c r="DF110" s="10">
        <v>1281266</v>
      </c>
      <c r="DG110" s="10">
        <v>97763</v>
      </c>
      <c r="DH110" s="10">
        <v>37227</v>
      </c>
      <c r="DI110" s="10">
        <v>60536</v>
      </c>
      <c r="DJ110" s="10">
        <v>2163696</v>
      </c>
      <c r="DK110" s="10">
        <v>223379</v>
      </c>
      <c r="DL110" s="10">
        <v>1940317</v>
      </c>
      <c r="DM110" s="10">
        <v>512665</v>
      </c>
      <c r="DN110" s="10">
        <v>156140</v>
      </c>
      <c r="DO110" s="10">
        <v>356525</v>
      </c>
      <c r="DP110" s="10">
        <v>706877</v>
      </c>
      <c r="DQ110" s="10">
        <v>99011</v>
      </c>
      <c r="DR110" s="10">
        <v>607866</v>
      </c>
      <c r="DS110" s="10">
        <v>2043008</v>
      </c>
      <c r="DT110" s="10">
        <v>94661</v>
      </c>
      <c r="DU110" s="10">
        <v>1948347</v>
      </c>
      <c r="DV110" s="10">
        <v>259721</v>
      </c>
      <c r="DW110" s="10">
        <v>82187</v>
      </c>
      <c r="DX110" s="10">
        <v>177534</v>
      </c>
      <c r="DY110" s="10">
        <v>483927</v>
      </c>
      <c r="DZ110" s="10">
        <v>158362</v>
      </c>
      <c r="EA110" s="10">
        <v>325565</v>
      </c>
      <c r="EB110" s="10">
        <v>104715</v>
      </c>
      <c r="EC110" s="10">
        <v>42969</v>
      </c>
      <c r="ED110" s="10">
        <v>61746</v>
      </c>
      <c r="EE110" s="10">
        <v>827670</v>
      </c>
      <c r="EF110" s="10">
        <v>267458</v>
      </c>
      <c r="EG110" s="10">
        <v>560212</v>
      </c>
      <c r="EH110" s="10">
        <v>1994689</v>
      </c>
      <c r="EI110" s="10">
        <v>42507</v>
      </c>
      <c r="EJ110" s="10">
        <v>1952182</v>
      </c>
      <c r="EK110" s="10">
        <v>373585</v>
      </c>
      <c r="EL110" s="10">
        <v>89602</v>
      </c>
      <c r="EM110" s="10">
        <v>283983</v>
      </c>
      <c r="EN110" s="10">
        <v>159441</v>
      </c>
      <c r="EO110" s="10">
        <v>93898</v>
      </c>
      <c r="EP110" s="10">
        <v>65543</v>
      </c>
      <c r="EQ110" s="10">
        <v>1082079</v>
      </c>
      <c r="ER110" s="10">
        <v>179066</v>
      </c>
      <c r="ES110" s="10">
        <v>903013</v>
      </c>
      <c r="ET110" s="10">
        <v>1470992</v>
      </c>
      <c r="EU110" s="10">
        <v>37790</v>
      </c>
      <c r="EV110" s="10">
        <v>1433202</v>
      </c>
      <c r="EW110" s="10">
        <v>128439</v>
      </c>
      <c r="EX110" s="10">
        <v>18141</v>
      </c>
      <c r="EY110" s="10">
        <v>110298</v>
      </c>
      <c r="EZ110" s="10">
        <v>363467</v>
      </c>
      <c r="FA110" s="10">
        <v>29194</v>
      </c>
      <c r="FB110" s="10">
        <v>334273</v>
      </c>
      <c r="FC110" s="10">
        <v>18413</v>
      </c>
      <c r="FD110" s="10">
        <v>10627</v>
      </c>
      <c r="FE110" s="10">
        <v>7786</v>
      </c>
      <c r="FF110" s="344"/>
      <c r="FG110" s="344"/>
      <c r="FH110" s="341"/>
    </row>
    <row r="111" spans="1:164" ht="15" customHeight="1">
      <c r="A111" s="666" t="s">
        <v>518</v>
      </c>
      <c r="B111" s="666"/>
      <c r="C111" s="666"/>
      <c r="D111" s="10">
        <v>56541726</v>
      </c>
      <c r="E111" s="10"/>
      <c r="F111" s="10"/>
      <c r="G111" s="10">
        <v>1259753</v>
      </c>
      <c r="H111" s="10">
        <v>55281973</v>
      </c>
      <c r="I111" s="10">
        <v>420137</v>
      </c>
      <c r="J111" s="10">
        <v>0</v>
      </c>
      <c r="K111" s="10">
        <v>420137</v>
      </c>
      <c r="L111" s="10">
        <v>124919</v>
      </c>
      <c r="M111" s="10">
        <v>0</v>
      </c>
      <c r="N111" s="10">
        <v>124919</v>
      </c>
      <c r="O111" s="10">
        <v>780104</v>
      </c>
      <c r="P111" s="10">
        <v>1359</v>
      </c>
      <c r="Q111" s="10">
        <v>778745</v>
      </c>
      <c r="R111" s="10">
        <v>314393</v>
      </c>
      <c r="S111" s="10">
        <v>254</v>
      </c>
      <c r="T111" s="10">
        <v>314139</v>
      </c>
      <c r="U111" s="10">
        <v>9143600</v>
      </c>
      <c r="V111" s="10">
        <v>445451</v>
      </c>
      <c r="W111" s="10">
        <v>8698149</v>
      </c>
      <c r="X111" s="10">
        <v>1021328</v>
      </c>
      <c r="Y111" s="10">
        <v>3523</v>
      </c>
      <c r="Z111" s="10">
        <v>1017805</v>
      </c>
      <c r="AA111" s="10">
        <v>638766</v>
      </c>
      <c r="AB111" s="10">
        <v>0</v>
      </c>
      <c r="AC111" s="10">
        <v>638766</v>
      </c>
      <c r="AD111" s="10">
        <v>178519</v>
      </c>
      <c r="AE111" s="10">
        <v>0</v>
      </c>
      <c r="AF111" s="10">
        <v>178519</v>
      </c>
      <c r="AG111" s="10">
        <v>554324</v>
      </c>
      <c r="AH111" s="10">
        <v>0</v>
      </c>
      <c r="AI111" s="10">
        <v>554324</v>
      </c>
      <c r="AJ111" s="10">
        <v>3833820</v>
      </c>
      <c r="AK111" s="10">
        <v>70</v>
      </c>
      <c r="AL111" s="10">
        <v>3833750</v>
      </c>
      <c r="AM111" s="10">
        <v>1255017</v>
      </c>
      <c r="AN111" s="10">
        <v>8604</v>
      </c>
      <c r="AO111" s="10">
        <v>1246413</v>
      </c>
      <c r="AP111" s="10">
        <v>399202</v>
      </c>
      <c r="AQ111" s="10">
        <v>20</v>
      </c>
      <c r="AR111" s="10">
        <v>399182</v>
      </c>
      <c r="AS111" s="10">
        <v>228155</v>
      </c>
      <c r="AT111" s="10">
        <v>0</v>
      </c>
      <c r="AU111" s="10">
        <v>228155</v>
      </c>
      <c r="AV111" s="10">
        <v>1658554</v>
      </c>
      <c r="AW111" s="10">
        <v>10965</v>
      </c>
      <c r="AX111" s="10">
        <v>1647589</v>
      </c>
      <c r="AY111" s="10">
        <v>821818</v>
      </c>
      <c r="AZ111" s="10">
        <v>1479</v>
      </c>
      <c r="BA111" s="10">
        <v>820339</v>
      </c>
      <c r="BB111" s="10">
        <v>538504</v>
      </c>
      <c r="BC111" s="10">
        <v>854</v>
      </c>
      <c r="BD111" s="10">
        <v>537650</v>
      </c>
      <c r="BE111" s="10">
        <v>435957</v>
      </c>
      <c r="BF111" s="10">
        <v>0</v>
      </c>
      <c r="BG111" s="10">
        <v>435957</v>
      </c>
      <c r="BH111" s="10">
        <v>683654</v>
      </c>
      <c r="BI111" s="10">
        <v>0</v>
      </c>
      <c r="BJ111" s="10">
        <v>683654</v>
      </c>
      <c r="BK111" s="10">
        <v>653939</v>
      </c>
      <c r="BL111" s="10">
        <v>0</v>
      </c>
      <c r="BM111" s="10">
        <v>653939</v>
      </c>
      <c r="BN111" s="10">
        <v>215384</v>
      </c>
      <c r="BO111" s="10">
        <v>0</v>
      </c>
      <c r="BP111" s="10">
        <v>215384</v>
      </c>
      <c r="BQ111" s="10">
        <v>1273862</v>
      </c>
      <c r="BR111" s="10">
        <v>163519</v>
      </c>
      <c r="BS111" s="10">
        <v>1110343</v>
      </c>
      <c r="BT111" s="10">
        <v>1426086</v>
      </c>
      <c r="BU111" s="10">
        <v>303389</v>
      </c>
      <c r="BV111" s="10">
        <v>1122697</v>
      </c>
      <c r="BW111" s="10">
        <v>2495243</v>
      </c>
      <c r="BX111" s="10">
        <v>0</v>
      </c>
      <c r="BY111" s="10">
        <v>2495243</v>
      </c>
      <c r="BZ111" s="10">
        <v>1031956</v>
      </c>
      <c r="CA111" s="10">
        <v>161308</v>
      </c>
      <c r="CB111" s="10">
        <v>870648</v>
      </c>
      <c r="CC111" s="10">
        <v>283567</v>
      </c>
      <c r="CD111" s="10">
        <v>0</v>
      </c>
      <c r="CE111" s="10">
        <v>283567</v>
      </c>
      <c r="CF111" s="10">
        <v>1217036</v>
      </c>
      <c r="CG111" s="10">
        <v>0</v>
      </c>
      <c r="CH111" s="10">
        <v>1217036</v>
      </c>
      <c r="CI111" s="10">
        <v>142290</v>
      </c>
      <c r="CJ111" s="10">
        <v>0</v>
      </c>
      <c r="CK111" s="10">
        <v>142290</v>
      </c>
      <c r="CL111" s="10">
        <v>259077</v>
      </c>
      <c r="CM111" s="10">
        <v>4290</v>
      </c>
      <c r="CN111" s="10">
        <v>254787</v>
      </c>
      <c r="CO111" s="10">
        <v>464634</v>
      </c>
      <c r="CP111" s="10">
        <v>0</v>
      </c>
      <c r="CQ111" s="10">
        <v>464634</v>
      </c>
      <c r="CR111" s="10">
        <v>162222</v>
      </c>
      <c r="CS111" s="10">
        <v>21214</v>
      </c>
      <c r="CT111" s="10">
        <v>141008</v>
      </c>
      <c r="CU111" s="10">
        <v>1657122</v>
      </c>
      <c r="CV111" s="10">
        <v>2628</v>
      </c>
      <c r="CW111" s="10">
        <v>1654494</v>
      </c>
      <c r="CX111" s="10">
        <v>234513</v>
      </c>
      <c r="CY111" s="10">
        <v>0</v>
      </c>
      <c r="CZ111" s="10">
        <v>234513</v>
      </c>
      <c r="DA111" s="10">
        <v>3571325</v>
      </c>
      <c r="DB111" s="10">
        <v>0</v>
      </c>
      <c r="DC111" s="10">
        <v>3571325</v>
      </c>
      <c r="DD111" s="10">
        <v>976892</v>
      </c>
      <c r="DE111" s="10">
        <v>618</v>
      </c>
      <c r="DF111" s="10">
        <v>976274</v>
      </c>
      <c r="DG111" s="10">
        <v>101956</v>
      </c>
      <c r="DH111" s="10">
        <v>0</v>
      </c>
      <c r="DI111" s="10">
        <v>101956</v>
      </c>
      <c r="DJ111" s="10">
        <v>2325062</v>
      </c>
      <c r="DK111" s="10">
        <v>0</v>
      </c>
      <c r="DL111" s="10">
        <v>2325062</v>
      </c>
      <c r="DM111" s="10">
        <v>330720</v>
      </c>
      <c r="DN111" s="10">
        <v>0</v>
      </c>
      <c r="DO111" s="10">
        <v>330720</v>
      </c>
      <c r="DP111" s="10">
        <v>941423</v>
      </c>
      <c r="DQ111" s="10">
        <v>3360</v>
      </c>
      <c r="DR111" s="10">
        <v>938063</v>
      </c>
      <c r="DS111" s="10">
        <v>2535349</v>
      </c>
      <c r="DT111" s="10">
        <v>15543</v>
      </c>
      <c r="DU111" s="10">
        <v>2519806</v>
      </c>
      <c r="DV111" s="10">
        <v>183897</v>
      </c>
      <c r="DW111" s="10">
        <v>53744</v>
      </c>
      <c r="DX111" s="10">
        <v>130153</v>
      </c>
      <c r="DY111" s="10">
        <v>688084</v>
      </c>
      <c r="DZ111" s="10">
        <v>0</v>
      </c>
      <c r="EA111" s="10">
        <v>688084</v>
      </c>
      <c r="EB111" s="10">
        <v>118222</v>
      </c>
      <c r="EC111" s="10">
        <v>0</v>
      </c>
      <c r="ED111" s="10">
        <v>118222</v>
      </c>
      <c r="EE111" s="10">
        <v>818166</v>
      </c>
      <c r="EF111" s="10">
        <v>554</v>
      </c>
      <c r="EG111" s="10">
        <v>817612</v>
      </c>
      <c r="EH111" s="10">
        <v>3999284</v>
      </c>
      <c r="EI111" s="10">
        <v>6045</v>
      </c>
      <c r="EJ111" s="10">
        <v>3993239</v>
      </c>
      <c r="EK111" s="10">
        <v>303534</v>
      </c>
      <c r="EL111" s="10">
        <v>0</v>
      </c>
      <c r="EM111" s="10">
        <v>303534</v>
      </c>
      <c r="EN111" s="10">
        <v>74243</v>
      </c>
      <c r="EO111" s="10">
        <v>2059</v>
      </c>
      <c r="EP111" s="10">
        <v>72184</v>
      </c>
      <c r="EQ111" s="10">
        <v>1589036</v>
      </c>
      <c r="ER111" s="10">
        <v>334</v>
      </c>
      <c r="ES111" s="10">
        <v>1588702</v>
      </c>
      <c r="ET111" s="10">
        <v>1937747</v>
      </c>
      <c r="EU111" s="10">
        <v>1109</v>
      </c>
      <c r="EV111" s="10">
        <v>1936638</v>
      </c>
      <c r="EW111" s="10">
        <v>310708</v>
      </c>
      <c r="EX111" s="10">
        <v>0</v>
      </c>
      <c r="EY111" s="10">
        <v>310708</v>
      </c>
      <c r="EZ111" s="10">
        <v>1104455</v>
      </c>
      <c r="FA111" s="10">
        <v>46075</v>
      </c>
      <c r="FB111" s="10">
        <v>1058380</v>
      </c>
      <c r="FC111" s="10">
        <v>83921</v>
      </c>
      <c r="FD111" s="10">
        <v>1385</v>
      </c>
      <c r="FE111" s="10">
        <v>82536</v>
      </c>
      <c r="FF111" s="344"/>
      <c r="FG111" s="344"/>
      <c r="FH111" s="341"/>
    </row>
    <row r="112" spans="1:164" ht="15" customHeight="1">
      <c r="A112" s="666" t="s">
        <v>552</v>
      </c>
      <c r="B112" s="666"/>
      <c r="C112" s="666"/>
      <c r="D112" s="10">
        <v>19275217</v>
      </c>
      <c r="E112" s="10"/>
      <c r="F112" s="10"/>
      <c r="G112" s="10">
        <v>145993</v>
      </c>
      <c r="H112" s="10">
        <v>19129224</v>
      </c>
      <c r="I112" s="10">
        <v>141040</v>
      </c>
      <c r="J112" s="10">
        <v>0</v>
      </c>
      <c r="K112" s="10">
        <v>141040</v>
      </c>
      <c r="L112" s="10">
        <v>35938</v>
      </c>
      <c r="M112" s="10">
        <v>0</v>
      </c>
      <c r="N112" s="10">
        <v>35938</v>
      </c>
      <c r="O112" s="10">
        <v>274175</v>
      </c>
      <c r="P112" s="10">
        <v>3</v>
      </c>
      <c r="Q112" s="10">
        <v>274172</v>
      </c>
      <c r="R112" s="10">
        <v>117639</v>
      </c>
      <c r="S112" s="10">
        <v>0</v>
      </c>
      <c r="T112" s="10">
        <v>117639</v>
      </c>
      <c r="U112" s="10">
        <v>3438833</v>
      </c>
      <c r="V112" s="10">
        <v>0</v>
      </c>
      <c r="W112" s="10">
        <v>3438833</v>
      </c>
      <c r="X112" s="10">
        <v>355247</v>
      </c>
      <c r="Y112" s="10">
        <v>0</v>
      </c>
      <c r="Z112" s="10">
        <v>355247</v>
      </c>
      <c r="AA112" s="10">
        <v>308711</v>
      </c>
      <c r="AB112" s="10">
        <v>0</v>
      </c>
      <c r="AC112" s="10">
        <v>308711</v>
      </c>
      <c r="AD112" s="10">
        <v>67439</v>
      </c>
      <c r="AE112" s="10">
        <v>0</v>
      </c>
      <c r="AF112" s="10">
        <v>67439</v>
      </c>
      <c r="AG112" s="10">
        <v>382547</v>
      </c>
      <c r="AH112" s="10">
        <v>0</v>
      </c>
      <c r="AI112" s="10">
        <v>382547</v>
      </c>
      <c r="AJ112" s="10">
        <v>1018847</v>
      </c>
      <c r="AK112" s="10">
        <v>0</v>
      </c>
      <c r="AL112" s="10">
        <v>1018847</v>
      </c>
      <c r="AM112" s="10">
        <v>223531</v>
      </c>
      <c r="AN112" s="10">
        <v>0</v>
      </c>
      <c r="AO112" s="10">
        <v>223531</v>
      </c>
      <c r="AP112" s="10">
        <v>225238</v>
      </c>
      <c r="AQ112" s="10">
        <v>0</v>
      </c>
      <c r="AR112" s="10">
        <v>225238</v>
      </c>
      <c r="AS112" s="10">
        <v>84978</v>
      </c>
      <c r="AT112" s="10">
        <v>0</v>
      </c>
      <c r="AU112" s="10">
        <v>84978</v>
      </c>
      <c r="AV112" s="10">
        <v>685440</v>
      </c>
      <c r="AW112" s="10">
        <v>6</v>
      </c>
      <c r="AX112" s="10">
        <v>685434</v>
      </c>
      <c r="AY112" s="10">
        <v>192703</v>
      </c>
      <c r="AZ112" s="10">
        <v>0</v>
      </c>
      <c r="BA112" s="10">
        <v>192703</v>
      </c>
      <c r="BB112" s="10">
        <v>121421</v>
      </c>
      <c r="BC112" s="10">
        <v>2</v>
      </c>
      <c r="BD112" s="10">
        <v>121419</v>
      </c>
      <c r="BE112" s="10">
        <v>150064</v>
      </c>
      <c r="BF112" s="10">
        <v>0</v>
      </c>
      <c r="BG112" s="10">
        <v>150064</v>
      </c>
      <c r="BH112" s="10">
        <v>301289</v>
      </c>
      <c r="BI112" s="10">
        <v>0</v>
      </c>
      <c r="BJ112" s="10">
        <v>301289</v>
      </c>
      <c r="BK112" s="10">
        <v>267824</v>
      </c>
      <c r="BL112" s="10">
        <v>0</v>
      </c>
      <c r="BM112" s="10">
        <v>267824</v>
      </c>
      <c r="BN112" s="10">
        <v>61134</v>
      </c>
      <c r="BO112" s="10">
        <v>0</v>
      </c>
      <c r="BP112" s="10">
        <v>61134</v>
      </c>
      <c r="BQ112" s="10">
        <v>258782</v>
      </c>
      <c r="BR112" s="10">
        <v>0</v>
      </c>
      <c r="BS112" s="10">
        <v>258782</v>
      </c>
      <c r="BT112" s="10">
        <v>462149</v>
      </c>
      <c r="BU112" s="10">
        <v>132901</v>
      </c>
      <c r="BV112" s="10">
        <v>329248</v>
      </c>
      <c r="BW112" s="10">
        <v>268780</v>
      </c>
      <c r="BX112" s="10">
        <v>0</v>
      </c>
      <c r="BY112" s="10">
        <v>268780</v>
      </c>
      <c r="BZ112" s="10">
        <v>190743</v>
      </c>
      <c r="CA112" s="10">
        <v>10878</v>
      </c>
      <c r="CB112" s="10">
        <v>179865</v>
      </c>
      <c r="CC112" s="10">
        <v>108098</v>
      </c>
      <c r="CD112" s="10">
        <v>0</v>
      </c>
      <c r="CE112" s="10">
        <v>108098</v>
      </c>
      <c r="CF112" s="10">
        <v>542740</v>
      </c>
      <c r="CG112" s="10">
        <v>0</v>
      </c>
      <c r="CH112" s="10">
        <v>542740</v>
      </c>
      <c r="CI112" s="10">
        <v>68988</v>
      </c>
      <c r="CJ112" s="10">
        <v>0</v>
      </c>
      <c r="CK112" s="10">
        <v>68988</v>
      </c>
      <c r="CL112" s="10">
        <v>112880</v>
      </c>
      <c r="CM112" s="10">
        <v>0</v>
      </c>
      <c r="CN112" s="10">
        <v>112880</v>
      </c>
      <c r="CO112" s="10">
        <v>165797</v>
      </c>
      <c r="CP112" s="10">
        <v>0</v>
      </c>
      <c r="CQ112" s="10">
        <v>165797</v>
      </c>
      <c r="CR112" s="10">
        <v>49143</v>
      </c>
      <c r="CS112" s="10">
        <v>1026</v>
      </c>
      <c r="CT112" s="10">
        <v>48117</v>
      </c>
      <c r="CU112" s="10">
        <v>457265</v>
      </c>
      <c r="CV112" s="10">
        <v>0</v>
      </c>
      <c r="CW112" s="10">
        <v>457265</v>
      </c>
      <c r="CX112" s="10">
        <v>98901</v>
      </c>
      <c r="CY112" s="10">
        <v>0</v>
      </c>
      <c r="CZ112" s="10">
        <v>98901</v>
      </c>
      <c r="DA112" s="10">
        <v>1983612</v>
      </c>
      <c r="DB112" s="10">
        <v>0</v>
      </c>
      <c r="DC112" s="10">
        <v>1983612</v>
      </c>
      <c r="DD112" s="10">
        <v>295332</v>
      </c>
      <c r="DE112" s="10">
        <v>5</v>
      </c>
      <c r="DF112" s="10">
        <v>295327</v>
      </c>
      <c r="DG112" s="10">
        <v>50707</v>
      </c>
      <c r="DH112" s="10">
        <v>0</v>
      </c>
      <c r="DI112" s="10">
        <v>50707</v>
      </c>
      <c r="DJ112" s="10">
        <v>802467</v>
      </c>
      <c r="DK112" s="10">
        <v>0</v>
      </c>
      <c r="DL112" s="10">
        <v>802467</v>
      </c>
      <c r="DM112" s="10">
        <v>116638</v>
      </c>
      <c r="DN112" s="10">
        <v>0</v>
      </c>
      <c r="DO112" s="10">
        <v>116638</v>
      </c>
      <c r="DP112" s="10">
        <v>351908</v>
      </c>
      <c r="DQ112" s="10">
        <v>33</v>
      </c>
      <c r="DR112" s="10">
        <v>351875</v>
      </c>
      <c r="DS112" s="10">
        <v>538384</v>
      </c>
      <c r="DT112" s="10">
        <v>1113</v>
      </c>
      <c r="DU112" s="10">
        <v>537271</v>
      </c>
      <c r="DV112" s="10">
        <v>43846</v>
      </c>
      <c r="DW112" s="10">
        <v>0</v>
      </c>
      <c r="DX112" s="10">
        <v>43846</v>
      </c>
      <c r="DY112" s="10">
        <v>271898</v>
      </c>
      <c r="DZ112" s="10">
        <v>0</v>
      </c>
      <c r="EA112" s="10">
        <v>271898</v>
      </c>
      <c r="EB112" s="10">
        <v>47485</v>
      </c>
      <c r="EC112" s="10">
        <v>0</v>
      </c>
      <c r="ED112" s="10">
        <v>47485</v>
      </c>
      <c r="EE112" s="10">
        <v>290217</v>
      </c>
      <c r="EF112" s="10">
        <v>0</v>
      </c>
      <c r="EG112" s="10">
        <v>290217</v>
      </c>
      <c r="EH112" s="10">
        <v>1619339</v>
      </c>
      <c r="EI112" s="10">
        <v>0</v>
      </c>
      <c r="EJ112" s="10">
        <v>1619339</v>
      </c>
      <c r="EK112" s="10">
        <v>35984</v>
      </c>
      <c r="EL112" s="10">
        <v>0</v>
      </c>
      <c r="EM112" s="10">
        <v>35984</v>
      </c>
      <c r="EN112" s="10">
        <v>12327</v>
      </c>
      <c r="EO112" s="10">
        <v>10</v>
      </c>
      <c r="EP112" s="10">
        <v>12317</v>
      </c>
      <c r="EQ112" s="10">
        <v>587263</v>
      </c>
      <c r="ER112" s="10">
        <v>10</v>
      </c>
      <c r="ES112" s="10">
        <v>587253</v>
      </c>
      <c r="ET112" s="10">
        <v>672689</v>
      </c>
      <c r="EU112" s="10">
        <v>5</v>
      </c>
      <c r="EV112" s="10">
        <v>672684</v>
      </c>
      <c r="EW112" s="10">
        <v>99170</v>
      </c>
      <c r="EX112" s="10">
        <v>0</v>
      </c>
      <c r="EY112" s="10">
        <v>99170</v>
      </c>
      <c r="EZ112" s="10">
        <v>188830</v>
      </c>
      <c r="FA112" s="10">
        <v>0</v>
      </c>
      <c r="FB112" s="10">
        <v>188830</v>
      </c>
      <c r="FC112" s="10">
        <v>28817</v>
      </c>
      <c r="FD112" s="10">
        <v>1</v>
      </c>
      <c r="FE112" s="10">
        <v>28816</v>
      </c>
      <c r="FF112" s="344"/>
      <c r="FG112" s="344"/>
      <c r="FH112" s="341"/>
    </row>
    <row r="113" spans="1:164" ht="15" customHeight="1">
      <c r="A113" s="666" t="s">
        <v>519</v>
      </c>
      <c r="B113" s="666"/>
      <c r="C113" s="666"/>
      <c r="D113" s="10">
        <v>25252326</v>
      </c>
      <c r="E113" s="10"/>
      <c r="F113" s="10"/>
      <c r="G113" s="10">
        <v>1186071</v>
      </c>
      <c r="H113" s="10">
        <v>24066255</v>
      </c>
      <c r="I113" s="10">
        <v>291821</v>
      </c>
      <c r="J113" s="10">
        <v>0</v>
      </c>
      <c r="K113" s="10">
        <v>291821</v>
      </c>
      <c r="L113" s="10">
        <v>115910</v>
      </c>
      <c r="M113" s="10">
        <v>0</v>
      </c>
      <c r="N113" s="10">
        <v>115910</v>
      </c>
      <c r="O113" s="10">
        <v>458971</v>
      </c>
      <c r="P113" s="10">
        <v>1165</v>
      </c>
      <c r="Q113" s="10">
        <v>457806</v>
      </c>
      <c r="R113" s="10">
        <v>229913</v>
      </c>
      <c r="S113" s="10">
        <v>9063</v>
      </c>
      <c r="T113" s="10">
        <v>220850</v>
      </c>
      <c r="U113" s="10">
        <v>3343177</v>
      </c>
      <c r="V113" s="10">
        <v>314484</v>
      </c>
      <c r="W113" s="10">
        <v>3028693</v>
      </c>
      <c r="X113" s="10">
        <v>199852</v>
      </c>
      <c r="Y113" s="10">
        <v>74727</v>
      </c>
      <c r="Z113" s="10">
        <v>125125</v>
      </c>
      <c r="AA113" s="10">
        <v>262983</v>
      </c>
      <c r="AB113" s="10">
        <v>75346</v>
      </c>
      <c r="AC113" s="10">
        <v>187637</v>
      </c>
      <c r="AD113" s="10">
        <v>85020</v>
      </c>
      <c r="AE113" s="10">
        <v>57363</v>
      </c>
      <c r="AF113" s="10">
        <v>27657</v>
      </c>
      <c r="AG113" s="10">
        <v>127136</v>
      </c>
      <c r="AH113" s="10">
        <v>0</v>
      </c>
      <c r="AI113" s="10">
        <v>127136</v>
      </c>
      <c r="AJ113" s="10">
        <v>2613477</v>
      </c>
      <c r="AK113" s="10">
        <v>191113</v>
      </c>
      <c r="AL113" s="10">
        <v>2422364</v>
      </c>
      <c r="AM113" s="10">
        <v>671720</v>
      </c>
      <c r="AN113" s="10">
        <v>16586</v>
      </c>
      <c r="AO113" s="10">
        <v>655134</v>
      </c>
      <c r="AP113" s="10">
        <v>266075</v>
      </c>
      <c r="AQ113" s="10">
        <v>0</v>
      </c>
      <c r="AR113" s="10">
        <v>266075</v>
      </c>
      <c r="AS113" s="10">
        <v>173075</v>
      </c>
      <c r="AT113" s="10">
        <v>0</v>
      </c>
      <c r="AU113" s="10">
        <v>173075</v>
      </c>
      <c r="AV113" s="10">
        <v>638234</v>
      </c>
      <c r="AW113" s="10">
        <v>22724</v>
      </c>
      <c r="AX113" s="10">
        <v>615510</v>
      </c>
      <c r="AY113" s="10">
        <v>235582</v>
      </c>
      <c r="AZ113" s="10">
        <v>5360</v>
      </c>
      <c r="BA113" s="10">
        <v>230222</v>
      </c>
      <c r="BB113" s="10">
        <v>278124</v>
      </c>
      <c r="BC113" s="10">
        <v>3053</v>
      </c>
      <c r="BD113" s="10">
        <v>275071</v>
      </c>
      <c r="BE113" s="10">
        <v>161437</v>
      </c>
      <c r="BF113" s="10">
        <v>0</v>
      </c>
      <c r="BG113" s="10">
        <v>161437</v>
      </c>
      <c r="BH113" s="10">
        <v>232764</v>
      </c>
      <c r="BI113" s="10">
        <v>27477</v>
      </c>
      <c r="BJ113" s="10">
        <v>205287</v>
      </c>
      <c r="BK113" s="10">
        <v>361216</v>
      </c>
      <c r="BL113" s="10">
        <v>0</v>
      </c>
      <c r="BM113" s="10">
        <v>361216</v>
      </c>
      <c r="BN113" s="10">
        <v>116675</v>
      </c>
      <c r="BO113" s="10">
        <v>0</v>
      </c>
      <c r="BP113" s="10">
        <v>116675</v>
      </c>
      <c r="BQ113" s="10">
        <v>931029</v>
      </c>
      <c r="BR113" s="10">
        <v>24510</v>
      </c>
      <c r="BS113" s="10">
        <v>906519</v>
      </c>
      <c r="BT113" s="10">
        <v>399958</v>
      </c>
      <c r="BU113" s="10">
        <v>808</v>
      </c>
      <c r="BV113" s="10">
        <v>399150</v>
      </c>
      <c r="BW113" s="10">
        <v>514275</v>
      </c>
      <c r="BX113" s="10">
        <v>5162</v>
      </c>
      <c r="BY113" s="10">
        <v>509113</v>
      </c>
      <c r="BZ113" s="10">
        <v>371550</v>
      </c>
      <c r="CA113" s="10">
        <v>14353</v>
      </c>
      <c r="CB113" s="10">
        <v>357197</v>
      </c>
      <c r="CC113" s="10">
        <v>184741</v>
      </c>
      <c r="CD113" s="10">
        <v>0</v>
      </c>
      <c r="CE113" s="10">
        <v>184741</v>
      </c>
      <c r="CF113" s="10">
        <v>152393</v>
      </c>
      <c r="CG113" s="10">
        <v>2406</v>
      </c>
      <c r="CH113" s="10">
        <v>149987</v>
      </c>
      <c r="CI113" s="10">
        <v>87571</v>
      </c>
      <c r="CJ113" s="10">
        <v>0</v>
      </c>
      <c r="CK113" s="10">
        <v>87571</v>
      </c>
      <c r="CL113" s="10">
        <v>99715</v>
      </c>
      <c r="CM113" s="10">
        <v>5186</v>
      </c>
      <c r="CN113" s="10">
        <v>94529</v>
      </c>
      <c r="CO113" s="10">
        <v>31493</v>
      </c>
      <c r="CP113" s="10">
        <v>5477</v>
      </c>
      <c r="CQ113" s="10">
        <v>26016</v>
      </c>
      <c r="CR113" s="10">
        <v>126701</v>
      </c>
      <c r="CS113" s="10">
        <v>31144</v>
      </c>
      <c r="CT113" s="10">
        <v>95557</v>
      </c>
      <c r="CU113" s="10">
        <v>918101</v>
      </c>
      <c r="CV113" s="10">
        <v>3199</v>
      </c>
      <c r="CW113" s="10">
        <v>914902</v>
      </c>
      <c r="CX113" s="10">
        <v>231613</v>
      </c>
      <c r="CY113" s="10">
        <v>0</v>
      </c>
      <c r="CZ113" s="10">
        <v>231613</v>
      </c>
      <c r="DA113" s="10">
        <v>3029347</v>
      </c>
      <c r="DB113" s="10">
        <v>38334</v>
      </c>
      <c r="DC113" s="10">
        <v>2991013</v>
      </c>
      <c r="DD113" s="10">
        <v>750099</v>
      </c>
      <c r="DE113" s="10">
        <v>10273</v>
      </c>
      <c r="DF113" s="10">
        <v>739826</v>
      </c>
      <c r="DG113" s="10">
        <v>74259</v>
      </c>
      <c r="DH113" s="10">
        <v>3334</v>
      </c>
      <c r="DI113" s="10">
        <v>70925</v>
      </c>
      <c r="DJ113" s="10">
        <v>492397</v>
      </c>
      <c r="DK113" s="10">
        <v>27882</v>
      </c>
      <c r="DL113" s="10">
        <v>464515</v>
      </c>
      <c r="DM113" s="10">
        <v>230348</v>
      </c>
      <c r="DN113" s="10">
        <v>490</v>
      </c>
      <c r="DO113" s="10">
        <v>229858</v>
      </c>
      <c r="DP113" s="10">
        <v>161044</v>
      </c>
      <c r="DQ113" s="10">
        <v>9114</v>
      </c>
      <c r="DR113" s="10">
        <v>151930</v>
      </c>
      <c r="DS113" s="10">
        <v>948481</v>
      </c>
      <c r="DT113" s="10">
        <v>42774</v>
      </c>
      <c r="DU113" s="10">
        <v>905707</v>
      </c>
      <c r="DV113" s="10">
        <v>102632</v>
      </c>
      <c r="DW113" s="10">
        <v>45470</v>
      </c>
      <c r="DX113" s="10">
        <v>57162</v>
      </c>
      <c r="DY113" s="10">
        <v>388791</v>
      </c>
      <c r="DZ113" s="10">
        <v>0</v>
      </c>
      <c r="EA113" s="10">
        <v>388791</v>
      </c>
      <c r="EB113" s="10">
        <v>50973</v>
      </c>
      <c r="EC113" s="10">
        <v>0</v>
      </c>
      <c r="ED113" s="10">
        <v>50973</v>
      </c>
      <c r="EE113" s="10">
        <v>408368</v>
      </c>
      <c r="EF113" s="10">
        <v>8340</v>
      </c>
      <c r="EG113" s="10">
        <v>400028</v>
      </c>
      <c r="EH113" s="10">
        <v>1489169</v>
      </c>
      <c r="EI113" s="10">
        <v>66100</v>
      </c>
      <c r="EJ113" s="10">
        <v>1423069</v>
      </c>
      <c r="EK113" s="10">
        <v>177139</v>
      </c>
      <c r="EL113" s="10">
        <v>6291</v>
      </c>
      <c r="EM113" s="10">
        <v>170848</v>
      </c>
      <c r="EN113" s="10">
        <v>36073</v>
      </c>
      <c r="EO113" s="10">
        <v>3345</v>
      </c>
      <c r="EP113" s="10">
        <v>32728</v>
      </c>
      <c r="EQ113" s="10">
        <v>642746</v>
      </c>
      <c r="ER113" s="10">
        <v>1808</v>
      </c>
      <c r="ES113" s="10">
        <v>640938</v>
      </c>
      <c r="ET113" s="10">
        <v>764654</v>
      </c>
      <c r="EU113" s="10">
        <v>11328</v>
      </c>
      <c r="EV113" s="10">
        <v>753326</v>
      </c>
      <c r="EW113" s="10">
        <v>85853</v>
      </c>
      <c r="EX113" s="10">
        <v>9519</v>
      </c>
      <c r="EY113" s="10">
        <v>76334</v>
      </c>
      <c r="EZ113" s="10">
        <v>405972</v>
      </c>
      <c r="FA113" s="10">
        <v>5927</v>
      </c>
      <c r="FB113" s="10">
        <v>400045</v>
      </c>
      <c r="FC113" s="10">
        <v>101679</v>
      </c>
      <c r="FD113" s="10">
        <v>5036</v>
      </c>
      <c r="FE113" s="10">
        <v>96643</v>
      </c>
      <c r="FF113" s="344"/>
      <c r="FG113" s="344"/>
      <c r="FH113" s="341"/>
    </row>
    <row r="114" spans="1:164" ht="15" customHeight="1">
      <c r="A114" s="666" t="s">
        <v>552</v>
      </c>
      <c r="B114" s="666"/>
      <c r="C114" s="666"/>
      <c r="D114" s="10">
        <v>2229991</v>
      </c>
      <c r="E114" s="10"/>
      <c r="F114" s="10"/>
      <c r="G114" s="10">
        <v>60522</v>
      </c>
      <c r="H114" s="10">
        <v>2169469</v>
      </c>
      <c r="I114" s="10">
        <v>25635</v>
      </c>
      <c r="J114" s="10">
        <v>0</v>
      </c>
      <c r="K114" s="10">
        <v>25635</v>
      </c>
      <c r="L114" s="10">
        <v>18902</v>
      </c>
      <c r="M114" s="10">
        <v>0</v>
      </c>
      <c r="N114" s="10">
        <v>18902</v>
      </c>
      <c r="O114" s="10">
        <v>57990</v>
      </c>
      <c r="P114" s="10">
        <v>0</v>
      </c>
      <c r="Q114" s="10">
        <v>57990</v>
      </c>
      <c r="R114" s="10">
        <v>23340</v>
      </c>
      <c r="S114" s="10">
        <v>0</v>
      </c>
      <c r="T114" s="10">
        <v>23340</v>
      </c>
      <c r="U114" s="10">
        <v>148921</v>
      </c>
      <c r="V114" s="10">
        <v>0</v>
      </c>
      <c r="W114" s="10">
        <v>148921</v>
      </c>
      <c r="X114" s="10">
        <v>12165</v>
      </c>
      <c r="Y114" s="10">
        <v>27</v>
      </c>
      <c r="Z114" s="10">
        <v>12138</v>
      </c>
      <c r="AA114" s="10">
        <v>19704</v>
      </c>
      <c r="AB114" s="10">
        <v>12766</v>
      </c>
      <c r="AC114" s="10">
        <v>6938</v>
      </c>
      <c r="AD114" s="10">
        <v>8816</v>
      </c>
      <c r="AE114" s="10">
        <v>4228</v>
      </c>
      <c r="AF114" s="10">
        <v>4588</v>
      </c>
      <c r="AG114" s="10">
        <v>1422</v>
      </c>
      <c r="AH114" s="10">
        <v>0</v>
      </c>
      <c r="AI114" s="10">
        <v>1422</v>
      </c>
      <c r="AJ114" s="10">
        <v>100717</v>
      </c>
      <c r="AK114" s="10">
        <v>13712</v>
      </c>
      <c r="AL114" s="10">
        <v>87005</v>
      </c>
      <c r="AM114" s="10">
        <v>20981</v>
      </c>
      <c r="AN114" s="10">
        <v>15000</v>
      </c>
      <c r="AO114" s="10">
        <v>5981</v>
      </c>
      <c r="AP114" s="10">
        <v>25332</v>
      </c>
      <c r="AQ114" s="10">
        <v>0</v>
      </c>
      <c r="AR114" s="10">
        <v>25332</v>
      </c>
      <c r="AS114" s="10">
        <v>10764</v>
      </c>
      <c r="AT114" s="10">
        <v>0</v>
      </c>
      <c r="AU114" s="10">
        <v>10764</v>
      </c>
      <c r="AV114" s="10">
        <v>184053</v>
      </c>
      <c r="AW114" s="10">
        <v>0</v>
      </c>
      <c r="AX114" s="10">
        <v>184053</v>
      </c>
      <c r="AY114" s="10">
        <v>15088</v>
      </c>
      <c r="AZ114" s="10">
        <v>86</v>
      </c>
      <c r="BA114" s="10">
        <v>15002</v>
      </c>
      <c r="BB114" s="10">
        <v>27192</v>
      </c>
      <c r="BC114" s="10">
        <v>9</v>
      </c>
      <c r="BD114" s="10">
        <v>27183</v>
      </c>
      <c r="BE114" s="10">
        <v>8722</v>
      </c>
      <c r="BF114" s="10">
        <v>0</v>
      </c>
      <c r="BG114" s="10">
        <v>8722</v>
      </c>
      <c r="BH114" s="10">
        <v>26546</v>
      </c>
      <c r="BI114" s="10">
        <v>116</v>
      </c>
      <c r="BJ114" s="10">
        <v>26430</v>
      </c>
      <c r="BK114" s="10">
        <v>11519</v>
      </c>
      <c r="BL114" s="10">
        <v>0</v>
      </c>
      <c r="BM114" s="10">
        <v>11519</v>
      </c>
      <c r="BN114" s="10">
        <v>3062</v>
      </c>
      <c r="BO114" s="10">
        <v>0</v>
      </c>
      <c r="BP114" s="10">
        <v>3062</v>
      </c>
      <c r="BQ114" s="10">
        <v>281995</v>
      </c>
      <c r="BR114" s="10">
        <v>45</v>
      </c>
      <c r="BS114" s="10">
        <v>281950</v>
      </c>
      <c r="BT114" s="10">
        <v>20099</v>
      </c>
      <c r="BU114" s="10">
        <v>0</v>
      </c>
      <c r="BV114" s="10">
        <v>20099</v>
      </c>
      <c r="BW114" s="10">
        <v>16998</v>
      </c>
      <c r="BX114" s="10">
        <v>0</v>
      </c>
      <c r="BY114" s="10">
        <v>16998</v>
      </c>
      <c r="BZ114" s="10">
        <v>21881</v>
      </c>
      <c r="CA114" s="10">
        <v>112</v>
      </c>
      <c r="CB114" s="10">
        <v>21769</v>
      </c>
      <c r="CC114" s="10">
        <v>9776</v>
      </c>
      <c r="CD114" s="10">
        <v>0</v>
      </c>
      <c r="CE114" s="10">
        <v>9776</v>
      </c>
      <c r="CF114" s="10">
        <v>10775</v>
      </c>
      <c r="CG114" s="10">
        <v>0</v>
      </c>
      <c r="CH114" s="10">
        <v>10775</v>
      </c>
      <c r="CI114" s="10">
        <v>8984</v>
      </c>
      <c r="CJ114" s="10">
        <v>0</v>
      </c>
      <c r="CK114" s="10">
        <v>8984</v>
      </c>
      <c r="CL114" s="10">
        <v>11719</v>
      </c>
      <c r="CM114" s="10">
        <v>0</v>
      </c>
      <c r="CN114" s="10">
        <v>11719</v>
      </c>
      <c r="CO114" s="10">
        <v>2555</v>
      </c>
      <c r="CP114" s="10">
        <v>40</v>
      </c>
      <c r="CQ114" s="10">
        <v>2515</v>
      </c>
      <c r="CR114" s="10">
        <v>3953</v>
      </c>
      <c r="CS114" s="10">
        <v>174</v>
      </c>
      <c r="CT114" s="10">
        <v>3779</v>
      </c>
      <c r="CU114" s="10">
        <v>37978</v>
      </c>
      <c r="CV114" s="10">
        <v>0</v>
      </c>
      <c r="CW114" s="10">
        <v>37978</v>
      </c>
      <c r="CX114" s="10">
        <v>24859</v>
      </c>
      <c r="CY114" s="10">
        <v>0</v>
      </c>
      <c r="CZ114" s="10">
        <v>24859</v>
      </c>
      <c r="DA114" s="10">
        <v>438568</v>
      </c>
      <c r="DB114" s="10">
        <v>823</v>
      </c>
      <c r="DC114" s="10">
        <v>437745</v>
      </c>
      <c r="DD114" s="10">
        <v>65098</v>
      </c>
      <c r="DE114" s="10">
        <v>47</v>
      </c>
      <c r="DF114" s="10">
        <v>65051</v>
      </c>
      <c r="DG114" s="10">
        <v>8946</v>
      </c>
      <c r="DH114" s="10">
        <v>111</v>
      </c>
      <c r="DI114" s="10">
        <v>8835</v>
      </c>
      <c r="DJ114" s="10">
        <v>34480</v>
      </c>
      <c r="DK114" s="10">
        <v>7</v>
      </c>
      <c r="DL114" s="10">
        <v>34473</v>
      </c>
      <c r="DM114" s="10">
        <v>17898</v>
      </c>
      <c r="DN114" s="10">
        <v>0</v>
      </c>
      <c r="DO114" s="10">
        <v>17898</v>
      </c>
      <c r="DP114" s="10">
        <v>10372</v>
      </c>
      <c r="DQ114" s="10">
        <v>81</v>
      </c>
      <c r="DR114" s="10">
        <v>10291</v>
      </c>
      <c r="DS114" s="10">
        <v>93851</v>
      </c>
      <c r="DT114" s="10">
        <v>770</v>
      </c>
      <c r="DU114" s="10">
        <v>93081</v>
      </c>
      <c r="DV114" s="10">
        <v>9614</v>
      </c>
      <c r="DW114" s="10">
        <v>9269</v>
      </c>
      <c r="DX114" s="10">
        <v>345</v>
      </c>
      <c r="DY114" s="10">
        <v>28997</v>
      </c>
      <c r="DZ114" s="10">
        <v>0</v>
      </c>
      <c r="EA114" s="10">
        <v>28997</v>
      </c>
      <c r="EB114" s="10">
        <v>5726</v>
      </c>
      <c r="EC114" s="10">
        <v>0</v>
      </c>
      <c r="ED114" s="10">
        <v>5726</v>
      </c>
      <c r="EE114" s="10">
        <v>27996</v>
      </c>
      <c r="EF114" s="10">
        <v>54</v>
      </c>
      <c r="EG114" s="10">
        <v>27942</v>
      </c>
      <c r="EH114" s="10">
        <v>123769</v>
      </c>
      <c r="EI114" s="10">
        <v>2832</v>
      </c>
      <c r="EJ114" s="10">
        <v>120937</v>
      </c>
      <c r="EK114" s="10">
        <v>3037</v>
      </c>
      <c r="EL114" s="10">
        <v>37</v>
      </c>
      <c r="EM114" s="10">
        <v>3000</v>
      </c>
      <c r="EN114" s="10">
        <v>1899</v>
      </c>
      <c r="EO114" s="10">
        <v>7</v>
      </c>
      <c r="EP114" s="10">
        <v>1892</v>
      </c>
      <c r="EQ114" s="10">
        <v>42650</v>
      </c>
      <c r="ER114" s="10">
        <v>0</v>
      </c>
      <c r="ES114" s="10">
        <v>42650</v>
      </c>
      <c r="ET114" s="10">
        <v>69939</v>
      </c>
      <c r="EU114" s="10">
        <v>49</v>
      </c>
      <c r="EV114" s="10">
        <v>69890</v>
      </c>
      <c r="EW114" s="10">
        <v>6566</v>
      </c>
      <c r="EX114" s="10">
        <v>119</v>
      </c>
      <c r="EY114" s="10">
        <v>6447</v>
      </c>
      <c r="EZ114" s="10">
        <v>10580</v>
      </c>
      <c r="FA114" s="10">
        <v>0</v>
      </c>
      <c r="FB114" s="10">
        <v>10580</v>
      </c>
      <c r="FC114" s="10">
        <v>27562</v>
      </c>
      <c r="FD114" s="10">
        <v>1</v>
      </c>
      <c r="FE114" s="10">
        <v>27561</v>
      </c>
      <c r="FF114" s="344"/>
      <c r="FG114" s="344"/>
      <c r="FH114" s="341"/>
    </row>
    <row r="115" spans="1:164" ht="15" customHeight="1">
      <c r="A115" s="666" t="s">
        <v>572</v>
      </c>
      <c r="B115" s="666"/>
      <c r="C115" s="666"/>
      <c r="D115" s="446"/>
      <c r="E115" s="446"/>
      <c r="F115" s="446"/>
      <c r="G115" s="446"/>
      <c r="H115" s="446"/>
      <c r="I115" s="446"/>
      <c r="J115" s="446"/>
      <c r="K115" s="446"/>
      <c r="L115" s="446"/>
      <c r="M115" s="446"/>
      <c r="N115" s="446"/>
      <c r="O115" s="446"/>
      <c r="P115" s="446"/>
      <c r="Q115" s="446"/>
      <c r="R115" s="446"/>
      <c r="S115" s="446"/>
      <c r="T115" s="446"/>
      <c r="U115" s="446"/>
      <c r="V115" s="446"/>
      <c r="W115" s="446"/>
      <c r="X115" s="446"/>
      <c r="Y115" s="446"/>
      <c r="Z115" s="446"/>
      <c r="AA115" s="446"/>
      <c r="AB115" s="446"/>
      <c r="AC115" s="446"/>
      <c r="AD115" s="446"/>
      <c r="AE115" s="446"/>
      <c r="AF115" s="446"/>
      <c r="AG115" s="446"/>
      <c r="AH115" s="446"/>
      <c r="AI115" s="446"/>
      <c r="AJ115" s="446"/>
      <c r="AK115" s="446"/>
      <c r="AL115" s="446"/>
      <c r="AM115" s="446"/>
      <c r="AN115" s="446"/>
      <c r="AO115" s="446"/>
      <c r="AP115" s="446"/>
      <c r="AQ115" s="446"/>
      <c r="AR115" s="446"/>
      <c r="AS115" s="446"/>
      <c r="AT115" s="446"/>
      <c r="AU115" s="446"/>
      <c r="AV115" s="446"/>
      <c r="AW115" s="446"/>
      <c r="AX115" s="446"/>
      <c r="AY115" s="446"/>
      <c r="AZ115" s="446"/>
      <c r="BA115" s="446"/>
      <c r="BB115" s="446"/>
      <c r="BC115" s="446"/>
      <c r="BD115" s="446"/>
      <c r="BE115" s="446"/>
      <c r="BF115" s="446"/>
      <c r="BG115" s="446"/>
      <c r="BH115" s="446"/>
      <c r="BI115" s="446"/>
      <c r="BJ115" s="446"/>
      <c r="BK115" s="446"/>
      <c r="BL115" s="446"/>
      <c r="BM115" s="446"/>
      <c r="BN115" s="446"/>
      <c r="BO115" s="446"/>
      <c r="BP115" s="446"/>
      <c r="BQ115" s="446"/>
      <c r="BR115" s="446"/>
      <c r="BS115" s="446"/>
      <c r="BT115" s="446"/>
      <c r="BU115" s="446"/>
      <c r="BV115" s="446"/>
      <c r="BW115" s="446"/>
      <c r="BX115" s="446"/>
      <c r="BY115" s="446"/>
      <c r="BZ115" s="446"/>
      <c r="CA115" s="446"/>
      <c r="CB115" s="446"/>
      <c r="CC115" s="446"/>
      <c r="CD115" s="446"/>
      <c r="CE115" s="446"/>
      <c r="CF115" s="446"/>
      <c r="CG115" s="446"/>
      <c r="CH115" s="446"/>
      <c r="CI115" s="446"/>
      <c r="CJ115" s="446"/>
      <c r="CK115" s="446"/>
      <c r="CL115" s="446"/>
      <c r="CM115" s="446"/>
      <c r="CN115" s="446"/>
      <c r="CO115" s="446"/>
      <c r="CP115" s="446"/>
      <c r="CQ115" s="446"/>
      <c r="CR115" s="446"/>
      <c r="CS115" s="446"/>
      <c r="CT115" s="446"/>
      <c r="CU115" s="446"/>
      <c r="CV115" s="446"/>
      <c r="CW115" s="446"/>
      <c r="CX115" s="446"/>
      <c r="CY115" s="446"/>
      <c r="CZ115" s="446"/>
      <c r="DA115" s="446"/>
      <c r="DB115" s="446"/>
      <c r="DC115" s="446"/>
      <c r="DD115" s="446"/>
      <c r="DE115" s="446"/>
      <c r="DF115" s="446"/>
      <c r="DG115" s="446"/>
      <c r="DH115" s="446"/>
      <c r="DI115" s="446"/>
      <c r="DJ115" s="446"/>
      <c r="DK115" s="446"/>
      <c r="DL115" s="446"/>
      <c r="DM115" s="446"/>
      <c r="DN115" s="446"/>
      <c r="DO115" s="446"/>
      <c r="DP115" s="446"/>
      <c r="DQ115" s="446"/>
      <c r="DR115" s="446"/>
      <c r="DS115" s="446"/>
      <c r="DT115" s="446"/>
      <c r="DU115" s="446"/>
      <c r="DV115" s="446"/>
      <c r="DW115" s="446"/>
      <c r="DX115" s="446"/>
      <c r="DY115" s="446"/>
      <c r="DZ115" s="446"/>
      <c r="EA115" s="446"/>
      <c r="EB115" s="446"/>
      <c r="EC115" s="446"/>
      <c r="ED115" s="446"/>
      <c r="EE115" s="446"/>
      <c r="EF115" s="446"/>
      <c r="EG115" s="446"/>
      <c r="EH115" s="446"/>
      <c r="EI115" s="446"/>
      <c r="EJ115" s="446"/>
      <c r="EK115" s="446"/>
      <c r="EL115" s="446"/>
      <c r="EM115" s="446"/>
      <c r="EN115" s="446"/>
      <c r="EO115" s="446"/>
      <c r="EP115" s="446"/>
      <c r="EQ115" s="446"/>
      <c r="ER115" s="446"/>
      <c r="ES115" s="446"/>
      <c r="ET115" s="446"/>
      <c r="EU115" s="446"/>
      <c r="EV115" s="446"/>
      <c r="EW115" s="446"/>
      <c r="EX115" s="446"/>
      <c r="EY115" s="446"/>
      <c r="EZ115" s="446"/>
      <c r="FA115" s="446"/>
      <c r="FB115" s="446"/>
      <c r="FC115" s="446"/>
      <c r="FD115" s="446"/>
      <c r="FE115" s="446"/>
      <c r="FF115" s="344"/>
      <c r="FG115" s="344"/>
      <c r="FH115" s="341"/>
    </row>
    <row r="116" spans="1:164" ht="15" customHeight="1">
      <c r="A116" s="666" t="s">
        <v>573</v>
      </c>
      <c r="B116" s="666"/>
      <c r="C116" s="666"/>
      <c r="D116" s="10">
        <v>43546754</v>
      </c>
      <c r="E116" s="10"/>
      <c r="F116" s="10"/>
      <c r="G116" s="10">
        <v>24113984</v>
      </c>
      <c r="H116" s="10">
        <v>19432770</v>
      </c>
      <c r="I116" s="10">
        <v>619250</v>
      </c>
      <c r="J116" s="10">
        <v>311690</v>
      </c>
      <c r="K116" s="10">
        <v>307560</v>
      </c>
      <c r="L116" s="10">
        <v>297629</v>
      </c>
      <c r="M116" s="10">
        <v>199892</v>
      </c>
      <c r="N116" s="10">
        <v>97737</v>
      </c>
      <c r="O116" s="10">
        <v>614686</v>
      </c>
      <c r="P116" s="10">
        <v>276738</v>
      </c>
      <c r="Q116" s="10">
        <v>337948</v>
      </c>
      <c r="R116" s="10">
        <v>583780</v>
      </c>
      <c r="S116" s="10">
        <v>432569</v>
      </c>
      <c r="T116" s="10">
        <v>151211</v>
      </c>
      <c r="U116" s="10">
        <v>5547823</v>
      </c>
      <c r="V116" s="10">
        <v>3381701</v>
      </c>
      <c r="W116" s="10">
        <v>2166122</v>
      </c>
      <c r="X116" s="10">
        <v>906343</v>
      </c>
      <c r="Y116" s="10">
        <v>414864</v>
      </c>
      <c r="Z116" s="10">
        <v>491479</v>
      </c>
      <c r="AA116" s="10">
        <v>608105</v>
      </c>
      <c r="AB116" s="10">
        <v>367759</v>
      </c>
      <c r="AC116" s="10">
        <v>240346</v>
      </c>
      <c r="AD116" s="10">
        <v>270969</v>
      </c>
      <c r="AE116" s="10">
        <v>225959</v>
      </c>
      <c r="AF116" s="10">
        <v>45010</v>
      </c>
      <c r="AG116" s="10">
        <v>276338</v>
      </c>
      <c r="AH116" s="10">
        <v>0</v>
      </c>
      <c r="AI116" s="10">
        <v>276338</v>
      </c>
      <c r="AJ116" s="10">
        <v>3087357</v>
      </c>
      <c r="AK116" s="10">
        <v>667257</v>
      </c>
      <c r="AL116" s="10">
        <v>2420100</v>
      </c>
      <c r="AM116" s="10">
        <v>1079971</v>
      </c>
      <c r="AN116" s="10">
        <v>455677</v>
      </c>
      <c r="AO116" s="10">
        <v>624294</v>
      </c>
      <c r="AP116" s="10">
        <v>277290</v>
      </c>
      <c r="AQ116" s="10">
        <v>199742</v>
      </c>
      <c r="AR116" s="10">
        <v>77548</v>
      </c>
      <c r="AS116" s="10">
        <v>352603</v>
      </c>
      <c r="AT116" s="10">
        <v>276553</v>
      </c>
      <c r="AU116" s="10">
        <v>76050</v>
      </c>
      <c r="AV116" s="10">
        <v>1475125</v>
      </c>
      <c r="AW116" s="10">
        <v>705065</v>
      </c>
      <c r="AX116" s="10">
        <v>770060</v>
      </c>
      <c r="AY116" s="10">
        <v>522798</v>
      </c>
      <c r="AZ116" s="10">
        <v>330509</v>
      </c>
      <c r="BA116" s="10">
        <v>192289</v>
      </c>
      <c r="BB116" s="10">
        <v>437242</v>
      </c>
      <c r="BC116" s="10">
        <v>232735</v>
      </c>
      <c r="BD116" s="10">
        <v>204507</v>
      </c>
      <c r="BE116" s="10">
        <v>354587</v>
      </c>
      <c r="BF116" s="10">
        <v>167693</v>
      </c>
      <c r="BG116" s="10">
        <v>186894</v>
      </c>
      <c r="BH116" s="10">
        <v>512998</v>
      </c>
      <c r="BI116" s="10">
        <v>391438</v>
      </c>
      <c r="BJ116" s="10">
        <v>121560</v>
      </c>
      <c r="BK116" s="10">
        <v>764259</v>
      </c>
      <c r="BL116" s="10">
        <v>369486</v>
      </c>
      <c r="BM116" s="10">
        <v>394773</v>
      </c>
      <c r="BN116" s="10">
        <v>253945</v>
      </c>
      <c r="BO116" s="10">
        <v>206913</v>
      </c>
      <c r="BP116" s="10">
        <v>47032</v>
      </c>
      <c r="BQ116" s="10">
        <v>927005</v>
      </c>
      <c r="BR116" s="10">
        <v>629017</v>
      </c>
      <c r="BS116" s="10">
        <v>297988</v>
      </c>
      <c r="BT116" s="10">
        <v>945907</v>
      </c>
      <c r="BU116" s="10">
        <v>577162</v>
      </c>
      <c r="BV116" s="10">
        <v>368745</v>
      </c>
      <c r="BW116" s="10">
        <v>1189557</v>
      </c>
      <c r="BX116" s="10">
        <v>538804</v>
      </c>
      <c r="BY116" s="10">
        <v>650753</v>
      </c>
      <c r="BZ116" s="10">
        <v>912223</v>
      </c>
      <c r="CA116" s="10">
        <v>429789</v>
      </c>
      <c r="CB116" s="10">
        <v>482434</v>
      </c>
      <c r="CC116" s="10">
        <v>459862</v>
      </c>
      <c r="CD116" s="10">
        <v>274787</v>
      </c>
      <c r="CE116" s="10">
        <v>185075</v>
      </c>
      <c r="CF116" s="10">
        <v>445626</v>
      </c>
      <c r="CG116" s="10">
        <v>211940</v>
      </c>
      <c r="CH116" s="10">
        <v>233686</v>
      </c>
      <c r="CI116" s="10">
        <v>221726</v>
      </c>
      <c r="CJ116" s="10">
        <v>175241</v>
      </c>
      <c r="CK116" s="10">
        <v>46485</v>
      </c>
      <c r="CL116" s="10">
        <v>290974</v>
      </c>
      <c r="CM116" s="10">
        <v>142111</v>
      </c>
      <c r="CN116" s="10">
        <v>148863</v>
      </c>
      <c r="CO116" s="10">
        <v>334649</v>
      </c>
      <c r="CP116" s="10">
        <v>213442</v>
      </c>
      <c r="CQ116" s="10">
        <v>121207</v>
      </c>
      <c r="CR116" s="10">
        <v>186170</v>
      </c>
      <c r="CS116" s="10">
        <v>97210</v>
      </c>
      <c r="CT116" s="10">
        <v>88960</v>
      </c>
      <c r="CU116" s="10">
        <v>1100738</v>
      </c>
      <c r="CV116" s="10">
        <v>691171</v>
      </c>
      <c r="CW116" s="10">
        <v>409567</v>
      </c>
      <c r="CX116" s="10">
        <v>351594</v>
      </c>
      <c r="CY116" s="10">
        <v>197890</v>
      </c>
      <c r="CZ116" s="10">
        <v>153704</v>
      </c>
      <c r="DA116" s="10">
        <v>3130102</v>
      </c>
      <c r="DB116" s="10">
        <v>1959338</v>
      </c>
      <c r="DC116" s="10">
        <v>1170764</v>
      </c>
      <c r="DD116" s="10">
        <v>1170958</v>
      </c>
      <c r="DE116" s="10">
        <v>707931</v>
      </c>
      <c r="DF116" s="10">
        <v>463027</v>
      </c>
      <c r="DG116" s="10">
        <v>117476</v>
      </c>
      <c r="DH116" s="10">
        <v>60872</v>
      </c>
      <c r="DI116" s="10">
        <v>56604</v>
      </c>
      <c r="DJ116" s="10">
        <v>1961563</v>
      </c>
      <c r="DK116" s="10">
        <v>1278880</v>
      </c>
      <c r="DL116" s="10">
        <v>682683</v>
      </c>
      <c r="DM116" s="10">
        <v>580205</v>
      </c>
      <c r="DN116" s="10">
        <v>379453</v>
      </c>
      <c r="DO116" s="10">
        <v>200752</v>
      </c>
      <c r="DP116" s="10">
        <v>1011506</v>
      </c>
      <c r="DQ116" s="10">
        <v>692354</v>
      </c>
      <c r="DR116" s="10">
        <v>319152</v>
      </c>
      <c r="DS116" s="10">
        <v>1818416</v>
      </c>
      <c r="DT116" s="10">
        <v>1345735</v>
      </c>
      <c r="DU116" s="10">
        <v>472681</v>
      </c>
      <c r="DV116" s="10">
        <v>213140</v>
      </c>
      <c r="DW116" s="10">
        <v>167521</v>
      </c>
      <c r="DX116" s="10">
        <v>45619</v>
      </c>
      <c r="DY116" s="10">
        <v>621232</v>
      </c>
      <c r="DZ116" s="10">
        <v>337949</v>
      </c>
      <c r="EA116" s="10">
        <v>283283</v>
      </c>
      <c r="EB116" s="10">
        <v>154022</v>
      </c>
      <c r="EC116" s="10">
        <v>88920</v>
      </c>
      <c r="ED116" s="10">
        <v>65102</v>
      </c>
      <c r="EE116" s="10">
        <v>694682</v>
      </c>
      <c r="EF116" s="10">
        <v>317695</v>
      </c>
      <c r="EG116" s="10">
        <v>376987</v>
      </c>
      <c r="EH116" s="10">
        <v>2393820</v>
      </c>
      <c r="EI116" s="10">
        <v>1126638</v>
      </c>
      <c r="EJ116" s="10">
        <v>1267182</v>
      </c>
      <c r="EK116" s="10">
        <v>531979</v>
      </c>
      <c r="EL116" s="10">
        <v>420153</v>
      </c>
      <c r="EM116" s="10">
        <v>111826</v>
      </c>
      <c r="EN116" s="10">
        <v>114526</v>
      </c>
      <c r="EO116" s="10">
        <v>84255</v>
      </c>
      <c r="EP116" s="10">
        <v>30271</v>
      </c>
      <c r="EQ116" s="10">
        <v>1158231</v>
      </c>
      <c r="ER116" s="10">
        <v>570556</v>
      </c>
      <c r="ES116" s="10">
        <v>587675</v>
      </c>
      <c r="ET116" s="10">
        <v>777480</v>
      </c>
      <c r="EU116" s="10">
        <v>310411</v>
      </c>
      <c r="EV116" s="10">
        <v>467069</v>
      </c>
      <c r="EW116" s="10">
        <v>285636</v>
      </c>
      <c r="EX116" s="10">
        <v>186846</v>
      </c>
      <c r="EY116" s="10">
        <v>98790</v>
      </c>
      <c r="EZ116" s="10">
        <v>428740</v>
      </c>
      <c r="FA116" s="10">
        <v>165080</v>
      </c>
      <c r="FB116" s="10">
        <v>263660</v>
      </c>
      <c r="FC116" s="10">
        <v>173911</v>
      </c>
      <c r="FD116" s="10">
        <v>120593</v>
      </c>
      <c r="FE116" s="10">
        <v>53318</v>
      </c>
      <c r="FF116" s="344"/>
      <c r="FG116" s="344"/>
      <c r="FH116" s="341"/>
    </row>
    <row r="117" spans="1:164" ht="15" customHeight="1">
      <c r="A117" s="666" t="s">
        <v>574</v>
      </c>
      <c r="B117" s="666"/>
      <c r="C117" s="666"/>
      <c r="D117" s="10">
        <v>47653064</v>
      </c>
      <c r="E117" s="10"/>
      <c r="F117" s="10"/>
      <c r="G117" s="10">
        <v>23806925</v>
      </c>
      <c r="H117" s="10">
        <v>23846139</v>
      </c>
      <c r="I117" s="10">
        <v>365759</v>
      </c>
      <c r="J117" s="10">
        <v>198318</v>
      </c>
      <c r="K117" s="10">
        <v>167441</v>
      </c>
      <c r="L117" s="10">
        <v>241013</v>
      </c>
      <c r="M117" s="10">
        <v>218346</v>
      </c>
      <c r="N117" s="10">
        <v>22667</v>
      </c>
      <c r="O117" s="10">
        <v>1035053</v>
      </c>
      <c r="P117" s="10">
        <v>127281</v>
      </c>
      <c r="Q117" s="10">
        <v>907772</v>
      </c>
      <c r="R117" s="10">
        <v>219283</v>
      </c>
      <c r="S117" s="10">
        <v>119374</v>
      </c>
      <c r="T117" s="10">
        <v>99909</v>
      </c>
      <c r="U117" s="10">
        <v>8994524</v>
      </c>
      <c r="V117" s="10">
        <v>4751108</v>
      </c>
      <c r="W117" s="10">
        <v>4243416</v>
      </c>
      <c r="X117" s="10">
        <v>784423</v>
      </c>
      <c r="Y117" s="10">
        <v>477375</v>
      </c>
      <c r="Z117" s="10">
        <v>307048</v>
      </c>
      <c r="AA117" s="10">
        <v>677597</v>
      </c>
      <c r="AB117" s="10">
        <v>634448</v>
      </c>
      <c r="AC117" s="10">
        <v>43149</v>
      </c>
      <c r="AD117" s="10">
        <v>200501</v>
      </c>
      <c r="AE117" s="10">
        <v>185748</v>
      </c>
      <c r="AF117" s="10">
        <v>14753</v>
      </c>
      <c r="AG117" s="10">
        <v>148175</v>
      </c>
      <c r="AH117" s="10">
        <v>0</v>
      </c>
      <c r="AI117" s="10">
        <v>148175</v>
      </c>
      <c r="AJ117" s="10">
        <v>2345053</v>
      </c>
      <c r="AK117" s="10">
        <v>1409318</v>
      </c>
      <c r="AL117" s="10">
        <v>935735</v>
      </c>
      <c r="AM117" s="10">
        <v>1383691</v>
      </c>
      <c r="AN117" s="10">
        <v>350013</v>
      </c>
      <c r="AO117" s="10">
        <v>1033678</v>
      </c>
      <c r="AP117" s="10">
        <v>322720</v>
      </c>
      <c r="AQ117" s="10">
        <v>266812</v>
      </c>
      <c r="AR117" s="10">
        <v>55908</v>
      </c>
      <c r="AS117" s="10">
        <v>210153</v>
      </c>
      <c r="AT117" s="10">
        <v>78962</v>
      </c>
      <c r="AU117" s="10">
        <v>131191</v>
      </c>
      <c r="AV117" s="10">
        <v>1461723</v>
      </c>
      <c r="AW117" s="10">
        <v>511478</v>
      </c>
      <c r="AX117" s="10">
        <v>950245</v>
      </c>
      <c r="AY117" s="10">
        <v>608682</v>
      </c>
      <c r="AZ117" s="10">
        <v>227679</v>
      </c>
      <c r="BA117" s="10">
        <v>381003</v>
      </c>
      <c r="BB117" s="10">
        <v>370292</v>
      </c>
      <c r="BC117" s="10">
        <v>257594</v>
      </c>
      <c r="BD117" s="10">
        <v>112698</v>
      </c>
      <c r="BE117" s="10">
        <v>325471</v>
      </c>
      <c r="BF117" s="10">
        <v>166621</v>
      </c>
      <c r="BG117" s="10">
        <v>158850</v>
      </c>
      <c r="BH117" s="10">
        <v>645811</v>
      </c>
      <c r="BI117" s="10">
        <v>595087</v>
      </c>
      <c r="BJ117" s="10">
        <v>50724</v>
      </c>
      <c r="BK117" s="10">
        <v>684855</v>
      </c>
      <c r="BL117" s="10">
        <v>309470</v>
      </c>
      <c r="BM117" s="10">
        <v>375385</v>
      </c>
      <c r="BN117" s="10">
        <v>112065</v>
      </c>
      <c r="BO117" s="10">
        <v>90246</v>
      </c>
      <c r="BP117" s="10">
        <v>21819</v>
      </c>
      <c r="BQ117" s="10">
        <v>974855</v>
      </c>
      <c r="BR117" s="10">
        <v>648634</v>
      </c>
      <c r="BS117" s="10">
        <v>326221</v>
      </c>
      <c r="BT117" s="10">
        <v>1220567</v>
      </c>
      <c r="BU117" s="10">
        <v>1153986</v>
      </c>
      <c r="BV117" s="10">
        <v>66581</v>
      </c>
      <c r="BW117" s="10">
        <v>1193633</v>
      </c>
      <c r="BX117" s="10">
        <v>187575</v>
      </c>
      <c r="BY117" s="10">
        <v>1006058</v>
      </c>
      <c r="BZ117" s="10">
        <v>758272</v>
      </c>
      <c r="CA117" s="10">
        <v>474949</v>
      </c>
      <c r="CB117" s="10">
        <v>283323</v>
      </c>
      <c r="CC117" s="10">
        <v>274945</v>
      </c>
      <c r="CD117" s="10">
        <v>121959</v>
      </c>
      <c r="CE117" s="10">
        <v>152986</v>
      </c>
      <c r="CF117" s="10">
        <v>563360</v>
      </c>
      <c r="CG117" s="10">
        <v>264909</v>
      </c>
      <c r="CH117" s="10">
        <v>298451</v>
      </c>
      <c r="CI117" s="10">
        <v>213149</v>
      </c>
      <c r="CJ117" s="10">
        <v>148567</v>
      </c>
      <c r="CK117" s="10">
        <v>64582</v>
      </c>
      <c r="CL117" s="10">
        <v>187861</v>
      </c>
      <c r="CM117" s="10">
        <v>79182</v>
      </c>
      <c r="CN117" s="10">
        <v>108679</v>
      </c>
      <c r="CO117" s="10">
        <v>496487</v>
      </c>
      <c r="CP117" s="10">
        <v>89377</v>
      </c>
      <c r="CQ117" s="10">
        <v>407110</v>
      </c>
      <c r="CR117" s="10">
        <v>162195</v>
      </c>
      <c r="CS117" s="10">
        <v>130774</v>
      </c>
      <c r="CT117" s="10">
        <v>31421</v>
      </c>
      <c r="CU117" s="10">
        <v>1521385</v>
      </c>
      <c r="CV117" s="10">
        <v>932326</v>
      </c>
      <c r="CW117" s="10">
        <v>589059</v>
      </c>
      <c r="CX117" s="10">
        <v>327073</v>
      </c>
      <c r="CY117" s="10">
        <v>290886</v>
      </c>
      <c r="CZ117" s="10">
        <v>36187</v>
      </c>
      <c r="DA117" s="10">
        <v>4286852</v>
      </c>
      <c r="DB117" s="10">
        <v>2692547</v>
      </c>
      <c r="DC117" s="10">
        <v>1594305</v>
      </c>
      <c r="DD117" s="10">
        <v>800198</v>
      </c>
      <c r="DE117" s="10">
        <v>695233</v>
      </c>
      <c r="DF117" s="10">
        <v>104965</v>
      </c>
      <c r="DG117" s="10">
        <v>126275</v>
      </c>
      <c r="DH117" s="10">
        <v>100603</v>
      </c>
      <c r="DI117" s="10">
        <v>25672</v>
      </c>
      <c r="DJ117" s="10">
        <v>1829267</v>
      </c>
      <c r="DK117" s="10">
        <v>353200</v>
      </c>
      <c r="DL117" s="10">
        <v>1476067</v>
      </c>
      <c r="DM117" s="10">
        <v>364269</v>
      </c>
      <c r="DN117" s="10">
        <v>251043</v>
      </c>
      <c r="DO117" s="10">
        <v>113226</v>
      </c>
      <c r="DP117" s="10">
        <v>787547</v>
      </c>
      <c r="DQ117" s="10">
        <v>558838</v>
      </c>
      <c r="DR117" s="10">
        <v>228709</v>
      </c>
      <c r="DS117" s="10">
        <v>1991802</v>
      </c>
      <c r="DT117" s="10">
        <v>549984</v>
      </c>
      <c r="DU117" s="10">
        <v>1441818</v>
      </c>
      <c r="DV117" s="10">
        <v>159249</v>
      </c>
      <c r="DW117" s="10">
        <v>129204</v>
      </c>
      <c r="DX117" s="10">
        <v>30045</v>
      </c>
      <c r="DY117" s="10">
        <v>392122</v>
      </c>
      <c r="DZ117" s="10">
        <v>99515</v>
      </c>
      <c r="EA117" s="10">
        <v>292607</v>
      </c>
      <c r="EB117" s="10">
        <v>94933</v>
      </c>
      <c r="EC117" s="10">
        <v>55667</v>
      </c>
      <c r="ED117" s="10">
        <v>39266</v>
      </c>
      <c r="EE117" s="10">
        <v>831866</v>
      </c>
      <c r="EF117" s="10">
        <v>320510</v>
      </c>
      <c r="EG117" s="10">
        <v>511356</v>
      </c>
      <c r="EH117" s="10">
        <v>3206562</v>
      </c>
      <c r="EI117" s="10">
        <v>795166</v>
      </c>
      <c r="EJ117" s="10">
        <v>2411396</v>
      </c>
      <c r="EK117" s="10">
        <v>372791</v>
      </c>
      <c r="EL117" s="10">
        <v>184159</v>
      </c>
      <c r="EM117" s="10">
        <v>188632</v>
      </c>
      <c r="EN117" s="10">
        <v>76527</v>
      </c>
      <c r="EO117" s="10">
        <v>70661</v>
      </c>
      <c r="EP117" s="10">
        <v>5866</v>
      </c>
      <c r="EQ117" s="10">
        <v>1019646</v>
      </c>
      <c r="ER117" s="10">
        <v>534786</v>
      </c>
      <c r="ES117" s="10">
        <v>484860</v>
      </c>
      <c r="ET117" s="10">
        <v>1219612</v>
      </c>
      <c r="EU117" s="10">
        <v>308862</v>
      </c>
      <c r="EV117" s="10">
        <v>910750</v>
      </c>
      <c r="EW117" s="10">
        <v>266649</v>
      </c>
      <c r="EX117" s="10">
        <v>208642</v>
      </c>
      <c r="EY117" s="10">
        <v>58007</v>
      </c>
      <c r="EZ117" s="10">
        <v>665460</v>
      </c>
      <c r="FA117" s="10">
        <v>306984</v>
      </c>
      <c r="FB117" s="10">
        <v>358476</v>
      </c>
      <c r="FC117" s="10">
        <v>130811</v>
      </c>
      <c r="FD117" s="10">
        <v>92919</v>
      </c>
      <c r="FE117" s="10">
        <v>37892</v>
      </c>
      <c r="FF117" s="344"/>
      <c r="FG117" s="344"/>
      <c r="FH117" s="341"/>
    </row>
    <row r="118" spans="1:164" ht="15" customHeight="1">
      <c r="A118" s="666" t="s">
        <v>575</v>
      </c>
      <c r="B118" s="666"/>
      <c r="C118" s="666"/>
      <c r="D118" s="10">
        <v>15092977</v>
      </c>
      <c r="E118" s="10"/>
      <c r="F118" s="10"/>
      <c r="G118" s="10">
        <v>3896156</v>
      </c>
      <c r="H118" s="10">
        <v>11196821</v>
      </c>
      <c r="I118" s="10">
        <v>105257</v>
      </c>
      <c r="J118" s="10">
        <v>875</v>
      </c>
      <c r="K118" s="10">
        <v>104382</v>
      </c>
      <c r="L118" s="10">
        <v>89635</v>
      </c>
      <c r="M118" s="10">
        <v>65137</v>
      </c>
      <c r="N118" s="10">
        <v>24498</v>
      </c>
      <c r="O118" s="10">
        <v>195408</v>
      </c>
      <c r="P118" s="10">
        <v>37231</v>
      </c>
      <c r="Q118" s="10">
        <v>158177</v>
      </c>
      <c r="R118" s="10">
        <v>30487</v>
      </c>
      <c r="S118" s="10">
        <v>1198</v>
      </c>
      <c r="T118" s="10">
        <v>29289</v>
      </c>
      <c r="U118" s="10">
        <v>787320</v>
      </c>
      <c r="V118" s="10">
        <v>5639</v>
      </c>
      <c r="W118" s="10">
        <v>781681</v>
      </c>
      <c r="X118" s="10">
        <v>397173</v>
      </c>
      <c r="Y118" s="10">
        <v>15332</v>
      </c>
      <c r="Z118" s="10">
        <v>381841</v>
      </c>
      <c r="AA118" s="10">
        <v>109874</v>
      </c>
      <c r="AB118" s="10">
        <v>1029</v>
      </c>
      <c r="AC118" s="10">
        <v>108845</v>
      </c>
      <c r="AD118" s="10">
        <v>96372</v>
      </c>
      <c r="AE118" s="10">
        <v>59888</v>
      </c>
      <c r="AF118" s="10">
        <v>36484</v>
      </c>
      <c r="AG118" s="10">
        <v>217212</v>
      </c>
      <c r="AH118" s="10">
        <v>0</v>
      </c>
      <c r="AI118" s="10">
        <v>217212</v>
      </c>
      <c r="AJ118" s="10">
        <v>308339</v>
      </c>
      <c r="AK118" s="10">
        <v>36893</v>
      </c>
      <c r="AL118" s="10">
        <v>271446</v>
      </c>
      <c r="AM118" s="10">
        <v>397327</v>
      </c>
      <c r="AN118" s="10">
        <v>16760</v>
      </c>
      <c r="AO118" s="10">
        <v>380567</v>
      </c>
      <c r="AP118" s="10">
        <v>166285</v>
      </c>
      <c r="AQ118" s="10">
        <v>80509</v>
      </c>
      <c r="AR118" s="10">
        <v>85776</v>
      </c>
      <c r="AS118" s="10">
        <v>47007</v>
      </c>
      <c r="AT118" s="10">
        <v>396</v>
      </c>
      <c r="AU118" s="10">
        <v>46611</v>
      </c>
      <c r="AV118" s="10">
        <v>546830</v>
      </c>
      <c r="AW118" s="10">
        <v>19570</v>
      </c>
      <c r="AX118" s="10">
        <v>527260</v>
      </c>
      <c r="AY118" s="10">
        <v>151993</v>
      </c>
      <c r="AZ118" s="10">
        <v>76204</v>
      </c>
      <c r="BA118" s="10">
        <v>75789</v>
      </c>
      <c r="BB118" s="10">
        <v>148062</v>
      </c>
      <c r="BC118" s="10">
        <v>29544</v>
      </c>
      <c r="BD118" s="10">
        <v>118518</v>
      </c>
      <c r="BE118" s="10">
        <v>133555</v>
      </c>
      <c r="BF118" s="10">
        <v>4841</v>
      </c>
      <c r="BG118" s="10">
        <v>128714</v>
      </c>
      <c r="BH118" s="10">
        <v>120072</v>
      </c>
      <c r="BI118" s="10">
        <v>44377</v>
      </c>
      <c r="BJ118" s="10">
        <v>75695</v>
      </c>
      <c r="BK118" s="10">
        <v>138107</v>
      </c>
      <c r="BL118" s="10">
        <v>25632</v>
      </c>
      <c r="BM118" s="10">
        <v>112475</v>
      </c>
      <c r="BN118" s="10">
        <v>80453</v>
      </c>
      <c r="BO118" s="10">
        <v>40125</v>
      </c>
      <c r="BP118" s="10">
        <v>40328</v>
      </c>
      <c r="BQ118" s="10">
        <v>360304</v>
      </c>
      <c r="BR118" s="10">
        <v>87057</v>
      </c>
      <c r="BS118" s="10">
        <v>273247</v>
      </c>
      <c r="BT118" s="10">
        <v>1030479</v>
      </c>
      <c r="BU118" s="10">
        <v>415131</v>
      </c>
      <c r="BV118" s="10">
        <v>615348</v>
      </c>
      <c r="BW118" s="10">
        <v>214800</v>
      </c>
      <c r="BX118" s="10">
        <v>5391</v>
      </c>
      <c r="BY118" s="10">
        <v>209409</v>
      </c>
      <c r="BZ118" s="10">
        <v>250650</v>
      </c>
      <c r="CA118" s="10">
        <v>50911</v>
      </c>
      <c r="CB118" s="10">
        <v>199739</v>
      </c>
      <c r="CC118" s="10">
        <v>89875</v>
      </c>
      <c r="CD118" s="10">
        <v>0</v>
      </c>
      <c r="CE118" s="10">
        <v>89875</v>
      </c>
      <c r="CF118" s="10">
        <v>139564</v>
      </c>
      <c r="CG118" s="10">
        <v>16193</v>
      </c>
      <c r="CH118" s="10">
        <v>123371</v>
      </c>
      <c r="CI118" s="10">
        <v>58078</v>
      </c>
      <c r="CJ118" s="10">
        <v>25968</v>
      </c>
      <c r="CK118" s="10">
        <v>32110</v>
      </c>
      <c r="CL118" s="10">
        <v>60169</v>
      </c>
      <c r="CM118" s="10">
        <v>4802</v>
      </c>
      <c r="CN118" s="10">
        <v>55367</v>
      </c>
      <c r="CO118" s="10">
        <v>200758</v>
      </c>
      <c r="CP118" s="10">
        <v>42591</v>
      </c>
      <c r="CQ118" s="10">
        <v>158167</v>
      </c>
      <c r="CR118" s="10">
        <v>88435</v>
      </c>
      <c r="CS118" s="10">
        <v>33362</v>
      </c>
      <c r="CT118" s="10">
        <v>55073</v>
      </c>
      <c r="CU118" s="10">
        <v>393598</v>
      </c>
      <c r="CV118" s="10">
        <v>32817</v>
      </c>
      <c r="CW118" s="10">
        <v>360781</v>
      </c>
      <c r="CX118" s="10">
        <v>118847</v>
      </c>
      <c r="CY118" s="10">
        <v>0</v>
      </c>
      <c r="CZ118" s="10">
        <v>118847</v>
      </c>
      <c r="DA118" s="10">
        <v>1535576</v>
      </c>
      <c r="DB118" s="10">
        <v>301383</v>
      </c>
      <c r="DC118" s="10">
        <v>1234193</v>
      </c>
      <c r="DD118" s="10">
        <v>493310</v>
      </c>
      <c r="DE118" s="10">
        <v>57161</v>
      </c>
      <c r="DF118" s="10">
        <v>436149</v>
      </c>
      <c r="DG118" s="10">
        <v>56379</v>
      </c>
      <c r="DH118" s="10">
        <v>9974</v>
      </c>
      <c r="DI118" s="10">
        <v>46405</v>
      </c>
      <c r="DJ118" s="10">
        <v>575243</v>
      </c>
      <c r="DK118" s="10">
        <v>234442</v>
      </c>
      <c r="DL118" s="10">
        <v>340801</v>
      </c>
      <c r="DM118" s="10">
        <v>36730</v>
      </c>
      <c r="DN118" s="10">
        <v>18326</v>
      </c>
      <c r="DO118" s="10">
        <v>18404</v>
      </c>
      <c r="DP118" s="10">
        <v>224997</v>
      </c>
      <c r="DQ118" s="10">
        <v>27812</v>
      </c>
      <c r="DR118" s="10">
        <v>197185</v>
      </c>
      <c r="DS118" s="10">
        <v>1006007</v>
      </c>
      <c r="DT118" s="10">
        <v>385472</v>
      </c>
      <c r="DU118" s="10">
        <v>620535</v>
      </c>
      <c r="DV118" s="10">
        <v>81178</v>
      </c>
      <c r="DW118" s="10">
        <v>53807</v>
      </c>
      <c r="DX118" s="10">
        <v>27371</v>
      </c>
      <c r="DY118" s="10">
        <v>231145</v>
      </c>
      <c r="DZ118" s="10">
        <v>0</v>
      </c>
      <c r="EA118" s="10">
        <v>231145</v>
      </c>
      <c r="EB118" s="10">
        <v>51280</v>
      </c>
      <c r="EC118" s="10">
        <v>16800</v>
      </c>
      <c r="ED118" s="10">
        <v>34480</v>
      </c>
      <c r="EE118" s="10">
        <v>365932</v>
      </c>
      <c r="EF118" s="10">
        <v>231844</v>
      </c>
      <c r="EG118" s="10">
        <v>134088</v>
      </c>
      <c r="EH118" s="10">
        <v>921557</v>
      </c>
      <c r="EI118" s="10">
        <v>129543</v>
      </c>
      <c r="EJ118" s="10">
        <v>792014</v>
      </c>
      <c r="EK118" s="10">
        <v>361996</v>
      </c>
      <c r="EL118" s="10">
        <v>291492</v>
      </c>
      <c r="EM118" s="10">
        <v>70504</v>
      </c>
      <c r="EN118" s="10">
        <v>24787</v>
      </c>
      <c r="EO118" s="10">
        <v>6261</v>
      </c>
      <c r="EP118" s="10">
        <v>18526</v>
      </c>
      <c r="EQ118" s="10">
        <v>783558</v>
      </c>
      <c r="ER118" s="10">
        <v>263063</v>
      </c>
      <c r="ES118" s="10">
        <v>520495</v>
      </c>
      <c r="ET118" s="10">
        <v>513940</v>
      </c>
      <c r="EU118" s="10">
        <v>431469</v>
      </c>
      <c r="EV118" s="10">
        <v>82471</v>
      </c>
      <c r="EW118" s="10">
        <v>97315</v>
      </c>
      <c r="EX118" s="10">
        <v>34350</v>
      </c>
      <c r="EY118" s="10">
        <v>62965</v>
      </c>
      <c r="EZ118" s="10">
        <v>317874</v>
      </c>
      <c r="FA118" s="10">
        <v>45162</v>
      </c>
      <c r="FB118" s="10">
        <v>272712</v>
      </c>
      <c r="FC118" s="10">
        <v>141848</v>
      </c>
      <c r="FD118" s="10">
        <v>82392</v>
      </c>
      <c r="FE118" s="10">
        <v>59456</v>
      </c>
      <c r="FF118" s="344"/>
      <c r="FG118" s="344"/>
      <c r="FH118" s="341"/>
    </row>
    <row r="119" spans="1:164" ht="15" customHeight="1">
      <c r="A119" s="666" t="s">
        <v>576</v>
      </c>
      <c r="B119" s="666"/>
      <c r="C119" s="666"/>
      <c r="D119" s="10">
        <v>34921829</v>
      </c>
      <c r="E119" s="10"/>
      <c r="F119" s="10"/>
      <c r="G119" s="10">
        <v>6515910</v>
      </c>
      <c r="H119" s="10">
        <v>28405919</v>
      </c>
      <c r="I119" s="10">
        <v>466173</v>
      </c>
      <c r="J119" s="10">
        <v>57394</v>
      </c>
      <c r="K119" s="10">
        <v>408779</v>
      </c>
      <c r="L119" s="10">
        <v>302326</v>
      </c>
      <c r="M119" s="10">
        <v>173271</v>
      </c>
      <c r="N119" s="10">
        <v>129055</v>
      </c>
      <c r="O119" s="10">
        <v>627978</v>
      </c>
      <c r="P119" s="10">
        <v>244916</v>
      </c>
      <c r="Q119" s="10">
        <v>383062</v>
      </c>
      <c r="R119" s="10">
        <v>230985</v>
      </c>
      <c r="S119" s="10">
        <v>73967</v>
      </c>
      <c r="T119" s="10">
        <v>157018</v>
      </c>
      <c r="U119" s="10">
        <v>6712535</v>
      </c>
      <c r="V119" s="10">
        <v>448226</v>
      </c>
      <c r="W119" s="10">
        <v>6264309</v>
      </c>
      <c r="X119" s="10">
        <v>895750</v>
      </c>
      <c r="Y119" s="10">
        <v>71126</v>
      </c>
      <c r="Z119" s="10">
        <v>824624</v>
      </c>
      <c r="AA119" s="10">
        <v>693768</v>
      </c>
      <c r="AB119" s="10">
        <v>433720</v>
      </c>
      <c r="AC119" s="10">
        <v>260048</v>
      </c>
      <c r="AD119" s="10">
        <v>93475</v>
      </c>
      <c r="AE119" s="10">
        <v>29484</v>
      </c>
      <c r="AF119" s="10">
        <v>63991</v>
      </c>
      <c r="AG119" s="10">
        <v>87341</v>
      </c>
      <c r="AH119" s="10">
        <v>0</v>
      </c>
      <c r="AI119" s="10">
        <v>87341</v>
      </c>
      <c r="AJ119" s="10">
        <v>1230624</v>
      </c>
      <c r="AK119" s="10">
        <v>218665</v>
      </c>
      <c r="AL119" s="10">
        <v>1011959</v>
      </c>
      <c r="AM119" s="10">
        <v>848271</v>
      </c>
      <c r="AN119" s="10">
        <v>94188</v>
      </c>
      <c r="AO119" s="10">
        <v>754083</v>
      </c>
      <c r="AP119" s="10">
        <v>150195</v>
      </c>
      <c r="AQ119" s="10">
        <v>37999</v>
      </c>
      <c r="AR119" s="10">
        <v>112196</v>
      </c>
      <c r="AS119" s="10">
        <v>144146</v>
      </c>
      <c r="AT119" s="10">
        <v>24505</v>
      </c>
      <c r="AU119" s="10">
        <v>119641</v>
      </c>
      <c r="AV119" s="10">
        <v>2011024</v>
      </c>
      <c r="AW119" s="10">
        <v>97345</v>
      </c>
      <c r="AX119" s="10">
        <v>1913679</v>
      </c>
      <c r="AY119" s="10">
        <v>825235</v>
      </c>
      <c r="AZ119" s="10">
        <v>140063</v>
      </c>
      <c r="BA119" s="10">
        <v>685172</v>
      </c>
      <c r="BB119" s="10">
        <v>208390</v>
      </c>
      <c r="BC119" s="10">
        <v>44933</v>
      </c>
      <c r="BD119" s="10">
        <v>163457</v>
      </c>
      <c r="BE119" s="10">
        <v>367941</v>
      </c>
      <c r="BF119" s="10">
        <v>132756</v>
      </c>
      <c r="BG119" s="10">
        <v>235185</v>
      </c>
      <c r="BH119" s="10">
        <v>550301</v>
      </c>
      <c r="BI119" s="10">
        <v>117233</v>
      </c>
      <c r="BJ119" s="10">
        <v>433068</v>
      </c>
      <c r="BK119" s="10">
        <v>496605</v>
      </c>
      <c r="BL119" s="10">
        <v>186084</v>
      </c>
      <c r="BM119" s="10">
        <v>310521</v>
      </c>
      <c r="BN119" s="10">
        <v>153242</v>
      </c>
      <c r="BO119" s="10">
        <v>34000</v>
      </c>
      <c r="BP119" s="10">
        <v>119242</v>
      </c>
      <c r="BQ119" s="10">
        <v>640144</v>
      </c>
      <c r="BR119" s="10">
        <v>112995</v>
      </c>
      <c r="BS119" s="10">
        <v>527149</v>
      </c>
      <c r="BT119" s="10">
        <v>444781</v>
      </c>
      <c r="BU119" s="10">
        <v>212441</v>
      </c>
      <c r="BV119" s="10">
        <v>232340</v>
      </c>
      <c r="BW119" s="10">
        <v>722337</v>
      </c>
      <c r="BX119" s="10">
        <v>200880</v>
      </c>
      <c r="BY119" s="10">
        <v>521457</v>
      </c>
      <c r="BZ119" s="10">
        <v>649519</v>
      </c>
      <c r="CA119" s="10">
        <v>157064</v>
      </c>
      <c r="CB119" s="10">
        <v>492455</v>
      </c>
      <c r="CC119" s="10">
        <v>257263</v>
      </c>
      <c r="CD119" s="10">
        <v>44483</v>
      </c>
      <c r="CE119" s="10">
        <v>212780</v>
      </c>
      <c r="CF119" s="10">
        <v>520629</v>
      </c>
      <c r="CG119" s="10">
        <v>68102</v>
      </c>
      <c r="CH119" s="10">
        <v>452527</v>
      </c>
      <c r="CI119" s="10">
        <v>185163</v>
      </c>
      <c r="CJ119" s="10">
        <v>87076</v>
      </c>
      <c r="CK119" s="10">
        <v>98087</v>
      </c>
      <c r="CL119" s="10">
        <v>215341</v>
      </c>
      <c r="CM119" s="10">
        <v>67584</v>
      </c>
      <c r="CN119" s="10">
        <v>147757</v>
      </c>
      <c r="CO119" s="10">
        <v>337845</v>
      </c>
      <c r="CP119" s="10">
        <v>87886</v>
      </c>
      <c r="CQ119" s="10">
        <v>249959</v>
      </c>
      <c r="CR119" s="10">
        <v>184892</v>
      </c>
      <c r="CS119" s="10">
        <v>39394</v>
      </c>
      <c r="CT119" s="10">
        <v>145498</v>
      </c>
      <c r="CU119" s="10">
        <v>533767</v>
      </c>
      <c r="CV119" s="10">
        <v>87660</v>
      </c>
      <c r="CW119" s="10">
        <v>446107</v>
      </c>
      <c r="CX119" s="10">
        <v>304069</v>
      </c>
      <c r="CY119" s="10">
        <v>42303</v>
      </c>
      <c r="CZ119" s="10">
        <v>261766</v>
      </c>
      <c r="DA119" s="10">
        <v>1334837</v>
      </c>
      <c r="DB119" s="10">
        <v>278921</v>
      </c>
      <c r="DC119" s="10">
        <v>1055916</v>
      </c>
      <c r="DD119" s="10">
        <v>746269</v>
      </c>
      <c r="DE119" s="10">
        <v>154989</v>
      </c>
      <c r="DF119" s="10">
        <v>591280</v>
      </c>
      <c r="DG119" s="10">
        <v>99195</v>
      </c>
      <c r="DH119" s="10">
        <v>22683</v>
      </c>
      <c r="DI119" s="10">
        <v>76512</v>
      </c>
      <c r="DJ119" s="10">
        <v>1261846</v>
      </c>
      <c r="DK119" s="10">
        <v>93424</v>
      </c>
      <c r="DL119" s="10">
        <v>1168422</v>
      </c>
      <c r="DM119" s="10">
        <v>386267</v>
      </c>
      <c r="DN119" s="10">
        <v>35419</v>
      </c>
      <c r="DO119" s="10">
        <v>350848</v>
      </c>
      <c r="DP119" s="10">
        <v>711818</v>
      </c>
      <c r="DQ119" s="10">
        <v>347987</v>
      </c>
      <c r="DR119" s="10">
        <v>363831</v>
      </c>
      <c r="DS119" s="10">
        <v>1527087</v>
      </c>
      <c r="DT119" s="10">
        <v>319990</v>
      </c>
      <c r="DU119" s="10">
        <v>1207097</v>
      </c>
      <c r="DV119" s="10">
        <v>125332</v>
      </c>
      <c r="DW119" s="10">
        <v>56400</v>
      </c>
      <c r="DX119" s="10">
        <v>68932</v>
      </c>
      <c r="DY119" s="10">
        <v>513728</v>
      </c>
      <c r="DZ119" s="10">
        <v>145988</v>
      </c>
      <c r="EA119" s="10">
        <v>367740</v>
      </c>
      <c r="EB119" s="10">
        <v>88359</v>
      </c>
      <c r="EC119" s="10">
        <v>39979</v>
      </c>
      <c r="ED119" s="10">
        <v>48380</v>
      </c>
      <c r="EE119" s="10">
        <v>548478</v>
      </c>
      <c r="EF119" s="10">
        <v>84674</v>
      </c>
      <c r="EG119" s="10">
        <v>463804</v>
      </c>
      <c r="EH119" s="10">
        <v>2106611</v>
      </c>
      <c r="EI119" s="10">
        <v>196211</v>
      </c>
      <c r="EJ119" s="10">
        <v>1910400</v>
      </c>
      <c r="EK119" s="10">
        <v>468968</v>
      </c>
      <c r="EL119" s="10">
        <v>77739</v>
      </c>
      <c r="EM119" s="10">
        <v>391229</v>
      </c>
      <c r="EN119" s="10">
        <v>100044</v>
      </c>
      <c r="EO119" s="10">
        <v>32867</v>
      </c>
      <c r="EP119" s="10">
        <v>67177</v>
      </c>
      <c r="EQ119" s="10">
        <v>770445</v>
      </c>
      <c r="ER119" s="10">
        <v>98381</v>
      </c>
      <c r="ES119" s="10">
        <v>672064</v>
      </c>
      <c r="ET119" s="10">
        <v>581150</v>
      </c>
      <c r="EU119" s="10">
        <v>117166</v>
      </c>
      <c r="EV119" s="10">
        <v>463984</v>
      </c>
      <c r="EW119" s="10">
        <v>248652</v>
      </c>
      <c r="EX119" s="10">
        <v>42097</v>
      </c>
      <c r="EY119" s="10">
        <v>206555</v>
      </c>
      <c r="EZ119" s="10">
        <v>1015837</v>
      </c>
      <c r="FA119" s="10">
        <v>437351</v>
      </c>
      <c r="FB119" s="10">
        <v>578486</v>
      </c>
      <c r="FC119" s="10">
        <v>194851</v>
      </c>
      <c r="FD119" s="10">
        <v>65901</v>
      </c>
      <c r="FE119" s="10">
        <v>128950</v>
      </c>
      <c r="FF119" s="344"/>
      <c r="FG119" s="344"/>
      <c r="FH119" s="341"/>
    </row>
    <row r="120" spans="1:164" ht="25.5" customHeight="1">
      <c r="A120" s="666" t="s">
        <v>577</v>
      </c>
      <c r="B120" s="666"/>
      <c r="C120" s="666"/>
      <c r="D120" s="10">
        <v>106415912</v>
      </c>
      <c r="E120" s="10"/>
      <c r="F120" s="10"/>
      <c r="G120" s="10">
        <v>43918062</v>
      </c>
      <c r="H120" s="10">
        <v>62497850</v>
      </c>
      <c r="I120" s="10">
        <v>1010654</v>
      </c>
      <c r="J120" s="10">
        <v>389784</v>
      </c>
      <c r="K120" s="10">
        <v>620870</v>
      </c>
      <c r="L120" s="10">
        <v>305580</v>
      </c>
      <c r="M120" s="10">
        <v>198252</v>
      </c>
      <c r="N120" s="10">
        <v>107328</v>
      </c>
      <c r="O120" s="10">
        <v>1512037</v>
      </c>
      <c r="P120" s="10">
        <v>533062</v>
      </c>
      <c r="Q120" s="10">
        <v>978975</v>
      </c>
      <c r="R120" s="10">
        <v>494067</v>
      </c>
      <c r="S120" s="10">
        <v>152101</v>
      </c>
      <c r="T120" s="10">
        <v>341966</v>
      </c>
      <c r="U120" s="10">
        <v>17434666</v>
      </c>
      <c r="V120" s="10">
        <v>6899122</v>
      </c>
      <c r="W120" s="10">
        <v>10535544</v>
      </c>
      <c r="X120" s="10">
        <v>2032789</v>
      </c>
      <c r="Y120" s="10">
        <v>712314</v>
      </c>
      <c r="Z120" s="10">
        <v>1320475</v>
      </c>
      <c r="AA120" s="10">
        <v>1932867</v>
      </c>
      <c r="AB120" s="10">
        <v>1539729</v>
      </c>
      <c r="AC120" s="10">
        <v>393138</v>
      </c>
      <c r="AD120" s="10">
        <v>252458</v>
      </c>
      <c r="AE120" s="10">
        <v>185956</v>
      </c>
      <c r="AF120" s="10">
        <v>66502</v>
      </c>
      <c r="AG120" s="10">
        <v>587928</v>
      </c>
      <c r="AH120" s="10">
        <v>0</v>
      </c>
      <c r="AI120" s="10">
        <v>587928</v>
      </c>
      <c r="AJ120" s="10">
        <v>3864904</v>
      </c>
      <c r="AK120" s="10">
        <v>916442</v>
      </c>
      <c r="AL120" s="10">
        <v>2948462</v>
      </c>
      <c r="AM120" s="10">
        <v>1495683</v>
      </c>
      <c r="AN120" s="10">
        <v>592853</v>
      </c>
      <c r="AO120" s="10">
        <v>902830</v>
      </c>
      <c r="AP120" s="10">
        <v>348888</v>
      </c>
      <c r="AQ120" s="10">
        <v>113918</v>
      </c>
      <c r="AR120" s="10">
        <v>234970</v>
      </c>
      <c r="AS120" s="10">
        <v>236202</v>
      </c>
      <c r="AT120" s="10">
        <v>141616</v>
      </c>
      <c r="AU120" s="10">
        <v>94586</v>
      </c>
      <c r="AV120" s="10">
        <v>6959334</v>
      </c>
      <c r="AW120" s="10">
        <v>3493429</v>
      </c>
      <c r="AX120" s="10">
        <v>3465905</v>
      </c>
      <c r="AY120" s="10">
        <v>1829144</v>
      </c>
      <c r="AZ120" s="10">
        <v>890680</v>
      </c>
      <c r="BA120" s="10">
        <v>938464</v>
      </c>
      <c r="BB120" s="10">
        <v>606332</v>
      </c>
      <c r="BC120" s="10">
        <v>206574</v>
      </c>
      <c r="BD120" s="10">
        <v>399758</v>
      </c>
      <c r="BE120" s="10">
        <v>844241</v>
      </c>
      <c r="BF120" s="10">
        <v>180129</v>
      </c>
      <c r="BG120" s="10">
        <v>664112</v>
      </c>
      <c r="BH120" s="10">
        <v>1352350</v>
      </c>
      <c r="BI120" s="10">
        <v>645169</v>
      </c>
      <c r="BJ120" s="10">
        <v>707181</v>
      </c>
      <c r="BK120" s="10">
        <v>1395716</v>
      </c>
      <c r="BL120" s="10">
        <v>814670</v>
      </c>
      <c r="BM120" s="10">
        <v>581046</v>
      </c>
      <c r="BN120" s="10">
        <v>271338</v>
      </c>
      <c r="BO120" s="10">
        <v>168027</v>
      </c>
      <c r="BP120" s="10">
        <v>103311</v>
      </c>
      <c r="BQ120" s="10">
        <v>1908342</v>
      </c>
      <c r="BR120" s="10">
        <v>1196674</v>
      </c>
      <c r="BS120" s="10">
        <v>711668</v>
      </c>
      <c r="BT120" s="10">
        <v>3540539</v>
      </c>
      <c r="BU120" s="10">
        <v>2960038</v>
      </c>
      <c r="BV120" s="10">
        <v>580501</v>
      </c>
      <c r="BW120" s="10">
        <v>2794254</v>
      </c>
      <c r="BX120" s="10">
        <v>1548062</v>
      </c>
      <c r="BY120" s="10">
        <v>1246192</v>
      </c>
      <c r="BZ120" s="10">
        <v>1592034</v>
      </c>
      <c r="CA120" s="10">
        <v>570370</v>
      </c>
      <c r="CB120" s="10">
        <v>1021664</v>
      </c>
      <c r="CC120" s="10">
        <v>552017</v>
      </c>
      <c r="CD120" s="10">
        <v>315781</v>
      </c>
      <c r="CE120" s="10">
        <v>236236</v>
      </c>
      <c r="CF120" s="10">
        <v>1603885</v>
      </c>
      <c r="CG120" s="10">
        <v>772652</v>
      </c>
      <c r="CH120" s="10">
        <v>831233</v>
      </c>
      <c r="CI120" s="10">
        <v>179182</v>
      </c>
      <c r="CJ120" s="10">
        <v>108825</v>
      </c>
      <c r="CK120" s="10">
        <v>70357</v>
      </c>
      <c r="CL120" s="10">
        <v>368136</v>
      </c>
      <c r="CM120" s="10">
        <v>58245</v>
      </c>
      <c r="CN120" s="10">
        <v>309891</v>
      </c>
      <c r="CO120" s="10">
        <v>771593</v>
      </c>
      <c r="CP120" s="10">
        <v>138456</v>
      </c>
      <c r="CQ120" s="10">
        <v>633137</v>
      </c>
      <c r="CR120" s="10">
        <v>431488</v>
      </c>
      <c r="CS120" s="10">
        <v>318874</v>
      </c>
      <c r="CT120" s="10">
        <v>112614</v>
      </c>
      <c r="CU120" s="10">
        <v>3325871</v>
      </c>
      <c r="CV120" s="10">
        <v>2202843</v>
      </c>
      <c r="CW120" s="10">
        <v>1123028</v>
      </c>
      <c r="CX120" s="10">
        <v>533707</v>
      </c>
      <c r="CY120" s="10">
        <v>390966</v>
      </c>
      <c r="CZ120" s="10">
        <v>142741</v>
      </c>
      <c r="DA120" s="10">
        <v>13969815</v>
      </c>
      <c r="DB120" s="10">
        <v>4084149</v>
      </c>
      <c r="DC120" s="10">
        <v>9885666</v>
      </c>
      <c r="DD120" s="10">
        <v>1809084</v>
      </c>
      <c r="DE120" s="10">
        <v>582733</v>
      </c>
      <c r="DF120" s="10">
        <v>1226351</v>
      </c>
      <c r="DG120" s="10">
        <v>184713</v>
      </c>
      <c r="DH120" s="10">
        <v>80220</v>
      </c>
      <c r="DI120" s="10">
        <v>104493</v>
      </c>
      <c r="DJ120" s="10">
        <v>2911061</v>
      </c>
      <c r="DK120" s="10">
        <v>1316926</v>
      </c>
      <c r="DL120" s="10">
        <v>1594135</v>
      </c>
      <c r="DM120" s="10">
        <v>528183</v>
      </c>
      <c r="DN120" s="10">
        <v>330852</v>
      </c>
      <c r="DO120" s="10">
        <v>197331</v>
      </c>
      <c r="DP120" s="10">
        <v>1163137</v>
      </c>
      <c r="DQ120" s="10">
        <v>353289</v>
      </c>
      <c r="DR120" s="10">
        <v>809848</v>
      </c>
      <c r="DS120" s="10">
        <v>4199424</v>
      </c>
      <c r="DT120" s="10">
        <v>1501902</v>
      </c>
      <c r="DU120" s="10">
        <v>2697522</v>
      </c>
      <c r="DV120" s="10">
        <v>549600</v>
      </c>
      <c r="DW120" s="10">
        <v>448794</v>
      </c>
      <c r="DX120" s="10">
        <v>100806</v>
      </c>
      <c r="DY120" s="10">
        <v>983684</v>
      </c>
      <c r="DZ120" s="10">
        <v>355443</v>
      </c>
      <c r="EA120" s="10">
        <v>628241</v>
      </c>
      <c r="EB120" s="10">
        <v>182559</v>
      </c>
      <c r="EC120" s="10">
        <v>108560</v>
      </c>
      <c r="ED120" s="10">
        <v>73999</v>
      </c>
      <c r="EE120" s="10">
        <v>963349</v>
      </c>
      <c r="EF120" s="10">
        <v>255740</v>
      </c>
      <c r="EG120" s="10">
        <v>707609</v>
      </c>
      <c r="EH120" s="10">
        <v>9112046</v>
      </c>
      <c r="EI120" s="10">
        <v>1304988</v>
      </c>
      <c r="EJ120" s="10">
        <v>7807058</v>
      </c>
      <c r="EK120" s="10">
        <v>502019</v>
      </c>
      <c r="EL120" s="10">
        <v>236315</v>
      </c>
      <c r="EM120" s="10">
        <v>265704</v>
      </c>
      <c r="EN120" s="10">
        <v>131221</v>
      </c>
      <c r="EO120" s="10">
        <v>101073</v>
      </c>
      <c r="EP120" s="10">
        <v>30148</v>
      </c>
      <c r="EQ120" s="10">
        <v>2286917</v>
      </c>
      <c r="ER120" s="10">
        <v>1114484</v>
      </c>
      <c r="ES120" s="10">
        <v>1172433</v>
      </c>
      <c r="ET120" s="10">
        <v>2840558</v>
      </c>
      <c r="EU120" s="10">
        <v>1505051</v>
      </c>
      <c r="EV120" s="10">
        <v>1335507</v>
      </c>
      <c r="EW120" s="10">
        <v>296892</v>
      </c>
      <c r="EX120" s="10">
        <v>206560</v>
      </c>
      <c r="EY120" s="10">
        <v>90332</v>
      </c>
      <c r="EZ120" s="10">
        <v>1382915</v>
      </c>
      <c r="FA120" s="10">
        <v>653454</v>
      </c>
      <c r="FB120" s="10">
        <v>729461</v>
      </c>
      <c r="FC120" s="10">
        <v>50509</v>
      </c>
      <c r="FD120" s="10">
        <v>21916</v>
      </c>
      <c r="FE120" s="10">
        <v>28593</v>
      </c>
      <c r="FF120" s="344"/>
      <c r="FG120" s="344"/>
      <c r="FH120" s="341"/>
    </row>
    <row r="121" spans="1:164" ht="15" customHeight="1">
      <c r="A121" s="666" t="s">
        <v>578</v>
      </c>
      <c r="B121" s="666"/>
      <c r="C121" s="666"/>
      <c r="D121" s="446"/>
      <c r="E121" s="446"/>
      <c r="F121" s="446"/>
      <c r="G121" s="446"/>
      <c r="H121" s="446"/>
      <c r="I121" s="446"/>
      <c r="J121" s="446"/>
      <c r="K121" s="446"/>
      <c r="L121" s="446"/>
      <c r="M121" s="446"/>
      <c r="N121" s="446"/>
      <c r="O121" s="446"/>
      <c r="P121" s="446"/>
      <c r="Q121" s="446"/>
      <c r="R121" s="446"/>
      <c r="S121" s="446"/>
      <c r="T121" s="446"/>
      <c r="U121" s="446"/>
      <c r="V121" s="446"/>
      <c r="W121" s="446"/>
      <c r="X121" s="446"/>
      <c r="Y121" s="446"/>
      <c r="Z121" s="446"/>
      <c r="AA121" s="446"/>
      <c r="AB121" s="446"/>
      <c r="AC121" s="446"/>
      <c r="AD121" s="446"/>
      <c r="AE121" s="446"/>
      <c r="AF121" s="446"/>
      <c r="AG121" s="446"/>
      <c r="AH121" s="446"/>
      <c r="AI121" s="446"/>
      <c r="AJ121" s="446"/>
      <c r="AK121" s="446"/>
      <c r="AL121" s="446"/>
      <c r="AM121" s="446"/>
      <c r="AN121" s="446"/>
      <c r="AO121" s="446"/>
      <c r="AP121" s="446"/>
      <c r="AQ121" s="446"/>
      <c r="AR121" s="446"/>
      <c r="AS121" s="446"/>
      <c r="AT121" s="446"/>
      <c r="AU121" s="446"/>
      <c r="AV121" s="446"/>
      <c r="AW121" s="446"/>
      <c r="AX121" s="446"/>
      <c r="AY121" s="446"/>
      <c r="AZ121" s="446"/>
      <c r="BA121" s="446"/>
      <c r="BB121" s="446"/>
      <c r="BC121" s="446"/>
      <c r="BD121" s="446"/>
      <c r="BE121" s="446"/>
      <c r="BF121" s="446"/>
      <c r="BG121" s="446"/>
      <c r="BH121" s="446"/>
      <c r="BI121" s="446"/>
      <c r="BJ121" s="446"/>
      <c r="BK121" s="446"/>
      <c r="BL121" s="446"/>
      <c r="BM121" s="446"/>
      <c r="BN121" s="446"/>
      <c r="BO121" s="446"/>
      <c r="BP121" s="446"/>
      <c r="BQ121" s="446"/>
      <c r="BR121" s="446"/>
      <c r="BS121" s="446"/>
      <c r="BT121" s="446"/>
      <c r="BU121" s="446"/>
      <c r="BV121" s="446"/>
      <c r="BW121" s="446"/>
      <c r="BX121" s="446"/>
      <c r="BY121" s="446"/>
      <c r="BZ121" s="446"/>
      <c r="CA121" s="446"/>
      <c r="CB121" s="446"/>
      <c r="CC121" s="446"/>
      <c r="CD121" s="446"/>
      <c r="CE121" s="446"/>
      <c r="CF121" s="446"/>
      <c r="CG121" s="446"/>
      <c r="CH121" s="446"/>
      <c r="CI121" s="446"/>
      <c r="CJ121" s="446"/>
      <c r="CK121" s="446"/>
      <c r="CL121" s="446"/>
      <c r="CM121" s="446"/>
      <c r="CN121" s="446"/>
      <c r="CO121" s="446"/>
      <c r="CP121" s="446"/>
      <c r="CQ121" s="446"/>
      <c r="CR121" s="446"/>
      <c r="CS121" s="446"/>
      <c r="CT121" s="446"/>
      <c r="CU121" s="446"/>
      <c r="CV121" s="446"/>
      <c r="CW121" s="446"/>
      <c r="CX121" s="446"/>
      <c r="CY121" s="446"/>
      <c r="CZ121" s="446"/>
      <c r="DA121" s="446"/>
      <c r="DB121" s="446"/>
      <c r="DC121" s="446"/>
      <c r="DD121" s="446"/>
      <c r="DE121" s="446"/>
      <c r="DF121" s="446"/>
      <c r="DG121" s="446"/>
      <c r="DH121" s="446"/>
      <c r="DI121" s="446"/>
      <c r="DJ121" s="446"/>
      <c r="DK121" s="446"/>
      <c r="DL121" s="446"/>
      <c r="DM121" s="446"/>
      <c r="DN121" s="446"/>
      <c r="DO121" s="446"/>
      <c r="DP121" s="446"/>
      <c r="DQ121" s="446"/>
      <c r="DR121" s="446"/>
      <c r="DS121" s="446"/>
      <c r="DT121" s="446"/>
      <c r="DU121" s="446"/>
      <c r="DV121" s="446"/>
      <c r="DW121" s="446"/>
      <c r="DX121" s="446"/>
      <c r="DY121" s="446"/>
      <c r="DZ121" s="446"/>
      <c r="EA121" s="446"/>
      <c r="EB121" s="446"/>
      <c r="EC121" s="446"/>
      <c r="ED121" s="446"/>
      <c r="EE121" s="446"/>
      <c r="EF121" s="446"/>
      <c r="EG121" s="446"/>
      <c r="EH121" s="446"/>
      <c r="EI121" s="446"/>
      <c r="EJ121" s="446"/>
      <c r="EK121" s="446"/>
      <c r="EL121" s="446"/>
      <c r="EM121" s="446"/>
      <c r="EN121" s="446"/>
      <c r="EO121" s="446"/>
      <c r="EP121" s="446"/>
      <c r="EQ121" s="446"/>
      <c r="ER121" s="446"/>
      <c r="ES121" s="446"/>
      <c r="ET121" s="446"/>
      <c r="EU121" s="446"/>
      <c r="EV121" s="446"/>
      <c r="EW121" s="446"/>
      <c r="EX121" s="446"/>
      <c r="EY121" s="446"/>
      <c r="EZ121" s="446"/>
      <c r="FA121" s="446"/>
      <c r="FB121" s="446"/>
      <c r="FC121" s="446"/>
      <c r="FD121" s="446"/>
      <c r="FE121" s="446"/>
      <c r="FF121" s="344"/>
      <c r="FG121" s="344"/>
      <c r="FH121" s="341"/>
    </row>
    <row r="122" spans="1:164" ht="15" customHeight="1">
      <c r="A122" s="666" t="s">
        <v>579</v>
      </c>
      <c r="B122" s="666"/>
      <c r="C122" s="666"/>
      <c r="D122" s="10">
        <v>6955580</v>
      </c>
      <c r="E122" s="10"/>
      <c r="F122" s="10"/>
      <c r="G122" s="10">
        <v>1331861</v>
      </c>
      <c r="H122" s="10">
        <v>5623719</v>
      </c>
      <c r="I122" s="10">
        <v>17681</v>
      </c>
      <c r="J122" s="10">
        <v>0</v>
      </c>
      <c r="K122" s="10">
        <v>17681</v>
      </c>
      <c r="L122" s="10">
        <v>260472</v>
      </c>
      <c r="M122" s="10">
        <v>236032</v>
      </c>
      <c r="N122" s="10">
        <v>24440</v>
      </c>
      <c r="O122" s="10">
        <v>4751</v>
      </c>
      <c r="P122" s="10">
        <v>0</v>
      </c>
      <c r="Q122" s="10">
        <v>4751</v>
      </c>
      <c r="R122" s="10">
        <v>40369</v>
      </c>
      <c r="S122" s="10">
        <v>0</v>
      </c>
      <c r="T122" s="10">
        <v>40369</v>
      </c>
      <c r="U122" s="10">
        <v>4180658</v>
      </c>
      <c r="V122" s="10">
        <v>9596</v>
      </c>
      <c r="W122" s="10">
        <v>4171062</v>
      </c>
      <c r="X122" s="10">
        <v>111277</v>
      </c>
      <c r="Y122" s="10">
        <v>0</v>
      </c>
      <c r="Z122" s="10">
        <v>111277</v>
      </c>
      <c r="AA122" s="10">
        <v>5087</v>
      </c>
      <c r="AB122" s="10">
        <v>728</v>
      </c>
      <c r="AC122" s="10">
        <v>4359</v>
      </c>
      <c r="AD122" s="10">
        <v>4</v>
      </c>
      <c r="AE122" s="10">
        <v>0</v>
      </c>
      <c r="AF122" s="10">
        <v>4</v>
      </c>
      <c r="AG122" s="10">
        <v>0</v>
      </c>
      <c r="AH122" s="10">
        <v>0</v>
      </c>
      <c r="AI122" s="10">
        <v>0</v>
      </c>
      <c r="AJ122" s="10">
        <v>761250</v>
      </c>
      <c r="AK122" s="10">
        <v>761051</v>
      </c>
      <c r="AL122" s="10">
        <v>199</v>
      </c>
      <c r="AM122" s="10">
        <v>52386</v>
      </c>
      <c r="AN122" s="10">
        <v>0</v>
      </c>
      <c r="AO122" s="10">
        <v>52386</v>
      </c>
      <c r="AP122" s="10">
        <v>373</v>
      </c>
      <c r="AQ122" s="10">
        <v>0</v>
      </c>
      <c r="AR122" s="10">
        <v>373</v>
      </c>
      <c r="AS122" s="10">
        <v>66594</v>
      </c>
      <c r="AT122" s="10">
        <v>38220</v>
      </c>
      <c r="AU122" s="10">
        <v>28374</v>
      </c>
      <c r="AV122" s="10">
        <v>24297</v>
      </c>
      <c r="AW122" s="10">
        <v>0</v>
      </c>
      <c r="AX122" s="10">
        <v>24297</v>
      </c>
      <c r="AY122" s="10">
        <v>19889</v>
      </c>
      <c r="AZ122" s="10">
        <v>0</v>
      </c>
      <c r="BA122" s="10">
        <v>19889</v>
      </c>
      <c r="BB122" s="10">
        <v>62337</v>
      </c>
      <c r="BC122" s="10">
        <v>0</v>
      </c>
      <c r="BD122" s="10">
        <v>62337</v>
      </c>
      <c r="BE122" s="10">
        <v>27860</v>
      </c>
      <c r="BF122" s="10">
        <v>0</v>
      </c>
      <c r="BG122" s="10">
        <v>27860</v>
      </c>
      <c r="BH122" s="10">
        <v>57850</v>
      </c>
      <c r="BI122" s="10">
        <v>0</v>
      </c>
      <c r="BJ122" s="10">
        <v>57850</v>
      </c>
      <c r="BK122" s="10">
        <v>67841</v>
      </c>
      <c r="BL122" s="10">
        <v>0</v>
      </c>
      <c r="BM122" s="10">
        <v>67841</v>
      </c>
      <c r="BN122" s="10">
        <v>9948</v>
      </c>
      <c r="BO122" s="10">
        <v>0</v>
      </c>
      <c r="BP122" s="10">
        <v>9948</v>
      </c>
      <c r="BQ122" s="10">
        <v>13415</v>
      </c>
      <c r="BR122" s="10">
        <v>8373</v>
      </c>
      <c r="BS122" s="10">
        <v>5042</v>
      </c>
      <c r="BT122" s="10">
        <v>20283</v>
      </c>
      <c r="BU122" s="10">
        <v>0</v>
      </c>
      <c r="BV122" s="10">
        <v>20283</v>
      </c>
      <c r="BW122" s="10">
        <v>107539</v>
      </c>
      <c r="BX122" s="10">
        <v>927</v>
      </c>
      <c r="BY122" s="10">
        <v>106612</v>
      </c>
      <c r="BZ122" s="10">
        <v>76993</v>
      </c>
      <c r="CA122" s="10">
        <v>0</v>
      </c>
      <c r="CB122" s="10">
        <v>76993</v>
      </c>
      <c r="CC122" s="10">
        <v>7170</v>
      </c>
      <c r="CD122" s="10">
        <v>0</v>
      </c>
      <c r="CE122" s="10">
        <v>7170</v>
      </c>
      <c r="CF122" s="10">
        <v>33089</v>
      </c>
      <c r="CG122" s="10">
        <v>0</v>
      </c>
      <c r="CH122" s="10">
        <v>33089</v>
      </c>
      <c r="CI122" s="10">
        <v>86986</v>
      </c>
      <c r="CJ122" s="10">
        <v>276</v>
      </c>
      <c r="CK122" s="10">
        <v>86710</v>
      </c>
      <c r="CL122" s="10">
        <v>9790</v>
      </c>
      <c r="CM122" s="10">
        <v>1445</v>
      </c>
      <c r="CN122" s="10">
        <v>8345</v>
      </c>
      <c r="CO122" s="10">
        <v>16958</v>
      </c>
      <c r="CP122" s="10">
        <v>0</v>
      </c>
      <c r="CQ122" s="10">
        <v>16958</v>
      </c>
      <c r="CR122" s="10">
        <v>5767</v>
      </c>
      <c r="CS122" s="10">
        <v>0</v>
      </c>
      <c r="CT122" s="10">
        <v>5767</v>
      </c>
      <c r="CU122" s="10">
        <v>1117</v>
      </c>
      <c r="CV122" s="10">
        <v>0</v>
      </c>
      <c r="CW122" s="10">
        <v>1117</v>
      </c>
      <c r="CX122" s="10">
        <v>6592</v>
      </c>
      <c r="CY122" s="10">
        <v>0</v>
      </c>
      <c r="CZ122" s="10">
        <v>6592</v>
      </c>
      <c r="DA122" s="10">
        <v>43657</v>
      </c>
      <c r="DB122" s="10">
        <v>0</v>
      </c>
      <c r="DC122" s="10">
        <v>43657</v>
      </c>
      <c r="DD122" s="10">
        <v>28703</v>
      </c>
      <c r="DE122" s="10">
        <v>0</v>
      </c>
      <c r="DF122" s="10">
        <v>28703</v>
      </c>
      <c r="DG122" s="10">
        <v>242123</v>
      </c>
      <c r="DH122" s="10">
        <v>240488</v>
      </c>
      <c r="DI122" s="10">
        <v>1635</v>
      </c>
      <c r="DJ122" s="10">
        <v>66532</v>
      </c>
      <c r="DK122" s="10">
        <v>0</v>
      </c>
      <c r="DL122" s="10">
        <v>66532</v>
      </c>
      <c r="DM122" s="10">
        <v>21710</v>
      </c>
      <c r="DN122" s="10">
        <v>2762</v>
      </c>
      <c r="DO122" s="10">
        <v>18948</v>
      </c>
      <c r="DP122" s="10">
        <v>34841</v>
      </c>
      <c r="DQ122" s="10">
        <v>0</v>
      </c>
      <c r="DR122" s="10">
        <v>34841</v>
      </c>
      <c r="DS122" s="10">
        <v>14694</v>
      </c>
      <c r="DT122" s="10">
        <v>0</v>
      </c>
      <c r="DU122" s="10">
        <v>14694</v>
      </c>
      <c r="DV122" s="10">
        <v>5140</v>
      </c>
      <c r="DW122" s="10">
        <v>4019</v>
      </c>
      <c r="DX122" s="10">
        <v>1121</v>
      </c>
      <c r="DY122" s="10">
        <v>6347</v>
      </c>
      <c r="DZ122" s="10">
        <v>0</v>
      </c>
      <c r="EA122" s="10">
        <v>6347</v>
      </c>
      <c r="EB122" s="10">
        <v>50345</v>
      </c>
      <c r="EC122" s="10">
        <v>0</v>
      </c>
      <c r="ED122" s="10">
        <v>50345</v>
      </c>
      <c r="EE122" s="10">
        <v>47810</v>
      </c>
      <c r="EF122" s="10">
        <v>0</v>
      </c>
      <c r="EG122" s="10">
        <v>47810</v>
      </c>
      <c r="EH122" s="10">
        <v>28322</v>
      </c>
      <c r="EI122" s="10">
        <v>0</v>
      </c>
      <c r="EJ122" s="10">
        <v>28322</v>
      </c>
      <c r="EK122" s="10">
        <v>21856</v>
      </c>
      <c r="EL122" s="10">
        <v>0</v>
      </c>
      <c r="EM122" s="10">
        <v>21856</v>
      </c>
      <c r="EN122" s="10">
        <v>38315</v>
      </c>
      <c r="EO122" s="10">
        <v>27944</v>
      </c>
      <c r="EP122" s="10">
        <v>10371</v>
      </c>
      <c r="EQ122" s="10">
        <v>10944</v>
      </c>
      <c r="ER122" s="10">
        <v>0</v>
      </c>
      <c r="ES122" s="10">
        <v>10944</v>
      </c>
      <c r="ET122" s="10">
        <v>96646</v>
      </c>
      <c r="EU122" s="10">
        <v>0</v>
      </c>
      <c r="EV122" s="10">
        <v>96646</v>
      </c>
      <c r="EW122" s="10">
        <v>2684</v>
      </c>
      <c r="EX122" s="10">
        <v>0</v>
      </c>
      <c r="EY122" s="10">
        <v>2684</v>
      </c>
      <c r="EZ122" s="10">
        <v>11172</v>
      </c>
      <c r="FA122" s="10">
        <v>0</v>
      </c>
      <c r="FB122" s="10">
        <v>11172</v>
      </c>
      <c r="FC122" s="10">
        <v>27116</v>
      </c>
      <c r="FD122" s="10">
        <v>0</v>
      </c>
      <c r="FE122" s="10">
        <v>27116</v>
      </c>
      <c r="FF122" s="344"/>
      <c r="FG122" s="344"/>
      <c r="FH122" s="341"/>
    </row>
    <row r="123" spans="1:164" ht="25.5" customHeight="1">
      <c r="A123" s="666" t="s">
        <v>580</v>
      </c>
      <c r="B123" s="666"/>
      <c r="C123" s="666"/>
      <c r="D123" s="10">
        <v>136026118</v>
      </c>
      <c r="E123" s="10"/>
      <c r="F123" s="10"/>
      <c r="G123" s="10">
        <v>39712025</v>
      </c>
      <c r="H123" s="10">
        <v>96314093</v>
      </c>
      <c r="I123" s="10">
        <v>1510652</v>
      </c>
      <c r="J123" s="10">
        <v>547531</v>
      </c>
      <c r="K123" s="10">
        <v>963121</v>
      </c>
      <c r="L123" s="10">
        <v>683565</v>
      </c>
      <c r="M123" s="10">
        <v>266557</v>
      </c>
      <c r="N123" s="10">
        <v>417008</v>
      </c>
      <c r="O123" s="10">
        <v>1361313</v>
      </c>
      <c r="P123" s="10">
        <v>153828</v>
      </c>
      <c r="Q123" s="10">
        <v>1207485</v>
      </c>
      <c r="R123" s="10">
        <v>518042</v>
      </c>
      <c r="S123" s="10">
        <v>222607</v>
      </c>
      <c r="T123" s="10">
        <v>295435</v>
      </c>
      <c r="U123" s="10">
        <v>11023680</v>
      </c>
      <c r="V123" s="10">
        <v>1674512</v>
      </c>
      <c r="W123" s="10">
        <v>9349168</v>
      </c>
      <c r="X123" s="10">
        <v>2514794</v>
      </c>
      <c r="Y123" s="10">
        <v>763503</v>
      </c>
      <c r="Z123" s="10">
        <v>1751291</v>
      </c>
      <c r="AA123" s="10">
        <v>2775226</v>
      </c>
      <c r="AB123" s="10">
        <v>724614</v>
      </c>
      <c r="AC123" s="10">
        <v>2050612</v>
      </c>
      <c r="AD123" s="10">
        <v>313130</v>
      </c>
      <c r="AE123" s="10">
        <v>278107</v>
      </c>
      <c r="AF123" s="10">
        <v>35023</v>
      </c>
      <c r="AG123" s="10">
        <v>851946</v>
      </c>
      <c r="AH123" s="10">
        <v>0</v>
      </c>
      <c r="AI123" s="10">
        <v>851946</v>
      </c>
      <c r="AJ123" s="10">
        <v>6705479</v>
      </c>
      <c r="AK123" s="10">
        <v>973413</v>
      </c>
      <c r="AL123" s="10">
        <v>5732066</v>
      </c>
      <c r="AM123" s="10">
        <v>1985045</v>
      </c>
      <c r="AN123" s="10">
        <v>447749</v>
      </c>
      <c r="AO123" s="10">
        <v>1537296</v>
      </c>
      <c r="AP123" s="10">
        <v>1302375</v>
      </c>
      <c r="AQ123" s="10">
        <v>924250</v>
      </c>
      <c r="AR123" s="10">
        <v>378125</v>
      </c>
      <c r="AS123" s="10">
        <v>274353</v>
      </c>
      <c r="AT123" s="10">
        <v>113587</v>
      </c>
      <c r="AU123" s="10">
        <v>160766</v>
      </c>
      <c r="AV123" s="10">
        <v>8261334</v>
      </c>
      <c r="AW123" s="10">
        <v>4600963</v>
      </c>
      <c r="AX123" s="10">
        <v>3660371</v>
      </c>
      <c r="AY123" s="10">
        <v>2460247</v>
      </c>
      <c r="AZ123" s="10">
        <v>494772</v>
      </c>
      <c r="BA123" s="10">
        <v>1965475</v>
      </c>
      <c r="BB123" s="10">
        <v>1585797</v>
      </c>
      <c r="BC123" s="10">
        <v>361489</v>
      </c>
      <c r="BD123" s="10">
        <v>1224308</v>
      </c>
      <c r="BE123" s="10">
        <v>1080548</v>
      </c>
      <c r="BF123" s="10">
        <v>158062</v>
      </c>
      <c r="BG123" s="10">
        <v>922486</v>
      </c>
      <c r="BH123" s="10">
        <v>973609</v>
      </c>
      <c r="BI123" s="10">
        <v>435112</v>
      </c>
      <c r="BJ123" s="10">
        <v>538497</v>
      </c>
      <c r="BK123" s="10">
        <v>1754193</v>
      </c>
      <c r="BL123" s="10">
        <v>1045207</v>
      </c>
      <c r="BM123" s="10">
        <v>708986</v>
      </c>
      <c r="BN123" s="10">
        <v>720246</v>
      </c>
      <c r="BO123" s="10">
        <v>319778</v>
      </c>
      <c r="BP123" s="10">
        <v>400468</v>
      </c>
      <c r="BQ123" s="10">
        <v>3525891</v>
      </c>
      <c r="BR123" s="10">
        <v>595599</v>
      </c>
      <c r="BS123" s="10">
        <v>2930292</v>
      </c>
      <c r="BT123" s="10">
        <v>6614504</v>
      </c>
      <c r="BU123" s="10">
        <v>2348588</v>
      </c>
      <c r="BV123" s="10">
        <v>4265916</v>
      </c>
      <c r="BW123" s="10">
        <v>3724188</v>
      </c>
      <c r="BX123" s="10">
        <v>683018</v>
      </c>
      <c r="BY123" s="10">
        <v>3041170</v>
      </c>
      <c r="BZ123" s="10">
        <v>2469028</v>
      </c>
      <c r="CA123" s="10">
        <v>732273</v>
      </c>
      <c r="CB123" s="10">
        <v>1736755</v>
      </c>
      <c r="CC123" s="10">
        <v>706315</v>
      </c>
      <c r="CD123" s="10">
        <v>313901</v>
      </c>
      <c r="CE123" s="10">
        <v>392414</v>
      </c>
      <c r="CF123" s="10">
        <v>2296337</v>
      </c>
      <c r="CG123" s="10">
        <v>871706</v>
      </c>
      <c r="CH123" s="10">
        <v>1424631</v>
      </c>
      <c r="CI123" s="10">
        <v>307001</v>
      </c>
      <c r="CJ123" s="10">
        <v>167559</v>
      </c>
      <c r="CK123" s="10">
        <v>139442</v>
      </c>
      <c r="CL123" s="10">
        <v>692108</v>
      </c>
      <c r="CM123" s="10">
        <v>92056</v>
      </c>
      <c r="CN123" s="10">
        <v>600052</v>
      </c>
      <c r="CO123" s="10">
        <v>550068</v>
      </c>
      <c r="CP123" s="10">
        <v>239493</v>
      </c>
      <c r="CQ123" s="10">
        <v>310575</v>
      </c>
      <c r="CR123" s="10">
        <v>728144</v>
      </c>
      <c r="CS123" s="10">
        <v>553169</v>
      </c>
      <c r="CT123" s="10">
        <v>174975</v>
      </c>
      <c r="CU123" s="10">
        <v>8915458</v>
      </c>
      <c r="CV123" s="10">
        <v>2501354</v>
      </c>
      <c r="CW123" s="10">
        <v>6414104</v>
      </c>
      <c r="CX123" s="10">
        <v>986381</v>
      </c>
      <c r="CY123" s="10">
        <v>691387</v>
      </c>
      <c r="CZ123" s="10">
        <v>294994</v>
      </c>
      <c r="DA123" s="10">
        <v>23215996</v>
      </c>
      <c r="DB123" s="10">
        <v>2866436</v>
      </c>
      <c r="DC123" s="10">
        <v>20349560</v>
      </c>
      <c r="DD123" s="10">
        <v>1824547</v>
      </c>
      <c r="DE123" s="10">
        <v>967406</v>
      </c>
      <c r="DF123" s="10">
        <v>857141</v>
      </c>
      <c r="DG123" s="10">
        <v>626053</v>
      </c>
      <c r="DH123" s="10">
        <v>224876</v>
      </c>
      <c r="DI123" s="10">
        <v>401177</v>
      </c>
      <c r="DJ123" s="10">
        <v>3569642</v>
      </c>
      <c r="DK123" s="10">
        <v>584148</v>
      </c>
      <c r="DL123" s="10">
        <v>2985494</v>
      </c>
      <c r="DM123" s="10">
        <v>522604</v>
      </c>
      <c r="DN123" s="10">
        <v>141586</v>
      </c>
      <c r="DO123" s="10">
        <v>381018</v>
      </c>
      <c r="DP123" s="10">
        <v>2547620</v>
      </c>
      <c r="DQ123" s="10">
        <v>1738145</v>
      </c>
      <c r="DR123" s="10">
        <v>809475</v>
      </c>
      <c r="DS123" s="10">
        <v>3874393</v>
      </c>
      <c r="DT123" s="10">
        <v>1153342</v>
      </c>
      <c r="DU123" s="10">
        <v>2721051</v>
      </c>
      <c r="DV123" s="10">
        <v>523566</v>
      </c>
      <c r="DW123" s="10">
        <v>169539</v>
      </c>
      <c r="DX123" s="10">
        <v>354027</v>
      </c>
      <c r="DY123" s="10">
        <v>1006252</v>
      </c>
      <c r="DZ123" s="10">
        <v>340424</v>
      </c>
      <c r="EA123" s="10">
        <v>665828</v>
      </c>
      <c r="EB123" s="10">
        <v>393433</v>
      </c>
      <c r="EC123" s="10">
        <v>285829</v>
      </c>
      <c r="ED123" s="10">
        <v>107604</v>
      </c>
      <c r="EE123" s="10">
        <v>1752520</v>
      </c>
      <c r="EF123" s="10">
        <v>599464</v>
      </c>
      <c r="EG123" s="10">
        <v>1153056</v>
      </c>
      <c r="EH123" s="10">
        <v>7171616</v>
      </c>
      <c r="EI123" s="10">
        <v>3176056</v>
      </c>
      <c r="EJ123" s="10">
        <v>3995560</v>
      </c>
      <c r="EK123" s="10">
        <v>1295921</v>
      </c>
      <c r="EL123" s="10">
        <v>489102</v>
      </c>
      <c r="EM123" s="10">
        <v>806819</v>
      </c>
      <c r="EN123" s="10">
        <v>157841</v>
      </c>
      <c r="EO123" s="10">
        <v>84544</v>
      </c>
      <c r="EP123" s="10">
        <v>73297</v>
      </c>
      <c r="EQ123" s="10">
        <v>2694694</v>
      </c>
      <c r="ER123" s="10">
        <v>704833</v>
      </c>
      <c r="ES123" s="10">
        <v>1989861</v>
      </c>
      <c r="ET123" s="10">
        <v>2231185</v>
      </c>
      <c r="EU123" s="10">
        <v>501120</v>
      </c>
      <c r="EV123" s="10">
        <v>1730065</v>
      </c>
      <c r="EW123" s="10">
        <v>733855</v>
      </c>
      <c r="EX123" s="10">
        <v>565092</v>
      </c>
      <c r="EY123" s="10">
        <v>168763</v>
      </c>
      <c r="EZ123" s="10">
        <v>1090893</v>
      </c>
      <c r="FA123" s="10">
        <v>374039</v>
      </c>
      <c r="FB123" s="10">
        <v>716854</v>
      </c>
      <c r="FC123" s="10">
        <v>622490</v>
      </c>
      <c r="FD123" s="10">
        <v>450300</v>
      </c>
      <c r="FE123" s="10">
        <v>172190</v>
      </c>
      <c r="FF123" s="344"/>
      <c r="FG123" s="344"/>
      <c r="FH123" s="341"/>
    </row>
    <row r="124" spans="1:164" ht="25.5" customHeight="1">
      <c r="A124" s="666" t="s">
        <v>581</v>
      </c>
      <c r="B124" s="666"/>
      <c r="C124" s="666"/>
      <c r="D124" s="10">
        <v>230770284</v>
      </c>
      <c r="E124" s="10"/>
      <c r="F124" s="10"/>
      <c r="G124" s="10">
        <v>28593481</v>
      </c>
      <c r="H124" s="10">
        <v>202176803</v>
      </c>
      <c r="I124" s="10">
        <v>3131297</v>
      </c>
      <c r="J124" s="10">
        <v>75</v>
      </c>
      <c r="K124" s="10">
        <v>3131222</v>
      </c>
      <c r="L124" s="10">
        <v>794595</v>
      </c>
      <c r="M124" s="10">
        <v>143750</v>
      </c>
      <c r="N124" s="10">
        <v>650845</v>
      </c>
      <c r="O124" s="10">
        <v>5553596</v>
      </c>
      <c r="P124" s="10">
        <v>28885</v>
      </c>
      <c r="Q124" s="10">
        <v>5524711</v>
      </c>
      <c r="R124" s="10">
        <v>980137</v>
      </c>
      <c r="S124" s="10">
        <v>0</v>
      </c>
      <c r="T124" s="10">
        <v>980137</v>
      </c>
      <c r="U124" s="10">
        <v>44279257</v>
      </c>
      <c r="V124" s="10">
        <v>2242375</v>
      </c>
      <c r="W124" s="10">
        <v>42036882</v>
      </c>
      <c r="X124" s="10">
        <v>4503272</v>
      </c>
      <c r="Y124" s="10">
        <v>15072</v>
      </c>
      <c r="Z124" s="10">
        <v>4488200</v>
      </c>
      <c r="AA124" s="10">
        <v>1421476</v>
      </c>
      <c r="AB124" s="10">
        <v>514784</v>
      </c>
      <c r="AC124" s="10">
        <v>906692</v>
      </c>
      <c r="AD124" s="10">
        <v>527070</v>
      </c>
      <c r="AE124" s="10">
        <v>145987</v>
      </c>
      <c r="AF124" s="10">
        <v>381083</v>
      </c>
      <c r="AG124" s="10">
        <v>3732379</v>
      </c>
      <c r="AH124" s="10">
        <v>0</v>
      </c>
      <c r="AI124" s="10">
        <v>3732379</v>
      </c>
      <c r="AJ124" s="10">
        <v>11082008</v>
      </c>
      <c r="AK124" s="10">
        <v>340229</v>
      </c>
      <c r="AL124" s="10">
        <v>10741779</v>
      </c>
      <c r="AM124" s="10">
        <v>6053231</v>
      </c>
      <c r="AN124" s="10">
        <v>71903</v>
      </c>
      <c r="AO124" s="10">
        <v>5981328</v>
      </c>
      <c r="AP124" s="10">
        <v>1287967</v>
      </c>
      <c r="AQ124" s="10">
        <v>0</v>
      </c>
      <c r="AR124" s="10">
        <v>1287967</v>
      </c>
      <c r="AS124" s="10">
        <v>266212</v>
      </c>
      <c r="AT124" s="10">
        <v>0</v>
      </c>
      <c r="AU124" s="10">
        <v>266212</v>
      </c>
      <c r="AV124" s="10">
        <v>8435094</v>
      </c>
      <c r="AW124" s="10">
        <v>0</v>
      </c>
      <c r="AX124" s="10">
        <v>8435094</v>
      </c>
      <c r="AY124" s="10">
        <v>2649580</v>
      </c>
      <c r="AZ124" s="10">
        <v>44</v>
      </c>
      <c r="BA124" s="10">
        <v>2649536</v>
      </c>
      <c r="BB124" s="10">
        <v>1286000</v>
      </c>
      <c r="BC124" s="10">
        <v>0</v>
      </c>
      <c r="BD124" s="10">
        <v>1286000</v>
      </c>
      <c r="BE124" s="10">
        <v>1598371</v>
      </c>
      <c r="BF124" s="10">
        <v>0</v>
      </c>
      <c r="BG124" s="10">
        <v>1598371</v>
      </c>
      <c r="BH124" s="10">
        <v>2053188</v>
      </c>
      <c r="BI124" s="10">
        <v>31081</v>
      </c>
      <c r="BJ124" s="10">
        <v>2022107</v>
      </c>
      <c r="BK124" s="10">
        <v>1369704</v>
      </c>
      <c r="BL124" s="10">
        <v>8009</v>
      </c>
      <c r="BM124" s="10">
        <v>1361695</v>
      </c>
      <c r="BN124" s="10">
        <v>179634</v>
      </c>
      <c r="BO124" s="10">
        <v>20925</v>
      </c>
      <c r="BP124" s="10">
        <v>158709</v>
      </c>
      <c r="BQ124" s="10">
        <v>2999156</v>
      </c>
      <c r="BR124" s="10">
        <v>1253814</v>
      </c>
      <c r="BS124" s="10">
        <v>1745342</v>
      </c>
      <c r="BT124" s="10">
        <v>6323210</v>
      </c>
      <c r="BU124" s="10">
        <v>3261990</v>
      </c>
      <c r="BV124" s="10">
        <v>3061220</v>
      </c>
      <c r="BW124" s="10">
        <v>2981911</v>
      </c>
      <c r="BX124" s="10">
        <v>0</v>
      </c>
      <c r="BY124" s="10">
        <v>2981911</v>
      </c>
      <c r="BZ124" s="10">
        <v>3349479</v>
      </c>
      <c r="CA124" s="10">
        <v>471723</v>
      </c>
      <c r="CB124" s="10">
        <v>2877756</v>
      </c>
      <c r="CC124" s="10">
        <v>849976</v>
      </c>
      <c r="CD124" s="10">
        <v>0</v>
      </c>
      <c r="CE124" s="10">
        <v>849976</v>
      </c>
      <c r="CF124" s="10">
        <v>2808480</v>
      </c>
      <c r="CG124" s="10">
        <v>0</v>
      </c>
      <c r="CH124" s="10">
        <v>2808480</v>
      </c>
      <c r="CI124" s="10">
        <v>223101</v>
      </c>
      <c r="CJ124" s="10">
        <v>15492</v>
      </c>
      <c r="CK124" s="10">
        <v>207609</v>
      </c>
      <c r="CL124" s="10">
        <v>4388332</v>
      </c>
      <c r="CM124" s="10">
        <v>7793</v>
      </c>
      <c r="CN124" s="10">
        <v>4380539</v>
      </c>
      <c r="CO124" s="10">
        <v>1542391</v>
      </c>
      <c r="CP124" s="10">
        <v>44202</v>
      </c>
      <c r="CQ124" s="10">
        <v>1498189</v>
      </c>
      <c r="CR124" s="10">
        <v>193619</v>
      </c>
      <c r="CS124" s="10">
        <v>14669</v>
      </c>
      <c r="CT124" s="10">
        <v>178950</v>
      </c>
      <c r="CU124" s="10">
        <v>4090092</v>
      </c>
      <c r="CV124" s="10">
        <v>3082835</v>
      </c>
      <c r="CW124" s="10">
        <v>1007257</v>
      </c>
      <c r="CX124" s="10">
        <v>856675</v>
      </c>
      <c r="CY124" s="10">
        <v>1171</v>
      </c>
      <c r="CZ124" s="10">
        <v>855504</v>
      </c>
      <c r="DA124" s="10">
        <v>30184281</v>
      </c>
      <c r="DB124" s="10">
        <v>13207462</v>
      </c>
      <c r="DC124" s="10">
        <v>16976819</v>
      </c>
      <c r="DD124" s="10">
        <v>4880917</v>
      </c>
      <c r="DE124" s="10">
        <v>152246</v>
      </c>
      <c r="DF124" s="10">
        <v>4728671</v>
      </c>
      <c r="DG124" s="10">
        <v>451659</v>
      </c>
      <c r="DH124" s="10">
        <v>80566</v>
      </c>
      <c r="DI124" s="10">
        <v>371093</v>
      </c>
      <c r="DJ124" s="10">
        <v>3537076</v>
      </c>
      <c r="DK124" s="10">
        <v>0</v>
      </c>
      <c r="DL124" s="10">
        <v>3537076</v>
      </c>
      <c r="DM124" s="10">
        <v>2538105</v>
      </c>
      <c r="DN124" s="10">
        <v>1057236</v>
      </c>
      <c r="DO124" s="10">
        <v>1480869</v>
      </c>
      <c r="DP124" s="10">
        <v>2505471</v>
      </c>
      <c r="DQ124" s="10">
        <v>33123</v>
      </c>
      <c r="DR124" s="10">
        <v>2472348</v>
      </c>
      <c r="DS124" s="10">
        <v>4881899</v>
      </c>
      <c r="DT124" s="10">
        <v>1760</v>
      </c>
      <c r="DU124" s="10">
        <v>4880139</v>
      </c>
      <c r="DV124" s="10">
        <v>410083</v>
      </c>
      <c r="DW124" s="10">
        <v>172688</v>
      </c>
      <c r="DX124" s="10">
        <v>237395</v>
      </c>
      <c r="DY124" s="10">
        <v>3473276</v>
      </c>
      <c r="DZ124" s="10">
        <v>1616644</v>
      </c>
      <c r="EA124" s="10">
        <v>1856632</v>
      </c>
      <c r="EB124" s="10">
        <v>343941</v>
      </c>
      <c r="EC124" s="10">
        <v>0</v>
      </c>
      <c r="ED124" s="10">
        <v>343941</v>
      </c>
      <c r="EE124" s="10">
        <v>9533150</v>
      </c>
      <c r="EF124" s="10">
        <v>1409</v>
      </c>
      <c r="EG124" s="10">
        <v>9531741</v>
      </c>
      <c r="EH124" s="10">
        <v>17165025</v>
      </c>
      <c r="EI124" s="10">
        <v>3655</v>
      </c>
      <c r="EJ124" s="10">
        <v>17161370</v>
      </c>
      <c r="EK124" s="10">
        <v>2136115</v>
      </c>
      <c r="EL124" s="10">
        <v>0</v>
      </c>
      <c r="EM124" s="10">
        <v>2136115</v>
      </c>
      <c r="EN124" s="10">
        <v>281234</v>
      </c>
      <c r="EO124" s="10">
        <v>21</v>
      </c>
      <c r="EP124" s="10">
        <v>281213</v>
      </c>
      <c r="EQ124" s="10">
        <v>3634933</v>
      </c>
      <c r="ER124" s="10">
        <v>151169</v>
      </c>
      <c r="ES124" s="10">
        <v>3483764</v>
      </c>
      <c r="ET124" s="10">
        <v>9723489</v>
      </c>
      <c r="EU124" s="10">
        <v>250857</v>
      </c>
      <c r="EV124" s="10">
        <v>9472632</v>
      </c>
      <c r="EW124" s="10">
        <v>376999</v>
      </c>
      <c r="EX124" s="10">
        <v>10001</v>
      </c>
      <c r="EY124" s="10">
        <v>366998</v>
      </c>
      <c r="EZ124" s="10">
        <v>2528479</v>
      </c>
      <c r="FA124" s="10">
        <v>81197</v>
      </c>
      <c r="FB124" s="10">
        <v>2447282</v>
      </c>
      <c r="FC124" s="10">
        <v>393662</v>
      </c>
      <c r="FD124" s="10">
        <v>56639</v>
      </c>
      <c r="FE124" s="10">
        <v>337023</v>
      </c>
      <c r="FF124" s="344"/>
      <c r="FG124" s="344"/>
      <c r="FH124" s="341"/>
    </row>
    <row r="125" spans="1:164" ht="15" customHeight="1">
      <c r="A125" s="666" t="s">
        <v>582</v>
      </c>
      <c r="B125" s="666"/>
      <c r="C125" s="666"/>
      <c r="D125" s="10">
        <v>51437190</v>
      </c>
      <c r="E125" s="10"/>
      <c r="F125" s="10"/>
      <c r="G125" s="10">
        <v>7542899</v>
      </c>
      <c r="H125" s="10">
        <v>43894291</v>
      </c>
      <c r="I125" s="10">
        <v>437099</v>
      </c>
      <c r="J125" s="10">
        <v>0</v>
      </c>
      <c r="K125" s="10">
        <v>437099</v>
      </c>
      <c r="L125" s="10">
        <v>281162</v>
      </c>
      <c r="M125" s="10">
        <v>25184</v>
      </c>
      <c r="N125" s="10">
        <v>255978</v>
      </c>
      <c r="O125" s="10">
        <v>1289234</v>
      </c>
      <c r="P125" s="10">
        <v>60</v>
      </c>
      <c r="Q125" s="10">
        <v>1289174</v>
      </c>
      <c r="R125" s="10">
        <v>163384</v>
      </c>
      <c r="S125" s="10">
        <v>0</v>
      </c>
      <c r="T125" s="10">
        <v>163384</v>
      </c>
      <c r="U125" s="10">
        <v>10220391</v>
      </c>
      <c r="V125" s="10">
        <v>511261</v>
      </c>
      <c r="W125" s="10">
        <v>9709130</v>
      </c>
      <c r="X125" s="10">
        <v>1477222</v>
      </c>
      <c r="Y125" s="10">
        <v>0</v>
      </c>
      <c r="Z125" s="10">
        <v>1477222</v>
      </c>
      <c r="AA125" s="10">
        <v>297433</v>
      </c>
      <c r="AB125" s="10">
        <v>134215</v>
      </c>
      <c r="AC125" s="10">
        <v>163218</v>
      </c>
      <c r="AD125" s="10">
        <v>46821</v>
      </c>
      <c r="AE125" s="10">
        <v>22391</v>
      </c>
      <c r="AF125" s="10">
        <v>24430</v>
      </c>
      <c r="AG125" s="10">
        <v>1731905</v>
      </c>
      <c r="AH125" s="10">
        <v>0</v>
      </c>
      <c r="AI125" s="10">
        <v>1731905</v>
      </c>
      <c r="AJ125" s="10">
        <v>1799720</v>
      </c>
      <c r="AK125" s="10">
        <v>123429</v>
      </c>
      <c r="AL125" s="10">
        <v>1676291</v>
      </c>
      <c r="AM125" s="10">
        <v>874591</v>
      </c>
      <c r="AN125" s="10">
        <v>0</v>
      </c>
      <c r="AO125" s="10">
        <v>874591</v>
      </c>
      <c r="AP125" s="10">
        <v>722201</v>
      </c>
      <c r="AQ125" s="10">
        <v>0</v>
      </c>
      <c r="AR125" s="10">
        <v>722201</v>
      </c>
      <c r="AS125" s="10">
        <v>70386</v>
      </c>
      <c r="AT125" s="10">
        <v>0</v>
      </c>
      <c r="AU125" s="10">
        <v>70386</v>
      </c>
      <c r="AV125" s="10">
        <v>1943455</v>
      </c>
      <c r="AW125" s="10">
        <v>0</v>
      </c>
      <c r="AX125" s="10">
        <v>1943455</v>
      </c>
      <c r="AY125" s="10">
        <v>477944</v>
      </c>
      <c r="AZ125" s="10">
        <v>44</v>
      </c>
      <c r="BA125" s="10">
        <v>477900</v>
      </c>
      <c r="BB125" s="10">
        <v>225800</v>
      </c>
      <c r="BC125" s="10">
        <v>0</v>
      </c>
      <c r="BD125" s="10">
        <v>225800</v>
      </c>
      <c r="BE125" s="10">
        <v>326766</v>
      </c>
      <c r="BF125" s="10">
        <v>0</v>
      </c>
      <c r="BG125" s="10">
        <v>326766</v>
      </c>
      <c r="BH125" s="10">
        <v>313982</v>
      </c>
      <c r="BI125" s="10">
        <v>4</v>
      </c>
      <c r="BJ125" s="10">
        <v>313978</v>
      </c>
      <c r="BK125" s="10">
        <v>178537</v>
      </c>
      <c r="BL125" s="10">
        <v>5</v>
      </c>
      <c r="BM125" s="10">
        <v>178532</v>
      </c>
      <c r="BN125" s="10">
        <v>32645</v>
      </c>
      <c r="BO125" s="10">
        <v>0</v>
      </c>
      <c r="BP125" s="10">
        <v>32645</v>
      </c>
      <c r="BQ125" s="10">
        <v>953818</v>
      </c>
      <c r="BR125" s="10">
        <v>538150</v>
      </c>
      <c r="BS125" s="10">
        <v>415668</v>
      </c>
      <c r="BT125" s="10">
        <v>1651008</v>
      </c>
      <c r="BU125" s="10">
        <v>1232310</v>
      </c>
      <c r="BV125" s="10">
        <v>418698</v>
      </c>
      <c r="BW125" s="10">
        <v>530943</v>
      </c>
      <c r="BX125" s="10">
        <v>0</v>
      </c>
      <c r="BY125" s="10">
        <v>530943</v>
      </c>
      <c r="BZ125" s="10">
        <v>622042</v>
      </c>
      <c r="CA125" s="10">
        <v>102320</v>
      </c>
      <c r="CB125" s="10">
        <v>519722</v>
      </c>
      <c r="CC125" s="10">
        <v>125056</v>
      </c>
      <c r="CD125" s="10">
        <v>0</v>
      </c>
      <c r="CE125" s="10">
        <v>125056</v>
      </c>
      <c r="CF125" s="10">
        <v>343658</v>
      </c>
      <c r="CG125" s="10">
        <v>0</v>
      </c>
      <c r="CH125" s="10">
        <v>343658</v>
      </c>
      <c r="CI125" s="10">
        <v>88507</v>
      </c>
      <c r="CJ125" s="10">
        <v>66</v>
      </c>
      <c r="CK125" s="10">
        <v>88441</v>
      </c>
      <c r="CL125" s="10">
        <v>846069</v>
      </c>
      <c r="CM125" s="10">
        <v>57</v>
      </c>
      <c r="CN125" s="10">
        <v>846012</v>
      </c>
      <c r="CO125" s="10">
        <v>365823</v>
      </c>
      <c r="CP125" s="10">
        <v>35</v>
      </c>
      <c r="CQ125" s="10">
        <v>365788</v>
      </c>
      <c r="CR125" s="10">
        <v>56180</v>
      </c>
      <c r="CS125" s="10">
        <v>4822</v>
      </c>
      <c r="CT125" s="10">
        <v>51358</v>
      </c>
      <c r="CU125" s="10">
        <v>864061</v>
      </c>
      <c r="CV125" s="10">
        <v>654124</v>
      </c>
      <c r="CW125" s="10">
        <v>209937</v>
      </c>
      <c r="CX125" s="10">
        <v>220950</v>
      </c>
      <c r="CY125" s="10">
        <v>0</v>
      </c>
      <c r="CZ125" s="10">
        <v>220950</v>
      </c>
      <c r="DA125" s="10">
        <v>6927387</v>
      </c>
      <c r="DB125" s="10">
        <v>3122111</v>
      </c>
      <c r="DC125" s="10">
        <v>3805276</v>
      </c>
      <c r="DD125" s="10">
        <v>968710</v>
      </c>
      <c r="DE125" s="10">
        <v>139345</v>
      </c>
      <c r="DF125" s="10">
        <v>829365</v>
      </c>
      <c r="DG125" s="10">
        <v>177489</v>
      </c>
      <c r="DH125" s="10">
        <v>27572</v>
      </c>
      <c r="DI125" s="10">
        <v>149917</v>
      </c>
      <c r="DJ125" s="10">
        <v>727594</v>
      </c>
      <c r="DK125" s="10">
        <v>0</v>
      </c>
      <c r="DL125" s="10">
        <v>727594</v>
      </c>
      <c r="DM125" s="10">
        <v>875307</v>
      </c>
      <c r="DN125" s="10">
        <v>531729</v>
      </c>
      <c r="DO125" s="10">
        <v>343578</v>
      </c>
      <c r="DP125" s="10">
        <v>649416</v>
      </c>
      <c r="DQ125" s="10">
        <v>1320</v>
      </c>
      <c r="DR125" s="10">
        <v>648096</v>
      </c>
      <c r="DS125" s="10">
        <v>1075414</v>
      </c>
      <c r="DT125" s="10">
        <v>1760</v>
      </c>
      <c r="DU125" s="10">
        <v>1073654</v>
      </c>
      <c r="DV125" s="10">
        <v>93387</v>
      </c>
      <c r="DW125" s="10">
        <v>12512</v>
      </c>
      <c r="DX125" s="10">
        <v>80875</v>
      </c>
      <c r="DY125" s="10">
        <v>441688</v>
      </c>
      <c r="DZ125" s="10">
        <v>180080</v>
      </c>
      <c r="EA125" s="10">
        <v>261608</v>
      </c>
      <c r="EB125" s="10">
        <v>53923</v>
      </c>
      <c r="EC125" s="10">
        <v>0</v>
      </c>
      <c r="ED125" s="10">
        <v>53923</v>
      </c>
      <c r="EE125" s="10">
        <v>1048806</v>
      </c>
      <c r="EF125" s="10">
        <v>5</v>
      </c>
      <c r="EG125" s="10">
        <v>1048801</v>
      </c>
      <c r="EH125" s="10">
        <v>4103490</v>
      </c>
      <c r="EI125" s="10">
        <v>0</v>
      </c>
      <c r="EJ125" s="10">
        <v>4103490</v>
      </c>
      <c r="EK125" s="10">
        <v>285824</v>
      </c>
      <c r="EL125" s="10">
        <v>0</v>
      </c>
      <c r="EM125" s="10">
        <v>285824</v>
      </c>
      <c r="EN125" s="10">
        <v>37233</v>
      </c>
      <c r="EO125" s="10">
        <v>21</v>
      </c>
      <c r="EP125" s="10">
        <v>37212</v>
      </c>
      <c r="EQ125" s="10">
        <v>1154995</v>
      </c>
      <c r="ER125" s="10">
        <v>4246</v>
      </c>
      <c r="ES125" s="10">
        <v>1150749</v>
      </c>
      <c r="ET125" s="10">
        <v>2883945</v>
      </c>
      <c r="EU125" s="10">
        <v>141318</v>
      </c>
      <c r="EV125" s="10">
        <v>2742627</v>
      </c>
      <c r="EW125" s="10">
        <v>109661</v>
      </c>
      <c r="EX125" s="10">
        <v>5232</v>
      </c>
      <c r="EY125" s="10">
        <v>104429</v>
      </c>
      <c r="EZ125" s="10">
        <v>116519</v>
      </c>
      <c r="FA125" s="10">
        <v>27155</v>
      </c>
      <c r="FB125" s="10">
        <v>89364</v>
      </c>
      <c r="FC125" s="10">
        <v>127609</v>
      </c>
      <c r="FD125" s="10">
        <v>16</v>
      </c>
      <c r="FE125" s="10">
        <v>127593</v>
      </c>
      <c r="FF125" s="344"/>
      <c r="FG125" s="344"/>
      <c r="FH125" s="341"/>
    </row>
    <row r="126" spans="1:164" ht="25.5" customHeight="1">
      <c r="A126" s="666" t="s">
        <v>583</v>
      </c>
      <c r="B126" s="666"/>
      <c r="C126" s="666"/>
      <c r="D126" s="10">
        <v>70831375</v>
      </c>
      <c r="E126" s="10"/>
      <c r="F126" s="10"/>
      <c r="G126" s="10">
        <v>611662</v>
      </c>
      <c r="H126" s="10">
        <v>70219713</v>
      </c>
      <c r="I126" s="10">
        <v>1001072</v>
      </c>
      <c r="J126" s="10">
        <v>75</v>
      </c>
      <c r="K126" s="10">
        <v>1000997</v>
      </c>
      <c r="L126" s="10">
        <v>148381</v>
      </c>
      <c r="M126" s="10">
        <v>0</v>
      </c>
      <c r="N126" s="10">
        <v>148381</v>
      </c>
      <c r="O126" s="10">
        <v>1507395</v>
      </c>
      <c r="P126" s="10">
        <v>1582</v>
      </c>
      <c r="Q126" s="10">
        <v>1505813</v>
      </c>
      <c r="R126" s="10">
        <v>487285</v>
      </c>
      <c r="S126" s="10">
        <v>0</v>
      </c>
      <c r="T126" s="10">
        <v>487285</v>
      </c>
      <c r="U126" s="10">
        <v>17492141</v>
      </c>
      <c r="V126" s="10">
        <v>33828</v>
      </c>
      <c r="W126" s="10">
        <v>17458313</v>
      </c>
      <c r="X126" s="10">
        <v>1885792</v>
      </c>
      <c r="Y126" s="10">
        <v>15072</v>
      </c>
      <c r="Z126" s="10">
        <v>1870720</v>
      </c>
      <c r="AA126" s="10">
        <v>371961</v>
      </c>
      <c r="AB126" s="10">
        <v>38</v>
      </c>
      <c r="AC126" s="10">
        <v>371923</v>
      </c>
      <c r="AD126" s="10">
        <v>86918</v>
      </c>
      <c r="AE126" s="10">
        <v>0</v>
      </c>
      <c r="AF126" s="10">
        <v>86918</v>
      </c>
      <c r="AG126" s="10">
        <v>304958</v>
      </c>
      <c r="AH126" s="10">
        <v>0</v>
      </c>
      <c r="AI126" s="10">
        <v>304958</v>
      </c>
      <c r="AJ126" s="10">
        <v>4304800</v>
      </c>
      <c r="AK126" s="10">
        <v>0</v>
      </c>
      <c r="AL126" s="10">
        <v>4304800</v>
      </c>
      <c r="AM126" s="10">
        <v>2238000</v>
      </c>
      <c r="AN126" s="10">
        <v>0</v>
      </c>
      <c r="AO126" s="10">
        <v>2238000</v>
      </c>
      <c r="AP126" s="10">
        <v>364094</v>
      </c>
      <c r="AQ126" s="10">
        <v>0</v>
      </c>
      <c r="AR126" s="10">
        <v>364094</v>
      </c>
      <c r="AS126" s="10">
        <v>157471</v>
      </c>
      <c r="AT126" s="10">
        <v>0</v>
      </c>
      <c r="AU126" s="10">
        <v>157471</v>
      </c>
      <c r="AV126" s="10">
        <v>2740044</v>
      </c>
      <c r="AW126" s="10">
        <v>0</v>
      </c>
      <c r="AX126" s="10">
        <v>2740044</v>
      </c>
      <c r="AY126" s="10">
        <v>661211</v>
      </c>
      <c r="AZ126" s="10">
        <v>0</v>
      </c>
      <c r="BA126" s="10">
        <v>661211</v>
      </c>
      <c r="BB126" s="10">
        <v>604958</v>
      </c>
      <c r="BC126" s="10">
        <v>0</v>
      </c>
      <c r="BD126" s="10">
        <v>604958</v>
      </c>
      <c r="BE126" s="10">
        <v>664363</v>
      </c>
      <c r="BF126" s="10">
        <v>0</v>
      </c>
      <c r="BG126" s="10">
        <v>664363</v>
      </c>
      <c r="BH126" s="10">
        <v>886007</v>
      </c>
      <c r="BI126" s="10">
        <v>29162</v>
      </c>
      <c r="BJ126" s="10">
        <v>856845</v>
      </c>
      <c r="BK126" s="10">
        <v>557992</v>
      </c>
      <c r="BL126" s="10">
        <v>4507</v>
      </c>
      <c r="BM126" s="10">
        <v>553485</v>
      </c>
      <c r="BN126" s="10">
        <v>126544</v>
      </c>
      <c r="BO126" s="10">
        <v>0</v>
      </c>
      <c r="BP126" s="10">
        <v>126544</v>
      </c>
      <c r="BQ126" s="10">
        <v>1422226</v>
      </c>
      <c r="BR126" s="10">
        <v>0</v>
      </c>
      <c r="BS126" s="10">
        <v>1422226</v>
      </c>
      <c r="BT126" s="10">
        <v>1439236</v>
      </c>
      <c r="BU126" s="10">
        <v>258260</v>
      </c>
      <c r="BV126" s="10">
        <v>1180976</v>
      </c>
      <c r="BW126" s="10">
        <v>1195058</v>
      </c>
      <c r="BX126" s="10">
        <v>0</v>
      </c>
      <c r="BY126" s="10">
        <v>1195058</v>
      </c>
      <c r="BZ126" s="10">
        <v>881534</v>
      </c>
      <c r="CA126" s="10">
        <v>0</v>
      </c>
      <c r="CB126" s="10">
        <v>881534</v>
      </c>
      <c r="CC126" s="10">
        <v>320752</v>
      </c>
      <c r="CD126" s="10">
        <v>0</v>
      </c>
      <c r="CE126" s="10">
        <v>320752</v>
      </c>
      <c r="CF126" s="10">
        <v>739015</v>
      </c>
      <c r="CG126" s="10">
        <v>0</v>
      </c>
      <c r="CH126" s="10">
        <v>739015</v>
      </c>
      <c r="CI126" s="10">
        <v>180368</v>
      </c>
      <c r="CJ126" s="10">
        <v>0</v>
      </c>
      <c r="CK126" s="10">
        <v>180368</v>
      </c>
      <c r="CL126" s="10">
        <v>380561</v>
      </c>
      <c r="CM126" s="10">
        <v>7793</v>
      </c>
      <c r="CN126" s="10">
        <v>372768</v>
      </c>
      <c r="CO126" s="10">
        <v>1118914</v>
      </c>
      <c r="CP126" s="10">
        <v>2368</v>
      </c>
      <c r="CQ126" s="10">
        <v>1116546</v>
      </c>
      <c r="CR126" s="10">
        <v>146828</v>
      </c>
      <c r="CS126" s="10">
        <v>0</v>
      </c>
      <c r="CT126" s="10">
        <v>146828</v>
      </c>
      <c r="CU126" s="10">
        <v>807664</v>
      </c>
      <c r="CV126" s="10">
        <v>44615</v>
      </c>
      <c r="CW126" s="10">
        <v>763049</v>
      </c>
      <c r="CX126" s="10">
        <v>413634</v>
      </c>
      <c r="CY126" s="10">
        <v>0</v>
      </c>
      <c r="CZ126" s="10">
        <v>413634</v>
      </c>
      <c r="DA126" s="10">
        <v>3117881</v>
      </c>
      <c r="DB126" s="10">
        <v>0</v>
      </c>
      <c r="DC126" s="10">
        <v>3117881</v>
      </c>
      <c r="DD126" s="10">
        <v>1489140</v>
      </c>
      <c r="DE126" s="10">
        <v>0</v>
      </c>
      <c r="DF126" s="10">
        <v>1489140</v>
      </c>
      <c r="DG126" s="10">
        <v>413381</v>
      </c>
      <c r="DH126" s="10">
        <v>80566</v>
      </c>
      <c r="DI126" s="10">
        <v>332815</v>
      </c>
      <c r="DJ126" s="10">
        <v>1857925</v>
      </c>
      <c r="DK126" s="10">
        <v>0</v>
      </c>
      <c r="DL126" s="10">
        <v>1857925</v>
      </c>
      <c r="DM126" s="10">
        <v>959171</v>
      </c>
      <c r="DN126" s="10">
        <v>4762</v>
      </c>
      <c r="DO126" s="10">
        <v>954409</v>
      </c>
      <c r="DP126" s="10">
        <v>856503</v>
      </c>
      <c r="DQ126" s="10">
        <v>0</v>
      </c>
      <c r="DR126" s="10">
        <v>856503</v>
      </c>
      <c r="DS126" s="10">
        <v>1423908</v>
      </c>
      <c r="DT126" s="10">
        <v>0</v>
      </c>
      <c r="DU126" s="10">
        <v>1423908</v>
      </c>
      <c r="DV126" s="10">
        <v>230151</v>
      </c>
      <c r="DW126" s="10">
        <v>197</v>
      </c>
      <c r="DX126" s="10">
        <v>229954</v>
      </c>
      <c r="DY126" s="10">
        <v>766344</v>
      </c>
      <c r="DZ126" s="10">
        <v>4073</v>
      </c>
      <c r="EA126" s="10">
        <v>762271</v>
      </c>
      <c r="EB126" s="10">
        <v>142989</v>
      </c>
      <c r="EC126" s="10">
        <v>0</v>
      </c>
      <c r="ED126" s="10">
        <v>142989</v>
      </c>
      <c r="EE126" s="10">
        <v>1320738</v>
      </c>
      <c r="EF126" s="10">
        <v>1409</v>
      </c>
      <c r="EG126" s="10">
        <v>1319329</v>
      </c>
      <c r="EH126" s="10">
        <v>7524404</v>
      </c>
      <c r="EI126" s="10">
        <v>0</v>
      </c>
      <c r="EJ126" s="10">
        <v>7524404</v>
      </c>
      <c r="EK126" s="10">
        <v>643555</v>
      </c>
      <c r="EL126" s="10">
        <v>0</v>
      </c>
      <c r="EM126" s="10">
        <v>643555</v>
      </c>
      <c r="EN126" s="10">
        <v>85392</v>
      </c>
      <c r="EO126" s="10">
        <v>0</v>
      </c>
      <c r="EP126" s="10">
        <v>85392</v>
      </c>
      <c r="EQ126" s="10">
        <v>1551418</v>
      </c>
      <c r="ER126" s="10">
        <v>4171</v>
      </c>
      <c r="ES126" s="10">
        <v>1547247</v>
      </c>
      <c r="ET126" s="10">
        <v>1452749</v>
      </c>
      <c r="EU126" s="10">
        <v>12780</v>
      </c>
      <c r="EV126" s="10">
        <v>1439969</v>
      </c>
      <c r="EW126" s="10">
        <v>311959</v>
      </c>
      <c r="EX126" s="10">
        <v>0</v>
      </c>
      <c r="EY126" s="10">
        <v>311959</v>
      </c>
      <c r="EZ126" s="10">
        <v>747764</v>
      </c>
      <c r="FA126" s="10">
        <v>49765</v>
      </c>
      <c r="FB126" s="10">
        <v>697999</v>
      </c>
      <c r="FC126" s="10">
        <v>298826</v>
      </c>
      <c r="FD126" s="10">
        <v>56639</v>
      </c>
      <c r="FE126" s="10">
        <v>242187</v>
      </c>
      <c r="FF126" s="344"/>
      <c r="FG126" s="344"/>
      <c r="FH126" s="341"/>
    </row>
    <row r="127" spans="1:164" ht="25.5" customHeight="1">
      <c r="A127" s="666" t="s">
        <v>584</v>
      </c>
      <c r="B127" s="666"/>
      <c r="C127" s="666"/>
      <c r="D127" s="10">
        <v>76304150</v>
      </c>
      <c r="E127" s="10"/>
      <c r="F127" s="10"/>
      <c r="G127" s="10">
        <v>9025792</v>
      </c>
      <c r="H127" s="10">
        <v>67278358</v>
      </c>
      <c r="I127" s="10">
        <v>1710052</v>
      </c>
      <c r="J127" s="10">
        <v>0</v>
      </c>
      <c r="K127" s="10">
        <v>1710052</v>
      </c>
      <c r="L127" s="10">
        <v>531844</v>
      </c>
      <c r="M127" s="10">
        <v>97974</v>
      </c>
      <c r="N127" s="10">
        <v>433870</v>
      </c>
      <c r="O127" s="10">
        <v>3245113</v>
      </c>
      <c r="P127" s="10">
        <v>27303</v>
      </c>
      <c r="Q127" s="10">
        <v>3217810</v>
      </c>
      <c r="R127" s="10">
        <v>460434</v>
      </c>
      <c r="S127" s="10">
        <v>0</v>
      </c>
      <c r="T127" s="10">
        <v>460434</v>
      </c>
      <c r="U127" s="10">
        <v>10656253</v>
      </c>
      <c r="V127" s="10">
        <v>522993</v>
      </c>
      <c r="W127" s="10">
        <v>10133260</v>
      </c>
      <c r="X127" s="10">
        <v>1018862</v>
      </c>
      <c r="Y127" s="10">
        <v>0</v>
      </c>
      <c r="Z127" s="10">
        <v>1018862</v>
      </c>
      <c r="AA127" s="10">
        <v>359351</v>
      </c>
      <c r="AB127" s="10">
        <v>0</v>
      </c>
      <c r="AC127" s="10">
        <v>359351</v>
      </c>
      <c r="AD127" s="10">
        <v>294056</v>
      </c>
      <c r="AE127" s="10">
        <v>0</v>
      </c>
      <c r="AF127" s="10">
        <v>294056</v>
      </c>
      <c r="AG127" s="10">
        <v>0</v>
      </c>
      <c r="AH127" s="10">
        <v>0</v>
      </c>
      <c r="AI127" s="10">
        <v>0</v>
      </c>
      <c r="AJ127" s="10">
        <v>4582695</v>
      </c>
      <c r="AK127" s="10">
        <v>0</v>
      </c>
      <c r="AL127" s="10">
        <v>4582695</v>
      </c>
      <c r="AM127" s="10">
        <v>2244841</v>
      </c>
      <c r="AN127" s="10">
        <v>0</v>
      </c>
      <c r="AO127" s="10">
        <v>2244841</v>
      </c>
      <c r="AP127" s="10">
        <v>0</v>
      </c>
      <c r="AQ127" s="10">
        <v>0</v>
      </c>
      <c r="AR127" s="10">
        <v>0</v>
      </c>
      <c r="AS127" s="10">
        <v>81724</v>
      </c>
      <c r="AT127" s="10">
        <v>0</v>
      </c>
      <c r="AU127" s="10">
        <v>81724</v>
      </c>
      <c r="AV127" s="10">
        <v>1058897</v>
      </c>
      <c r="AW127" s="10">
        <v>0</v>
      </c>
      <c r="AX127" s="10">
        <v>1058897</v>
      </c>
      <c r="AY127" s="10">
        <v>1232499</v>
      </c>
      <c r="AZ127" s="10">
        <v>0</v>
      </c>
      <c r="BA127" s="10">
        <v>1232499</v>
      </c>
      <c r="BB127" s="10">
        <v>506079</v>
      </c>
      <c r="BC127" s="10">
        <v>0</v>
      </c>
      <c r="BD127" s="10">
        <v>506079</v>
      </c>
      <c r="BE127" s="10">
        <v>863222</v>
      </c>
      <c r="BF127" s="10">
        <v>0</v>
      </c>
      <c r="BG127" s="10">
        <v>863222</v>
      </c>
      <c r="BH127" s="10">
        <v>680534</v>
      </c>
      <c r="BI127" s="10">
        <v>0</v>
      </c>
      <c r="BJ127" s="10">
        <v>680534</v>
      </c>
      <c r="BK127" s="10">
        <v>510933</v>
      </c>
      <c r="BL127" s="10">
        <v>3502</v>
      </c>
      <c r="BM127" s="10">
        <v>507431</v>
      </c>
      <c r="BN127" s="10">
        <v>14260</v>
      </c>
      <c r="BO127" s="10">
        <v>0</v>
      </c>
      <c r="BP127" s="10">
        <v>14260</v>
      </c>
      <c r="BQ127" s="10">
        <v>74646</v>
      </c>
      <c r="BR127" s="10">
        <v>0</v>
      </c>
      <c r="BS127" s="10">
        <v>74646</v>
      </c>
      <c r="BT127" s="10">
        <v>1368301</v>
      </c>
      <c r="BU127" s="10">
        <v>14048</v>
      </c>
      <c r="BV127" s="10">
        <v>1354253</v>
      </c>
      <c r="BW127" s="10">
        <v>1077111</v>
      </c>
      <c r="BX127" s="10">
        <v>0</v>
      </c>
      <c r="BY127" s="10">
        <v>1077111</v>
      </c>
      <c r="BZ127" s="10">
        <v>1735422</v>
      </c>
      <c r="CA127" s="10">
        <v>0</v>
      </c>
      <c r="CB127" s="10">
        <v>1735422</v>
      </c>
      <c r="CC127" s="10">
        <v>413963</v>
      </c>
      <c r="CD127" s="10">
        <v>0</v>
      </c>
      <c r="CE127" s="10">
        <v>413963</v>
      </c>
      <c r="CF127" s="10">
        <v>1399365</v>
      </c>
      <c r="CG127" s="10">
        <v>0</v>
      </c>
      <c r="CH127" s="10">
        <v>1399365</v>
      </c>
      <c r="CI127" s="10">
        <v>1366</v>
      </c>
      <c r="CJ127" s="10">
        <v>0</v>
      </c>
      <c r="CK127" s="10">
        <v>1366</v>
      </c>
      <c r="CL127" s="10">
        <v>3645957</v>
      </c>
      <c r="CM127" s="10">
        <v>0</v>
      </c>
      <c r="CN127" s="10">
        <v>3645957</v>
      </c>
      <c r="CO127" s="10">
        <v>100625</v>
      </c>
      <c r="CP127" s="10">
        <v>41834</v>
      </c>
      <c r="CQ127" s="10">
        <v>58791</v>
      </c>
      <c r="CR127" s="10">
        <v>12512</v>
      </c>
      <c r="CS127" s="10">
        <v>0</v>
      </c>
      <c r="CT127" s="10">
        <v>12512</v>
      </c>
      <c r="CU127" s="10">
        <v>139805</v>
      </c>
      <c r="CV127" s="10">
        <v>0</v>
      </c>
      <c r="CW127" s="10">
        <v>139805</v>
      </c>
      <c r="CX127" s="10">
        <v>189940</v>
      </c>
      <c r="CY127" s="10">
        <v>0</v>
      </c>
      <c r="CZ127" s="10">
        <v>189940</v>
      </c>
      <c r="DA127" s="10">
        <v>5935527</v>
      </c>
      <c r="DB127" s="10">
        <v>5685331</v>
      </c>
      <c r="DC127" s="10">
        <v>250196</v>
      </c>
      <c r="DD127" s="10">
        <v>2348821</v>
      </c>
      <c r="DE127" s="10">
        <v>0</v>
      </c>
      <c r="DF127" s="10">
        <v>2348821</v>
      </c>
      <c r="DG127" s="10">
        <v>22480</v>
      </c>
      <c r="DH127" s="10">
        <v>0</v>
      </c>
      <c r="DI127" s="10">
        <v>22480</v>
      </c>
      <c r="DJ127" s="10">
        <v>1009827</v>
      </c>
      <c r="DK127" s="10">
        <v>0</v>
      </c>
      <c r="DL127" s="10">
        <v>1009827</v>
      </c>
      <c r="DM127" s="10">
        <v>1427328</v>
      </c>
      <c r="DN127" s="10">
        <v>1020236</v>
      </c>
      <c r="DO127" s="10">
        <v>407092</v>
      </c>
      <c r="DP127" s="10">
        <v>685916</v>
      </c>
      <c r="DQ127" s="10">
        <v>0</v>
      </c>
      <c r="DR127" s="10">
        <v>685916</v>
      </c>
      <c r="DS127" s="10">
        <v>151927</v>
      </c>
      <c r="DT127" s="10">
        <v>0</v>
      </c>
      <c r="DU127" s="10">
        <v>151927</v>
      </c>
      <c r="DV127" s="10">
        <v>7441</v>
      </c>
      <c r="DW127" s="10">
        <v>0</v>
      </c>
      <c r="DX127" s="10">
        <v>7441</v>
      </c>
      <c r="DY127" s="10">
        <v>2395422</v>
      </c>
      <c r="DZ127" s="10">
        <v>1612571</v>
      </c>
      <c r="EA127" s="10">
        <v>782851</v>
      </c>
      <c r="EB127" s="10">
        <v>181627</v>
      </c>
      <c r="EC127" s="10">
        <v>0</v>
      </c>
      <c r="ED127" s="10">
        <v>181627</v>
      </c>
      <c r="EE127" s="10">
        <v>6961923</v>
      </c>
      <c r="EF127" s="10">
        <v>0</v>
      </c>
      <c r="EG127" s="10">
        <v>6961923</v>
      </c>
      <c r="EH127" s="10">
        <v>6546352</v>
      </c>
      <c r="EI127" s="10">
        <v>0</v>
      </c>
      <c r="EJ127" s="10">
        <v>6546352</v>
      </c>
      <c r="EK127" s="10">
        <v>1047597</v>
      </c>
      <c r="EL127" s="10">
        <v>0</v>
      </c>
      <c r="EM127" s="10">
        <v>1047597</v>
      </c>
      <c r="EN127" s="10">
        <v>163436</v>
      </c>
      <c r="EO127" s="10">
        <v>0</v>
      </c>
      <c r="EP127" s="10">
        <v>163436</v>
      </c>
      <c r="EQ127" s="10">
        <v>418012</v>
      </c>
      <c r="ER127" s="10">
        <v>0</v>
      </c>
      <c r="ES127" s="10">
        <v>418012</v>
      </c>
      <c r="ET127" s="10">
        <v>5310442</v>
      </c>
      <c r="EU127" s="10">
        <v>0</v>
      </c>
      <c r="EV127" s="10">
        <v>5310442</v>
      </c>
      <c r="EW127" s="10">
        <v>7997</v>
      </c>
      <c r="EX127" s="10">
        <v>0</v>
      </c>
      <c r="EY127" s="10">
        <v>7997</v>
      </c>
      <c r="EZ127" s="10">
        <v>1382283</v>
      </c>
      <c r="FA127" s="10">
        <v>0</v>
      </c>
      <c r="FB127" s="10">
        <v>1382283</v>
      </c>
      <c r="FC127" s="10">
        <v>89130</v>
      </c>
      <c r="FD127" s="10">
        <v>0</v>
      </c>
      <c r="FE127" s="10">
        <v>89130</v>
      </c>
      <c r="FF127" s="344"/>
      <c r="FG127" s="344"/>
      <c r="FH127" s="341"/>
    </row>
    <row r="128" spans="1:164" ht="15" customHeight="1">
      <c r="A128" s="666" t="s">
        <v>585</v>
      </c>
      <c r="B128" s="666"/>
      <c r="C128" s="666"/>
      <c r="D128" s="10">
        <v>6424622</v>
      </c>
      <c r="E128" s="10"/>
      <c r="F128" s="10"/>
      <c r="G128" s="10">
        <v>54484</v>
      </c>
      <c r="H128" s="10">
        <v>6370138</v>
      </c>
      <c r="I128" s="10">
        <v>347505</v>
      </c>
      <c r="J128" s="10">
        <v>0</v>
      </c>
      <c r="K128" s="10">
        <v>347505</v>
      </c>
      <c r="L128" s="10">
        <v>63769</v>
      </c>
      <c r="M128" s="10">
        <v>45776</v>
      </c>
      <c r="N128" s="10">
        <v>17993</v>
      </c>
      <c r="O128" s="10">
        <v>39928</v>
      </c>
      <c r="P128" s="10">
        <v>0</v>
      </c>
      <c r="Q128" s="10">
        <v>39928</v>
      </c>
      <c r="R128" s="10">
        <v>2554</v>
      </c>
      <c r="S128" s="10">
        <v>0</v>
      </c>
      <c r="T128" s="10">
        <v>2554</v>
      </c>
      <c r="U128" s="10">
        <v>273125</v>
      </c>
      <c r="V128" s="10">
        <v>0</v>
      </c>
      <c r="W128" s="10">
        <v>273125</v>
      </c>
      <c r="X128" s="10">
        <v>155376</v>
      </c>
      <c r="Y128" s="10">
        <v>0</v>
      </c>
      <c r="Z128" s="10">
        <v>155376</v>
      </c>
      <c r="AA128" s="10">
        <v>24350</v>
      </c>
      <c r="AB128" s="10">
        <v>0</v>
      </c>
      <c r="AC128" s="10">
        <v>24350</v>
      </c>
      <c r="AD128" s="10">
        <v>0</v>
      </c>
      <c r="AE128" s="10">
        <v>0</v>
      </c>
      <c r="AF128" s="10">
        <v>0</v>
      </c>
      <c r="AG128" s="10">
        <v>0</v>
      </c>
      <c r="AH128" s="10">
        <v>0</v>
      </c>
      <c r="AI128" s="10">
        <v>0</v>
      </c>
      <c r="AJ128" s="10">
        <v>213607</v>
      </c>
      <c r="AK128" s="10">
        <v>0</v>
      </c>
      <c r="AL128" s="10">
        <v>213607</v>
      </c>
      <c r="AM128" s="10">
        <v>781496</v>
      </c>
      <c r="AN128" s="10">
        <v>0</v>
      </c>
      <c r="AO128" s="10">
        <v>781496</v>
      </c>
      <c r="AP128" s="10">
        <v>0</v>
      </c>
      <c r="AQ128" s="10">
        <v>0</v>
      </c>
      <c r="AR128" s="10">
        <v>0</v>
      </c>
      <c r="AS128" s="10">
        <v>15</v>
      </c>
      <c r="AT128" s="10">
        <v>0</v>
      </c>
      <c r="AU128" s="10">
        <v>15</v>
      </c>
      <c r="AV128" s="10">
        <v>63575</v>
      </c>
      <c r="AW128" s="10">
        <v>0</v>
      </c>
      <c r="AX128" s="10">
        <v>63575</v>
      </c>
      <c r="AY128" s="10">
        <v>543795</v>
      </c>
      <c r="AZ128" s="10">
        <v>0</v>
      </c>
      <c r="BA128" s="10">
        <v>543795</v>
      </c>
      <c r="BB128" s="10">
        <v>55610</v>
      </c>
      <c r="BC128" s="10">
        <v>0</v>
      </c>
      <c r="BD128" s="10">
        <v>55610</v>
      </c>
      <c r="BE128" s="10">
        <v>29144</v>
      </c>
      <c r="BF128" s="10">
        <v>0</v>
      </c>
      <c r="BG128" s="10">
        <v>29144</v>
      </c>
      <c r="BH128" s="10">
        <v>288281</v>
      </c>
      <c r="BI128" s="10">
        <v>0</v>
      </c>
      <c r="BJ128" s="10">
        <v>288281</v>
      </c>
      <c r="BK128" s="10">
        <v>71659</v>
      </c>
      <c r="BL128" s="10">
        <v>0</v>
      </c>
      <c r="BM128" s="10">
        <v>71659</v>
      </c>
      <c r="BN128" s="10">
        <v>50</v>
      </c>
      <c r="BO128" s="10">
        <v>0</v>
      </c>
      <c r="BP128" s="10">
        <v>50</v>
      </c>
      <c r="BQ128" s="10">
        <v>510</v>
      </c>
      <c r="BR128" s="10">
        <v>0</v>
      </c>
      <c r="BS128" s="10">
        <v>510</v>
      </c>
      <c r="BT128" s="10">
        <v>31925</v>
      </c>
      <c r="BU128" s="10">
        <v>0</v>
      </c>
      <c r="BV128" s="10">
        <v>31925</v>
      </c>
      <c r="BW128" s="10">
        <v>0</v>
      </c>
      <c r="BX128" s="10">
        <v>0</v>
      </c>
      <c r="BY128" s="10">
        <v>0</v>
      </c>
      <c r="BZ128" s="10">
        <v>99636</v>
      </c>
      <c r="CA128" s="10">
        <v>0</v>
      </c>
      <c r="CB128" s="10">
        <v>99636</v>
      </c>
      <c r="CC128" s="10">
        <v>92778</v>
      </c>
      <c r="CD128" s="10">
        <v>0</v>
      </c>
      <c r="CE128" s="10">
        <v>92778</v>
      </c>
      <c r="CF128" s="10">
        <v>128122</v>
      </c>
      <c r="CG128" s="10">
        <v>0</v>
      </c>
      <c r="CH128" s="10">
        <v>128122</v>
      </c>
      <c r="CI128" s="10">
        <v>0</v>
      </c>
      <c r="CJ128" s="10">
        <v>0</v>
      </c>
      <c r="CK128" s="10">
        <v>0</v>
      </c>
      <c r="CL128" s="10">
        <v>312665</v>
      </c>
      <c r="CM128" s="10">
        <v>0</v>
      </c>
      <c r="CN128" s="10">
        <v>312665</v>
      </c>
      <c r="CO128" s="10">
        <v>0</v>
      </c>
      <c r="CP128" s="10">
        <v>0</v>
      </c>
      <c r="CQ128" s="10">
        <v>0</v>
      </c>
      <c r="CR128" s="10">
        <v>0</v>
      </c>
      <c r="CS128" s="10">
        <v>0</v>
      </c>
      <c r="CT128" s="10">
        <v>0</v>
      </c>
      <c r="CU128" s="10">
        <v>0</v>
      </c>
      <c r="CV128" s="10">
        <v>0</v>
      </c>
      <c r="CW128" s="10">
        <v>0</v>
      </c>
      <c r="CX128" s="10">
        <v>81257</v>
      </c>
      <c r="CY128" s="10">
        <v>0</v>
      </c>
      <c r="CZ128" s="10">
        <v>81257</v>
      </c>
      <c r="DA128" s="10">
        <v>7194</v>
      </c>
      <c r="DB128" s="10">
        <v>0</v>
      </c>
      <c r="DC128" s="10">
        <v>7194</v>
      </c>
      <c r="DD128" s="10">
        <v>127552</v>
      </c>
      <c r="DE128" s="10">
        <v>0</v>
      </c>
      <c r="DF128" s="10">
        <v>127552</v>
      </c>
      <c r="DG128" s="10">
        <v>123</v>
      </c>
      <c r="DH128" s="10">
        <v>0</v>
      </c>
      <c r="DI128" s="10">
        <v>123</v>
      </c>
      <c r="DJ128" s="10">
        <v>51772</v>
      </c>
      <c r="DK128" s="10">
        <v>0</v>
      </c>
      <c r="DL128" s="10">
        <v>51772</v>
      </c>
      <c r="DM128" s="10">
        <v>30518</v>
      </c>
      <c r="DN128" s="10">
        <v>8708</v>
      </c>
      <c r="DO128" s="10">
        <v>21810</v>
      </c>
      <c r="DP128" s="10">
        <v>682</v>
      </c>
      <c r="DQ128" s="10">
        <v>0</v>
      </c>
      <c r="DR128" s="10">
        <v>682</v>
      </c>
      <c r="DS128" s="10">
        <v>525821</v>
      </c>
      <c r="DT128" s="10">
        <v>0</v>
      </c>
      <c r="DU128" s="10">
        <v>525821</v>
      </c>
      <c r="DV128" s="10">
        <v>0</v>
      </c>
      <c r="DW128" s="10">
        <v>0</v>
      </c>
      <c r="DX128" s="10">
        <v>0</v>
      </c>
      <c r="DY128" s="10">
        <v>226002</v>
      </c>
      <c r="DZ128" s="10">
        <v>0</v>
      </c>
      <c r="EA128" s="10">
        <v>226002</v>
      </c>
      <c r="EB128" s="10">
        <v>9547</v>
      </c>
      <c r="EC128" s="10">
        <v>0</v>
      </c>
      <c r="ED128" s="10">
        <v>9547</v>
      </c>
      <c r="EE128" s="10">
        <v>1001958</v>
      </c>
      <c r="EF128" s="10">
        <v>0</v>
      </c>
      <c r="EG128" s="10">
        <v>1001958</v>
      </c>
      <c r="EH128" s="10">
        <v>543310</v>
      </c>
      <c r="EI128" s="10">
        <v>0</v>
      </c>
      <c r="EJ128" s="10">
        <v>543310</v>
      </c>
      <c r="EK128" s="10">
        <v>8723</v>
      </c>
      <c r="EL128" s="10">
        <v>0</v>
      </c>
      <c r="EM128" s="10">
        <v>8723</v>
      </c>
      <c r="EN128" s="10">
        <v>0</v>
      </c>
      <c r="EO128" s="10">
        <v>0</v>
      </c>
      <c r="EP128" s="10">
        <v>0</v>
      </c>
      <c r="EQ128" s="10">
        <v>188830</v>
      </c>
      <c r="ER128" s="10">
        <v>0</v>
      </c>
      <c r="ES128" s="10">
        <v>188830</v>
      </c>
      <c r="ET128" s="10">
        <v>0</v>
      </c>
      <c r="EU128" s="10">
        <v>0</v>
      </c>
      <c r="EV128" s="10">
        <v>0</v>
      </c>
      <c r="EW128" s="10">
        <v>405</v>
      </c>
      <c r="EX128" s="10">
        <v>0</v>
      </c>
      <c r="EY128" s="10">
        <v>405</v>
      </c>
      <c r="EZ128" s="10">
        <v>1453</v>
      </c>
      <c r="FA128" s="10">
        <v>0</v>
      </c>
      <c r="FB128" s="10">
        <v>1453</v>
      </c>
      <c r="FC128" s="10">
        <v>0</v>
      </c>
      <c r="FD128" s="10">
        <v>0</v>
      </c>
      <c r="FE128" s="10">
        <v>0</v>
      </c>
      <c r="FF128" s="344"/>
      <c r="FG128" s="344"/>
      <c r="FH128" s="341"/>
    </row>
    <row r="129" spans="1:164" ht="15" customHeight="1">
      <c r="A129" s="666" t="s">
        <v>586</v>
      </c>
      <c r="B129" s="666"/>
      <c r="C129" s="666"/>
      <c r="D129" s="10">
        <v>77210137</v>
      </c>
      <c r="E129" s="10"/>
      <c r="F129" s="10"/>
      <c r="G129" s="10">
        <v>18901543</v>
      </c>
      <c r="H129" s="10">
        <v>58308594</v>
      </c>
      <c r="I129" s="10">
        <v>72668</v>
      </c>
      <c r="J129" s="10">
        <v>0</v>
      </c>
      <c r="K129" s="10">
        <v>72668</v>
      </c>
      <c r="L129" s="10">
        <v>50601</v>
      </c>
      <c r="M129" s="10">
        <v>0</v>
      </c>
      <c r="N129" s="10">
        <v>50601</v>
      </c>
      <c r="O129" s="10">
        <v>761160</v>
      </c>
      <c r="P129" s="10">
        <v>0</v>
      </c>
      <c r="Q129" s="10">
        <v>761160</v>
      </c>
      <c r="R129" s="10">
        <v>29864</v>
      </c>
      <c r="S129" s="10">
        <v>0</v>
      </c>
      <c r="T129" s="10">
        <v>29864</v>
      </c>
      <c r="U129" s="10">
        <v>15857738</v>
      </c>
      <c r="V129" s="10">
        <v>1685554</v>
      </c>
      <c r="W129" s="10">
        <v>14172184</v>
      </c>
      <c r="X129" s="10">
        <v>1443242</v>
      </c>
      <c r="Y129" s="10">
        <v>0</v>
      </c>
      <c r="Z129" s="10">
        <v>1443242</v>
      </c>
      <c r="AA129" s="10">
        <v>665814</v>
      </c>
      <c r="AB129" s="10">
        <v>514746</v>
      </c>
      <c r="AC129" s="10">
        <v>151068</v>
      </c>
      <c r="AD129" s="10">
        <v>146096</v>
      </c>
      <c r="AE129" s="10">
        <v>145987</v>
      </c>
      <c r="AF129" s="10">
        <v>109</v>
      </c>
      <c r="AG129" s="10">
        <v>3427421</v>
      </c>
      <c r="AH129" s="10">
        <v>0</v>
      </c>
      <c r="AI129" s="10">
        <v>3427421</v>
      </c>
      <c r="AJ129" s="10">
        <v>1980906</v>
      </c>
      <c r="AK129" s="10">
        <v>340229</v>
      </c>
      <c r="AL129" s="10">
        <v>1640677</v>
      </c>
      <c r="AM129" s="10">
        <v>788894</v>
      </c>
      <c r="AN129" s="10">
        <v>71903</v>
      </c>
      <c r="AO129" s="10">
        <v>716991</v>
      </c>
      <c r="AP129" s="10">
        <v>923873</v>
      </c>
      <c r="AQ129" s="10">
        <v>0</v>
      </c>
      <c r="AR129" s="10">
        <v>923873</v>
      </c>
      <c r="AS129" s="10">
        <v>27002</v>
      </c>
      <c r="AT129" s="10">
        <v>0</v>
      </c>
      <c r="AU129" s="10">
        <v>27002</v>
      </c>
      <c r="AV129" s="10">
        <v>4572578</v>
      </c>
      <c r="AW129" s="10">
        <v>0</v>
      </c>
      <c r="AX129" s="10">
        <v>4572578</v>
      </c>
      <c r="AY129" s="10">
        <v>212075</v>
      </c>
      <c r="AZ129" s="10">
        <v>44</v>
      </c>
      <c r="BA129" s="10">
        <v>212031</v>
      </c>
      <c r="BB129" s="10">
        <v>119353</v>
      </c>
      <c r="BC129" s="10">
        <v>0</v>
      </c>
      <c r="BD129" s="10">
        <v>119353</v>
      </c>
      <c r="BE129" s="10">
        <v>41642</v>
      </c>
      <c r="BF129" s="10">
        <v>0</v>
      </c>
      <c r="BG129" s="10">
        <v>41642</v>
      </c>
      <c r="BH129" s="10">
        <v>198366</v>
      </c>
      <c r="BI129" s="10">
        <v>1919</v>
      </c>
      <c r="BJ129" s="10">
        <v>196447</v>
      </c>
      <c r="BK129" s="10">
        <v>229120</v>
      </c>
      <c r="BL129" s="10">
        <v>0</v>
      </c>
      <c r="BM129" s="10">
        <v>229120</v>
      </c>
      <c r="BN129" s="10">
        <v>38780</v>
      </c>
      <c r="BO129" s="10">
        <v>20925</v>
      </c>
      <c r="BP129" s="10">
        <v>17855</v>
      </c>
      <c r="BQ129" s="10">
        <v>1501774</v>
      </c>
      <c r="BR129" s="10">
        <v>1253814</v>
      </c>
      <c r="BS129" s="10">
        <v>247960</v>
      </c>
      <c r="BT129" s="10">
        <v>3483748</v>
      </c>
      <c r="BU129" s="10">
        <v>2989682</v>
      </c>
      <c r="BV129" s="10">
        <v>494066</v>
      </c>
      <c r="BW129" s="10">
        <v>709742</v>
      </c>
      <c r="BX129" s="10">
        <v>0</v>
      </c>
      <c r="BY129" s="10">
        <v>709742</v>
      </c>
      <c r="BZ129" s="10">
        <v>632887</v>
      </c>
      <c r="CA129" s="10">
        <v>471723</v>
      </c>
      <c r="CB129" s="10">
        <v>161164</v>
      </c>
      <c r="CC129" s="10">
        <v>22483</v>
      </c>
      <c r="CD129" s="10">
        <v>0</v>
      </c>
      <c r="CE129" s="10">
        <v>22483</v>
      </c>
      <c r="CF129" s="10">
        <v>541978</v>
      </c>
      <c r="CG129" s="10">
        <v>0</v>
      </c>
      <c r="CH129" s="10">
        <v>541978</v>
      </c>
      <c r="CI129" s="10">
        <v>41367</v>
      </c>
      <c r="CJ129" s="10">
        <v>15492</v>
      </c>
      <c r="CK129" s="10">
        <v>25875</v>
      </c>
      <c r="CL129" s="10">
        <v>49149</v>
      </c>
      <c r="CM129" s="10">
        <v>0</v>
      </c>
      <c r="CN129" s="10">
        <v>49149</v>
      </c>
      <c r="CO129" s="10">
        <v>322852</v>
      </c>
      <c r="CP129" s="10">
        <v>0</v>
      </c>
      <c r="CQ129" s="10">
        <v>322852</v>
      </c>
      <c r="CR129" s="10">
        <v>34279</v>
      </c>
      <c r="CS129" s="10">
        <v>14669</v>
      </c>
      <c r="CT129" s="10">
        <v>19610</v>
      </c>
      <c r="CU129" s="10">
        <v>3142623</v>
      </c>
      <c r="CV129" s="10">
        <v>3038220</v>
      </c>
      <c r="CW129" s="10">
        <v>104403</v>
      </c>
      <c r="CX129" s="10">
        <v>171844</v>
      </c>
      <c r="CY129" s="10">
        <v>1171</v>
      </c>
      <c r="CZ129" s="10">
        <v>170673</v>
      </c>
      <c r="DA129" s="10">
        <v>21123679</v>
      </c>
      <c r="DB129" s="10">
        <v>7522131</v>
      </c>
      <c r="DC129" s="10">
        <v>13601548</v>
      </c>
      <c r="DD129" s="10">
        <v>915404</v>
      </c>
      <c r="DE129" s="10">
        <v>152246</v>
      </c>
      <c r="DF129" s="10">
        <v>763158</v>
      </c>
      <c r="DG129" s="10">
        <v>15675</v>
      </c>
      <c r="DH129" s="10">
        <v>0</v>
      </c>
      <c r="DI129" s="10">
        <v>15675</v>
      </c>
      <c r="DJ129" s="10">
        <v>617552</v>
      </c>
      <c r="DK129" s="10">
        <v>0</v>
      </c>
      <c r="DL129" s="10">
        <v>617552</v>
      </c>
      <c r="DM129" s="10">
        <v>121088</v>
      </c>
      <c r="DN129" s="10">
        <v>23530</v>
      </c>
      <c r="DO129" s="10">
        <v>97558</v>
      </c>
      <c r="DP129" s="10">
        <v>962370</v>
      </c>
      <c r="DQ129" s="10">
        <v>33123</v>
      </c>
      <c r="DR129" s="10">
        <v>929247</v>
      </c>
      <c r="DS129" s="10">
        <v>2780243</v>
      </c>
      <c r="DT129" s="10">
        <v>1760</v>
      </c>
      <c r="DU129" s="10">
        <v>2778483</v>
      </c>
      <c r="DV129" s="10">
        <v>172491</v>
      </c>
      <c r="DW129" s="10">
        <v>172491</v>
      </c>
      <c r="DX129" s="10">
        <v>0</v>
      </c>
      <c r="DY129" s="10">
        <v>85508</v>
      </c>
      <c r="DZ129" s="10">
        <v>0</v>
      </c>
      <c r="EA129" s="10">
        <v>85508</v>
      </c>
      <c r="EB129" s="10">
        <v>9778</v>
      </c>
      <c r="EC129" s="10">
        <v>0</v>
      </c>
      <c r="ED129" s="10">
        <v>9778</v>
      </c>
      <c r="EE129" s="10">
        <v>248531</v>
      </c>
      <c r="EF129" s="10">
        <v>0</v>
      </c>
      <c r="EG129" s="10">
        <v>248531</v>
      </c>
      <c r="EH129" s="10">
        <v>2550959</v>
      </c>
      <c r="EI129" s="10">
        <v>3655</v>
      </c>
      <c r="EJ129" s="10">
        <v>2547304</v>
      </c>
      <c r="EK129" s="10">
        <v>436240</v>
      </c>
      <c r="EL129" s="10">
        <v>0</v>
      </c>
      <c r="EM129" s="10">
        <v>436240</v>
      </c>
      <c r="EN129" s="10">
        <v>32406</v>
      </c>
      <c r="EO129" s="10">
        <v>21</v>
      </c>
      <c r="EP129" s="10">
        <v>32385</v>
      </c>
      <c r="EQ129" s="10">
        <v>1476673</v>
      </c>
      <c r="ER129" s="10">
        <v>146998</v>
      </c>
      <c r="ES129" s="10">
        <v>1329675</v>
      </c>
      <c r="ET129" s="10">
        <v>2960298</v>
      </c>
      <c r="EU129" s="10">
        <v>238077</v>
      </c>
      <c r="EV129" s="10">
        <v>2722221</v>
      </c>
      <c r="EW129" s="10">
        <v>56638</v>
      </c>
      <c r="EX129" s="10">
        <v>10001</v>
      </c>
      <c r="EY129" s="10">
        <v>46637</v>
      </c>
      <c r="EZ129" s="10">
        <v>396979</v>
      </c>
      <c r="FA129" s="10">
        <v>31432</v>
      </c>
      <c r="FB129" s="10">
        <v>365547</v>
      </c>
      <c r="FC129" s="10">
        <v>5706</v>
      </c>
      <c r="FD129" s="10">
        <v>0</v>
      </c>
      <c r="FE129" s="10">
        <v>5706</v>
      </c>
      <c r="FF129" s="344"/>
      <c r="FG129" s="344"/>
      <c r="FH129" s="341"/>
    </row>
    <row r="130" spans="1:164" ht="15" customHeight="1">
      <c r="A130" s="666" t="s">
        <v>587</v>
      </c>
      <c r="B130" s="666"/>
      <c r="C130" s="666"/>
      <c r="D130" s="10">
        <v>7965816</v>
      </c>
      <c r="E130" s="10"/>
      <c r="F130" s="10"/>
      <c r="G130" s="10">
        <v>6713114</v>
      </c>
      <c r="H130" s="10">
        <v>1252702</v>
      </c>
      <c r="I130" s="10">
        <v>321268</v>
      </c>
      <c r="J130" s="10">
        <v>321268</v>
      </c>
      <c r="K130" s="10">
        <v>0</v>
      </c>
      <c r="L130" s="10">
        <v>7543</v>
      </c>
      <c r="M130" s="10">
        <v>0</v>
      </c>
      <c r="N130" s="10">
        <v>7543</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127237</v>
      </c>
      <c r="AT130" s="10">
        <v>127237</v>
      </c>
      <c r="AU130" s="10">
        <v>0</v>
      </c>
      <c r="AV130" s="10">
        <v>0</v>
      </c>
      <c r="AW130" s="10">
        <v>0</v>
      </c>
      <c r="AX130" s="10">
        <v>0</v>
      </c>
      <c r="AY130" s="10">
        <v>0</v>
      </c>
      <c r="AZ130" s="10">
        <v>0</v>
      </c>
      <c r="BA130" s="10">
        <v>0</v>
      </c>
      <c r="BB130" s="10">
        <v>212932</v>
      </c>
      <c r="BC130" s="10">
        <v>212932</v>
      </c>
      <c r="BD130" s="10">
        <v>0</v>
      </c>
      <c r="BE130" s="10">
        <v>0</v>
      </c>
      <c r="BF130" s="10">
        <v>0</v>
      </c>
      <c r="BG130" s="10">
        <v>0</v>
      </c>
      <c r="BH130" s="10">
        <v>5862</v>
      </c>
      <c r="BI130" s="10">
        <v>5862</v>
      </c>
      <c r="BJ130" s="10">
        <v>0</v>
      </c>
      <c r="BK130" s="10">
        <v>0</v>
      </c>
      <c r="BL130" s="10">
        <v>0</v>
      </c>
      <c r="BM130" s="10">
        <v>0</v>
      </c>
      <c r="BN130" s="10">
        <v>0</v>
      </c>
      <c r="BO130" s="10">
        <v>0</v>
      </c>
      <c r="BP130" s="10">
        <v>0</v>
      </c>
      <c r="BQ130" s="10">
        <v>269931</v>
      </c>
      <c r="BR130" s="10">
        <v>0</v>
      </c>
      <c r="BS130" s="10">
        <v>269931</v>
      </c>
      <c r="BT130" s="10">
        <v>0</v>
      </c>
      <c r="BU130" s="10">
        <v>0</v>
      </c>
      <c r="BV130" s="10">
        <v>0</v>
      </c>
      <c r="BW130" s="10">
        <v>872771</v>
      </c>
      <c r="BX130" s="10">
        <v>872771</v>
      </c>
      <c r="BY130" s="10">
        <v>0</v>
      </c>
      <c r="BZ130" s="10">
        <v>261415</v>
      </c>
      <c r="CA130" s="10">
        <v>0</v>
      </c>
      <c r="CB130" s="10">
        <v>261415</v>
      </c>
      <c r="CC130" s="10">
        <v>287479</v>
      </c>
      <c r="CD130" s="10">
        <v>287479</v>
      </c>
      <c r="CE130" s="10">
        <v>0</v>
      </c>
      <c r="CF130" s="10">
        <v>0</v>
      </c>
      <c r="CG130" s="10">
        <v>0</v>
      </c>
      <c r="CH130" s="10">
        <v>0</v>
      </c>
      <c r="CI130" s="10">
        <v>83148</v>
      </c>
      <c r="CJ130" s="10">
        <v>83148</v>
      </c>
      <c r="CK130" s="10">
        <v>0</v>
      </c>
      <c r="CL130" s="10">
        <v>0</v>
      </c>
      <c r="CM130" s="10">
        <v>0</v>
      </c>
      <c r="CN130" s="10">
        <v>0</v>
      </c>
      <c r="CO130" s="10">
        <v>0</v>
      </c>
      <c r="CP130" s="10">
        <v>0</v>
      </c>
      <c r="CQ130" s="10">
        <v>0</v>
      </c>
      <c r="CR130" s="10">
        <v>546271</v>
      </c>
      <c r="CS130" s="10">
        <v>546271</v>
      </c>
      <c r="CT130" s="10">
        <v>0</v>
      </c>
      <c r="CU130" s="10">
        <v>0</v>
      </c>
      <c r="CV130" s="10">
        <v>0</v>
      </c>
      <c r="CW130" s="10">
        <v>0</v>
      </c>
      <c r="CX130" s="10">
        <v>0</v>
      </c>
      <c r="CY130" s="10">
        <v>0</v>
      </c>
      <c r="CZ130" s="10">
        <v>0</v>
      </c>
      <c r="DA130" s="10">
        <v>0</v>
      </c>
      <c r="DB130" s="10">
        <v>0</v>
      </c>
      <c r="DC130" s="10">
        <v>0</v>
      </c>
      <c r="DD130" s="10">
        <v>699263</v>
      </c>
      <c r="DE130" s="10">
        <v>0</v>
      </c>
      <c r="DF130" s="10">
        <v>699263</v>
      </c>
      <c r="DG130" s="10">
        <v>0</v>
      </c>
      <c r="DH130" s="10">
        <v>0</v>
      </c>
      <c r="DI130" s="10">
        <v>0</v>
      </c>
      <c r="DJ130" s="10">
        <v>813932</v>
      </c>
      <c r="DK130" s="10">
        <v>813932</v>
      </c>
      <c r="DL130" s="10">
        <v>0</v>
      </c>
      <c r="DM130" s="10">
        <v>0</v>
      </c>
      <c r="DN130" s="10">
        <v>0</v>
      </c>
      <c r="DO130" s="10">
        <v>0</v>
      </c>
      <c r="DP130" s="10">
        <v>390399</v>
      </c>
      <c r="DQ130" s="10">
        <v>390399</v>
      </c>
      <c r="DR130" s="10">
        <v>0</v>
      </c>
      <c r="DS130" s="10">
        <v>1920735</v>
      </c>
      <c r="DT130" s="10">
        <v>1920735</v>
      </c>
      <c r="DU130" s="10">
        <v>0</v>
      </c>
      <c r="DV130" s="10">
        <v>0</v>
      </c>
      <c r="DW130" s="10">
        <v>0</v>
      </c>
      <c r="DX130" s="10">
        <v>0</v>
      </c>
      <c r="DY130" s="10">
        <v>0</v>
      </c>
      <c r="DZ130" s="10">
        <v>0</v>
      </c>
      <c r="EA130" s="10">
        <v>0</v>
      </c>
      <c r="EB130" s="10">
        <v>14550</v>
      </c>
      <c r="EC130" s="10">
        <v>0</v>
      </c>
      <c r="ED130" s="10">
        <v>14550</v>
      </c>
      <c r="EE130" s="10">
        <v>0</v>
      </c>
      <c r="EF130" s="10">
        <v>0</v>
      </c>
      <c r="EG130" s="10">
        <v>0</v>
      </c>
      <c r="EH130" s="10">
        <v>0</v>
      </c>
      <c r="EI130" s="10">
        <v>0</v>
      </c>
      <c r="EJ130" s="10">
        <v>0</v>
      </c>
      <c r="EK130" s="10">
        <v>274970</v>
      </c>
      <c r="EL130" s="10">
        <v>274970</v>
      </c>
      <c r="EM130" s="10">
        <v>0</v>
      </c>
      <c r="EN130" s="10">
        <v>60748</v>
      </c>
      <c r="EO130" s="10">
        <v>60748</v>
      </c>
      <c r="EP130" s="10">
        <v>0</v>
      </c>
      <c r="EQ130" s="10">
        <v>623049</v>
      </c>
      <c r="ER130" s="10">
        <v>623049</v>
      </c>
      <c r="ES130" s="10">
        <v>0</v>
      </c>
      <c r="ET130" s="10">
        <v>0</v>
      </c>
      <c r="EU130" s="10">
        <v>0</v>
      </c>
      <c r="EV130" s="10">
        <v>0</v>
      </c>
      <c r="EW130" s="10">
        <v>75689</v>
      </c>
      <c r="EX130" s="10">
        <v>75689</v>
      </c>
      <c r="EY130" s="10">
        <v>0</v>
      </c>
      <c r="EZ130" s="10">
        <v>0</v>
      </c>
      <c r="FA130" s="10">
        <v>0</v>
      </c>
      <c r="FB130" s="10">
        <v>0</v>
      </c>
      <c r="FC130" s="10">
        <v>96624</v>
      </c>
      <c r="FD130" s="10">
        <v>96624</v>
      </c>
      <c r="FE130" s="10">
        <v>0</v>
      </c>
      <c r="FF130" s="344"/>
      <c r="FG130" s="344"/>
      <c r="FH130" s="341"/>
    </row>
    <row r="131" spans="1:164" ht="25.5" customHeight="1">
      <c r="A131" s="666" t="s">
        <v>588</v>
      </c>
      <c r="B131" s="666"/>
      <c r="C131" s="666"/>
      <c r="D131" s="10">
        <v>349184873</v>
      </c>
      <c r="E131" s="10"/>
      <c r="F131" s="10"/>
      <c r="G131" s="10">
        <v>295228154</v>
      </c>
      <c r="H131" s="10">
        <v>53956719</v>
      </c>
      <c r="I131" s="10">
        <v>3725408</v>
      </c>
      <c r="J131" s="10">
        <v>3490939</v>
      </c>
      <c r="K131" s="10">
        <v>234469</v>
      </c>
      <c r="L131" s="10">
        <v>1402440</v>
      </c>
      <c r="M131" s="10">
        <v>1370274</v>
      </c>
      <c r="N131" s="10">
        <v>32165</v>
      </c>
      <c r="O131" s="10">
        <v>4782380</v>
      </c>
      <c r="P131" s="10">
        <v>4314876</v>
      </c>
      <c r="Q131" s="10">
        <v>467503</v>
      </c>
      <c r="R131" s="10">
        <v>2030588</v>
      </c>
      <c r="S131" s="10">
        <v>1979700</v>
      </c>
      <c r="T131" s="10">
        <v>50888</v>
      </c>
      <c r="U131" s="10">
        <v>64645750</v>
      </c>
      <c r="V131" s="10">
        <v>51429652</v>
      </c>
      <c r="W131" s="10">
        <v>13216099</v>
      </c>
      <c r="X131" s="10">
        <v>6006784</v>
      </c>
      <c r="Y131" s="10">
        <v>5612086</v>
      </c>
      <c r="Z131" s="10">
        <v>394699</v>
      </c>
      <c r="AA131" s="10">
        <v>5639111</v>
      </c>
      <c r="AB131" s="10">
        <v>4753228</v>
      </c>
      <c r="AC131" s="10">
        <v>885883</v>
      </c>
      <c r="AD131" s="10">
        <v>786570</v>
      </c>
      <c r="AE131" s="10">
        <v>704301</v>
      </c>
      <c r="AF131" s="10">
        <v>82269</v>
      </c>
      <c r="AG131" s="10">
        <v>569291</v>
      </c>
      <c r="AH131" s="10">
        <v>0</v>
      </c>
      <c r="AI131" s="10">
        <v>569291</v>
      </c>
      <c r="AJ131" s="10">
        <v>11978515</v>
      </c>
      <c r="AK131" s="10">
        <v>9314690</v>
      </c>
      <c r="AL131" s="10">
        <v>2663825</v>
      </c>
      <c r="AM131" s="10">
        <v>7523803</v>
      </c>
      <c r="AN131" s="10">
        <v>6543990</v>
      </c>
      <c r="AO131" s="10">
        <v>979813</v>
      </c>
      <c r="AP131" s="10">
        <v>1488946</v>
      </c>
      <c r="AQ131" s="10">
        <v>1488946</v>
      </c>
      <c r="AR131" s="10">
        <v>0</v>
      </c>
      <c r="AS131" s="10">
        <v>1154348</v>
      </c>
      <c r="AT131" s="10">
        <v>1152054</v>
      </c>
      <c r="AU131" s="10">
        <v>2294</v>
      </c>
      <c r="AV131" s="10">
        <v>21177603</v>
      </c>
      <c r="AW131" s="10">
        <v>15292920</v>
      </c>
      <c r="AX131" s="10">
        <v>5884682</v>
      </c>
      <c r="AY131" s="10">
        <v>2982723</v>
      </c>
      <c r="AZ131" s="10">
        <v>2881578</v>
      </c>
      <c r="BA131" s="10">
        <v>101145</v>
      </c>
      <c r="BB131" s="10">
        <v>2633895</v>
      </c>
      <c r="BC131" s="10">
        <v>2629524</v>
      </c>
      <c r="BD131" s="10">
        <v>4371</v>
      </c>
      <c r="BE131" s="10">
        <v>2027033</v>
      </c>
      <c r="BF131" s="10">
        <v>1912827</v>
      </c>
      <c r="BG131" s="10">
        <v>114205</v>
      </c>
      <c r="BH131" s="10">
        <v>4650499</v>
      </c>
      <c r="BI131" s="10">
        <v>4571074</v>
      </c>
      <c r="BJ131" s="10">
        <v>79427</v>
      </c>
      <c r="BK131" s="10">
        <v>4892436</v>
      </c>
      <c r="BL131" s="10">
        <v>4639811</v>
      </c>
      <c r="BM131" s="10">
        <v>252625</v>
      </c>
      <c r="BN131" s="10">
        <v>1028113</v>
      </c>
      <c r="BO131" s="10">
        <v>1028113</v>
      </c>
      <c r="BP131" s="10">
        <v>0</v>
      </c>
      <c r="BQ131" s="10">
        <v>5841363</v>
      </c>
      <c r="BR131" s="10">
        <v>4367221</v>
      </c>
      <c r="BS131" s="10">
        <v>1474142</v>
      </c>
      <c r="BT131" s="10">
        <v>8921696</v>
      </c>
      <c r="BU131" s="10">
        <v>6814504</v>
      </c>
      <c r="BV131" s="10">
        <v>2107191</v>
      </c>
      <c r="BW131" s="10">
        <v>9831341</v>
      </c>
      <c r="BX131" s="10">
        <v>8057923</v>
      </c>
      <c r="BY131" s="10">
        <v>1773418</v>
      </c>
      <c r="BZ131" s="10">
        <v>5695677</v>
      </c>
      <c r="CA131" s="10">
        <v>5539027</v>
      </c>
      <c r="CB131" s="10">
        <v>156649</v>
      </c>
      <c r="CC131" s="10">
        <v>2745997</v>
      </c>
      <c r="CD131" s="10">
        <v>2745997</v>
      </c>
      <c r="CE131" s="10">
        <v>0</v>
      </c>
      <c r="CF131" s="10">
        <v>5527965</v>
      </c>
      <c r="CG131" s="10">
        <v>4764102</v>
      </c>
      <c r="CH131" s="10">
        <v>763864</v>
      </c>
      <c r="CI131" s="10">
        <v>1078640</v>
      </c>
      <c r="CJ131" s="10">
        <v>1077181</v>
      </c>
      <c r="CK131" s="10">
        <v>1459</v>
      </c>
      <c r="CL131" s="10">
        <v>1118997</v>
      </c>
      <c r="CM131" s="10">
        <v>761279</v>
      </c>
      <c r="CN131" s="10">
        <v>357718</v>
      </c>
      <c r="CO131" s="10">
        <v>2606225</v>
      </c>
      <c r="CP131" s="10">
        <v>2606225</v>
      </c>
      <c r="CQ131" s="10">
        <v>0</v>
      </c>
      <c r="CR131" s="10">
        <v>811847</v>
      </c>
      <c r="CS131" s="10">
        <v>791338</v>
      </c>
      <c r="CT131" s="10">
        <v>20508</v>
      </c>
      <c r="CU131" s="10">
        <v>13579511</v>
      </c>
      <c r="CV131" s="10">
        <v>13568288</v>
      </c>
      <c r="CW131" s="10">
        <v>11224</v>
      </c>
      <c r="CX131" s="10">
        <v>2395705</v>
      </c>
      <c r="CY131" s="10">
        <v>2395705</v>
      </c>
      <c r="CZ131" s="10">
        <v>0</v>
      </c>
      <c r="DA131" s="10">
        <v>35378861</v>
      </c>
      <c r="DB131" s="10">
        <v>22531619</v>
      </c>
      <c r="DC131" s="10">
        <v>12847242</v>
      </c>
      <c r="DD131" s="10">
        <v>6218579</v>
      </c>
      <c r="DE131" s="10">
        <v>6168059</v>
      </c>
      <c r="DF131" s="10">
        <v>50520</v>
      </c>
      <c r="DG131" s="10">
        <v>699804</v>
      </c>
      <c r="DH131" s="10">
        <v>666636</v>
      </c>
      <c r="DI131" s="10">
        <v>33167</v>
      </c>
      <c r="DJ131" s="10">
        <v>17491010</v>
      </c>
      <c r="DK131" s="10">
        <v>17323549</v>
      </c>
      <c r="DL131" s="10">
        <v>167461</v>
      </c>
      <c r="DM131" s="10">
        <v>2957493</v>
      </c>
      <c r="DN131" s="10">
        <v>2854182</v>
      </c>
      <c r="DO131" s="10">
        <v>103311</v>
      </c>
      <c r="DP131" s="10">
        <v>5780671</v>
      </c>
      <c r="DQ131" s="10">
        <v>5580577</v>
      </c>
      <c r="DR131" s="10">
        <v>200094</v>
      </c>
      <c r="DS131" s="10">
        <v>15124421</v>
      </c>
      <c r="DT131" s="10">
        <v>12734110</v>
      </c>
      <c r="DU131" s="10">
        <v>2390310</v>
      </c>
      <c r="DV131" s="10">
        <v>1580593</v>
      </c>
      <c r="DW131" s="10">
        <v>1288614</v>
      </c>
      <c r="DX131" s="10">
        <v>291980</v>
      </c>
      <c r="DY131" s="10">
        <v>3693708</v>
      </c>
      <c r="DZ131" s="10">
        <v>3686073</v>
      </c>
      <c r="EA131" s="10">
        <v>7636</v>
      </c>
      <c r="EB131" s="10">
        <v>602565</v>
      </c>
      <c r="EC131" s="10">
        <v>572221</v>
      </c>
      <c r="ED131" s="10">
        <v>30344</v>
      </c>
      <c r="EE131" s="10">
        <v>3421504</v>
      </c>
      <c r="EF131" s="10">
        <v>2654456</v>
      </c>
      <c r="EG131" s="10">
        <v>767048</v>
      </c>
      <c r="EH131" s="10">
        <v>20521969</v>
      </c>
      <c r="EI131" s="10">
        <v>18229450</v>
      </c>
      <c r="EJ131" s="10">
        <v>2292519</v>
      </c>
      <c r="EK131" s="10">
        <v>1887434</v>
      </c>
      <c r="EL131" s="10">
        <v>1872557</v>
      </c>
      <c r="EM131" s="10">
        <v>14878</v>
      </c>
      <c r="EN131" s="10">
        <v>420420</v>
      </c>
      <c r="EO131" s="10">
        <v>396363</v>
      </c>
      <c r="EP131" s="10">
        <v>24056</v>
      </c>
      <c r="EQ131" s="10">
        <v>6108443</v>
      </c>
      <c r="ER131" s="10">
        <v>5008887</v>
      </c>
      <c r="ES131" s="10">
        <v>1099556</v>
      </c>
      <c r="ET131" s="10">
        <v>7490598</v>
      </c>
      <c r="EU131" s="10">
        <v>7190780</v>
      </c>
      <c r="EV131" s="10">
        <v>299818</v>
      </c>
      <c r="EW131" s="10">
        <v>1630138</v>
      </c>
      <c r="EX131" s="10">
        <v>1573732</v>
      </c>
      <c r="EY131" s="10">
        <v>56406</v>
      </c>
      <c r="EZ131" s="10">
        <v>6057554</v>
      </c>
      <c r="FA131" s="10">
        <v>5459008</v>
      </c>
      <c r="FB131" s="10">
        <v>598547</v>
      </c>
      <c r="FC131" s="10">
        <v>837908</v>
      </c>
      <c r="FD131" s="10">
        <v>837908</v>
      </c>
      <c r="FE131" s="10">
        <v>0</v>
      </c>
      <c r="FF131" s="344"/>
      <c r="FG131" s="344"/>
      <c r="FH131" s="341"/>
    </row>
    <row r="132" spans="1:164" ht="15" customHeight="1">
      <c r="A132" s="666" t="s">
        <v>589</v>
      </c>
      <c r="B132" s="666"/>
      <c r="C132" s="666"/>
      <c r="D132" s="10">
        <v>31069183</v>
      </c>
      <c r="E132" s="10"/>
      <c r="F132" s="10"/>
      <c r="G132" s="10">
        <v>30925241</v>
      </c>
      <c r="H132" s="10">
        <v>143942</v>
      </c>
      <c r="I132" s="10">
        <v>176349</v>
      </c>
      <c r="J132" s="10">
        <v>176349</v>
      </c>
      <c r="K132" s="10">
        <v>0</v>
      </c>
      <c r="L132" s="10">
        <v>128990</v>
      </c>
      <c r="M132" s="10">
        <v>128990</v>
      </c>
      <c r="N132" s="10">
        <v>0</v>
      </c>
      <c r="O132" s="10">
        <v>260763</v>
      </c>
      <c r="P132" s="10">
        <v>260763</v>
      </c>
      <c r="Q132" s="10">
        <v>0</v>
      </c>
      <c r="R132" s="10">
        <v>139021</v>
      </c>
      <c r="S132" s="10">
        <v>139021</v>
      </c>
      <c r="T132" s="10">
        <v>0</v>
      </c>
      <c r="U132" s="10">
        <v>5455277</v>
      </c>
      <c r="V132" s="10">
        <v>5455277</v>
      </c>
      <c r="W132" s="10">
        <v>0</v>
      </c>
      <c r="X132" s="10">
        <v>493922</v>
      </c>
      <c r="Y132" s="10">
        <v>493922</v>
      </c>
      <c r="Z132" s="10">
        <v>0</v>
      </c>
      <c r="AA132" s="10">
        <v>722677</v>
      </c>
      <c r="AB132" s="10">
        <v>722677</v>
      </c>
      <c r="AC132" s="10">
        <v>0</v>
      </c>
      <c r="AD132" s="10">
        <v>72679</v>
      </c>
      <c r="AE132" s="10">
        <v>72679</v>
      </c>
      <c r="AF132" s="10">
        <v>0</v>
      </c>
      <c r="AG132" s="10">
        <v>143942</v>
      </c>
      <c r="AH132" s="10">
        <v>0</v>
      </c>
      <c r="AI132" s="10">
        <v>143942</v>
      </c>
      <c r="AJ132" s="10">
        <v>392845</v>
      </c>
      <c r="AK132" s="10">
        <v>392845</v>
      </c>
      <c r="AL132" s="10">
        <v>0</v>
      </c>
      <c r="AM132" s="10">
        <v>340304</v>
      </c>
      <c r="AN132" s="10">
        <v>340304</v>
      </c>
      <c r="AO132" s="10">
        <v>0</v>
      </c>
      <c r="AP132" s="10">
        <v>166061</v>
      </c>
      <c r="AQ132" s="10">
        <v>166061</v>
      </c>
      <c r="AR132" s="10">
        <v>0</v>
      </c>
      <c r="AS132" s="10">
        <v>107447</v>
      </c>
      <c r="AT132" s="10">
        <v>107447</v>
      </c>
      <c r="AU132" s="10">
        <v>0</v>
      </c>
      <c r="AV132" s="10">
        <v>1922282</v>
      </c>
      <c r="AW132" s="10">
        <v>1922282</v>
      </c>
      <c r="AX132" s="10">
        <v>0</v>
      </c>
      <c r="AY132" s="10">
        <v>298253</v>
      </c>
      <c r="AZ132" s="10">
        <v>298253</v>
      </c>
      <c r="BA132" s="10">
        <v>0</v>
      </c>
      <c r="BB132" s="10">
        <v>429594</v>
      </c>
      <c r="BC132" s="10">
        <v>429594</v>
      </c>
      <c r="BD132" s="10">
        <v>0</v>
      </c>
      <c r="BE132" s="10">
        <v>190120</v>
      </c>
      <c r="BF132" s="10">
        <v>190120</v>
      </c>
      <c r="BG132" s="10">
        <v>0</v>
      </c>
      <c r="BH132" s="10">
        <v>307160</v>
      </c>
      <c r="BI132" s="10">
        <v>307160</v>
      </c>
      <c r="BJ132" s="10">
        <v>0</v>
      </c>
      <c r="BK132" s="10">
        <v>206599</v>
      </c>
      <c r="BL132" s="10">
        <v>206599</v>
      </c>
      <c r="BM132" s="10">
        <v>0</v>
      </c>
      <c r="BN132" s="10">
        <v>94725</v>
      </c>
      <c r="BO132" s="10">
        <v>94725</v>
      </c>
      <c r="BP132" s="10">
        <v>0</v>
      </c>
      <c r="BQ132" s="10">
        <v>533426</v>
      </c>
      <c r="BR132" s="10">
        <v>533426</v>
      </c>
      <c r="BS132" s="10">
        <v>0</v>
      </c>
      <c r="BT132" s="10">
        <v>1515911</v>
      </c>
      <c r="BU132" s="10">
        <v>1515911</v>
      </c>
      <c r="BV132" s="10">
        <v>0</v>
      </c>
      <c r="BW132" s="10">
        <v>822345</v>
      </c>
      <c r="BX132" s="10">
        <v>822345</v>
      </c>
      <c r="BY132" s="10">
        <v>0</v>
      </c>
      <c r="BZ132" s="10">
        <v>820753</v>
      </c>
      <c r="CA132" s="10">
        <v>820753</v>
      </c>
      <c r="CB132" s="10">
        <v>0</v>
      </c>
      <c r="CC132" s="10">
        <v>87747</v>
      </c>
      <c r="CD132" s="10">
        <v>87747</v>
      </c>
      <c r="CE132" s="10">
        <v>0</v>
      </c>
      <c r="CF132" s="10">
        <v>295544</v>
      </c>
      <c r="CG132" s="10">
        <v>295544</v>
      </c>
      <c r="CH132" s="10">
        <v>0</v>
      </c>
      <c r="CI132" s="10">
        <v>115163</v>
      </c>
      <c r="CJ132" s="10">
        <v>115163</v>
      </c>
      <c r="CK132" s="10">
        <v>0</v>
      </c>
      <c r="CL132" s="10">
        <v>72686</v>
      </c>
      <c r="CM132" s="10">
        <v>72686</v>
      </c>
      <c r="CN132" s="10">
        <v>0</v>
      </c>
      <c r="CO132" s="10">
        <v>310927</v>
      </c>
      <c r="CP132" s="10">
        <v>310927</v>
      </c>
      <c r="CQ132" s="10">
        <v>0</v>
      </c>
      <c r="CR132" s="10">
        <v>55346</v>
      </c>
      <c r="CS132" s="10">
        <v>55346</v>
      </c>
      <c r="CT132" s="10">
        <v>0</v>
      </c>
      <c r="CU132" s="10">
        <v>2010615</v>
      </c>
      <c r="CV132" s="10">
        <v>2010615</v>
      </c>
      <c r="CW132" s="10">
        <v>0</v>
      </c>
      <c r="CX132" s="10">
        <v>178416</v>
      </c>
      <c r="CY132" s="10">
        <v>178416</v>
      </c>
      <c r="CZ132" s="10">
        <v>0</v>
      </c>
      <c r="DA132" s="10">
        <v>2281256</v>
      </c>
      <c r="DB132" s="10">
        <v>2281256</v>
      </c>
      <c r="DC132" s="10">
        <v>0</v>
      </c>
      <c r="DD132" s="10">
        <v>212751</v>
      </c>
      <c r="DE132" s="10">
        <v>212751</v>
      </c>
      <c r="DF132" s="10">
        <v>0</v>
      </c>
      <c r="DG132" s="10">
        <v>144300</v>
      </c>
      <c r="DH132" s="10">
        <v>144300</v>
      </c>
      <c r="DI132" s="10">
        <v>0</v>
      </c>
      <c r="DJ132" s="10">
        <v>944853</v>
      </c>
      <c r="DK132" s="10">
        <v>944853</v>
      </c>
      <c r="DL132" s="10">
        <v>0</v>
      </c>
      <c r="DM132" s="10">
        <v>309565</v>
      </c>
      <c r="DN132" s="10">
        <v>309565</v>
      </c>
      <c r="DO132" s="10">
        <v>0</v>
      </c>
      <c r="DP132" s="10">
        <v>487250</v>
      </c>
      <c r="DQ132" s="10">
        <v>487250</v>
      </c>
      <c r="DR132" s="10">
        <v>0</v>
      </c>
      <c r="DS132" s="10">
        <v>2062889</v>
      </c>
      <c r="DT132" s="10">
        <v>2062889</v>
      </c>
      <c r="DU132" s="10">
        <v>0</v>
      </c>
      <c r="DV132" s="10">
        <v>153857</v>
      </c>
      <c r="DW132" s="10">
        <v>153857</v>
      </c>
      <c r="DX132" s="10">
        <v>0</v>
      </c>
      <c r="DY132" s="10">
        <v>180898</v>
      </c>
      <c r="DZ132" s="10">
        <v>180898</v>
      </c>
      <c r="EA132" s="10">
        <v>0</v>
      </c>
      <c r="EB132" s="10">
        <v>30041</v>
      </c>
      <c r="EC132" s="10">
        <v>30041</v>
      </c>
      <c r="ED132" s="10">
        <v>0</v>
      </c>
      <c r="EE132" s="10">
        <v>203911</v>
      </c>
      <c r="EF132" s="10">
        <v>203911</v>
      </c>
      <c r="EG132" s="10">
        <v>0</v>
      </c>
      <c r="EH132" s="10">
        <v>2850547</v>
      </c>
      <c r="EI132" s="10">
        <v>2850547</v>
      </c>
      <c r="EJ132" s="10">
        <v>0</v>
      </c>
      <c r="EK132" s="10">
        <v>171743</v>
      </c>
      <c r="EL132" s="10">
        <v>171743</v>
      </c>
      <c r="EM132" s="10">
        <v>0</v>
      </c>
      <c r="EN132" s="10">
        <v>69924</v>
      </c>
      <c r="EO132" s="10">
        <v>69924</v>
      </c>
      <c r="EP132" s="10">
        <v>0</v>
      </c>
      <c r="EQ132" s="10">
        <v>363469</v>
      </c>
      <c r="ER132" s="10">
        <v>363469</v>
      </c>
      <c r="ES132" s="10">
        <v>0</v>
      </c>
      <c r="ET132" s="10">
        <v>996673</v>
      </c>
      <c r="EU132" s="10">
        <v>996673</v>
      </c>
      <c r="EV132" s="10">
        <v>0</v>
      </c>
      <c r="EW132" s="10">
        <v>183054</v>
      </c>
      <c r="EX132" s="10">
        <v>183054</v>
      </c>
      <c r="EY132" s="10">
        <v>0</v>
      </c>
      <c r="EZ132" s="10">
        <v>462622</v>
      </c>
      <c r="FA132" s="10">
        <v>462622</v>
      </c>
      <c r="FB132" s="10">
        <v>0</v>
      </c>
      <c r="FC132" s="10">
        <v>91691</v>
      </c>
      <c r="FD132" s="10">
        <v>91691</v>
      </c>
      <c r="FE132" s="10">
        <v>0</v>
      </c>
      <c r="FF132" s="344"/>
      <c r="FG132" s="344"/>
      <c r="FH132" s="341"/>
    </row>
    <row r="133" spans="1:164" ht="25.5" customHeight="1">
      <c r="A133" s="666" t="s">
        <v>590</v>
      </c>
      <c r="B133" s="666"/>
      <c r="C133" s="666"/>
      <c r="D133" s="10">
        <v>302559568</v>
      </c>
      <c r="E133" s="10"/>
      <c r="F133" s="10"/>
      <c r="G133" s="10">
        <v>248746791</v>
      </c>
      <c r="H133" s="10">
        <v>53812777</v>
      </c>
      <c r="I133" s="10">
        <v>3549059</v>
      </c>
      <c r="J133" s="10">
        <v>3314590</v>
      </c>
      <c r="K133" s="10">
        <v>234469</v>
      </c>
      <c r="L133" s="10">
        <v>1273450</v>
      </c>
      <c r="M133" s="10">
        <v>1241284</v>
      </c>
      <c r="N133" s="10">
        <v>32165</v>
      </c>
      <c r="O133" s="10">
        <v>4521617</v>
      </c>
      <c r="P133" s="10">
        <v>4054113</v>
      </c>
      <c r="Q133" s="10">
        <v>467503</v>
      </c>
      <c r="R133" s="10">
        <v>1876175</v>
      </c>
      <c r="S133" s="10">
        <v>1825287</v>
      </c>
      <c r="T133" s="10">
        <v>50888</v>
      </c>
      <c r="U133" s="10">
        <v>52326967</v>
      </c>
      <c r="V133" s="10">
        <v>39110869</v>
      </c>
      <c r="W133" s="10">
        <v>13216099</v>
      </c>
      <c r="X133" s="10">
        <v>5106764</v>
      </c>
      <c r="Y133" s="10">
        <v>4712066</v>
      </c>
      <c r="Z133" s="10">
        <v>394699</v>
      </c>
      <c r="AA133" s="10">
        <v>4890218</v>
      </c>
      <c r="AB133" s="10">
        <v>4004335</v>
      </c>
      <c r="AC133" s="10">
        <v>885883</v>
      </c>
      <c r="AD133" s="10">
        <v>708667</v>
      </c>
      <c r="AE133" s="10">
        <v>626398</v>
      </c>
      <c r="AF133" s="10">
        <v>82269</v>
      </c>
      <c r="AG133" s="10">
        <v>425349</v>
      </c>
      <c r="AH133" s="10">
        <v>0</v>
      </c>
      <c r="AI133" s="10">
        <v>425349</v>
      </c>
      <c r="AJ133" s="10">
        <v>11533821</v>
      </c>
      <c r="AK133" s="10">
        <v>8869996</v>
      </c>
      <c r="AL133" s="10">
        <v>2663825</v>
      </c>
      <c r="AM133" s="10">
        <v>7150492</v>
      </c>
      <c r="AN133" s="10">
        <v>6170679</v>
      </c>
      <c r="AO133" s="10">
        <v>979813</v>
      </c>
      <c r="AP133" s="10">
        <v>1322885</v>
      </c>
      <c r="AQ133" s="10">
        <v>1322885</v>
      </c>
      <c r="AR133" s="10">
        <v>0</v>
      </c>
      <c r="AS133" s="10">
        <v>900498</v>
      </c>
      <c r="AT133" s="10">
        <v>898204</v>
      </c>
      <c r="AU133" s="10">
        <v>2294</v>
      </c>
      <c r="AV133" s="10">
        <v>19211180</v>
      </c>
      <c r="AW133" s="10">
        <v>13326497</v>
      </c>
      <c r="AX133" s="10">
        <v>5884682</v>
      </c>
      <c r="AY133" s="10">
        <v>2678243</v>
      </c>
      <c r="AZ133" s="10">
        <v>2577098</v>
      </c>
      <c r="BA133" s="10">
        <v>101145</v>
      </c>
      <c r="BB133" s="10">
        <v>2204301</v>
      </c>
      <c r="BC133" s="10">
        <v>2199930</v>
      </c>
      <c r="BD133" s="10">
        <v>4371</v>
      </c>
      <c r="BE133" s="10">
        <v>1836913</v>
      </c>
      <c r="BF133" s="10">
        <v>1722707</v>
      </c>
      <c r="BG133" s="10">
        <v>114205</v>
      </c>
      <c r="BH133" s="10">
        <v>4128324</v>
      </c>
      <c r="BI133" s="10">
        <v>4048899</v>
      </c>
      <c r="BJ133" s="10">
        <v>79427</v>
      </c>
      <c r="BK133" s="10">
        <v>4598359</v>
      </c>
      <c r="BL133" s="10">
        <v>4345734</v>
      </c>
      <c r="BM133" s="10">
        <v>252625</v>
      </c>
      <c r="BN133" s="10">
        <v>933388</v>
      </c>
      <c r="BO133" s="10">
        <v>933388</v>
      </c>
      <c r="BP133" s="10">
        <v>0</v>
      </c>
      <c r="BQ133" s="10">
        <v>5151551</v>
      </c>
      <c r="BR133" s="10">
        <v>3677409</v>
      </c>
      <c r="BS133" s="10">
        <v>1474142</v>
      </c>
      <c r="BT133" s="10">
        <v>7366440</v>
      </c>
      <c r="BU133" s="10">
        <v>5259248</v>
      </c>
      <c r="BV133" s="10">
        <v>2107191</v>
      </c>
      <c r="BW133" s="10">
        <v>9008996</v>
      </c>
      <c r="BX133" s="10">
        <v>7235578</v>
      </c>
      <c r="BY133" s="10">
        <v>1773418</v>
      </c>
      <c r="BZ133" s="10">
        <v>4828149</v>
      </c>
      <c r="CA133" s="10">
        <v>4671499</v>
      </c>
      <c r="CB133" s="10">
        <v>156649</v>
      </c>
      <c r="CC133" s="10">
        <v>2658250</v>
      </c>
      <c r="CD133" s="10">
        <v>2658250</v>
      </c>
      <c r="CE133" s="10">
        <v>0</v>
      </c>
      <c r="CF133" s="10">
        <v>5133288</v>
      </c>
      <c r="CG133" s="10">
        <v>4369425</v>
      </c>
      <c r="CH133" s="10">
        <v>763864</v>
      </c>
      <c r="CI133" s="10">
        <v>830488</v>
      </c>
      <c r="CJ133" s="10">
        <v>829029</v>
      </c>
      <c r="CK133" s="10">
        <v>1459</v>
      </c>
      <c r="CL133" s="10">
        <v>1045687</v>
      </c>
      <c r="CM133" s="10">
        <v>687969</v>
      </c>
      <c r="CN133" s="10">
        <v>357718</v>
      </c>
      <c r="CO133" s="10">
        <v>2295298</v>
      </c>
      <c r="CP133" s="10">
        <v>2295298</v>
      </c>
      <c r="CQ133" s="10">
        <v>0</v>
      </c>
      <c r="CR133" s="10">
        <v>756501</v>
      </c>
      <c r="CS133" s="10">
        <v>735992</v>
      </c>
      <c r="CT133" s="10">
        <v>20508</v>
      </c>
      <c r="CU133" s="10">
        <v>10833766</v>
      </c>
      <c r="CV133" s="10">
        <v>10822543</v>
      </c>
      <c r="CW133" s="10">
        <v>11224</v>
      </c>
      <c r="CX133" s="10">
        <v>2201182</v>
      </c>
      <c r="CY133" s="10">
        <v>2201182</v>
      </c>
      <c r="CZ133" s="10">
        <v>0</v>
      </c>
      <c r="DA133" s="10">
        <v>31627388</v>
      </c>
      <c r="DB133" s="10">
        <v>18780146</v>
      </c>
      <c r="DC133" s="10">
        <v>12847242</v>
      </c>
      <c r="DD133" s="10">
        <v>6005828</v>
      </c>
      <c r="DE133" s="10">
        <v>5955308</v>
      </c>
      <c r="DF133" s="10">
        <v>50520</v>
      </c>
      <c r="DG133" s="10">
        <v>408648</v>
      </c>
      <c r="DH133" s="10">
        <v>375480</v>
      </c>
      <c r="DI133" s="10">
        <v>33167</v>
      </c>
      <c r="DJ133" s="10">
        <v>15711598</v>
      </c>
      <c r="DK133" s="10">
        <v>15544137</v>
      </c>
      <c r="DL133" s="10">
        <v>167461</v>
      </c>
      <c r="DM133" s="10">
        <v>2461156</v>
      </c>
      <c r="DN133" s="10">
        <v>2357845</v>
      </c>
      <c r="DO133" s="10">
        <v>103311</v>
      </c>
      <c r="DP133" s="10">
        <v>4958474</v>
      </c>
      <c r="DQ133" s="10">
        <v>4758380</v>
      </c>
      <c r="DR133" s="10">
        <v>200094</v>
      </c>
      <c r="DS133" s="10">
        <v>12844258</v>
      </c>
      <c r="DT133" s="10">
        <v>10453947</v>
      </c>
      <c r="DU133" s="10">
        <v>2390310</v>
      </c>
      <c r="DV133" s="10">
        <v>1235557</v>
      </c>
      <c r="DW133" s="10">
        <v>943578</v>
      </c>
      <c r="DX133" s="10">
        <v>291980</v>
      </c>
      <c r="DY133" s="10">
        <v>3436706</v>
      </c>
      <c r="DZ133" s="10">
        <v>3429071</v>
      </c>
      <c r="EA133" s="10">
        <v>7636</v>
      </c>
      <c r="EB133" s="10">
        <v>571434</v>
      </c>
      <c r="EC133" s="10">
        <v>541090</v>
      </c>
      <c r="ED133" s="10">
        <v>30344</v>
      </c>
      <c r="EE133" s="10">
        <v>3217593</v>
      </c>
      <c r="EF133" s="10">
        <v>2450545</v>
      </c>
      <c r="EG133" s="10">
        <v>767048</v>
      </c>
      <c r="EH133" s="10">
        <v>17313956</v>
      </c>
      <c r="EI133" s="10">
        <v>15021437</v>
      </c>
      <c r="EJ133" s="10">
        <v>2292519</v>
      </c>
      <c r="EK133" s="10">
        <v>1520300</v>
      </c>
      <c r="EL133" s="10">
        <v>1505423</v>
      </c>
      <c r="EM133" s="10">
        <v>14878</v>
      </c>
      <c r="EN133" s="10">
        <v>350496</v>
      </c>
      <c r="EO133" s="10">
        <v>326439</v>
      </c>
      <c r="EP133" s="10">
        <v>24056</v>
      </c>
      <c r="EQ133" s="10">
        <v>5739880</v>
      </c>
      <c r="ER133" s="10">
        <v>4640324</v>
      </c>
      <c r="ES133" s="10">
        <v>1099556</v>
      </c>
      <c r="ET133" s="10">
        <v>4387934</v>
      </c>
      <c r="EU133" s="10">
        <v>4088116</v>
      </c>
      <c r="EV133" s="10">
        <v>299818</v>
      </c>
      <c r="EW133" s="10">
        <v>1322915</v>
      </c>
      <c r="EX133" s="10">
        <v>1266509</v>
      </c>
      <c r="EY133" s="10">
        <v>56406</v>
      </c>
      <c r="EZ133" s="10">
        <v>5589469</v>
      </c>
      <c r="FA133" s="10">
        <v>4990923</v>
      </c>
      <c r="FB133" s="10">
        <v>598547</v>
      </c>
      <c r="FC133" s="10">
        <v>569712</v>
      </c>
      <c r="FD133" s="10">
        <v>569712</v>
      </c>
      <c r="FE133" s="10">
        <v>0</v>
      </c>
      <c r="FF133" s="344"/>
      <c r="FG133" s="344"/>
      <c r="FH133" s="341"/>
    </row>
    <row r="134" spans="1:164" ht="15" customHeight="1">
      <c r="A134" s="666" t="s">
        <v>591</v>
      </c>
      <c r="B134" s="666"/>
      <c r="C134" s="666"/>
      <c r="D134" s="10">
        <v>8785054</v>
      </c>
      <c r="E134" s="10"/>
      <c r="F134" s="10"/>
      <c r="G134" s="10">
        <v>8785054</v>
      </c>
      <c r="H134" s="10">
        <v>0</v>
      </c>
      <c r="I134" s="10">
        <v>0</v>
      </c>
      <c r="J134" s="10">
        <v>0</v>
      </c>
      <c r="K134" s="10">
        <v>0</v>
      </c>
      <c r="L134" s="10">
        <v>0</v>
      </c>
      <c r="M134" s="10">
        <v>0</v>
      </c>
      <c r="N134" s="10">
        <v>0</v>
      </c>
      <c r="O134" s="10">
        <v>0</v>
      </c>
      <c r="P134" s="10">
        <v>0</v>
      </c>
      <c r="Q134" s="10">
        <v>0</v>
      </c>
      <c r="R134" s="10">
        <v>15392</v>
      </c>
      <c r="S134" s="10">
        <v>15392</v>
      </c>
      <c r="T134" s="10">
        <v>0</v>
      </c>
      <c r="U134" s="10">
        <v>944295</v>
      </c>
      <c r="V134" s="10">
        <v>944295</v>
      </c>
      <c r="W134" s="10">
        <v>0</v>
      </c>
      <c r="X134" s="10">
        <v>395617</v>
      </c>
      <c r="Y134" s="10">
        <v>395617</v>
      </c>
      <c r="Z134" s="10">
        <v>0</v>
      </c>
      <c r="AA134" s="10">
        <v>26216</v>
      </c>
      <c r="AB134" s="10">
        <v>26216</v>
      </c>
      <c r="AC134" s="10">
        <v>0</v>
      </c>
      <c r="AD134" s="10">
        <v>5224</v>
      </c>
      <c r="AE134" s="10">
        <v>5224</v>
      </c>
      <c r="AF134" s="10">
        <v>0</v>
      </c>
      <c r="AG134" s="10">
        <v>0</v>
      </c>
      <c r="AH134" s="10">
        <v>0</v>
      </c>
      <c r="AI134" s="10">
        <v>0</v>
      </c>
      <c r="AJ134" s="10">
        <v>51849</v>
      </c>
      <c r="AK134" s="10">
        <v>51849</v>
      </c>
      <c r="AL134" s="10">
        <v>0</v>
      </c>
      <c r="AM134" s="10">
        <v>0</v>
      </c>
      <c r="AN134" s="10">
        <v>0</v>
      </c>
      <c r="AO134" s="10">
        <v>0</v>
      </c>
      <c r="AP134" s="10">
        <v>0</v>
      </c>
      <c r="AQ134" s="10">
        <v>0</v>
      </c>
      <c r="AR134" s="10">
        <v>0</v>
      </c>
      <c r="AS134" s="10">
        <v>146403</v>
      </c>
      <c r="AT134" s="10">
        <v>146403</v>
      </c>
      <c r="AU134" s="10">
        <v>0</v>
      </c>
      <c r="AV134" s="10">
        <v>43956</v>
      </c>
      <c r="AW134" s="10">
        <v>43956</v>
      </c>
      <c r="AX134" s="10">
        <v>0</v>
      </c>
      <c r="AY134" s="10">
        <v>6227</v>
      </c>
      <c r="AZ134" s="10">
        <v>6227</v>
      </c>
      <c r="BA134" s="10">
        <v>0</v>
      </c>
      <c r="BB134" s="10">
        <v>0</v>
      </c>
      <c r="BC134" s="10">
        <v>0</v>
      </c>
      <c r="BD134" s="10">
        <v>0</v>
      </c>
      <c r="BE134" s="10">
        <v>0</v>
      </c>
      <c r="BF134" s="10">
        <v>0</v>
      </c>
      <c r="BG134" s="10">
        <v>0</v>
      </c>
      <c r="BH134" s="10">
        <v>215015</v>
      </c>
      <c r="BI134" s="10">
        <v>215015</v>
      </c>
      <c r="BJ134" s="10">
        <v>0</v>
      </c>
      <c r="BK134" s="10">
        <v>58196</v>
      </c>
      <c r="BL134" s="10">
        <v>58196</v>
      </c>
      <c r="BM134" s="10">
        <v>0</v>
      </c>
      <c r="BN134" s="10">
        <v>0</v>
      </c>
      <c r="BO134" s="10">
        <v>0</v>
      </c>
      <c r="BP134" s="10">
        <v>0</v>
      </c>
      <c r="BQ134" s="10">
        <v>93785</v>
      </c>
      <c r="BR134" s="10">
        <v>93785</v>
      </c>
      <c r="BS134" s="10">
        <v>0</v>
      </c>
      <c r="BT134" s="10">
        <v>39345</v>
      </c>
      <c r="BU134" s="10">
        <v>39345</v>
      </c>
      <c r="BV134" s="10">
        <v>0</v>
      </c>
      <c r="BW134" s="10">
        <v>0</v>
      </c>
      <c r="BX134" s="10">
        <v>0</v>
      </c>
      <c r="BY134" s="10">
        <v>0</v>
      </c>
      <c r="BZ134" s="10">
        <v>46775</v>
      </c>
      <c r="CA134" s="10">
        <v>46775</v>
      </c>
      <c r="CB134" s="10">
        <v>0</v>
      </c>
      <c r="CC134" s="10">
        <v>0</v>
      </c>
      <c r="CD134" s="10">
        <v>0</v>
      </c>
      <c r="CE134" s="10">
        <v>0</v>
      </c>
      <c r="CF134" s="10">
        <v>99133</v>
      </c>
      <c r="CG134" s="10">
        <v>99133</v>
      </c>
      <c r="CH134" s="10">
        <v>0</v>
      </c>
      <c r="CI134" s="10">
        <v>132989</v>
      </c>
      <c r="CJ134" s="10">
        <v>132989</v>
      </c>
      <c r="CK134" s="10">
        <v>0</v>
      </c>
      <c r="CL134" s="10">
        <v>624</v>
      </c>
      <c r="CM134" s="10">
        <v>624</v>
      </c>
      <c r="CN134" s="10">
        <v>0</v>
      </c>
      <c r="CO134" s="10">
        <v>0</v>
      </c>
      <c r="CP134" s="10">
        <v>0</v>
      </c>
      <c r="CQ134" s="10">
        <v>0</v>
      </c>
      <c r="CR134" s="10">
        <v>0</v>
      </c>
      <c r="CS134" s="10">
        <v>0</v>
      </c>
      <c r="CT134" s="10">
        <v>0</v>
      </c>
      <c r="CU134" s="10">
        <v>208833</v>
      </c>
      <c r="CV134" s="10">
        <v>208833</v>
      </c>
      <c r="CW134" s="10">
        <v>0</v>
      </c>
      <c r="CX134" s="10">
        <v>16107</v>
      </c>
      <c r="CY134" s="10">
        <v>16107</v>
      </c>
      <c r="CZ134" s="10">
        <v>0</v>
      </c>
      <c r="DA134" s="10">
        <v>1470217</v>
      </c>
      <c r="DB134" s="10">
        <v>1470217</v>
      </c>
      <c r="DC134" s="10">
        <v>0</v>
      </c>
      <c r="DD134" s="10">
        <v>0</v>
      </c>
      <c r="DE134" s="10">
        <v>0</v>
      </c>
      <c r="DF134" s="10">
        <v>0</v>
      </c>
      <c r="DG134" s="10">
        <v>146856</v>
      </c>
      <c r="DH134" s="10">
        <v>146856</v>
      </c>
      <c r="DI134" s="10">
        <v>0</v>
      </c>
      <c r="DJ134" s="10">
        <v>834559</v>
      </c>
      <c r="DK134" s="10">
        <v>834559</v>
      </c>
      <c r="DL134" s="10">
        <v>0</v>
      </c>
      <c r="DM134" s="10">
        <v>186772</v>
      </c>
      <c r="DN134" s="10">
        <v>186772</v>
      </c>
      <c r="DO134" s="10">
        <v>0</v>
      </c>
      <c r="DP134" s="10">
        <v>334947</v>
      </c>
      <c r="DQ134" s="10">
        <v>334947</v>
      </c>
      <c r="DR134" s="10">
        <v>0</v>
      </c>
      <c r="DS134" s="10">
        <v>217274</v>
      </c>
      <c r="DT134" s="10">
        <v>217274</v>
      </c>
      <c r="DU134" s="10">
        <v>0</v>
      </c>
      <c r="DV134" s="10">
        <v>1175</v>
      </c>
      <c r="DW134" s="10">
        <v>1175</v>
      </c>
      <c r="DX134" s="10">
        <v>0</v>
      </c>
      <c r="DY134" s="10">
        <v>76104</v>
      </c>
      <c r="DZ134" s="10">
        <v>76104</v>
      </c>
      <c r="EA134" s="10">
        <v>0</v>
      </c>
      <c r="EB134" s="10">
        <v>1090</v>
      </c>
      <c r="EC134" s="10">
        <v>1090</v>
      </c>
      <c r="ED134" s="10">
        <v>0</v>
      </c>
      <c r="EE134" s="10">
        <v>0</v>
      </c>
      <c r="EF134" s="10">
        <v>0</v>
      </c>
      <c r="EG134" s="10">
        <v>0</v>
      </c>
      <c r="EH134" s="10">
        <v>357466</v>
      </c>
      <c r="EI134" s="10">
        <v>357466</v>
      </c>
      <c r="EJ134" s="10">
        <v>0</v>
      </c>
      <c r="EK134" s="10">
        <v>195391</v>
      </c>
      <c r="EL134" s="10">
        <v>195391</v>
      </c>
      <c r="EM134" s="10">
        <v>0</v>
      </c>
      <c r="EN134" s="10">
        <v>0</v>
      </c>
      <c r="EO134" s="10">
        <v>0</v>
      </c>
      <c r="EP134" s="10">
        <v>0</v>
      </c>
      <c r="EQ134" s="10">
        <v>5094</v>
      </c>
      <c r="ER134" s="10">
        <v>5094</v>
      </c>
      <c r="ES134" s="10">
        <v>0</v>
      </c>
      <c r="ET134" s="10">
        <v>2105991</v>
      </c>
      <c r="EU134" s="10">
        <v>2105991</v>
      </c>
      <c r="EV134" s="10">
        <v>0</v>
      </c>
      <c r="EW134" s="10">
        <v>124169</v>
      </c>
      <c r="EX134" s="10">
        <v>124169</v>
      </c>
      <c r="EY134" s="10">
        <v>0</v>
      </c>
      <c r="EZ134" s="10">
        <v>5463</v>
      </c>
      <c r="FA134" s="10">
        <v>5463</v>
      </c>
      <c r="FB134" s="10">
        <v>0</v>
      </c>
      <c r="FC134" s="10">
        <v>176505</v>
      </c>
      <c r="FD134" s="10">
        <v>176505</v>
      </c>
      <c r="FE134" s="10">
        <v>0</v>
      </c>
      <c r="FF134" s="344"/>
      <c r="FG134" s="344"/>
      <c r="FH134" s="341"/>
    </row>
    <row r="135" spans="1:164" ht="15" customHeight="1">
      <c r="A135" s="666" t="s">
        <v>592</v>
      </c>
      <c r="B135" s="666"/>
      <c r="C135" s="666"/>
      <c r="D135" s="10">
        <v>6771068</v>
      </c>
      <c r="E135" s="10"/>
      <c r="F135" s="10"/>
      <c r="G135" s="10">
        <v>6771068</v>
      </c>
      <c r="H135" s="10">
        <v>0</v>
      </c>
      <c r="I135" s="10">
        <v>0</v>
      </c>
      <c r="J135" s="10">
        <v>0</v>
      </c>
      <c r="K135" s="10">
        <v>0</v>
      </c>
      <c r="L135" s="10">
        <v>0</v>
      </c>
      <c r="M135" s="10">
        <v>0</v>
      </c>
      <c r="N135" s="10">
        <v>0</v>
      </c>
      <c r="O135" s="10">
        <v>0</v>
      </c>
      <c r="P135" s="10">
        <v>0</v>
      </c>
      <c r="Q135" s="10">
        <v>0</v>
      </c>
      <c r="R135" s="10">
        <v>0</v>
      </c>
      <c r="S135" s="10">
        <v>0</v>
      </c>
      <c r="T135" s="10">
        <v>0</v>
      </c>
      <c r="U135" s="10">
        <v>5919211</v>
      </c>
      <c r="V135" s="10">
        <v>5919211</v>
      </c>
      <c r="W135" s="10">
        <v>0</v>
      </c>
      <c r="X135" s="10">
        <v>10481</v>
      </c>
      <c r="Y135" s="10">
        <v>10481</v>
      </c>
      <c r="Z135" s="10">
        <v>0</v>
      </c>
      <c r="AA135" s="10">
        <v>0</v>
      </c>
      <c r="AB135" s="10">
        <v>0</v>
      </c>
      <c r="AC135" s="10">
        <v>0</v>
      </c>
      <c r="AD135" s="10">
        <v>0</v>
      </c>
      <c r="AE135" s="10">
        <v>0</v>
      </c>
      <c r="AF135" s="10">
        <v>0</v>
      </c>
      <c r="AG135" s="10">
        <v>0</v>
      </c>
      <c r="AH135" s="10">
        <v>0</v>
      </c>
      <c r="AI135" s="10">
        <v>0</v>
      </c>
      <c r="AJ135" s="10">
        <v>0</v>
      </c>
      <c r="AK135" s="10">
        <v>0</v>
      </c>
      <c r="AL135" s="10">
        <v>0</v>
      </c>
      <c r="AM135" s="10">
        <v>33007</v>
      </c>
      <c r="AN135" s="10">
        <v>33007</v>
      </c>
      <c r="AO135" s="10">
        <v>0</v>
      </c>
      <c r="AP135" s="10">
        <v>0</v>
      </c>
      <c r="AQ135" s="10">
        <v>0</v>
      </c>
      <c r="AR135" s="10">
        <v>0</v>
      </c>
      <c r="AS135" s="10">
        <v>0</v>
      </c>
      <c r="AT135" s="10">
        <v>0</v>
      </c>
      <c r="AU135" s="10">
        <v>0</v>
      </c>
      <c r="AV135" s="10">
        <v>185</v>
      </c>
      <c r="AW135" s="10">
        <v>185</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526297</v>
      </c>
      <c r="CV135" s="10">
        <v>526297</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190004</v>
      </c>
      <c r="DW135" s="10">
        <v>190004</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44"/>
      <c r="FG135" s="344"/>
      <c r="FH135" s="341"/>
    </row>
    <row r="136" spans="1:164" ht="25.5" customHeight="1">
      <c r="A136" s="666" t="s">
        <v>593</v>
      </c>
      <c r="B136" s="666"/>
      <c r="C136" s="666"/>
      <c r="D136" s="10">
        <v>3061321574</v>
      </c>
      <c r="E136" s="10"/>
      <c r="F136" s="10"/>
      <c r="G136" s="10">
        <v>1155507028</v>
      </c>
      <c r="H136" s="10">
        <v>1905814546</v>
      </c>
      <c r="I136" s="10">
        <v>29965318</v>
      </c>
      <c r="J136" s="10">
        <v>8772871</v>
      </c>
      <c r="K136" s="10">
        <v>21192447</v>
      </c>
      <c r="L136" s="10">
        <v>9471003</v>
      </c>
      <c r="M136" s="10">
        <v>5921713</v>
      </c>
      <c r="N136" s="10">
        <v>3549290</v>
      </c>
      <c r="O136" s="10">
        <v>47063505</v>
      </c>
      <c r="P136" s="10">
        <v>14291349</v>
      </c>
      <c r="Q136" s="10">
        <v>32772156</v>
      </c>
      <c r="R136" s="10">
        <v>16388275</v>
      </c>
      <c r="S136" s="10">
        <v>4801939</v>
      </c>
      <c r="T136" s="10">
        <v>11586336</v>
      </c>
      <c r="U136" s="10">
        <v>467475067</v>
      </c>
      <c r="V136" s="10">
        <v>152772292</v>
      </c>
      <c r="W136" s="10">
        <v>314702775</v>
      </c>
      <c r="X136" s="10">
        <v>57348929</v>
      </c>
      <c r="Y136" s="10">
        <v>16980689</v>
      </c>
      <c r="Z136" s="10">
        <v>40368240</v>
      </c>
      <c r="AA136" s="10">
        <v>49997944</v>
      </c>
      <c r="AB136" s="10">
        <v>38756156</v>
      </c>
      <c r="AC136" s="10">
        <v>11241788</v>
      </c>
      <c r="AD136" s="10">
        <v>7066094</v>
      </c>
      <c r="AE136" s="10">
        <v>4561576</v>
      </c>
      <c r="AF136" s="10">
        <v>2504518</v>
      </c>
      <c r="AG136" s="10">
        <v>14901082</v>
      </c>
      <c r="AH136" s="10">
        <v>0</v>
      </c>
      <c r="AI136" s="10">
        <v>14901082</v>
      </c>
      <c r="AJ136" s="10">
        <v>134743130</v>
      </c>
      <c r="AK136" s="10">
        <v>28823847</v>
      </c>
      <c r="AL136" s="10">
        <v>105919283</v>
      </c>
      <c r="AM136" s="10">
        <v>57807261</v>
      </c>
      <c r="AN136" s="10">
        <v>13050862</v>
      </c>
      <c r="AO136" s="10">
        <v>44756399</v>
      </c>
      <c r="AP136" s="10">
        <v>15999412</v>
      </c>
      <c r="AQ136" s="10">
        <v>9656278</v>
      </c>
      <c r="AR136" s="10">
        <v>6343134</v>
      </c>
      <c r="AS136" s="10">
        <v>6052123</v>
      </c>
      <c r="AT136" s="10">
        <v>3369178</v>
      </c>
      <c r="AU136" s="10">
        <v>2682945</v>
      </c>
      <c r="AV136" s="10">
        <v>154922155</v>
      </c>
      <c r="AW136" s="10">
        <v>61821319</v>
      </c>
      <c r="AX136" s="10">
        <v>93100836</v>
      </c>
      <c r="AY136" s="10">
        <v>47706425</v>
      </c>
      <c r="AZ136" s="10">
        <v>21842716</v>
      </c>
      <c r="BA136" s="10">
        <v>25863709</v>
      </c>
      <c r="BB136" s="10">
        <v>19373165</v>
      </c>
      <c r="BC136" s="10">
        <v>6149694</v>
      </c>
      <c r="BD136" s="10">
        <v>13223471</v>
      </c>
      <c r="BE136" s="10">
        <v>27171656</v>
      </c>
      <c r="BF136" s="10">
        <v>7538475</v>
      </c>
      <c r="BG136" s="10">
        <v>19633181</v>
      </c>
      <c r="BH136" s="10">
        <v>44766405</v>
      </c>
      <c r="BI136" s="10">
        <v>14403514</v>
      </c>
      <c r="BJ136" s="10">
        <v>30362891</v>
      </c>
      <c r="BK136" s="10">
        <v>36318464</v>
      </c>
      <c r="BL136" s="10">
        <v>18092508</v>
      </c>
      <c r="BM136" s="10">
        <v>18225956</v>
      </c>
      <c r="BN136" s="10">
        <v>7853327</v>
      </c>
      <c r="BO136" s="10">
        <v>4750384</v>
      </c>
      <c r="BP136" s="10">
        <v>3102943</v>
      </c>
      <c r="BQ136" s="10">
        <v>54513834</v>
      </c>
      <c r="BR136" s="10">
        <v>28027363</v>
      </c>
      <c r="BS136" s="10">
        <v>26486471</v>
      </c>
      <c r="BT136" s="10">
        <v>96997008</v>
      </c>
      <c r="BU136" s="10">
        <v>77043165</v>
      </c>
      <c r="BV136" s="10">
        <v>19953843</v>
      </c>
      <c r="BW136" s="10">
        <v>72028820</v>
      </c>
      <c r="BX136" s="10">
        <v>33463604</v>
      </c>
      <c r="BY136" s="10">
        <v>38565216</v>
      </c>
      <c r="BZ136" s="10">
        <v>53015555</v>
      </c>
      <c r="CA136" s="10">
        <v>16363418</v>
      </c>
      <c r="CB136" s="10">
        <v>36652137</v>
      </c>
      <c r="CC136" s="10">
        <v>14561520</v>
      </c>
      <c r="CD136" s="10">
        <v>7470178</v>
      </c>
      <c r="CE136" s="10">
        <v>7091342</v>
      </c>
      <c r="CF136" s="10">
        <v>47118053</v>
      </c>
      <c r="CG136" s="10">
        <v>18419751</v>
      </c>
      <c r="CH136" s="10">
        <v>28698302</v>
      </c>
      <c r="CI136" s="10">
        <v>5323571</v>
      </c>
      <c r="CJ136" s="10">
        <v>2795614</v>
      </c>
      <c r="CK136" s="10">
        <v>2527957</v>
      </c>
      <c r="CL136" s="10">
        <v>15886841</v>
      </c>
      <c r="CM136" s="10">
        <v>2014523</v>
      </c>
      <c r="CN136" s="10">
        <v>13872318</v>
      </c>
      <c r="CO136" s="10">
        <v>27356895</v>
      </c>
      <c r="CP136" s="10">
        <v>3248814</v>
      </c>
      <c r="CQ136" s="10">
        <v>24108081</v>
      </c>
      <c r="CR136" s="10">
        <v>10410326</v>
      </c>
      <c r="CS136" s="10">
        <v>7739447</v>
      </c>
      <c r="CT136" s="10">
        <v>2670879</v>
      </c>
      <c r="CU136" s="10">
        <v>96990209</v>
      </c>
      <c r="CV136" s="10">
        <v>65874095</v>
      </c>
      <c r="CW136" s="10">
        <v>31116114</v>
      </c>
      <c r="CX136" s="10">
        <v>15806338</v>
      </c>
      <c r="CY136" s="10">
        <v>7057656</v>
      </c>
      <c r="CZ136" s="10">
        <v>8748682</v>
      </c>
      <c r="DA136" s="10">
        <v>350254568</v>
      </c>
      <c r="DB136" s="10">
        <v>139234923</v>
      </c>
      <c r="DC136" s="10">
        <v>211019645</v>
      </c>
      <c r="DD136" s="10">
        <v>47295872</v>
      </c>
      <c r="DE136" s="10">
        <v>16310177</v>
      </c>
      <c r="DF136" s="10">
        <v>30985695</v>
      </c>
      <c r="DG136" s="10">
        <v>7992566</v>
      </c>
      <c r="DH136" s="10">
        <v>2885664</v>
      </c>
      <c r="DI136" s="10">
        <v>5106902</v>
      </c>
      <c r="DJ136" s="10">
        <v>87665683</v>
      </c>
      <c r="DK136" s="10">
        <v>33493235</v>
      </c>
      <c r="DL136" s="10">
        <v>54172448</v>
      </c>
      <c r="DM136" s="10">
        <v>18715015</v>
      </c>
      <c r="DN136" s="10">
        <v>8457322</v>
      </c>
      <c r="DO136" s="10">
        <v>10257693</v>
      </c>
      <c r="DP136" s="10">
        <v>35523663</v>
      </c>
      <c r="DQ136" s="10">
        <v>12656643</v>
      </c>
      <c r="DR136" s="10">
        <v>22867020</v>
      </c>
      <c r="DS136" s="10">
        <v>122858890</v>
      </c>
      <c r="DT136" s="10">
        <v>47519575</v>
      </c>
      <c r="DU136" s="10">
        <v>75339315</v>
      </c>
      <c r="DV136" s="10">
        <v>11615749</v>
      </c>
      <c r="DW136" s="10">
        <v>8932377</v>
      </c>
      <c r="DX136" s="10">
        <v>2683372</v>
      </c>
      <c r="DY136" s="10">
        <v>39076659</v>
      </c>
      <c r="DZ136" s="10">
        <v>15744638</v>
      </c>
      <c r="EA136" s="10">
        <v>23332021</v>
      </c>
      <c r="EB136" s="10">
        <v>6247113</v>
      </c>
      <c r="EC136" s="10">
        <v>3527703</v>
      </c>
      <c r="ED136" s="10">
        <v>2719410</v>
      </c>
      <c r="EE136" s="10">
        <v>42570091</v>
      </c>
      <c r="EF136" s="10">
        <v>6127422</v>
      </c>
      <c r="EG136" s="10">
        <v>36442669</v>
      </c>
      <c r="EH136" s="10">
        <v>289647724</v>
      </c>
      <c r="EI136" s="10">
        <v>50963262</v>
      </c>
      <c r="EJ136" s="10">
        <v>238684462</v>
      </c>
      <c r="EK136" s="10">
        <v>20716578</v>
      </c>
      <c r="EL136" s="10">
        <v>7453346</v>
      </c>
      <c r="EM136" s="10">
        <v>13263232</v>
      </c>
      <c r="EN136" s="10">
        <v>4753682</v>
      </c>
      <c r="EO136" s="10">
        <v>3502960</v>
      </c>
      <c r="EP136" s="10">
        <v>1250722</v>
      </c>
      <c r="EQ136" s="10">
        <v>65941203</v>
      </c>
      <c r="ER136" s="10">
        <v>27825929</v>
      </c>
      <c r="ES136" s="10">
        <v>38115274</v>
      </c>
      <c r="ET136" s="10">
        <v>88568439</v>
      </c>
      <c r="EU136" s="10">
        <v>33427752</v>
      </c>
      <c r="EV136" s="10">
        <v>55140687</v>
      </c>
      <c r="EW136" s="10">
        <v>11182853</v>
      </c>
      <c r="EX136" s="10">
        <v>7547010</v>
      </c>
      <c r="EY136" s="10">
        <v>3635843</v>
      </c>
      <c r="EZ136" s="10">
        <v>46317868</v>
      </c>
      <c r="FA136" s="10">
        <v>23252381</v>
      </c>
      <c r="FB136" s="10">
        <v>23065487</v>
      </c>
      <c r="FC136" s="10">
        <v>1977648</v>
      </c>
      <c r="FD136" s="10">
        <v>769721</v>
      </c>
      <c r="FE136" s="10">
        <v>1207927</v>
      </c>
      <c r="FF136" s="344"/>
      <c r="FG136" s="344"/>
      <c r="FH136" s="341"/>
    </row>
    <row r="137" spans="1:164" ht="15" customHeight="1">
      <c r="A137" s="666" t="s">
        <v>594</v>
      </c>
      <c r="B137" s="666"/>
      <c r="C137" s="666"/>
      <c r="D137" s="10">
        <v>34938964</v>
      </c>
      <c r="E137" s="10"/>
      <c r="F137" s="10"/>
      <c r="G137" s="10">
        <v>7666023</v>
      </c>
      <c r="H137" s="10">
        <v>27272941</v>
      </c>
      <c r="I137" s="10">
        <v>310222</v>
      </c>
      <c r="J137" s="10">
        <v>57220</v>
      </c>
      <c r="K137" s="10">
        <v>253002</v>
      </c>
      <c r="L137" s="10">
        <v>264495</v>
      </c>
      <c r="M137" s="10">
        <v>82526</v>
      </c>
      <c r="N137" s="10">
        <v>181969</v>
      </c>
      <c r="O137" s="10">
        <v>440143</v>
      </c>
      <c r="P137" s="10">
        <v>73743</v>
      </c>
      <c r="Q137" s="10">
        <v>366400</v>
      </c>
      <c r="R137" s="10">
        <v>6005</v>
      </c>
      <c r="S137" s="10">
        <v>0</v>
      </c>
      <c r="T137" s="10">
        <v>6005</v>
      </c>
      <c r="U137" s="10">
        <v>959772</v>
      </c>
      <c r="V137" s="10">
        <v>0</v>
      </c>
      <c r="W137" s="10">
        <v>959772</v>
      </c>
      <c r="X137" s="10">
        <v>93611</v>
      </c>
      <c r="Y137" s="10">
        <v>17900</v>
      </c>
      <c r="Z137" s="10">
        <v>75711</v>
      </c>
      <c r="AA137" s="10">
        <v>439411</v>
      </c>
      <c r="AB137" s="10">
        <v>0</v>
      </c>
      <c r="AC137" s="10">
        <v>439411</v>
      </c>
      <c r="AD137" s="10">
        <v>24</v>
      </c>
      <c r="AE137" s="10">
        <v>0</v>
      </c>
      <c r="AF137" s="10">
        <v>24</v>
      </c>
      <c r="AG137" s="10">
        <v>148008</v>
      </c>
      <c r="AH137" s="10">
        <v>0</v>
      </c>
      <c r="AI137" s="10">
        <v>148008</v>
      </c>
      <c r="AJ137" s="10">
        <v>95926</v>
      </c>
      <c r="AK137" s="10">
        <v>47770</v>
      </c>
      <c r="AL137" s="10">
        <v>48156</v>
      </c>
      <c r="AM137" s="10">
        <v>371214</v>
      </c>
      <c r="AN137" s="10">
        <v>115112</v>
      </c>
      <c r="AO137" s="10">
        <v>256102</v>
      </c>
      <c r="AP137" s="10">
        <v>80000</v>
      </c>
      <c r="AQ137" s="10">
        <v>0</v>
      </c>
      <c r="AR137" s="10">
        <v>80000</v>
      </c>
      <c r="AS137" s="10">
        <v>10516</v>
      </c>
      <c r="AT137" s="10">
        <v>5721</v>
      </c>
      <c r="AU137" s="10">
        <v>4795</v>
      </c>
      <c r="AV137" s="10">
        <v>1602350</v>
      </c>
      <c r="AW137" s="10">
        <v>5370</v>
      </c>
      <c r="AX137" s="10">
        <v>1596980</v>
      </c>
      <c r="AY137" s="10">
        <v>511570</v>
      </c>
      <c r="AZ137" s="10">
        <v>101089</v>
      </c>
      <c r="BA137" s="10">
        <v>410481</v>
      </c>
      <c r="BB137" s="10">
        <v>74488</v>
      </c>
      <c r="BC137" s="10">
        <v>0</v>
      </c>
      <c r="BD137" s="10">
        <v>74488</v>
      </c>
      <c r="BE137" s="10">
        <v>323630</v>
      </c>
      <c r="BF137" s="10">
        <v>0</v>
      </c>
      <c r="BG137" s="10">
        <v>323630</v>
      </c>
      <c r="BH137" s="10">
        <v>91600</v>
      </c>
      <c r="BI137" s="10">
        <v>27831</v>
      </c>
      <c r="BJ137" s="10">
        <v>63769</v>
      </c>
      <c r="BK137" s="10">
        <v>68031</v>
      </c>
      <c r="BL137" s="10">
        <v>5332</v>
      </c>
      <c r="BM137" s="10">
        <v>62699</v>
      </c>
      <c r="BN137" s="10">
        <v>4388</v>
      </c>
      <c r="BO137" s="10">
        <v>0</v>
      </c>
      <c r="BP137" s="10">
        <v>4388</v>
      </c>
      <c r="BQ137" s="10">
        <v>931527</v>
      </c>
      <c r="BR137" s="10">
        <v>91092</v>
      </c>
      <c r="BS137" s="10">
        <v>840435</v>
      </c>
      <c r="BT137" s="10">
        <v>1549941</v>
      </c>
      <c r="BU137" s="10">
        <v>49414</v>
      </c>
      <c r="BV137" s="10">
        <v>1500527</v>
      </c>
      <c r="BW137" s="10">
        <v>1064584</v>
      </c>
      <c r="BX137" s="10">
        <v>478268</v>
      </c>
      <c r="BY137" s="10">
        <v>586316</v>
      </c>
      <c r="BZ137" s="10">
        <v>69278</v>
      </c>
      <c r="CA137" s="10">
        <v>0</v>
      </c>
      <c r="CB137" s="10">
        <v>69278</v>
      </c>
      <c r="CC137" s="10">
        <v>42852</v>
      </c>
      <c r="CD137" s="10">
        <v>20266</v>
      </c>
      <c r="CE137" s="10">
        <v>22586</v>
      </c>
      <c r="CF137" s="10">
        <v>158886</v>
      </c>
      <c r="CG137" s="10">
        <v>51118</v>
      </c>
      <c r="CH137" s="10">
        <v>107768</v>
      </c>
      <c r="CI137" s="10">
        <v>6808</v>
      </c>
      <c r="CJ137" s="10">
        <v>588</v>
      </c>
      <c r="CK137" s="10">
        <v>6220</v>
      </c>
      <c r="CL137" s="10">
        <v>417107</v>
      </c>
      <c r="CM137" s="10">
        <v>938</v>
      </c>
      <c r="CN137" s="10">
        <v>416169</v>
      </c>
      <c r="CO137" s="10">
        <v>515779</v>
      </c>
      <c r="CP137" s="10">
        <v>0</v>
      </c>
      <c r="CQ137" s="10">
        <v>515779</v>
      </c>
      <c r="CR137" s="10">
        <v>5693</v>
      </c>
      <c r="CS137" s="10">
        <v>0</v>
      </c>
      <c r="CT137" s="10">
        <v>5693</v>
      </c>
      <c r="CU137" s="10">
        <v>2879985</v>
      </c>
      <c r="CV137" s="10">
        <v>296152</v>
      </c>
      <c r="CW137" s="10">
        <v>2583833</v>
      </c>
      <c r="CX137" s="10">
        <v>46029</v>
      </c>
      <c r="CY137" s="10">
        <v>27807</v>
      </c>
      <c r="CZ137" s="10">
        <v>18222</v>
      </c>
      <c r="DA137" s="10">
        <v>7640899</v>
      </c>
      <c r="DB137" s="10">
        <v>927038</v>
      </c>
      <c r="DC137" s="10">
        <v>6713861</v>
      </c>
      <c r="DD137" s="10">
        <v>138523</v>
      </c>
      <c r="DE137" s="10">
        <v>127935</v>
      </c>
      <c r="DF137" s="10">
        <v>10588</v>
      </c>
      <c r="DG137" s="10">
        <v>32567</v>
      </c>
      <c r="DH137" s="10">
        <v>410</v>
      </c>
      <c r="DI137" s="10">
        <v>32157</v>
      </c>
      <c r="DJ137" s="10">
        <v>1132813</v>
      </c>
      <c r="DK137" s="10">
        <v>722748</v>
      </c>
      <c r="DL137" s="10">
        <v>410065</v>
      </c>
      <c r="DM137" s="10">
        <v>62222</v>
      </c>
      <c r="DN137" s="10">
        <v>14908</v>
      </c>
      <c r="DO137" s="10">
        <v>47314</v>
      </c>
      <c r="DP137" s="10">
        <v>27982</v>
      </c>
      <c r="DQ137" s="10">
        <v>3000</v>
      </c>
      <c r="DR137" s="10">
        <v>24982</v>
      </c>
      <c r="DS137" s="10">
        <v>426653</v>
      </c>
      <c r="DT137" s="10">
        <v>320261</v>
      </c>
      <c r="DU137" s="10">
        <v>106392</v>
      </c>
      <c r="DV137" s="10">
        <v>85329</v>
      </c>
      <c r="DW137" s="10">
        <v>63695</v>
      </c>
      <c r="DX137" s="10">
        <v>21634</v>
      </c>
      <c r="DY137" s="10">
        <v>453452</v>
      </c>
      <c r="DZ137" s="10">
        <v>399899</v>
      </c>
      <c r="EA137" s="10">
        <v>53553</v>
      </c>
      <c r="EB137" s="10">
        <v>7746</v>
      </c>
      <c r="EC137" s="10">
        <v>4962</v>
      </c>
      <c r="ED137" s="10">
        <v>2784</v>
      </c>
      <c r="EE137" s="10">
        <v>881539</v>
      </c>
      <c r="EF137" s="10">
        <v>396856</v>
      </c>
      <c r="EG137" s="10">
        <v>484683</v>
      </c>
      <c r="EH137" s="10">
        <v>8320159</v>
      </c>
      <c r="EI137" s="10">
        <v>2665136</v>
      </c>
      <c r="EJ137" s="10">
        <v>5655023</v>
      </c>
      <c r="EK137" s="10">
        <v>291082</v>
      </c>
      <c r="EL137" s="10">
        <v>111108</v>
      </c>
      <c r="EM137" s="10">
        <v>179974</v>
      </c>
      <c r="EN137" s="10">
        <v>249307</v>
      </c>
      <c r="EO137" s="10">
        <v>224670</v>
      </c>
      <c r="EP137" s="10">
        <v>24637</v>
      </c>
      <c r="EQ137" s="10">
        <v>364345</v>
      </c>
      <c r="ER137" s="10">
        <v>128140</v>
      </c>
      <c r="ES137" s="10">
        <v>236205</v>
      </c>
      <c r="ET137" s="10">
        <v>485948</v>
      </c>
      <c r="EU137" s="10">
        <v>0</v>
      </c>
      <c r="EV137" s="10">
        <v>485948</v>
      </c>
      <c r="EW137" s="10">
        <v>25391</v>
      </c>
      <c r="EX137" s="10">
        <v>0</v>
      </c>
      <c r="EY137" s="10">
        <v>25391</v>
      </c>
      <c r="EZ137" s="10">
        <v>724843</v>
      </c>
      <c r="FA137" s="10">
        <v>0</v>
      </c>
      <c r="FB137" s="10">
        <v>724843</v>
      </c>
      <c r="FC137" s="10">
        <v>4291</v>
      </c>
      <c r="FD137" s="10">
        <v>0</v>
      </c>
      <c r="FE137" s="10">
        <v>4291</v>
      </c>
      <c r="FF137" s="344"/>
      <c r="FG137" s="344"/>
      <c r="FH137" s="341"/>
    </row>
    <row r="138" spans="1:164" ht="25.5" customHeight="1">
      <c r="A138" s="666" t="s">
        <v>595</v>
      </c>
      <c r="B138" s="666"/>
      <c r="C138" s="666"/>
      <c r="D138" s="10">
        <v>3026382610</v>
      </c>
      <c r="E138" s="10"/>
      <c r="F138" s="10"/>
      <c r="G138" s="10">
        <v>1147841005</v>
      </c>
      <c r="H138" s="10">
        <v>1878541605</v>
      </c>
      <c r="I138" s="10">
        <v>29655096</v>
      </c>
      <c r="J138" s="10">
        <v>8715651</v>
      </c>
      <c r="K138" s="10">
        <v>20939445</v>
      </c>
      <c r="L138" s="10">
        <v>9206508</v>
      </c>
      <c r="M138" s="10">
        <v>5839187</v>
      </c>
      <c r="N138" s="10">
        <v>3367321</v>
      </c>
      <c r="O138" s="10">
        <v>46623362</v>
      </c>
      <c r="P138" s="10">
        <v>14217606</v>
      </c>
      <c r="Q138" s="10">
        <v>32405756</v>
      </c>
      <c r="R138" s="10">
        <v>16382270</v>
      </c>
      <c r="S138" s="10">
        <v>4801939</v>
      </c>
      <c r="T138" s="10">
        <v>11580331</v>
      </c>
      <c r="U138" s="10">
        <v>466515295</v>
      </c>
      <c r="V138" s="10">
        <v>152772292</v>
      </c>
      <c r="W138" s="10">
        <v>313743003</v>
      </c>
      <c r="X138" s="10">
        <v>57255318</v>
      </c>
      <c r="Y138" s="10">
        <v>16962789</v>
      </c>
      <c r="Z138" s="10">
        <v>40292529</v>
      </c>
      <c r="AA138" s="10">
        <v>49558533</v>
      </c>
      <c r="AB138" s="10">
        <v>38756156</v>
      </c>
      <c r="AC138" s="10">
        <v>10802377</v>
      </c>
      <c r="AD138" s="10">
        <v>7066070</v>
      </c>
      <c r="AE138" s="10">
        <v>4561576</v>
      </c>
      <c r="AF138" s="10">
        <v>2504494</v>
      </c>
      <c r="AG138" s="10">
        <v>14753074</v>
      </c>
      <c r="AH138" s="10">
        <v>0</v>
      </c>
      <c r="AI138" s="10">
        <v>14753074</v>
      </c>
      <c r="AJ138" s="10">
        <v>134647204</v>
      </c>
      <c r="AK138" s="10">
        <v>28776077</v>
      </c>
      <c r="AL138" s="10">
        <v>105871127</v>
      </c>
      <c r="AM138" s="10">
        <v>57436047</v>
      </c>
      <c r="AN138" s="10">
        <v>12935750</v>
      </c>
      <c r="AO138" s="10">
        <v>44500297</v>
      </c>
      <c r="AP138" s="10">
        <v>15919412</v>
      </c>
      <c r="AQ138" s="10">
        <v>9656278</v>
      </c>
      <c r="AR138" s="10">
        <v>6263134</v>
      </c>
      <c r="AS138" s="10">
        <v>6041607</v>
      </c>
      <c r="AT138" s="10">
        <v>3363457</v>
      </c>
      <c r="AU138" s="10">
        <v>2678150</v>
      </c>
      <c r="AV138" s="10">
        <v>153319805</v>
      </c>
      <c r="AW138" s="10">
        <v>61815949</v>
      </c>
      <c r="AX138" s="10">
        <v>91503856</v>
      </c>
      <c r="AY138" s="10">
        <v>47194855</v>
      </c>
      <c r="AZ138" s="10">
        <v>21741627</v>
      </c>
      <c r="BA138" s="10">
        <v>25453228</v>
      </c>
      <c r="BB138" s="10">
        <v>19298677</v>
      </c>
      <c r="BC138" s="10">
        <v>6149694</v>
      </c>
      <c r="BD138" s="10">
        <v>13148983</v>
      </c>
      <c r="BE138" s="10">
        <v>26848026</v>
      </c>
      <c r="BF138" s="10">
        <v>7538475</v>
      </c>
      <c r="BG138" s="10">
        <v>19309551</v>
      </c>
      <c r="BH138" s="10">
        <v>44674805</v>
      </c>
      <c r="BI138" s="10">
        <v>14375683</v>
      </c>
      <c r="BJ138" s="10">
        <v>30299122</v>
      </c>
      <c r="BK138" s="10">
        <v>36250433</v>
      </c>
      <c r="BL138" s="10">
        <v>18087176</v>
      </c>
      <c r="BM138" s="10">
        <v>18163257</v>
      </c>
      <c r="BN138" s="10">
        <v>7848939</v>
      </c>
      <c r="BO138" s="10">
        <v>4750384</v>
      </c>
      <c r="BP138" s="10">
        <v>3098555</v>
      </c>
      <c r="BQ138" s="10">
        <v>53582307</v>
      </c>
      <c r="BR138" s="10">
        <v>27936271</v>
      </c>
      <c r="BS138" s="10">
        <v>25646036</v>
      </c>
      <c r="BT138" s="10">
        <v>95447067</v>
      </c>
      <c r="BU138" s="10">
        <v>76993751</v>
      </c>
      <c r="BV138" s="10">
        <v>18453316</v>
      </c>
      <c r="BW138" s="10">
        <v>70964236</v>
      </c>
      <c r="BX138" s="10">
        <v>32985336</v>
      </c>
      <c r="BY138" s="10">
        <v>37978900</v>
      </c>
      <c r="BZ138" s="10">
        <v>52946277</v>
      </c>
      <c r="CA138" s="10">
        <v>16363418</v>
      </c>
      <c r="CB138" s="10">
        <v>36582859</v>
      </c>
      <c r="CC138" s="10">
        <v>14518668</v>
      </c>
      <c r="CD138" s="10">
        <v>7449912</v>
      </c>
      <c r="CE138" s="10">
        <v>7068756</v>
      </c>
      <c r="CF138" s="10">
        <v>46959167</v>
      </c>
      <c r="CG138" s="10">
        <v>18368633</v>
      </c>
      <c r="CH138" s="10">
        <v>28590534</v>
      </c>
      <c r="CI138" s="10">
        <v>5316763</v>
      </c>
      <c r="CJ138" s="10">
        <v>2795026</v>
      </c>
      <c r="CK138" s="10">
        <v>2521737</v>
      </c>
      <c r="CL138" s="10">
        <v>15469734</v>
      </c>
      <c r="CM138" s="10">
        <v>2013585</v>
      </c>
      <c r="CN138" s="10">
        <v>13456149</v>
      </c>
      <c r="CO138" s="10">
        <v>26841116</v>
      </c>
      <c r="CP138" s="10">
        <v>3248814</v>
      </c>
      <c r="CQ138" s="10">
        <v>23592302</v>
      </c>
      <c r="CR138" s="10">
        <v>10404633</v>
      </c>
      <c r="CS138" s="10">
        <v>7739447</v>
      </c>
      <c r="CT138" s="10">
        <v>2665186</v>
      </c>
      <c r="CU138" s="10">
        <v>94110224</v>
      </c>
      <c r="CV138" s="10">
        <v>65577943</v>
      </c>
      <c r="CW138" s="10">
        <v>28532281</v>
      </c>
      <c r="CX138" s="10">
        <v>15760309</v>
      </c>
      <c r="CY138" s="10">
        <v>7029849</v>
      </c>
      <c r="CZ138" s="10">
        <v>8730460</v>
      </c>
      <c r="DA138" s="10">
        <v>342613669</v>
      </c>
      <c r="DB138" s="10">
        <v>138307885</v>
      </c>
      <c r="DC138" s="10">
        <v>204305784</v>
      </c>
      <c r="DD138" s="10">
        <v>47157349</v>
      </c>
      <c r="DE138" s="10">
        <v>16182242</v>
      </c>
      <c r="DF138" s="10">
        <v>30975107</v>
      </c>
      <c r="DG138" s="10">
        <v>7959999</v>
      </c>
      <c r="DH138" s="10">
        <v>2885254</v>
      </c>
      <c r="DI138" s="10">
        <v>5074745</v>
      </c>
      <c r="DJ138" s="10">
        <v>86532870</v>
      </c>
      <c r="DK138" s="10">
        <v>32770487</v>
      </c>
      <c r="DL138" s="10">
        <v>53762383</v>
      </c>
      <c r="DM138" s="10">
        <v>18652793</v>
      </c>
      <c r="DN138" s="10">
        <v>8442414</v>
      </c>
      <c r="DO138" s="10">
        <v>10210379</v>
      </c>
      <c r="DP138" s="10">
        <v>35495681</v>
      </c>
      <c r="DQ138" s="10">
        <v>12653643</v>
      </c>
      <c r="DR138" s="10">
        <v>22842038</v>
      </c>
      <c r="DS138" s="10">
        <v>122432237</v>
      </c>
      <c r="DT138" s="10">
        <v>47199314</v>
      </c>
      <c r="DU138" s="10">
        <v>75232923</v>
      </c>
      <c r="DV138" s="10">
        <v>11530420</v>
      </c>
      <c r="DW138" s="10">
        <v>8868682</v>
      </c>
      <c r="DX138" s="10">
        <v>2661738</v>
      </c>
      <c r="DY138" s="10">
        <v>38623207</v>
      </c>
      <c r="DZ138" s="10">
        <v>15344739</v>
      </c>
      <c r="EA138" s="10">
        <v>23278468</v>
      </c>
      <c r="EB138" s="10">
        <v>6239367</v>
      </c>
      <c r="EC138" s="10">
        <v>3522741</v>
      </c>
      <c r="ED138" s="10">
        <v>2716626</v>
      </c>
      <c r="EE138" s="10">
        <v>41688552</v>
      </c>
      <c r="EF138" s="10">
        <v>5730566</v>
      </c>
      <c r="EG138" s="10">
        <v>35957986</v>
      </c>
      <c r="EH138" s="10">
        <v>281327565</v>
      </c>
      <c r="EI138" s="10">
        <v>48298126</v>
      </c>
      <c r="EJ138" s="10">
        <v>233029439</v>
      </c>
      <c r="EK138" s="10">
        <v>20425496</v>
      </c>
      <c r="EL138" s="10">
        <v>7342238</v>
      </c>
      <c r="EM138" s="10">
        <v>13083258</v>
      </c>
      <c r="EN138" s="10">
        <v>4504375</v>
      </c>
      <c r="EO138" s="10">
        <v>3278290</v>
      </c>
      <c r="EP138" s="10">
        <v>1226085</v>
      </c>
      <c r="EQ138" s="10">
        <v>65576858</v>
      </c>
      <c r="ER138" s="10">
        <v>27697789</v>
      </c>
      <c r="ES138" s="10">
        <v>37879069</v>
      </c>
      <c r="ET138" s="10">
        <v>88082491</v>
      </c>
      <c r="EU138" s="10">
        <v>33427752</v>
      </c>
      <c r="EV138" s="10">
        <v>54654739</v>
      </c>
      <c r="EW138" s="10">
        <v>11157462</v>
      </c>
      <c r="EX138" s="10">
        <v>7547010</v>
      </c>
      <c r="EY138" s="10">
        <v>3610452</v>
      </c>
      <c r="EZ138" s="10">
        <v>45593025</v>
      </c>
      <c r="FA138" s="10">
        <v>23252381</v>
      </c>
      <c r="FB138" s="10">
        <v>22340644</v>
      </c>
      <c r="FC138" s="10">
        <v>1973357</v>
      </c>
      <c r="FD138" s="10">
        <v>769721</v>
      </c>
      <c r="FE138" s="10">
        <v>1203636</v>
      </c>
      <c r="FF138" s="344"/>
      <c r="FG138" s="344"/>
      <c r="FH138" s="341"/>
    </row>
    <row r="139" spans="1:164" ht="25.5" customHeight="1">
      <c r="A139" s="666" t="s">
        <v>596</v>
      </c>
      <c r="B139" s="666"/>
      <c r="C139" s="666"/>
      <c r="D139" s="10">
        <v>540474142</v>
      </c>
      <c r="E139" s="10"/>
      <c r="F139" s="10"/>
      <c r="G139" s="10">
        <v>336037975</v>
      </c>
      <c r="H139" s="10">
        <v>204436167</v>
      </c>
      <c r="I139" s="10">
        <v>934837</v>
      </c>
      <c r="J139" s="10">
        <v>411065</v>
      </c>
      <c r="K139" s="10">
        <v>523772</v>
      </c>
      <c r="L139" s="10">
        <v>3436352</v>
      </c>
      <c r="M139" s="10">
        <v>3381084</v>
      </c>
      <c r="N139" s="10">
        <v>55268</v>
      </c>
      <c r="O139" s="10">
        <v>9743436</v>
      </c>
      <c r="P139" s="10">
        <v>4697145</v>
      </c>
      <c r="Q139" s="10">
        <v>5046291</v>
      </c>
      <c r="R139" s="10">
        <v>4339775</v>
      </c>
      <c r="S139" s="10">
        <v>1085029</v>
      </c>
      <c r="T139" s="10">
        <v>3254746</v>
      </c>
      <c r="U139" s="10">
        <v>50872245</v>
      </c>
      <c r="V139" s="10">
        <v>32520654</v>
      </c>
      <c r="W139" s="10">
        <v>18351591</v>
      </c>
      <c r="X139" s="10">
        <v>11896910</v>
      </c>
      <c r="Y139" s="10">
        <v>10846996</v>
      </c>
      <c r="Z139" s="10">
        <v>1049914</v>
      </c>
      <c r="AA139" s="10">
        <v>12664079</v>
      </c>
      <c r="AB139" s="10">
        <v>12628164</v>
      </c>
      <c r="AC139" s="10">
        <v>35915</v>
      </c>
      <c r="AD139" s="10">
        <v>1743422</v>
      </c>
      <c r="AE139" s="10">
        <v>1441635</v>
      </c>
      <c r="AF139" s="10">
        <v>301787</v>
      </c>
      <c r="AG139" s="10">
        <v>1147035</v>
      </c>
      <c r="AH139" s="10">
        <v>0</v>
      </c>
      <c r="AI139" s="10">
        <v>1147035</v>
      </c>
      <c r="AJ139" s="10">
        <v>16646735</v>
      </c>
      <c r="AK139" s="10">
        <v>2036967</v>
      </c>
      <c r="AL139" s="10">
        <v>14609768</v>
      </c>
      <c r="AM139" s="10">
        <v>7857109</v>
      </c>
      <c r="AN139" s="10">
        <v>3034803</v>
      </c>
      <c r="AO139" s="10">
        <v>4822306</v>
      </c>
      <c r="AP139" s="10">
        <v>359207</v>
      </c>
      <c r="AQ139" s="10">
        <v>359207</v>
      </c>
      <c r="AR139" s="10">
        <v>0</v>
      </c>
      <c r="AS139" s="10">
        <v>2453520</v>
      </c>
      <c r="AT139" s="10">
        <v>2442058</v>
      </c>
      <c r="AU139" s="10">
        <v>11462</v>
      </c>
      <c r="AV139" s="10">
        <v>26725935</v>
      </c>
      <c r="AW139" s="10">
        <v>25593828</v>
      </c>
      <c r="AX139" s="10">
        <v>1132107</v>
      </c>
      <c r="AY139" s="10">
        <v>13768368</v>
      </c>
      <c r="AZ139" s="10">
        <v>12392172</v>
      </c>
      <c r="BA139" s="10">
        <v>1376196</v>
      </c>
      <c r="BB139" s="10">
        <v>2012232</v>
      </c>
      <c r="BC139" s="10">
        <v>1489365</v>
      </c>
      <c r="BD139" s="10">
        <v>522867</v>
      </c>
      <c r="BE139" s="10">
        <v>6310907</v>
      </c>
      <c r="BF139" s="10">
        <v>1522317</v>
      </c>
      <c r="BG139" s="10">
        <v>4788590</v>
      </c>
      <c r="BH139" s="10">
        <v>14657805</v>
      </c>
      <c r="BI139" s="10">
        <v>5403358</v>
      </c>
      <c r="BJ139" s="10">
        <v>9254447</v>
      </c>
      <c r="BK139" s="10">
        <v>12720805</v>
      </c>
      <c r="BL139" s="10">
        <v>6925396</v>
      </c>
      <c r="BM139" s="10">
        <v>5795409</v>
      </c>
      <c r="BN139" s="10">
        <v>1983382</v>
      </c>
      <c r="BO139" s="10">
        <v>1959530</v>
      </c>
      <c r="BP139" s="10">
        <v>23852</v>
      </c>
      <c r="BQ139" s="10">
        <v>11905177</v>
      </c>
      <c r="BR139" s="10">
        <v>10309961</v>
      </c>
      <c r="BS139" s="10">
        <v>1595216</v>
      </c>
      <c r="BT139" s="10">
        <v>22453614</v>
      </c>
      <c r="BU139" s="10">
        <v>22412187</v>
      </c>
      <c r="BV139" s="10">
        <v>41427</v>
      </c>
      <c r="BW139" s="10">
        <v>16444447</v>
      </c>
      <c r="BX139" s="10">
        <v>13842712</v>
      </c>
      <c r="BY139" s="10">
        <v>2601735</v>
      </c>
      <c r="BZ139" s="10">
        <v>11273796</v>
      </c>
      <c r="CA139" s="10">
        <v>2328292</v>
      </c>
      <c r="CB139" s="10">
        <v>8945504</v>
      </c>
      <c r="CC139" s="10">
        <v>1660431</v>
      </c>
      <c r="CD139" s="10">
        <v>1142072</v>
      </c>
      <c r="CE139" s="10">
        <v>518359</v>
      </c>
      <c r="CF139" s="10">
        <v>16622127</v>
      </c>
      <c r="CG139" s="10">
        <v>13216577</v>
      </c>
      <c r="CH139" s="10">
        <v>3405550</v>
      </c>
      <c r="CI139" s="10">
        <v>2484470</v>
      </c>
      <c r="CJ139" s="10">
        <v>2195397</v>
      </c>
      <c r="CK139" s="10">
        <v>289073</v>
      </c>
      <c r="CL139" s="10">
        <v>1334913</v>
      </c>
      <c r="CM139" s="10">
        <v>1062366</v>
      </c>
      <c r="CN139" s="10">
        <v>272547</v>
      </c>
      <c r="CO139" s="10">
        <v>2855195</v>
      </c>
      <c r="CP139" s="10">
        <v>514416</v>
      </c>
      <c r="CQ139" s="10">
        <v>2340779</v>
      </c>
      <c r="CR139" s="10">
        <v>3936183</v>
      </c>
      <c r="CS139" s="10">
        <v>3927178</v>
      </c>
      <c r="CT139" s="10">
        <v>9005</v>
      </c>
      <c r="CU139" s="10">
        <v>14241774</v>
      </c>
      <c r="CV139" s="10">
        <v>13300148</v>
      </c>
      <c r="CW139" s="10">
        <v>941626</v>
      </c>
      <c r="CX139" s="10">
        <v>4400949</v>
      </c>
      <c r="CY139" s="10">
        <v>2338822</v>
      </c>
      <c r="CZ139" s="10">
        <v>2062127</v>
      </c>
      <c r="DA139" s="10">
        <v>47966679</v>
      </c>
      <c r="DB139" s="10">
        <v>26321529</v>
      </c>
      <c r="DC139" s="10">
        <v>21645150</v>
      </c>
      <c r="DD139" s="10">
        <v>10314006</v>
      </c>
      <c r="DE139" s="10">
        <v>8927889</v>
      </c>
      <c r="DF139" s="10">
        <v>1386117</v>
      </c>
      <c r="DG139" s="10">
        <v>1613218</v>
      </c>
      <c r="DH139" s="10">
        <v>769640</v>
      </c>
      <c r="DI139" s="10">
        <v>843578</v>
      </c>
      <c r="DJ139" s="10">
        <v>29427689</v>
      </c>
      <c r="DK139" s="10">
        <v>10817126</v>
      </c>
      <c r="DL139" s="10">
        <v>18610563</v>
      </c>
      <c r="DM139" s="10">
        <v>1843953</v>
      </c>
      <c r="DN139" s="10">
        <v>681763</v>
      </c>
      <c r="DO139" s="10">
        <v>1162190</v>
      </c>
      <c r="DP139" s="10">
        <v>6399546</v>
      </c>
      <c r="DQ139" s="10">
        <v>3544245</v>
      </c>
      <c r="DR139" s="10">
        <v>2855301</v>
      </c>
      <c r="DS139" s="10">
        <v>34051193</v>
      </c>
      <c r="DT139" s="10">
        <v>16659323</v>
      </c>
      <c r="DU139" s="10">
        <v>17391870</v>
      </c>
      <c r="DV139" s="10">
        <v>4772407</v>
      </c>
      <c r="DW139" s="10">
        <v>4772407</v>
      </c>
      <c r="DX139" s="10">
        <v>0</v>
      </c>
      <c r="DY139" s="10">
        <v>5953158</v>
      </c>
      <c r="DZ139" s="10">
        <v>2261134</v>
      </c>
      <c r="EA139" s="10">
        <v>3692024</v>
      </c>
      <c r="EB139" s="10">
        <v>2663696</v>
      </c>
      <c r="EC139" s="10">
        <v>2472203</v>
      </c>
      <c r="ED139" s="10">
        <v>191493</v>
      </c>
      <c r="EE139" s="10">
        <v>13176899</v>
      </c>
      <c r="EF139" s="10">
        <v>1980456</v>
      </c>
      <c r="EG139" s="10">
        <v>11196443</v>
      </c>
      <c r="EH139" s="10">
        <v>27505744</v>
      </c>
      <c r="EI139" s="10">
        <v>2791071</v>
      </c>
      <c r="EJ139" s="10">
        <v>24714673</v>
      </c>
      <c r="EK139" s="10">
        <v>4192941</v>
      </c>
      <c r="EL139" s="10">
        <v>3380688</v>
      </c>
      <c r="EM139" s="10">
        <v>812253</v>
      </c>
      <c r="EN139" s="10">
        <v>1452076</v>
      </c>
      <c r="EO139" s="10">
        <v>1450732</v>
      </c>
      <c r="EP139" s="10">
        <v>1344</v>
      </c>
      <c r="EQ139" s="10">
        <v>8105120</v>
      </c>
      <c r="ER139" s="10">
        <v>4915104</v>
      </c>
      <c r="ES139" s="10">
        <v>3190016</v>
      </c>
      <c r="ET139" s="10">
        <v>11159071</v>
      </c>
      <c r="EU139" s="10">
        <v>10563238</v>
      </c>
      <c r="EV139" s="10">
        <v>595833</v>
      </c>
      <c r="EW139" s="10">
        <v>4917565</v>
      </c>
      <c r="EX139" s="10">
        <v>4400361</v>
      </c>
      <c r="EY139" s="10">
        <v>517204</v>
      </c>
      <c r="EZ139" s="10">
        <v>12373256</v>
      </c>
      <c r="FA139" s="10">
        <v>11911050</v>
      </c>
      <c r="FB139" s="10">
        <v>462206</v>
      </c>
      <c r="FC139" s="10">
        <v>698753</v>
      </c>
      <c r="FD139" s="10">
        <v>657115</v>
      </c>
      <c r="FE139" s="10">
        <v>41638</v>
      </c>
      <c r="FF139" s="344"/>
      <c r="FG139" s="344"/>
      <c r="FH139" s="341"/>
    </row>
    <row r="140" spans="1:164" ht="25.5" customHeight="1">
      <c r="A140" s="666" t="s">
        <v>597</v>
      </c>
      <c r="B140" s="666"/>
      <c r="C140" s="666"/>
      <c r="D140" s="10">
        <v>400553069</v>
      </c>
      <c r="E140" s="10"/>
      <c r="F140" s="10"/>
      <c r="G140" s="10">
        <v>149976789</v>
      </c>
      <c r="H140" s="10">
        <v>250576280</v>
      </c>
      <c r="I140" s="10">
        <v>3876652</v>
      </c>
      <c r="J140" s="10">
        <v>1442878</v>
      </c>
      <c r="K140" s="10">
        <v>2433774</v>
      </c>
      <c r="L140" s="10">
        <v>646104</v>
      </c>
      <c r="M140" s="10">
        <v>296030</v>
      </c>
      <c r="N140" s="10">
        <v>350074</v>
      </c>
      <c r="O140" s="10">
        <v>6508430</v>
      </c>
      <c r="P140" s="10">
        <v>1836452</v>
      </c>
      <c r="Q140" s="10">
        <v>4671978</v>
      </c>
      <c r="R140" s="10">
        <v>2138061</v>
      </c>
      <c r="S140" s="10">
        <v>440385</v>
      </c>
      <c r="T140" s="10">
        <v>1697676</v>
      </c>
      <c r="U140" s="10">
        <v>67136020</v>
      </c>
      <c r="V140" s="10">
        <v>22573330</v>
      </c>
      <c r="W140" s="10">
        <v>44562690</v>
      </c>
      <c r="X140" s="10">
        <v>8670822</v>
      </c>
      <c r="Y140" s="10">
        <v>1848132</v>
      </c>
      <c r="Z140" s="10">
        <v>6822690</v>
      </c>
      <c r="AA140" s="10">
        <v>7461694</v>
      </c>
      <c r="AB140" s="10">
        <v>6229478</v>
      </c>
      <c r="AC140" s="10">
        <v>1232216</v>
      </c>
      <c r="AD140" s="10">
        <v>585892</v>
      </c>
      <c r="AE140" s="10">
        <v>377831</v>
      </c>
      <c r="AF140" s="10">
        <v>208061</v>
      </c>
      <c r="AG140" s="10">
        <v>2739177</v>
      </c>
      <c r="AH140" s="10">
        <v>0</v>
      </c>
      <c r="AI140" s="10">
        <v>2739177</v>
      </c>
      <c r="AJ140" s="10">
        <v>15425781</v>
      </c>
      <c r="AK140" s="10">
        <v>2629134</v>
      </c>
      <c r="AL140" s="10">
        <v>12796647</v>
      </c>
      <c r="AM140" s="10">
        <v>7119507</v>
      </c>
      <c r="AN140" s="10">
        <v>2704291</v>
      </c>
      <c r="AO140" s="10">
        <v>4415216</v>
      </c>
      <c r="AP140" s="10">
        <v>3720545</v>
      </c>
      <c r="AQ140" s="10">
        <v>2804011</v>
      </c>
      <c r="AR140" s="10">
        <v>916534</v>
      </c>
      <c r="AS140" s="10">
        <v>737759</v>
      </c>
      <c r="AT140" s="10">
        <v>406572</v>
      </c>
      <c r="AU140" s="10">
        <v>331187</v>
      </c>
      <c r="AV140" s="10">
        <v>18073617</v>
      </c>
      <c r="AW140" s="10">
        <v>6531010</v>
      </c>
      <c r="AX140" s="10">
        <v>11542607</v>
      </c>
      <c r="AY140" s="10">
        <v>4568559</v>
      </c>
      <c r="AZ140" s="10">
        <v>1519672</v>
      </c>
      <c r="BA140" s="10">
        <v>3048887</v>
      </c>
      <c r="BB140" s="10">
        <v>2300877</v>
      </c>
      <c r="BC140" s="10">
        <v>1144574</v>
      </c>
      <c r="BD140" s="10">
        <v>1156303</v>
      </c>
      <c r="BE140" s="10">
        <v>2976196</v>
      </c>
      <c r="BF140" s="10">
        <v>253421</v>
      </c>
      <c r="BG140" s="10">
        <v>2722775</v>
      </c>
      <c r="BH140" s="10">
        <v>4309634</v>
      </c>
      <c r="BI140" s="10">
        <v>1631346</v>
      </c>
      <c r="BJ140" s="10">
        <v>2678288</v>
      </c>
      <c r="BK140" s="10">
        <v>2388901</v>
      </c>
      <c r="BL140" s="10">
        <v>1530902</v>
      </c>
      <c r="BM140" s="10">
        <v>857999</v>
      </c>
      <c r="BN140" s="10">
        <v>1034665</v>
      </c>
      <c r="BO140" s="10">
        <v>645026</v>
      </c>
      <c r="BP140" s="10">
        <v>389639</v>
      </c>
      <c r="BQ140" s="10">
        <v>9162374</v>
      </c>
      <c r="BR140" s="10">
        <v>5210990</v>
      </c>
      <c r="BS140" s="10">
        <v>3951384</v>
      </c>
      <c r="BT140" s="10">
        <v>10506885</v>
      </c>
      <c r="BU140" s="10">
        <v>7782972</v>
      </c>
      <c r="BV140" s="10">
        <v>2723913</v>
      </c>
      <c r="BW140" s="10">
        <v>8942392</v>
      </c>
      <c r="BX140" s="10">
        <v>2979346</v>
      </c>
      <c r="BY140" s="10">
        <v>5963046</v>
      </c>
      <c r="BZ140" s="10">
        <v>6901652</v>
      </c>
      <c r="CA140" s="10">
        <v>1745768</v>
      </c>
      <c r="CB140" s="10">
        <v>5155884</v>
      </c>
      <c r="CC140" s="10">
        <v>2435188</v>
      </c>
      <c r="CD140" s="10">
        <v>1373434</v>
      </c>
      <c r="CE140" s="10">
        <v>1061754</v>
      </c>
      <c r="CF140" s="10">
        <v>5762344</v>
      </c>
      <c r="CG140" s="10">
        <v>2916680</v>
      </c>
      <c r="CH140" s="10">
        <v>2845664</v>
      </c>
      <c r="CI140" s="10">
        <v>578110</v>
      </c>
      <c r="CJ140" s="10">
        <v>144207</v>
      </c>
      <c r="CK140" s="10">
        <v>433903</v>
      </c>
      <c r="CL140" s="10">
        <v>2780223</v>
      </c>
      <c r="CM140" s="10">
        <v>398631</v>
      </c>
      <c r="CN140" s="10">
        <v>2381592</v>
      </c>
      <c r="CO140" s="10">
        <v>4122728</v>
      </c>
      <c r="CP140" s="10">
        <v>283607</v>
      </c>
      <c r="CQ140" s="10">
        <v>3839121</v>
      </c>
      <c r="CR140" s="10">
        <v>1722629</v>
      </c>
      <c r="CS140" s="10">
        <v>1494359</v>
      </c>
      <c r="CT140" s="10">
        <v>228270</v>
      </c>
      <c r="CU140" s="10">
        <v>9219339</v>
      </c>
      <c r="CV140" s="10">
        <v>6714242</v>
      </c>
      <c r="CW140" s="10">
        <v>2505097</v>
      </c>
      <c r="CX140" s="10">
        <v>2007622</v>
      </c>
      <c r="CY140" s="10">
        <v>976057</v>
      </c>
      <c r="CZ140" s="10">
        <v>1031565</v>
      </c>
      <c r="DA140" s="10">
        <v>42532443</v>
      </c>
      <c r="DB140" s="10">
        <v>18059777</v>
      </c>
      <c r="DC140" s="10">
        <v>24472666</v>
      </c>
      <c r="DD140" s="10">
        <v>7670715</v>
      </c>
      <c r="DE140" s="10">
        <v>1753871</v>
      </c>
      <c r="DF140" s="10">
        <v>5916844</v>
      </c>
      <c r="DG140" s="10">
        <v>4122006</v>
      </c>
      <c r="DH140" s="10">
        <v>3453742</v>
      </c>
      <c r="DI140" s="10">
        <v>668264</v>
      </c>
      <c r="DJ140" s="10">
        <v>8536398</v>
      </c>
      <c r="DK140" s="10">
        <v>2955072</v>
      </c>
      <c r="DL140" s="10">
        <v>5581326</v>
      </c>
      <c r="DM140" s="10">
        <v>2927445</v>
      </c>
      <c r="DN140" s="10">
        <v>1146363</v>
      </c>
      <c r="DO140" s="10">
        <v>1781082</v>
      </c>
      <c r="DP140" s="10">
        <v>5579026</v>
      </c>
      <c r="DQ140" s="10">
        <v>1254183</v>
      </c>
      <c r="DR140" s="10">
        <v>4324843</v>
      </c>
      <c r="DS140" s="10">
        <v>16612686</v>
      </c>
      <c r="DT140" s="10">
        <v>6349982</v>
      </c>
      <c r="DU140" s="10">
        <v>10262704</v>
      </c>
      <c r="DV140" s="10">
        <v>1509337</v>
      </c>
      <c r="DW140" s="10">
        <v>1186237</v>
      </c>
      <c r="DX140" s="10">
        <v>323100</v>
      </c>
      <c r="DY140" s="10">
        <v>5052489</v>
      </c>
      <c r="DZ140" s="10">
        <v>2278798</v>
      </c>
      <c r="EA140" s="10">
        <v>2773691</v>
      </c>
      <c r="EB140" s="10">
        <v>791973</v>
      </c>
      <c r="EC140" s="10">
        <v>511835</v>
      </c>
      <c r="ED140" s="10">
        <v>280138</v>
      </c>
      <c r="EE140" s="10">
        <v>3751685</v>
      </c>
      <c r="EF140" s="10">
        <v>840195</v>
      </c>
      <c r="EG140" s="10">
        <v>2911490</v>
      </c>
      <c r="EH140" s="10">
        <v>39654667</v>
      </c>
      <c r="EI140" s="10">
        <v>7406316</v>
      </c>
      <c r="EJ140" s="10">
        <v>32248351</v>
      </c>
      <c r="EK140" s="10">
        <v>4173419</v>
      </c>
      <c r="EL140" s="10">
        <v>1528139</v>
      </c>
      <c r="EM140" s="10">
        <v>2645280</v>
      </c>
      <c r="EN140" s="10">
        <v>988659</v>
      </c>
      <c r="EO140" s="10">
        <v>842735</v>
      </c>
      <c r="EP140" s="10">
        <v>145924</v>
      </c>
      <c r="EQ140" s="10">
        <v>7683189</v>
      </c>
      <c r="ER140" s="10">
        <v>3007543</v>
      </c>
      <c r="ES140" s="10">
        <v>4675646</v>
      </c>
      <c r="ET140" s="10">
        <v>12449476</v>
      </c>
      <c r="EU140" s="10">
        <v>4267837</v>
      </c>
      <c r="EV140" s="10">
        <v>8181639</v>
      </c>
      <c r="EW140" s="10">
        <v>883468</v>
      </c>
      <c r="EX140" s="10">
        <v>568273</v>
      </c>
      <c r="EY140" s="10">
        <v>315195</v>
      </c>
      <c r="EZ140" s="10">
        <v>8759253</v>
      </c>
      <c r="FA140" s="10">
        <v>3512896</v>
      </c>
      <c r="FB140" s="10">
        <v>5246357</v>
      </c>
      <c r="FC140" s="10">
        <v>314356</v>
      </c>
      <c r="FD140" s="10">
        <v>188227</v>
      </c>
      <c r="FE140" s="10">
        <v>126129</v>
      </c>
      <c r="FF140" s="344"/>
      <c r="FG140" s="344"/>
      <c r="FH140" s="341"/>
    </row>
    <row r="141" spans="1:164" ht="25.5" customHeight="1">
      <c r="A141" s="666" t="s">
        <v>598</v>
      </c>
      <c r="B141" s="666"/>
      <c r="C141" s="666"/>
      <c r="D141" s="10">
        <v>388611471</v>
      </c>
      <c r="E141" s="10"/>
      <c r="F141" s="10"/>
      <c r="G141" s="10">
        <v>151802283</v>
      </c>
      <c r="H141" s="10">
        <v>236809188</v>
      </c>
      <c r="I141" s="10">
        <v>3744496</v>
      </c>
      <c r="J141" s="10">
        <v>1497618</v>
      </c>
      <c r="K141" s="10">
        <v>2246878</v>
      </c>
      <c r="L141" s="10">
        <v>846583</v>
      </c>
      <c r="M141" s="10">
        <v>390335</v>
      </c>
      <c r="N141" s="10">
        <v>456248</v>
      </c>
      <c r="O141" s="10">
        <v>7291237</v>
      </c>
      <c r="P141" s="10">
        <v>1300395</v>
      </c>
      <c r="Q141" s="10">
        <v>5990842</v>
      </c>
      <c r="R141" s="10">
        <v>1967761</v>
      </c>
      <c r="S141" s="10">
        <v>515039</v>
      </c>
      <c r="T141" s="10">
        <v>1452722</v>
      </c>
      <c r="U141" s="10">
        <v>53287277</v>
      </c>
      <c r="V141" s="10">
        <v>19361276</v>
      </c>
      <c r="W141" s="10">
        <v>33926001</v>
      </c>
      <c r="X141" s="10">
        <v>7378033</v>
      </c>
      <c r="Y141" s="10">
        <v>1648312</v>
      </c>
      <c r="Z141" s="10">
        <v>5729721</v>
      </c>
      <c r="AA141" s="10">
        <v>5683271</v>
      </c>
      <c r="AB141" s="10">
        <v>4224793</v>
      </c>
      <c r="AC141" s="10">
        <v>1458478</v>
      </c>
      <c r="AD141" s="10">
        <v>637475</v>
      </c>
      <c r="AE141" s="10">
        <v>406560</v>
      </c>
      <c r="AF141" s="10">
        <v>230915</v>
      </c>
      <c r="AG141" s="10">
        <v>2264532</v>
      </c>
      <c r="AH141" s="10">
        <v>0</v>
      </c>
      <c r="AI141" s="10">
        <v>2264532</v>
      </c>
      <c r="AJ141" s="10">
        <v>20192106</v>
      </c>
      <c r="AK141" s="10">
        <v>7272202</v>
      </c>
      <c r="AL141" s="10">
        <v>12919904</v>
      </c>
      <c r="AM141" s="10">
        <v>7991865</v>
      </c>
      <c r="AN141" s="10">
        <v>2770508</v>
      </c>
      <c r="AO141" s="10">
        <v>5221357</v>
      </c>
      <c r="AP141" s="10">
        <v>3161879</v>
      </c>
      <c r="AQ141" s="10">
        <v>2367661</v>
      </c>
      <c r="AR141" s="10">
        <v>794218</v>
      </c>
      <c r="AS141" s="10">
        <v>861704</v>
      </c>
      <c r="AT141" s="10">
        <v>595945</v>
      </c>
      <c r="AU141" s="10">
        <v>265759</v>
      </c>
      <c r="AV141" s="10">
        <v>21544647</v>
      </c>
      <c r="AW141" s="10">
        <v>10557612</v>
      </c>
      <c r="AX141" s="10">
        <v>10987035</v>
      </c>
      <c r="AY141" s="10">
        <v>5230101</v>
      </c>
      <c r="AZ141" s="10">
        <v>1771373</v>
      </c>
      <c r="BA141" s="10">
        <v>3458728</v>
      </c>
      <c r="BB141" s="10">
        <v>3231366</v>
      </c>
      <c r="BC141" s="10">
        <v>970784</v>
      </c>
      <c r="BD141" s="10">
        <v>2260582</v>
      </c>
      <c r="BE141" s="10">
        <v>4201937</v>
      </c>
      <c r="BF141" s="10">
        <v>539998</v>
      </c>
      <c r="BG141" s="10">
        <v>3661939</v>
      </c>
      <c r="BH141" s="10">
        <v>3258317</v>
      </c>
      <c r="BI141" s="10">
        <v>1224113</v>
      </c>
      <c r="BJ141" s="10">
        <v>2034204</v>
      </c>
      <c r="BK141" s="10">
        <v>3098593</v>
      </c>
      <c r="BL141" s="10">
        <v>1605950</v>
      </c>
      <c r="BM141" s="10">
        <v>1492643</v>
      </c>
      <c r="BN141" s="10">
        <v>981459</v>
      </c>
      <c r="BO141" s="10">
        <v>631940</v>
      </c>
      <c r="BP141" s="10">
        <v>349519</v>
      </c>
      <c r="BQ141" s="10">
        <v>7952806</v>
      </c>
      <c r="BR141" s="10">
        <v>5033595</v>
      </c>
      <c r="BS141" s="10">
        <v>2919211</v>
      </c>
      <c r="BT141" s="10">
        <v>8908373</v>
      </c>
      <c r="BU141" s="10">
        <v>6526807</v>
      </c>
      <c r="BV141" s="10">
        <v>2381566</v>
      </c>
      <c r="BW141" s="10">
        <v>9045581</v>
      </c>
      <c r="BX141" s="10">
        <v>3282471</v>
      </c>
      <c r="BY141" s="10">
        <v>5763110</v>
      </c>
      <c r="BZ141" s="10">
        <v>6272248</v>
      </c>
      <c r="CA141" s="10">
        <v>2038768</v>
      </c>
      <c r="CB141" s="10">
        <v>4233480</v>
      </c>
      <c r="CC141" s="10">
        <v>2263386</v>
      </c>
      <c r="CD141" s="10">
        <v>1184703</v>
      </c>
      <c r="CE141" s="10">
        <v>1078683</v>
      </c>
      <c r="CF141" s="10">
        <v>6238683</v>
      </c>
      <c r="CG141" s="10">
        <v>3560061</v>
      </c>
      <c r="CH141" s="10">
        <v>2678622</v>
      </c>
      <c r="CI141" s="10">
        <v>899172</v>
      </c>
      <c r="CJ141" s="10">
        <v>662796</v>
      </c>
      <c r="CK141" s="10">
        <v>236376</v>
      </c>
      <c r="CL141" s="10">
        <v>2373153</v>
      </c>
      <c r="CM141" s="10">
        <v>338988</v>
      </c>
      <c r="CN141" s="10">
        <v>2034165</v>
      </c>
      <c r="CO141" s="10">
        <v>5222143</v>
      </c>
      <c r="CP141" s="10">
        <v>257159</v>
      </c>
      <c r="CQ141" s="10">
        <v>4964984</v>
      </c>
      <c r="CR141" s="10">
        <v>1933905</v>
      </c>
      <c r="CS141" s="10">
        <v>1663401</v>
      </c>
      <c r="CT141" s="10">
        <v>270504</v>
      </c>
      <c r="CU141" s="10">
        <v>9121881</v>
      </c>
      <c r="CV141" s="10">
        <v>5309171</v>
      </c>
      <c r="CW141" s="10">
        <v>3812710</v>
      </c>
      <c r="CX141" s="10">
        <v>2034588</v>
      </c>
      <c r="CY141" s="10">
        <v>1003576</v>
      </c>
      <c r="CZ141" s="10">
        <v>1031012</v>
      </c>
      <c r="DA141" s="10">
        <v>44050528</v>
      </c>
      <c r="DB141" s="10">
        <v>20575583</v>
      </c>
      <c r="DC141" s="10">
        <v>23474945</v>
      </c>
      <c r="DD141" s="10">
        <v>8146039</v>
      </c>
      <c r="DE141" s="10">
        <v>2375744</v>
      </c>
      <c r="DF141" s="10">
        <v>5770295</v>
      </c>
      <c r="DG141" s="10">
        <v>3233555</v>
      </c>
      <c r="DH141" s="10">
        <v>2741081</v>
      </c>
      <c r="DI141" s="10">
        <v>492474</v>
      </c>
      <c r="DJ141" s="10">
        <v>9527697</v>
      </c>
      <c r="DK141" s="10">
        <v>3500326</v>
      </c>
      <c r="DL141" s="10">
        <v>6027371</v>
      </c>
      <c r="DM141" s="10">
        <v>3148875</v>
      </c>
      <c r="DN141" s="10">
        <v>1467220</v>
      </c>
      <c r="DO141" s="10">
        <v>1681655</v>
      </c>
      <c r="DP141" s="10">
        <v>4384487</v>
      </c>
      <c r="DQ141" s="10">
        <v>1661747</v>
      </c>
      <c r="DR141" s="10">
        <v>2722740</v>
      </c>
      <c r="DS141" s="10">
        <v>19058149</v>
      </c>
      <c r="DT141" s="10">
        <v>6462276</v>
      </c>
      <c r="DU141" s="10">
        <v>12595873</v>
      </c>
      <c r="DV141" s="10">
        <v>1611696</v>
      </c>
      <c r="DW141" s="10">
        <v>1293341</v>
      </c>
      <c r="DX141" s="10">
        <v>318355</v>
      </c>
      <c r="DY141" s="10">
        <v>4938761</v>
      </c>
      <c r="DZ141" s="10">
        <v>2019758</v>
      </c>
      <c r="EA141" s="10">
        <v>2919003</v>
      </c>
      <c r="EB141" s="10">
        <v>597758</v>
      </c>
      <c r="EC141" s="10">
        <v>357944</v>
      </c>
      <c r="ED141" s="10">
        <v>239814</v>
      </c>
      <c r="EE141" s="10">
        <v>4376529</v>
      </c>
      <c r="EF141" s="10">
        <v>827278</v>
      </c>
      <c r="EG141" s="10">
        <v>3549251</v>
      </c>
      <c r="EH141" s="10">
        <v>35757820</v>
      </c>
      <c r="EI141" s="10">
        <v>4750536</v>
      </c>
      <c r="EJ141" s="10">
        <v>31007284</v>
      </c>
      <c r="EK141" s="10">
        <v>2524037</v>
      </c>
      <c r="EL141" s="10">
        <v>1063653</v>
      </c>
      <c r="EM141" s="10">
        <v>1460384</v>
      </c>
      <c r="EN141" s="10">
        <v>975265</v>
      </c>
      <c r="EO141" s="10">
        <v>846401</v>
      </c>
      <c r="EP141" s="10">
        <v>128864</v>
      </c>
      <c r="EQ141" s="10">
        <v>8449046</v>
      </c>
      <c r="ER141" s="10">
        <v>3774624</v>
      </c>
      <c r="ES141" s="10">
        <v>4674422</v>
      </c>
      <c r="ET141" s="10">
        <v>10329121</v>
      </c>
      <c r="EU141" s="10">
        <v>3657533</v>
      </c>
      <c r="EV141" s="10">
        <v>6671588</v>
      </c>
      <c r="EW141" s="10">
        <v>675255</v>
      </c>
      <c r="EX141" s="10">
        <v>397962</v>
      </c>
      <c r="EY141" s="10">
        <v>277293</v>
      </c>
      <c r="EZ141" s="10">
        <v>7276445</v>
      </c>
      <c r="FA141" s="10">
        <v>3312905</v>
      </c>
      <c r="FB141" s="10">
        <v>3963540</v>
      </c>
      <c r="FC141" s="10">
        <v>429850</v>
      </c>
      <c r="FD141" s="10">
        <v>202461</v>
      </c>
      <c r="FE141" s="10">
        <v>227389</v>
      </c>
      <c r="FF141" s="344"/>
      <c r="FG141" s="344"/>
      <c r="FH141" s="341"/>
    </row>
    <row r="142" spans="1:164" ht="25.5" customHeight="1">
      <c r="A142" s="666" t="s">
        <v>599</v>
      </c>
      <c r="B142" s="666"/>
      <c r="C142" s="666"/>
      <c r="D142" s="10">
        <v>6724249422</v>
      </c>
      <c r="E142" s="10"/>
      <c r="F142" s="10"/>
      <c r="G142" s="10">
        <v>4685764661</v>
      </c>
      <c r="H142" s="10">
        <v>2038484759</v>
      </c>
      <c r="I142" s="10">
        <v>61904097</v>
      </c>
      <c r="J142" s="10">
        <v>47128420</v>
      </c>
      <c r="K142" s="10">
        <v>14775675</v>
      </c>
      <c r="L142" s="10">
        <v>88038003</v>
      </c>
      <c r="M142" s="10">
        <v>82983590</v>
      </c>
      <c r="N142" s="10">
        <v>5054414</v>
      </c>
      <c r="O142" s="10">
        <v>95131483</v>
      </c>
      <c r="P142" s="10">
        <v>63927272</v>
      </c>
      <c r="Q142" s="10">
        <v>31204212</v>
      </c>
      <c r="R142" s="10">
        <v>46419847</v>
      </c>
      <c r="S142" s="10">
        <v>36963770</v>
      </c>
      <c r="T142" s="10">
        <v>9456076</v>
      </c>
      <c r="U142" s="10">
        <v>1228687879</v>
      </c>
      <c r="V142" s="10">
        <v>743018580</v>
      </c>
      <c r="W142" s="10">
        <v>485669299</v>
      </c>
      <c r="X142" s="10">
        <v>107105930</v>
      </c>
      <c r="Y142" s="10">
        <v>74407232</v>
      </c>
      <c r="Z142" s="10">
        <v>32698698</v>
      </c>
      <c r="AA142" s="10">
        <v>64705274</v>
      </c>
      <c r="AB142" s="10">
        <v>48292915</v>
      </c>
      <c r="AC142" s="10">
        <v>16412358</v>
      </c>
      <c r="AD142" s="10">
        <v>18317985</v>
      </c>
      <c r="AE142" s="10">
        <v>15787033</v>
      </c>
      <c r="AF142" s="10">
        <v>2530953</v>
      </c>
      <c r="AG142" s="10">
        <v>15934350</v>
      </c>
      <c r="AH142" s="10">
        <v>0</v>
      </c>
      <c r="AI142" s="10">
        <v>15934350</v>
      </c>
      <c r="AJ142" s="10">
        <v>343508681</v>
      </c>
      <c r="AK142" s="10">
        <v>224703820</v>
      </c>
      <c r="AL142" s="10">
        <v>118804864</v>
      </c>
      <c r="AM142" s="10">
        <v>150310370</v>
      </c>
      <c r="AN142" s="10">
        <v>103631498</v>
      </c>
      <c r="AO142" s="10">
        <v>46678873</v>
      </c>
      <c r="AP142" s="10">
        <v>28399566</v>
      </c>
      <c r="AQ142" s="10">
        <v>24623403</v>
      </c>
      <c r="AR142" s="10">
        <v>3776163</v>
      </c>
      <c r="AS142" s="10">
        <v>29163217</v>
      </c>
      <c r="AT142" s="10">
        <v>25117953</v>
      </c>
      <c r="AU142" s="10">
        <v>4045265</v>
      </c>
      <c r="AV142" s="10">
        <v>257438885</v>
      </c>
      <c r="AW142" s="10">
        <v>162757371</v>
      </c>
      <c r="AX142" s="10">
        <v>94681514</v>
      </c>
      <c r="AY142" s="10">
        <v>81224517</v>
      </c>
      <c r="AZ142" s="10">
        <v>59000119</v>
      </c>
      <c r="BA142" s="10">
        <v>22224397</v>
      </c>
      <c r="BB142" s="10">
        <v>57240774</v>
      </c>
      <c r="BC142" s="10">
        <v>45591200</v>
      </c>
      <c r="BD142" s="10">
        <v>11649577</v>
      </c>
      <c r="BE142" s="10">
        <v>41431016</v>
      </c>
      <c r="BF142" s="10">
        <v>24083668</v>
      </c>
      <c r="BG142" s="10">
        <v>17347347</v>
      </c>
      <c r="BH142" s="10">
        <v>62026742</v>
      </c>
      <c r="BI142" s="10">
        <v>44011468</v>
      </c>
      <c r="BJ142" s="10">
        <v>18015273</v>
      </c>
      <c r="BK142" s="10">
        <v>88887763</v>
      </c>
      <c r="BL142" s="10">
        <v>64324325</v>
      </c>
      <c r="BM142" s="10">
        <v>24563439</v>
      </c>
      <c r="BN142" s="10">
        <v>22205072</v>
      </c>
      <c r="BO142" s="10">
        <v>19770340</v>
      </c>
      <c r="BP142" s="10">
        <v>2434732</v>
      </c>
      <c r="BQ142" s="10">
        <v>104972332</v>
      </c>
      <c r="BR142" s="10">
        <v>72752245</v>
      </c>
      <c r="BS142" s="10">
        <v>32220087</v>
      </c>
      <c r="BT142" s="10">
        <v>139075819</v>
      </c>
      <c r="BU142" s="10">
        <v>105180584</v>
      </c>
      <c r="BV142" s="10">
        <v>33895234</v>
      </c>
      <c r="BW142" s="10">
        <v>157775290</v>
      </c>
      <c r="BX142" s="10">
        <v>105640910</v>
      </c>
      <c r="BY142" s="10">
        <v>52134383</v>
      </c>
      <c r="BZ142" s="10">
        <v>116001765</v>
      </c>
      <c r="CA142" s="10">
        <v>85720660</v>
      </c>
      <c r="CB142" s="10">
        <v>30281105</v>
      </c>
      <c r="CC142" s="10">
        <v>41585254</v>
      </c>
      <c r="CD142" s="10">
        <v>34730786</v>
      </c>
      <c r="CE142" s="10">
        <v>6854468</v>
      </c>
      <c r="CF142" s="10">
        <v>116355345</v>
      </c>
      <c r="CG142" s="10">
        <v>85336729</v>
      </c>
      <c r="CH142" s="10">
        <v>31018615</v>
      </c>
      <c r="CI142" s="10">
        <v>23126942</v>
      </c>
      <c r="CJ142" s="10">
        <v>19403924</v>
      </c>
      <c r="CK142" s="10">
        <v>3723019</v>
      </c>
      <c r="CL142" s="10">
        <v>33570868</v>
      </c>
      <c r="CM142" s="10">
        <v>21154070</v>
      </c>
      <c r="CN142" s="10">
        <v>12416799</v>
      </c>
      <c r="CO142" s="10">
        <v>57412094</v>
      </c>
      <c r="CP142" s="10">
        <v>43752927</v>
      </c>
      <c r="CQ142" s="10">
        <v>13659167</v>
      </c>
      <c r="CR142" s="10">
        <v>18430906</v>
      </c>
      <c r="CS142" s="10">
        <v>15216594</v>
      </c>
      <c r="CT142" s="10">
        <v>3214310</v>
      </c>
      <c r="CU142" s="10">
        <v>137745676</v>
      </c>
      <c r="CV142" s="10">
        <v>116402293</v>
      </c>
      <c r="CW142" s="10">
        <v>21343385</v>
      </c>
      <c r="CX142" s="10">
        <v>65653195</v>
      </c>
      <c r="CY142" s="10">
        <v>57084653</v>
      </c>
      <c r="CZ142" s="10">
        <v>8568542</v>
      </c>
      <c r="DA142" s="10">
        <v>670486438</v>
      </c>
      <c r="DB142" s="10">
        <v>393073800</v>
      </c>
      <c r="DC142" s="10">
        <v>277412636</v>
      </c>
      <c r="DD142" s="10">
        <v>142504320</v>
      </c>
      <c r="DE142" s="10">
        <v>128897667</v>
      </c>
      <c r="DF142" s="10">
        <v>13606654</v>
      </c>
      <c r="DG142" s="10">
        <v>33915798</v>
      </c>
      <c r="DH142" s="10">
        <v>29164153</v>
      </c>
      <c r="DI142" s="10">
        <v>4751645</v>
      </c>
      <c r="DJ142" s="10">
        <v>296919050</v>
      </c>
      <c r="DK142" s="10">
        <v>237905560</v>
      </c>
      <c r="DL142" s="10">
        <v>59013490</v>
      </c>
      <c r="DM142" s="10">
        <v>58714873</v>
      </c>
      <c r="DN142" s="10">
        <v>45706763</v>
      </c>
      <c r="DO142" s="10">
        <v>13008110</v>
      </c>
      <c r="DP142" s="10">
        <v>120439236</v>
      </c>
      <c r="DQ142" s="10">
        <v>99595413</v>
      </c>
      <c r="DR142" s="10">
        <v>20843823</v>
      </c>
      <c r="DS142" s="10">
        <v>205801583</v>
      </c>
      <c r="DT142" s="10">
        <v>131074582</v>
      </c>
      <c r="DU142" s="10">
        <v>74727001</v>
      </c>
      <c r="DV142" s="10">
        <v>19843827</v>
      </c>
      <c r="DW142" s="10">
        <v>16621465</v>
      </c>
      <c r="DX142" s="10">
        <v>3222359</v>
      </c>
      <c r="DY142" s="10">
        <v>63797455</v>
      </c>
      <c r="DZ142" s="10">
        <v>45242949</v>
      </c>
      <c r="EA142" s="10">
        <v>18554507</v>
      </c>
      <c r="EB142" s="10">
        <v>20461394</v>
      </c>
      <c r="EC142" s="10">
        <v>17051254</v>
      </c>
      <c r="ED142" s="10">
        <v>3410139</v>
      </c>
      <c r="EE142" s="10">
        <v>101302941</v>
      </c>
      <c r="EF142" s="10">
        <v>64259479</v>
      </c>
      <c r="EG142" s="10">
        <v>37043462</v>
      </c>
      <c r="EH142" s="10">
        <v>544626123</v>
      </c>
      <c r="EI142" s="10">
        <v>374739801</v>
      </c>
      <c r="EJ142" s="10">
        <v>169886319</v>
      </c>
      <c r="EK142" s="10">
        <v>45525694</v>
      </c>
      <c r="EL142" s="10">
        <v>36227908</v>
      </c>
      <c r="EM142" s="10">
        <v>9297785</v>
      </c>
      <c r="EN142" s="10">
        <v>9793563</v>
      </c>
      <c r="EO142" s="10">
        <v>8633433</v>
      </c>
      <c r="EP142" s="10">
        <v>1160129</v>
      </c>
      <c r="EQ142" s="10">
        <v>146054627</v>
      </c>
      <c r="ER142" s="10">
        <v>103445108</v>
      </c>
      <c r="ES142" s="10">
        <v>42609519</v>
      </c>
      <c r="ET142" s="10">
        <v>147360384</v>
      </c>
      <c r="EU142" s="10">
        <v>112997143</v>
      </c>
      <c r="EV142" s="10">
        <v>34363241</v>
      </c>
      <c r="EW142" s="10">
        <v>26277704</v>
      </c>
      <c r="EX142" s="10">
        <v>23153918</v>
      </c>
      <c r="EY142" s="10">
        <v>3123786</v>
      </c>
      <c r="EZ142" s="10">
        <v>137361485</v>
      </c>
      <c r="FA142" s="10">
        <v>115732232</v>
      </c>
      <c r="FB142" s="10">
        <v>21629252</v>
      </c>
      <c r="FC142" s="10">
        <v>33275990</v>
      </c>
      <c r="FD142" s="10">
        <v>29741681</v>
      </c>
      <c r="FE142" s="10">
        <v>3534309</v>
      </c>
      <c r="FF142" s="344"/>
      <c r="FG142" s="344"/>
      <c r="FH142" s="341"/>
    </row>
    <row r="143" spans="1:164" ht="25.5" customHeight="1">
      <c r="A143" s="666" t="s">
        <v>600</v>
      </c>
      <c r="B143" s="666"/>
      <c r="C143" s="666"/>
      <c r="D143" s="10">
        <v>4106317962</v>
      </c>
      <c r="E143" s="10"/>
      <c r="F143" s="10"/>
      <c r="G143" s="10">
        <v>3388468752</v>
      </c>
      <c r="H143" s="10">
        <v>717849208</v>
      </c>
      <c r="I143" s="10">
        <v>36720001</v>
      </c>
      <c r="J143" s="10">
        <v>33801587</v>
      </c>
      <c r="K143" s="10">
        <v>2918412</v>
      </c>
      <c r="L143" s="10">
        <v>14763437</v>
      </c>
      <c r="M143" s="10">
        <v>14435402</v>
      </c>
      <c r="N143" s="10">
        <v>328036</v>
      </c>
      <c r="O143" s="10">
        <v>49609655</v>
      </c>
      <c r="P143" s="10">
        <v>44578291</v>
      </c>
      <c r="Q143" s="10">
        <v>5031365</v>
      </c>
      <c r="R143" s="10">
        <v>28466391</v>
      </c>
      <c r="S143" s="10">
        <v>28043108</v>
      </c>
      <c r="T143" s="10">
        <v>423282</v>
      </c>
      <c r="U143" s="10">
        <v>852706402</v>
      </c>
      <c r="V143" s="10">
        <v>629373448</v>
      </c>
      <c r="W143" s="10">
        <v>223332954</v>
      </c>
      <c r="X143" s="10">
        <v>53928049</v>
      </c>
      <c r="Y143" s="10">
        <v>49547133</v>
      </c>
      <c r="Z143" s="10">
        <v>4380916</v>
      </c>
      <c r="AA143" s="10">
        <v>41324615</v>
      </c>
      <c r="AB143" s="10">
        <v>31052311</v>
      </c>
      <c r="AC143" s="10">
        <v>10272303</v>
      </c>
      <c r="AD143" s="10">
        <v>10439530</v>
      </c>
      <c r="AE143" s="10">
        <v>9564467</v>
      </c>
      <c r="AF143" s="10">
        <v>875064</v>
      </c>
      <c r="AG143" s="10">
        <v>10230716</v>
      </c>
      <c r="AH143" s="10">
        <v>0</v>
      </c>
      <c r="AI143" s="10">
        <v>10230716</v>
      </c>
      <c r="AJ143" s="10">
        <v>177225181</v>
      </c>
      <c r="AK143" s="10">
        <v>143894248</v>
      </c>
      <c r="AL143" s="10">
        <v>33330936</v>
      </c>
      <c r="AM143" s="10">
        <v>101961822</v>
      </c>
      <c r="AN143" s="10">
        <v>90927525</v>
      </c>
      <c r="AO143" s="10">
        <v>11034298</v>
      </c>
      <c r="AP143" s="10">
        <v>16395741</v>
      </c>
      <c r="AQ143" s="10">
        <v>16395741</v>
      </c>
      <c r="AR143" s="10">
        <v>0</v>
      </c>
      <c r="AS143" s="10">
        <v>16993016</v>
      </c>
      <c r="AT143" s="10">
        <v>16973930</v>
      </c>
      <c r="AU143" s="10">
        <v>19087</v>
      </c>
      <c r="AV143" s="10">
        <v>160518599</v>
      </c>
      <c r="AW143" s="10">
        <v>116244058</v>
      </c>
      <c r="AX143" s="10">
        <v>44274541</v>
      </c>
      <c r="AY143" s="10">
        <v>33712244</v>
      </c>
      <c r="AZ143" s="10">
        <v>32780349</v>
      </c>
      <c r="BA143" s="10">
        <v>931894</v>
      </c>
      <c r="BB143" s="10">
        <v>35255365</v>
      </c>
      <c r="BC143" s="10">
        <v>35198504</v>
      </c>
      <c r="BD143" s="10">
        <v>56864</v>
      </c>
      <c r="BE143" s="10">
        <v>21058788</v>
      </c>
      <c r="BF143" s="10">
        <v>19242966</v>
      </c>
      <c r="BG143" s="10">
        <v>1815821</v>
      </c>
      <c r="BH143" s="10">
        <v>33290789</v>
      </c>
      <c r="BI143" s="10">
        <v>32461868</v>
      </c>
      <c r="BJ143" s="10">
        <v>828920</v>
      </c>
      <c r="BK143" s="10">
        <v>49640199</v>
      </c>
      <c r="BL143" s="10">
        <v>47370436</v>
      </c>
      <c r="BM143" s="10">
        <v>2269764</v>
      </c>
      <c r="BN143" s="10">
        <v>14004345</v>
      </c>
      <c r="BO143" s="10">
        <v>14004345</v>
      </c>
      <c r="BP143" s="10">
        <v>0</v>
      </c>
      <c r="BQ143" s="10">
        <v>72771287</v>
      </c>
      <c r="BR143" s="10">
        <v>54403013</v>
      </c>
      <c r="BS143" s="10">
        <v>18368274</v>
      </c>
      <c r="BT143" s="10">
        <v>80401244</v>
      </c>
      <c r="BU143" s="10">
        <v>59482375</v>
      </c>
      <c r="BV143" s="10">
        <v>20918868</v>
      </c>
      <c r="BW143" s="10">
        <v>92518255</v>
      </c>
      <c r="BX143" s="10">
        <v>72289630</v>
      </c>
      <c r="BY143" s="10">
        <v>20228628</v>
      </c>
      <c r="BZ143" s="10">
        <v>67346724</v>
      </c>
      <c r="CA143" s="10">
        <v>65794456</v>
      </c>
      <c r="CB143" s="10">
        <v>1552268</v>
      </c>
      <c r="CC143" s="10">
        <v>27394808</v>
      </c>
      <c r="CD143" s="10">
        <v>27394808</v>
      </c>
      <c r="CE143" s="10">
        <v>0</v>
      </c>
      <c r="CF143" s="10">
        <v>71156933</v>
      </c>
      <c r="CG143" s="10">
        <v>62066060</v>
      </c>
      <c r="CH143" s="10">
        <v>9090872</v>
      </c>
      <c r="CI143" s="10">
        <v>12753181</v>
      </c>
      <c r="CJ143" s="10">
        <v>12739327</v>
      </c>
      <c r="CK143" s="10">
        <v>13855</v>
      </c>
      <c r="CL143" s="10">
        <v>17838859</v>
      </c>
      <c r="CM143" s="10">
        <v>14030004</v>
      </c>
      <c r="CN143" s="10">
        <v>3808856</v>
      </c>
      <c r="CO143" s="10">
        <v>39426188</v>
      </c>
      <c r="CP143" s="10">
        <v>39426188</v>
      </c>
      <c r="CQ143" s="10">
        <v>0</v>
      </c>
      <c r="CR143" s="10">
        <v>8736448</v>
      </c>
      <c r="CS143" s="10">
        <v>8511912</v>
      </c>
      <c r="CT143" s="10">
        <v>224534</v>
      </c>
      <c r="CU143" s="10">
        <v>78012788</v>
      </c>
      <c r="CV143" s="10">
        <v>77908372</v>
      </c>
      <c r="CW143" s="10">
        <v>104418</v>
      </c>
      <c r="CX143" s="10">
        <v>28121344</v>
      </c>
      <c r="CY143" s="10">
        <v>28121344</v>
      </c>
      <c r="CZ143" s="10">
        <v>0</v>
      </c>
      <c r="DA143" s="10">
        <v>506823570</v>
      </c>
      <c r="DB143" s="10">
        <v>317179404</v>
      </c>
      <c r="DC143" s="10">
        <v>189644164</v>
      </c>
      <c r="DD143" s="10">
        <v>97036548</v>
      </c>
      <c r="DE143" s="10">
        <v>96264861</v>
      </c>
      <c r="DF143" s="10">
        <v>771688</v>
      </c>
      <c r="DG143" s="10">
        <v>7604764</v>
      </c>
      <c r="DH143" s="10">
        <v>7199861</v>
      </c>
      <c r="DI143" s="10">
        <v>404903</v>
      </c>
      <c r="DJ143" s="10">
        <v>195134290</v>
      </c>
      <c r="DK143" s="10">
        <v>193366677</v>
      </c>
      <c r="DL143" s="10">
        <v>1767613</v>
      </c>
      <c r="DM143" s="10">
        <v>33840879</v>
      </c>
      <c r="DN143" s="10">
        <v>32215614</v>
      </c>
      <c r="DO143" s="10">
        <v>1625265</v>
      </c>
      <c r="DP143" s="10">
        <v>84168571</v>
      </c>
      <c r="DQ143" s="10">
        <v>83219259</v>
      </c>
      <c r="DR143" s="10">
        <v>949312</v>
      </c>
      <c r="DS143" s="10">
        <v>107337639</v>
      </c>
      <c r="DT143" s="10">
        <v>83841958</v>
      </c>
      <c r="DU143" s="10">
        <v>23495681</v>
      </c>
      <c r="DV143" s="10">
        <v>9317129</v>
      </c>
      <c r="DW143" s="10">
        <v>7634872</v>
      </c>
      <c r="DX143" s="10">
        <v>1682254</v>
      </c>
      <c r="DY143" s="10">
        <v>30491494</v>
      </c>
      <c r="DZ143" s="10">
        <v>30396861</v>
      </c>
      <c r="EA143" s="10">
        <v>94634</v>
      </c>
      <c r="EB143" s="10">
        <v>12255354</v>
      </c>
      <c r="EC143" s="10">
        <v>11727838</v>
      </c>
      <c r="ED143" s="10">
        <v>527515</v>
      </c>
      <c r="EE143" s="10">
        <v>58259802</v>
      </c>
      <c r="EF143" s="10">
        <v>48020070</v>
      </c>
      <c r="EG143" s="10">
        <v>10239732</v>
      </c>
      <c r="EH143" s="10">
        <v>265669566</v>
      </c>
      <c r="EI143" s="10">
        <v>233501443</v>
      </c>
      <c r="EJ143" s="10">
        <v>32168120</v>
      </c>
      <c r="EK143" s="10">
        <v>28101698</v>
      </c>
      <c r="EL143" s="10">
        <v>27930926</v>
      </c>
      <c r="EM143" s="10">
        <v>170771</v>
      </c>
      <c r="EN143" s="10">
        <v>4773235</v>
      </c>
      <c r="EO143" s="10">
        <v>4493714</v>
      </c>
      <c r="EP143" s="10">
        <v>279520</v>
      </c>
      <c r="EQ143" s="10">
        <v>91406292</v>
      </c>
      <c r="ER143" s="10">
        <v>75691782</v>
      </c>
      <c r="ES143" s="10">
        <v>15714510</v>
      </c>
      <c r="ET143" s="10">
        <v>93342565</v>
      </c>
      <c r="EU143" s="10">
        <v>89154253</v>
      </c>
      <c r="EV143" s="10">
        <v>4188312</v>
      </c>
      <c r="EW143" s="10">
        <v>15411176</v>
      </c>
      <c r="EX143" s="10">
        <v>14979272</v>
      </c>
      <c r="EY143" s="10">
        <v>431904</v>
      </c>
      <c r="EZ143" s="10">
        <v>102524634</v>
      </c>
      <c r="FA143" s="10">
        <v>95497069</v>
      </c>
      <c r="FB143" s="10">
        <v>7027564</v>
      </c>
      <c r="FC143" s="10">
        <v>8095812</v>
      </c>
      <c r="FD143" s="10">
        <v>8095812</v>
      </c>
      <c r="FE143" s="10">
        <v>0</v>
      </c>
      <c r="FF143" s="344"/>
      <c r="FG143" s="344"/>
      <c r="FH143" s="341"/>
    </row>
    <row r="144" spans="1:164" ht="25.5" customHeight="1">
      <c r="A144" s="666" t="s">
        <v>533</v>
      </c>
      <c r="B144" s="666"/>
      <c r="C144" s="666"/>
      <c r="D144" s="10">
        <v>52717175</v>
      </c>
      <c r="E144" s="10"/>
      <c r="F144" s="10"/>
      <c r="G144" s="10">
        <v>52274445</v>
      </c>
      <c r="H144" s="10">
        <v>442730</v>
      </c>
      <c r="I144" s="10">
        <v>574485</v>
      </c>
      <c r="J144" s="10">
        <v>574485</v>
      </c>
      <c r="K144" s="10">
        <v>0</v>
      </c>
      <c r="L144" s="10">
        <v>438381</v>
      </c>
      <c r="M144" s="10">
        <v>438381</v>
      </c>
      <c r="N144" s="10">
        <v>0</v>
      </c>
      <c r="O144" s="10">
        <v>567202</v>
      </c>
      <c r="P144" s="10">
        <v>567202</v>
      </c>
      <c r="Q144" s="10">
        <v>0</v>
      </c>
      <c r="R144" s="10">
        <v>615351</v>
      </c>
      <c r="S144" s="10">
        <v>615351</v>
      </c>
      <c r="T144" s="10">
        <v>0</v>
      </c>
      <c r="U144" s="10">
        <v>-361677</v>
      </c>
      <c r="V144" s="10">
        <v>-361677</v>
      </c>
      <c r="W144" s="10">
        <v>0</v>
      </c>
      <c r="X144" s="10">
        <v>761622</v>
      </c>
      <c r="Y144" s="10">
        <v>761622</v>
      </c>
      <c r="Z144" s="10">
        <v>0</v>
      </c>
      <c r="AA144" s="10">
        <v>482330</v>
      </c>
      <c r="AB144" s="10">
        <v>482330</v>
      </c>
      <c r="AC144" s="10">
        <v>0</v>
      </c>
      <c r="AD144" s="10">
        <v>124999</v>
      </c>
      <c r="AE144" s="10">
        <v>124999</v>
      </c>
      <c r="AF144" s="10">
        <v>0</v>
      </c>
      <c r="AG144" s="10">
        <v>442730</v>
      </c>
      <c r="AH144" s="10">
        <v>0</v>
      </c>
      <c r="AI144" s="10">
        <v>442730</v>
      </c>
      <c r="AJ144" s="10">
        <v>3617243</v>
      </c>
      <c r="AK144" s="10">
        <v>3617243</v>
      </c>
      <c r="AL144" s="10">
        <v>0</v>
      </c>
      <c r="AM144" s="10">
        <v>1738410</v>
      </c>
      <c r="AN144" s="10">
        <v>1738410</v>
      </c>
      <c r="AO144" s="10">
        <v>0</v>
      </c>
      <c r="AP144" s="10">
        <v>513118</v>
      </c>
      <c r="AQ144" s="10">
        <v>513118</v>
      </c>
      <c r="AR144" s="10">
        <v>0</v>
      </c>
      <c r="AS144" s="10">
        <v>522185</v>
      </c>
      <c r="AT144" s="10">
        <v>522185</v>
      </c>
      <c r="AU144" s="10">
        <v>0</v>
      </c>
      <c r="AV144" s="10">
        <v>1535405</v>
      </c>
      <c r="AW144" s="10">
        <v>1535405</v>
      </c>
      <c r="AX144" s="10">
        <v>0</v>
      </c>
      <c r="AY144" s="10">
        <v>320921</v>
      </c>
      <c r="AZ144" s="10">
        <v>320921</v>
      </c>
      <c r="BA144" s="10">
        <v>0</v>
      </c>
      <c r="BB144" s="10">
        <v>1008206</v>
      </c>
      <c r="BC144" s="10">
        <v>1008206</v>
      </c>
      <c r="BD144" s="10">
        <v>0</v>
      </c>
      <c r="BE144" s="10">
        <v>623902</v>
      </c>
      <c r="BF144" s="10">
        <v>623902</v>
      </c>
      <c r="BG144" s="10">
        <v>0</v>
      </c>
      <c r="BH144" s="10">
        <v>399606</v>
      </c>
      <c r="BI144" s="10">
        <v>399606</v>
      </c>
      <c r="BJ144" s="10">
        <v>0</v>
      </c>
      <c r="BK144" s="10">
        <v>933409</v>
      </c>
      <c r="BL144" s="10">
        <v>933409</v>
      </c>
      <c r="BM144" s="10">
        <v>0</v>
      </c>
      <c r="BN144" s="10">
        <v>406013</v>
      </c>
      <c r="BO144" s="10">
        <v>406013</v>
      </c>
      <c r="BP144" s="10">
        <v>0</v>
      </c>
      <c r="BQ144" s="10">
        <v>1180750</v>
      </c>
      <c r="BR144" s="10">
        <v>1180750</v>
      </c>
      <c r="BS144" s="10">
        <v>0</v>
      </c>
      <c r="BT144" s="10">
        <v>1096984</v>
      </c>
      <c r="BU144" s="10">
        <v>1096984</v>
      </c>
      <c r="BV144" s="10">
        <v>0</v>
      </c>
      <c r="BW144" s="10">
        <v>3558961</v>
      </c>
      <c r="BX144" s="10">
        <v>3558961</v>
      </c>
      <c r="BY144" s="10">
        <v>0</v>
      </c>
      <c r="BZ144" s="10">
        <v>1459934</v>
      </c>
      <c r="CA144" s="10">
        <v>1459934</v>
      </c>
      <c r="CB144" s="10">
        <v>0</v>
      </c>
      <c r="CC144" s="10">
        <v>650317</v>
      </c>
      <c r="CD144" s="10">
        <v>650317</v>
      </c>
      <c r="CE144" s="10">
        <v>0</v>
      </c>
      <c r="CF144" s="10">
        <v>788297</v>
      </c>
      <c r="CG144" s="10">
        <v>788297</v>
      </c>
      <c r="CH144" s="10">
        <v>0</v>
      </c>
      <c r="CI144" s="10">
        <v>296101</v>
      </c>
      <c r="CJ144" s="10">
        <v>296101</v>
      </c>
      <c r="CK144" s="10">
        <v>0</v>
      </c>
      <c r="CL144" s="10">
        <v>429229</v>
      </c>
      <c r="CM144" s="10">
        <v>429229</v>
      </c>
      <c r="CN144" s="10">
        <v>0</v>
      </c>
      <c r="CO144" s="10">
        <v>890419</v>
      </c>
      <c r="CP144" s="10">
        <v>890419</v>
      </c>
      <c r="CQ144" s="10">
        <v>0</v>
      </c>
      <c r="CR144" s="10">
        <v>298994</v>
      </c>
      <c r="CS144" s="10">
        <v>298994</v>
      </c>
      <c r="CT144" s="10">
        <v>0</v>
      </c>
      <c r="CU144" s="10">
        <v>2087446</v>
      </c>
      <c r="CV144" s="10">
        <v>2087446</v>
      </c>
      <c r="CW144" s="10">
        <v>0</v>
      </c>
      <c r="CX144" s="10">
        <v>422683</v>
      </c>
      <c r="CY144" s="10">
        <v>422683</v>
      </c>
      <c r="CZ144" s="10">
        <v>0</v>
      </c>
      <c r="DA144" s="10">
        <v>2019900</v>
      </c>
      <c r="DB144" s="10">
        <v>2019900</v>
      </c>
      <c r="DC144" s="10">
        <v>0</v>
      </c>
      <c r="DD144" s="10">
        <v>2860777</v>
      </c>
      <c r="DE144" s="10">
        <v>2860777</v>
      </c>
      <c r="DF144" s="10">
        <v>0</v>
      </c>
      <c r="DG144" s="10">
        <v>84687</v>
      </c>
      <c r="DH144" s="10">
        <v>84687</v>
      </c>
      <c r="DI144" s="10">
        <v>0</v>
      </c>
      <c r="DJ144" s="10">
        <v>592918</v>
      </c>
      <c r="DK144" s="10">
        <v>592918</v>
      </c>
      <c r="DL144" s="10">
        <v>0</v>
      </c>
      <c r="DM144" s="10">
        <v>1025720</v>
      </c>
      <c r="DN144" s="10">
        <v>1025720</v>
      </c>
      <c r="DO144" s="10">
        <v>0</v>
      </c>
      <c r="DP144" s="10">
        <v>3631873</v>
      </c>
      <c r="DQ144" s="10">
        <v>3631873</v>
      </c>
      <c r="DR144" s="10">
        <v>0</v>
      </c>
      <c r="DS144" s="10">
        <v>2099043</v>
      </c>
      <c r="DT144" s="10">
        <v>2099043</v>
      </c>
      <c r="DU144" s="10">
        <v>0</v>
      </c>
      <c r="DV144" s="10">
        <v>312491</v>
      </c>
      <c r="DW144" s="10">
        <v>312491</v>
      </c>
      <c r="DX144" s="10">
        <v>0</v>
      </c>
      <c r="DY144" s="10">
        <v>678148</v>
      </c>
      <c r="DZ144" s="10">
        <v>678148</v>
      </c>
      <c r="EA144" s="10">
        <v>0</v>
      </c>
      <c r="EB144" s="10">
        <v>113415</v>
      </c>
      <c r="EC144" s="10">
        <v>113415</v>
      </c>
      <c r="ED144" s="10">
        <v>0</v>
      </c>
      <c r="EE144" s="10">
        <v>1108967</v>
      </c>
      <c r="EF144" s="10">
        <v>1108967</v>
      </c>
      <c r="EG144" s="10">
        <v>0</v>
      </c>
      <c r="EH144" s="10">
        <v>1284896</v>
      </c>
      <c r="EI144" s="10">
        <v>1284896</v>
      </c>
      <c r="EJ144" s="10">
        <v>0</v>
      </c>
      <c r="EK144" s="10">
        <v>1035592</v>
      </c>
      <c r="EL144" s="10">
        <v>1035592</v>
      </c>
      <c r="EM144" s="10">
        <v>0</v>
      </c>
      <c r="EN144" s="10">
        <v>353539</v>
      </c>
      <c r="EO144" s="10">
        <v>353539</v>
      </c>
      <c r="EP144" s="10">
        <v>0</v>
      </c>
      <c r="EQ144" s="10">
        <v>1167935</v>
      </c>
      <c r="ER144" s="10">
        <v>1167935</v>
      </c>
      <c r="ES144" s="10">
        <v>0</v>
      </c>
      <c r="ET144" s="10">
        <v>4224164</v>
      </c>
      <c r="EU144" s="10">
        <v>4224164</v>
      </c>
      <c r="EV144" s="10">
        <v>0</v>
      </c>
      <c r="EW144" s="10">
        <v>67882</v>
      </c>
      <c r="EX144" s="10">
        <v>67882</v>
      </c>
      <c r="EY144" s="10">
        <v>0</v>
      </c>
      <c r="EZ144" s="10">
        <v>1340514</v>
      </c>
      <c r="FA144" s="10">
        <v>1340514</v>
      </c>
      <c r="FB144" s="10">
        <v>0</v>
      </c>
      <c r="FC144" s="10">
        <v>290758</v>
      </c>
      <c r="FD144" s="10">
        <v>290758</v>
      </c>
      <c r="FE144" s="10">
        <v>0</v>
      </c>
      <c r="FF144" s="344"/>
      <c r="FG144" s="344"/>
      <c r="FH144" s="341"/>
    </row>
    <row r="145" spans="1:164" ht="25.5" customHeight="1">
      <c r="A145" s="666" t="s">
        <v>534</v>
      </c>
      <c r="B145" s="666"/>
      <c r="C145" s="666"/>
      <c r="D145" s="10">
        <v>3941080231</v>
      </c>
      <c r="E145" s="10"/>
      <c r="F145" s="10"/>
      <c r="G145" s="10">
        <v>3223673751</v>
      </c>
      <c r="H145" s="10">
        <v>717406478</v>
      </c>
      <c r="I145" s="10">
        <v>36145516</v>
      </c>
      <c r="J145" s="10">
        <v>33227102</v>
      </c>
      <c r="K145" s="10">
        <v>2918412</v>
      </c>
      <c r="L145" s="10">
        <v>14325056</v>
      </c>
      <c r="M145" s="10">
        <v>13997021</v>
      </c>
      <c r="N145" s="10">
        <v>328036</v>
      </c>
      <c r="O145" s="10">
        <v>49042453</v>
      </c>
      <c r="P145" s="10">
        <v>44011089</v>
      </c>
      <c r="Q145" s="10">
        <v>5031365</v>
      </c>
      <c r="R145" s="10">
        <v>27735676</v>
      </c>
      <c r="S145" s="10">
        <v>27312393</v>
      </c>
      <c r="T145" s="10">
        <v>423282</v>
      </c>
      <c r="U145" s="10">
        <v>823423592</v>
      </c>
      <c r="V145" s="10">
        <v>600090638</v>
      </c>
      <c r="W145" s="10">
        <v>223332954</v>
      </c>
      <c r="X145" s="10">
        <v>50532360</v>
      </c>
      <c r="Y145" s="10">
        <v>46151444</v>
      </c>
      <c r="Z145" s="10">
        <v>4380916</v>
      </c>
      <c r="AA145" s="10">
        <v>40798799</v>
      </c>
      <c r="AB145" s="10">
        <v>30526495</v>
      </c>
      <c r="AC145" s="10">
        <v>10272303</v>
      </c>
      <c r="AD145" s="10">
        <v>10311544</v>
      </c>
      <c r="AE145" s="10">
        <v>9436481</v>
      </c>
      <c r="AF145" s="10">
        <v>875064</v>
      </c>
      <c r="AG145" s="10">
        <v>9787986</v>
      </c>
      <c r="AH145" s="10">
        <v>0</v>
      </c>
      <c r="AI145" s="10">
        <v>9787986</v>
      </c>
      <c r="AJ145" s="10">
        <v>173358383</v>
      </c>
      <c r="AK145" s="10">
        <v>140027450</v>
      </c>
      <c r="AL145" s="10">
        <v>33330936</v>
      </c>
      <c r="AM145" s="10">
        <v>100207273</v>
      </c>
      <c r="AN145" s="10">
        <v>89172976</v>
      </c>
      <c r="AO145" s="10">
        <v>11034298</v>
      </c>
      <c r="AP145" s="10">
        <v>15882623</v>
      </c>
      <c r="AQ145" s="10">
        <v>15882623</v>
      </c>
      <c r="AR145" s="10">
        <v>0</v>
      </c>
      <c r="AS145" s="10">
        <v>15735694</v>
      </c>
      <c r="AT145" s="10">
        <v>15716608</v>
      </c>
      <c r="AU145" s="10">
        <v>19087</v>
      </c>
      <c r="AV145" s="10">
        <v>158903487</v>
      </c>
      <c r="AW145" s="10">
        <v>114628946</v>
      </c>
      <c r="AX145" s="10">
        <v>44274541</v>
      </c>
      <c r="AY145" s="10">
        <v>33389034</v>
      </c>
      <c r="AZ145" s="10">
        <v>32457139</v>
      </c>
      <c r="BA145" s="10">
        <v>931894</v>
      </c>
      <c r="BB145" s="10">
        <v>34247159</v>
      </c>
      <c r="BC145" s="10">
        <v>34190298</v>
      </c>
      <c r="BD145" s="10">
        <v>56864</v>
      </c>
      <c r="BE145" s="10">
        <v>20425644</v>
      </c>
      <c r="BF145" s="10">
        <v>18609822</v>
      </c>
      <c r="BG145" s="10">
        <v>1815821</v>
      </c>
      <c r="BH145" s="10">
        <v>31635149</v>
      </c>
      <c r="BI145" s="10">
        <v>30806228</v>
      </c>
      <c r="BJ145" s="10">
        <v>828920</v>
      </c>
      <c r="BK145" s="10">
        <v>48460219</v>
      </c>
      <c r="BL145" s="10">
        <v>46190456</v>
      </c>
      <c r="BM145" s="10">
        <v>2269764</v>
      </c>
      <c r="BN145" s="10">
        <v>13587352</v>
      </c>
      <c r="BO145" s="10">
        <v>13587352</v>
      </c>
      <c r="BP145" s="10">
        <v>0</v>
      </c>
      <c r="BQ145" s="10">
        <v>71295383</v>
      </c>
      <c r="BR145" s="10">
        <v>52927109</v>
      </c>
      <c r="BS145" s="10">
        <v>18368274</v>
      </c>
      <c r="BT145" s="10">
        <v>79241680</v>
      </c>
      <c r="BU145" s="10">
        <v>58322811</v>
      </c>
      <c r="BV145" s="10">
        <v>20918868</v>
      </c>
      <c r="BW145" s="10">
        <v>88959294</v>
      </c>
      <c r="BX145" s="10">
        <v>68730669</v>
      </c>
      <c r="BY145" s="10">
        <v>20228628</v>
      </c>
      <c r="BZ145" s="10">
        <v>65822556</v>
      </c>
      <c r="CA145" s="10">
        <v>64270288</v>
      </c>
      <c r="CB145" s="10">
        <v>1552268</v>
      </c>
      <c r="CC145" s="10">
        <v>26744491</v>
      </c>
      <c r="CD145" s="10">
        <v>26744491</v>
      </c>
      <c r="CE145" s="10">
        <v>0</v>
      </c>
      <c r="CF145" s="10">
        <v>70361035</v>
      </c>
      <c r="CG145" s="10">
        <v>61270162</v>
      </c>
      <c r="CH145" s="10">
        <v>9090872</v>
      </c>
      <c r="CI145" s="10">
        <v>10975585</v>
      </c>
      <c r="CJ145" s="10">
        <v>10961731</v>
      </c>
      <c r="CK145" s="10">
        <v>13855</v>
      </c>
      <c r="CL145" s="10">
        <v>17407001</v>
      </c>
      <c r="CM145" s="10">
        <v>13598146</v>
      </c>
      <c r="CN145" s="10">
        <v>3808856</v>
      </c>
      <c r="CO145" s="10">
        <v>38535769</v>
      </c>
      <c r="CP145" s="10">
        <v>38535769</v>
      </c>
      <c r="CQ145" s="10">
        <v>0</v>
      </c>
      <c r="CR145" s="10">
        <v>8437454</v>
      </c>
      <c r="CS145" s="10">
        <v>8212918</v>
      </c>
      <c r="CT145" s="10">
        <v>224534</v>
      </c>
      <c r="CU145" s="10">
        <v>75641433</v>
      </c>
      <c r="CV145" s="10">
        <v>75537017</v>
      </c>
      <c r="CW145" s="10">
        <v>104418</v>
      </c>
      <c r="CX145" s="10">
        <v>27649384</v>
      </c>
      <c r="CY145" s="10">
        <v>27649384</v>
      </c>
      <c r="CZ145" s="10">
        <v>0</v>
      </c>
      <c r="DA145" s="10">
        <v>490357917</v>
      </c>
      <c r="DB145" s="10">
        <v>300713751</v>
      </c>
      <c r="DC145" s="10">
        <v>189644164</v>
      </c>
      <c r="DD145" s="10">
        <v>94175771</v>
      </c>
      <c r="DE145" s="10">
        <v>93404084</v>
      </c>
      <c r="DF145" s="10">
        <v>771688</v>
      </c>
      <c r="DG145" s="10">
        <v>5631680</v>
      </c>
      <c r="DH145" s="10">
        <v>5226777</v>
      </c>
      <c r="DI145" s="10">
        <v>404903</v>
      </c>
      <c r="DJ145" s="10">
        <v>170551234</v>
      </c>
      <c r="DK145" s="10">
        <v>168783621</v>
      </c>
      <c r="DL145" s="10">
        <v>1767613</v>
      </c>
      <c r="DM145" s="10">
        <v>31268358</v>
      </c>
      <c r="DN145" s="10">
        <v>29643093</v>
      </c>
      <c r="DO145" s="10">
        <v>1625265</v>
      </c>
      <c r="DP145" s="10">
        <v>76019528</v>
      </c>
      <c r="DQ145" s="10">
        <v>75070216</v>
      </c>
      <c r="DR145" s="10">
        <v>949312</v>
      </c>
      <c r="DS145" s="10">
        <v>103768924</v>
      </c>
      <c r="DT145" s="10">
        <v>80273243</v>
      </c>
      <c r="DU145" s="10">
        <v>23495681</v>
      </c>
      <c r="DV145" s="10">
        <v>8897561</v>
      </c>
      <c r="DW145" s="10">
        <v>7215304</v>
      </c>
      <c r="DX145" s="10">
        <v>1682254</v>
      </c>
      <c r="DY145" s="10">
        <v>29322276</v>
      </c>
      <c r="DZ145" s="10">
        <v>29227643</v>
      </c>
      <c r="EA145" s="10">
        <v>94634</v>
      </c>
      <c r="EB145" s="10">
        <v>12140340</v>
      </c>
      <c r="EC145" s="10">
        <v>11612824</v>
      </c>
      <c r="ED145" s="10">
        <v>527515</v>
      </c>
      <c r="EE145" s="10">
        <v>57150835</v>
      </c>
      <c r="EF145" s="10">
        <v>46911103</v>
      </c>
      <c r="EG145" s="10">
        <v>10239732</v>
      </c>
      <c r="EH145" s="10">
        <v>258008330</v>
      </c>
      <c r="EI145" s="10">
        <v>225840207</v>
      </c>
      <c r="EJ145" s="10">
        <v>32168120</v>
      </c>
      <c r="EK145" s="10">
        <v>24919683</v>
      </c>
      <c r="EL145" s="10">
        <v>24748911</v>
      </c>
      <c r="EM145" s="10">
        <v>170771</v>
      </c>
      <c r="EN145" s="10">
        <v>4419696</v>
      </c>
      <c r="EO145" s="10">
        <v>4140175</v>
      </c>
      <c r="EP145" s="10">
        <v>279520</v>
      </c>
      <c r="EQ145" s="10">
        <v>90233994</v>
      </c>
      <c r="ER145" s="10">
        <v>74519484</v>
      </c>
      <c r="ES145" s="10">
        <v>15714510</v>
      </c>
      <c r="ET145" s="10">
        <v>72699102</v>
      </c>
      <c r="EU145" s="10">
        <v>68510790</v>
      </c>
      <c r="EV145" s="10">
        <v>4188312</v>
      </c>
      <c r="EW145" s="10">
        <v>13716128</v>
      </c>
      <c r="EX145" s="10">
        <v>13284224</v>
      </c>
      <c r="EY145" s="10">
        <v>431904</v>
      </c>
      <c r="EZ145" s="10">
        <v>101169257</v>
      </c>
      <c r="FA145" s="10">
        <v>94141692</v>
      </c>
      <c r="FB145" s="10">
        <v>7027564</v>
      </c>
      <c r="FC145" s="10">
        <v>7623553</v>
      </c>
      <c r="FD145" s="10">
        <v>7623553</v>
      </c>
      <c r="FE145" s="10">
        <v>0</v>
      </c>
      <c r="FF145" s="344"/>
      <c r="FG145" s="344"/>
      <c r="FH145" s="341"/>
    </row>
    <row r="146" spans="1:164" ht="25.5" customHeight="1">
      <c r="A146" s="666" t="s">
        <v>535</v>
      </c>
      <c r="B146" s="666"/>
      <c r="C146" s="666"/>
      <c r="D146" s="10">
        <v>102321208</v>
      </c>
      <c r="E146" s="10"/>
      <c r="F146" s="10"/>
      <c r="G146" s="10">
        <v>102321208</v>
      </c>
      <c r="H146" s="10">
        <v>0</v>
      </c>
      <c r="I146" s="10">
        <v>0</v>
      </c>
      <c r="J146" s="10">
        <v>0</v>
      </c>
      <c r="K146" s="10">
        <v>0</v>
      </c>
      <c r="L146" s="10">
        <v>0</v>
      </c>
      <c r="M146" s="10">
        <v>0</v>
      </c>
      <c r="N146" s="10">
        <v>0</v>
      </c>
      <c r="O146" s="10">
        <v>0</v>
      </c>
      <c r="P146" s="10">
        <v>0</v>
      </c>
      <c r="Q146" s="10">
        <v>0</v>
      </c>
      <c r="R146" s="10">
        <v>115364</v>
      </c>
      <c r="S146" s="10">
        <v>115364</v>
      </c>
      <c r="T146" s="10">
        <v>0</v>
      </c>
      <c r="U146" s="10">
        <v>20240478</v>
      </c>
      <c r="V146" s="10">
        <v>20240478</v>
      </c>
      <c r="W146" s="10">
        <v>0</v>
      </c>
      <c r="X146" s="10">
        <v>2536366</v>
      </c>
      <c r="Y146" s="10">
        <v>2536366</v>
      </c>
      <c r="Z146" s="10">
        <v>0</v>
      </c>
      <c r="AA146" s="10">
        <v>43486</v>
      </c>
      <c r="AB146" s="10">
        <v>43486</v>
      </c>
      <c r="AC146" s="10">
        <v>0</v>
      </c>
      <c r="AD146" s="10">
        <v>2987</v>
      </c>
      <c r="AE146" s="10">
        <v>2987</v>
      </c>
      <c r="AF146" s="10">
        <v>0</v>
      </c>
      <c r="AG146" s="10">
        <v>0</v>
      </c>
      <c r="AH146" s="10">
        <v>0</v>
      </c>
      <c r="AI146" s="10">
        <v>0</v>
      </c>
      <c r="AJ146" s="10">
        <v>249555</v>
      </c>
      <c r="AK146" s="10">
        <v>249555</v>
      </c>
      <c r="AL146" s="10">
        <v>0</v>
      </c>
      <c r="AM146" s="10">
        <v>0</v>
      </c>
      <c r="AN146" s="10">
        <v>0</v>
      </c>
      <c r="AO146" s="10">
        <v>0</v>
      </c>
      <c r="AP146" s="10">
        <v>0</v>
      </c>
      <c r="AQ146" s="10">
        <v>0</v>
      </c>
      <c r="AR146" s="10">
        <v>0</v>
      </c>
      <c r="AS146" s="10">
        <v>735137</v>
      </c>
      <c r="AT146" s="10">
        <v>735137</v>
      </c>
      <c r="AU146" s="10">
        <v>0</v>
      </c>
      <c r="AV146" s="10">
        <v>66793</v>
      </c>
      <c r="AW146" s="10">
        <v>66793</v>
      </c>
      <c r="AX146" s="10">
        <v>0</v>
      </c>
      <c r="AY146" s="10">
        <v>2289</v>
      </c>
      <c r="AZ146" s="10">
        <v>2289</v>
      </c>
      <c r="BA146" s="10">
        <v>0</v>
      </c>
      <c r="BB146" s="10">
        <v>0</v>
      </c>
      <c r="BC146" s="10">
        <v>0</v>
      </c>
      <c r="BD146" s="10">
        <v>0</v>
      </c>
      <c r="BE146" s="10">
        <v>9242</v>
      </c>
      <c r="BF146" s="10">
        <v>9242</v>
      </c>
      <c r="BG146" s="10">
        <v>0</v>
      </c>
      <c r="BH146" s="10">
        <v>1256034</v>
      </c>
      <c r="BI146" s="10">
        <v>1256034</v>
      </c>
      <c r="BJ146" s="10">
        <v>0</v>
      </c>
      <c r="BK146" s="10">
        <v>34982</v>
      </c>
      <c r="BL146" s="10">
        <v>34982</v>
      </c>
      <c r="BM146" s="10">
        <v>0</v>
      </c>
      <c r="BN146" s="10">
        <v>10980</v>
      </c>
      <c r="BO146" s="10">
        <v>10980</v>
      </c>
      <c r="BP146" s="10">
        <v>0</v>
      </c>
      <c r="BQ146" s="10">
        <v>99237</v>
      </c>
      <c r="BR146" s="10">
        <v>99237</v>
      </c>
      <c r="BS146" s="10">
        <v>0</v>
      </c>
      <c r="BT146" s="10">
        <v>11619</v>
      </c>
      <c r="BU146" s="10">
        <v>11619</v>
      </c>
      <c r="BV146" s="10">
        <v>0</v>
      </c>
      <c r="BW146" s="10">
        <v>0</v>
      </c>
      <c r="BX146" s="10">
        <v>0</v>
      </c>
      <c r="BY146" s="10">
        <v>0</v>
      </c>
      <c r="BZ146" s="10">
        <v>64234</v>
      </c>
      <c r="CA146" s="10">
        <v>64234</v>
      </c>
      <c r="CB146" s="10">
        <v>0</v>
      </c>
      <c r="CC146" s="10">
        <v>0</v>
      </c>
      <c r="CD146" s="10">
        <v>0</v>
      </c>
      <c r="CE146" s="10">
        <v>0</v>
      </c>
      <c r="CF146" s="10">
        <v>7601</v>
      </c>
      <c r="CG146" s="10">
        <v>7601</v>
      </c>
      <c r="CH146" s="10">
        <v>0</v>
      </c>
      <c r="CI146" s="10">
        <v>1481495</v>
      </c>
      <c r="CJ146" s="10">
        <v>1481495</v>
      </c>
      <c r="CK146" s="10">
        <v>0</v>
      </c>
      <c r="CL146" s="10">
        <v>2629</v>
      </c>
      <c r="CM146" s="10">
        <v>2629</v>
      </c>
      <c r="CN146" s="10">
        <v>0</v>
      </c>
      <c r="CO146" s="10">
        <v>0</v>
      </c>
      <c r="CP146" s="10">
        <v>0</v>
      </c>
      <c r="CQ146" s="10">
        <v>0</v>
      </c>
      <c r="CR146" s="10">
        <v>0</v>
      </c>
      <c r="CS146" s="10">
        <v>0</v>
      </c>
      <c r="CT146" s="10">
        <v>0</v>
      </c>
      <c r="CU146" s="10">
        <v>180868</v>
      </c>
      <c r="CV146" s="10">
        <v>180868</v>
      </c>
      <c r="CW146" s="10">
        <v>0</v>
      </c>
      <c r="CX146" s="10">
        <v>49277</v>
      </c>
      <c r="CY146" s="10">
        <v>49277</v>
      </c>
      <c r="CZ146" s="10">
        <v>0</v>
      </c>
      <c r="DA146" s="10">
        <v>14445753</v>
      </c>
      <c r="DB146" s="10">
        <v>14445753</v>
      </c>
      <c r="DC146" s="10">
        <v>0</v>
      </c>
      <c r="DD146" s="10">
        <v>0</v>
      </c>
      <c r="DE146" s="10">
        <v>0</v>
      </c>
      <c r="DF146" s="10">
        <v>0</v>
      </c>
      <c r="DG146" s="10">
        <v>1888397</v>
      </c>
      <c r="DH146" s="10">
        <v>1888397</v>
      </c>
      <c r="DI146" s="10">
        <v>0</v>
      </c>
      <c r="DJ146" s="10">
        <v>23990138</v>
      </c>
      <c r="DK146" s="10">
        <v>23990138</v>
      </c>
      <c r="DL146" s="10">
        <v>0</v>
      </c>
      <c r="DM146" s="10">
        <v>1546801</v>
      </c>
      <c r="DN146" s="10">
        <v>1546801</v>
      </c>
      <c r="DO146" s="10">
        <v>0</v>
      </c>
      <c r="DP146" s="10">
        <v>4517170</v>
      </c>
      <c r="DQ146" s="10">
        <v>4517170</v>
      </c>
      <c r="DR146" s="10">
        <v>0</v>
      </c>
      <c r="DS146" s="10">
        <v>1469672</v>
      </c>
      <c r="DT146" s="10">
        <v>1469672</v>
      </c>
      <c r="DU146" s="10">
        <v>0</v>
      </c>
      <c r="DV146" s="10">
        <v>0</v>
      </c>
      <c r="DW146" s="10">
        <v>0</v>
      </c>
      <c r="DX146" s="10">
        <v>0</v>
      </c>
      <c r="DY146" s="10">
        <v>491070</v>
      </c>
      <c r="DZ146" s="10">
        <v>491070</v>
      </c>
      <c r="EA146" s="10">
        <v>0</v>
      </c>
      <c r="EB146" s="10">
        <v>1599</v>
      </c>
      <c r="EC146" s="10">
        <v>1599</v>
      </c>
      <c r="ED146" s="10">
        <v>0</v>
      </c>
      <c r="EE146" s="10">
        <v>0</v>
      </c>
      <c r="EF146" s="10">
        <v>0</v>
      </c>
      <c r="EG146" s="10">
        <v>0</v>
      </c>
      <c r="EH146" s="10">
        <v>6376340</v>
      </c>
      <c r="EI146" s="10">
        <v>6376340</v>
      </c>
      <c r="EJ146" s="10">
        <v>0</v>
      </c>
      <c r="EK146" s="10">
        <v>2146423</v>
      </c>
      <c r="EL146" s="10">
        <v>2146423</v>
      </c>
      <c r="EM146" s="10">
        <v>0</v>
      </c>
      <c r="EN146" s="10">
        <v>0</v>
      </c>
      <c r="EO146" s="10">
        <v>0</v>
      </c>
      <c r="EP146" s="10">
        <v>0</v>
      </c>
      <c r="EQ146" s="10">
        <v>4363</v>
      </c>
      <c r="ER146" s="10">
        <v>4363</v>
      </c>
      <c r="ES146" s="10">
        <v>0</v>
      </c>
      <c r="ET146" s="10">
        <v>16419299</v>
      </c>
      <c r="EU146" s="10">
        <v>16419299</v>
      </c>
      <c r="EV146" s="10">
        <v>0</v>
      </c>
      <c r="EW146" s="10">
        <v>1627166</v>
      </c>
      <c r="EX146" s="10">
        <v>1627166</v>
      </c>
      <c r="EY146" s="10">
        <v>0</v>
      </c>
      <c r="EZ146" s="10">
        <v>14863</v>
      </c>
      <c r="FA146" s="10">
        <v>14863</v>
      </c>
      <c r="FB146" s="10">
        <v>0</v>
      </c>
      <c r="FC146" s="10">
        <v>181501</v>
      </c>
      <c r="FD146" s="10">
        <v>181501</v>
      </c>
      <c r="FE146" s="10">
        <v>0</v>
      </c>
      <c r="FF146" s="344"/>
      <c r="FG146" s="344"/>
      <c r="FH146" s="341"/>
    </row>
    <row r="147" spans="1:164" ht="15" customHeight="1">
      <c r="A147" s="666" t="s">
        <v>601</v>
      </c>
      <c r="B147" s="666"/>
      <c r="C147" s="666"/>
      <c r="D147" s="10">
        <v>10199348</v>
      </c>
      <c r="E147" s="10"/>
      <c r="F147" s="10"/>
      <c r="G147" s="10">
        <v>10199348</v>
      </c>
      <c r="H147" s="10">
        <v>0</v>
      </c>
      <c r="I147" s="10">
        <v>0</v>
      </c>
      <c r="J147" s="10">
        <v>0</v>
      </c>
      <c r="K147" s="10">
        <v>0</v>
      </c>
      <c r="L147" s="10">
        <v>0</v>
      </c>
      <c r="M147" s="10">
        <v>0</v>
      </c>
      <c r="N147" s="10">
        <v>0</v>
      </c>
      <c r="O147" s="10">
        <v>0</v>
      </c>
      <c r="P147" s="10">
        <v>0</v>
      </c>
      <c r="Q147" s="10">
        <v>0</v>
      </c>
      <c r="R147" s="10">
        <v>0</v>
      </c>
      <c r="S147" s="10">
        <v>0</v>
      </c>
      <c r="T147" s="10">
        <v>0</v>
      </c>
      <c r="U147" s="10">
        <v>9404009</v>
      </c>
      <c r="V147" s="10">
        <v>9404009</v>
      </c>
      <c r="W147" s="10">
        <v>0</v>
      </c>
      <c r="X147" s="10">
        <v>97701</v>
      </c>
      <c r="Y147" s="10">
        <v>97701</v>
      </c>
      <c r="Z147" s="10">
        <v>0</v>
      </c>
      <c r="AA147" s="10">
        <v>0</v>
      </c>
      <c r="AB147" s="10">
        <v>0</v>
      </c>
      <c r="AC147" s="10">
        <v>0</v>
      </c>
      <c r="AD147" s="10">
        <v>0</v>
      </c>
      <c r="AE147" s="10">
        <v>0</v>
      </c>
      <c r="AF147" s="10">
        <v>0</v>
      </c>
      <c r="AG147" s="10">
        <v>0</v>
      </c>
      <c r="AH147" s="10">
        <v>0</v>
      </c>
      <c r="AI147" s="10">
        <v>0</v>
      </c>
      <c r="AJ147" s="10">
        <v>0</v>
      </c>
      <c r="AK147" s="10">
        <v>0</v>
      </c>
      <c r="AL147" s="10">
        <v>0</v>
      </c>
      <c r="AM147" s="10">
        <v>16139</v>
      </c>
      <c r="AN147" s="10">
        <v>16139</v>
      </c>
      <c r="AO147" s="10">
        <v>0</v>
      </c>
      <c r="AP147" s="10">
        <v>0</v>
      </c>
      <c r="AQ147" s="10">
        <v>0</v>
      </c>
      <c r="AR147" s="10">
        <v>0</v>
      </c>
      <c r="AS147" s="10">
        <v>0</v>
      </c>
      <c r="AT147" s="10">
        <v>0</v>
      </c>
      <c r="AU147" s="10">
        <v>0</v>
      </c>
      <c r="AV147" s="10">
        <v>12914</v>
      </c>
      <c r="AW147" s="10">
        <v>12914</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50961</v>
      </c>
      <c r="BU147" s="10">
        <v>50961</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103041</v>
      </c>
      <c r="CV147" s="10">
        <v>103041</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107077</v>
      </c>
      <c r="DW147" s="10">
        <v>107077</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44"/>
      <c r="FG147" s="344"/>
      <c r="FH147" s="341"/>
    </row>
    <row r="148" spans="1:164" ht="25.5" customHeight="1">
      <c r="A148" s="666" t="s">
        <v>602</v>
      </c>
      <c r="B148" s="666"/>
      <c r="C148" s="666"/>
      <c r="D148" s="10">
        <v>2617931460</v>
      </c>
      <c r="E148" s="10"/>
      <c r="F148" s="10"/>
      <c r="G148" s="10">
        <v>1297295909</v>
      </c>
      <c r="H148" s="10">
        <v>1320635551</v>
      </c>
      <c r="I148" s="10">
        <v>25184096</v>
      </c>
      <c r="J148" s="10">
        <v>13326833</v>
      </c>
      <c r="K148" s="10">
        <v>11857263</v>
      </c>
      <c r="L148" s="10">
        <v>73274566</v>
      </c>
      <c r="M148" s="10">
        <v>68548188</v>
      </c>
      <c r="N148" s="10">
        <v>4726378</v>
      </c>
      <c r="O148" s="10">
        <v>45521828</v>
      </c>
      <c r="P148" s="10">
        <v>19348981</v>
      </c>
      <c r="Q148" s="10">
        <v>26172847</v>
      </c>
      <c r="R148" s="10">
        <v>17953456</v>
      </c>
      <c r="S148" s="10">
        <v>8920662</v>
      </c>
      <c r="T148" s="10">
        <v>9032794</v>
      </c>
      <c r="U148" s="10">
        <v>375981477</v>
      </c>
      <c r="V148" s="10">
        <v>113645132</v>
      </c>
      <c r="W148" s="10">
        <v>262336345</v>
      </c>
      <c r="X148" s="10">
        <v>53177881</v>
      </c>
      <c r="Y148" s="10">
        <v>24860099</v>
      </c>
      <c r="Z148" s="10">
        <v>28317782</v>
      </c>
      <c r="AA148" s="10">
        <v>23380659</v>
      </c>
      <c r="AB148" s="10">
        <v>17240604</v>
      </c>
      <c r="AC148" s="10">
        <v>6140055</v>
      </c>
      <c r="AD148" s="10">
        <v>7878455</v>
      </c>
      <c r="AE148" s="10">
        <v>6222566</v>
      </c>
      <c r="AF148" s="10">
        <v>1655889</v>
      </c>
      <c r="AG148" s="10">
        <v>5703634</v>
      </c>
      <c r="AH148" s="10">
        <v>0</v>
      </c>
      <c r="AI148" s="10">
        <v>5703634</v>
      </c>
      <c r="AJ148" s="10">
        <v>166283500</v>
      </c>
      <c r="AK148" s="10">
        <v>80809572</v>
      </c>
      <c r="AL148" s="10">
        <v>85473928</v>
      </c>
      <c r="AM148" s="10">
        <v>48348548</v>
      </c>
      <c r="AN148" s="10">
        <v>12703973</v>
      </c>
      <c r="AO148" s="10">
        <v>35644575</v>
      </c>
      <c r="AP148" s="10">
        <v>12003825</v>
      </c>
      <c r="AQ148" s="10">
        <v>8227662</v>
      </c>
      <c r="AR148" s="10">
        <v>3776163</v>
      </c>
      <c r="AS148" s="10">
        <v>12170201</v>
      </c>
      <c r="AT148" s="10">
        <v>8144023</v>
      </c>
      <c r="AU148" s="10">
        <v>4026178</v>
      </c>
      <c r="AV148" s="10">
        <v>96920286</v>
      </c>
      <c r="AW148" s="10">
        <v>46513313</v>
      </c>
      <c r="AX148" s="10">
        <v>50406973</v>
      </c>
      <c r="AY148" s="10">
        <v>47512273</v>
      </c>
      <c r="AZ148" s="10">
        <v>26219770</v>
      </c>
      <c r="BA148" s="10">
        <v>21292503</v>
      </c>
      <c r="BB148" s="10">
        <v>21985409</v>
      </c>
      <c r="BC148" s="10">
        <v>10392696</v>
      </c>
      <c r="BD148" s="10">
        <v>11592713</v>
      </c>
      <c r="BE148" s="10">
        <v>20372228</v>
      </c>
      <c r="BF148" s="10">
        <v>4840702</v>
      </c>
      <c r="BG148" s="10">
        <v>15531526</v>
      </c>
      <c r="BH148" s="10">
        <v>28735953</v>
      </c>
      <c r="BI148" s="10">
        <v>11549600</v>
      </c>
      <c r="BJ148" s="10">
        <v>17186353</v>
      </c>
      <c r="BK148" s="10">
        <v>39247564</v>
      </c>
      <c r="BL148" s="10">
        <v>16953889</v>
      </c>
      <c r="BM148" s="10">
        <v>22293675</v>
      </c>
      <c r="BN148" s="10">
        <v>8200727</v>
      </c>
      <c r="BO148" s="10">
        <v>5765995</v>
      </c>
      <c r="BP148" s="10">
        <v>2434732</v>
      </c>
      <c r="BQ148" s="10">
        <v>32201045</v>
      </c>
      <c r="BR148" s="10">
        <v>18349232</v>
      </c>
      <c r="BS148" s="10">
        <v>13851813</v>
      </c>
      <c r="BT148" s="10">
        <v>58674575</v>
      </c>
      <c r="BU148" s="10">
        <v>45698209</v>
      </c>
      <c r="BV148" s="10">
        <v>12976366</v>
      </c>
      <c r="BW148" s="10">
        <v>65257035</v>
      </c>
      <c r="BX148" s="10">
        <v>33351280</v>
      </c>
      <c r="BY148" s="10">
        <v>31905755</v>
      </c>
      <c r="BZ148" s="10">
        <v>48655041</v>
      </c>
      <c r="CA148" s="10">
        <v>19926204</v>
      </c>
      <c r="CB148" s="10">
        <v>28728837</v>
      </c>
      <c r="CC148" s="10">
        <v>14190446</v>
      </c>
      <c r="CD148" s="10">
        <v>7335978</v>
      </c>
      <c r="CE148" s="10">
        <v>6854468</v>
      </c>
      <c r="CF148" s="10">
        <v>45198412</v>
      </c>
      <c r="CG148" s="10">
        <v>23270669</v>
      </c>
      <c r="CH148" s="10">
        <v>21927743</v>
      </c>
      <c r="CI148" s="10">
        <v>10373761</v>
      </c>
      <c r="CJ148" s="10">
        <v>6664597</v>
      </c>
      <c r="CK148" s="10">
        <v>3709164</v>
      </c>
      <c r="CL148" s="10">
        <v>15732009</v>
      </c>
      <c r="CM148" s="10">
        <v>7124066</v>
      </c>
      <c r="CN148" s="10">
        <v>8607943</v>
      </c>
      <c r="CO148" s="10">
        <v>17985906</v>
      </c>
      <c r="CP148" s="10">
        <v>4326739</v>
      </c>
      <c r="CQ148" s="10">
        <v>13659167</v>
      </c>
      <c r="CR148" s="10">
        <v>9694458</v>
      </c>
      <c r="CS148" s="10">
        <v>6704682</v>
      </c>
      <c r="CT148" s="10">
        <v>2989776</v>
      </c>
      <c r="CU148" s="10">
        <v>59732888</v>
      </c>
      <c r="CV148" s="10">
        <v>38493921</v>
      </c>
      <c r="CW148" s="10">
        <v>21238967</v>
      </c>
      <c r="CX148" s="10">
        <v>37531851</v>
      </c>
      <c r="CY148" s="10">
        <v>28963309</v>
      </c>
      <c r="CZ148" s="10">
        <v>8568542</v>
      </c>
      <c r="DA148" s="10">
        <v>163662868</v>
      </c>
      <c r="DB148" s="10">
        <v>75894396</v>
      </c>
      <c r="DC148" s="10">
        <v>87768472</v>
      </c>
      <c r="DD148" s="10">
        <v>45467772</v>
      </c>
      <c r="DE148" s="10">
        <v>32632806</v>
      </c>
      <c r="DF148" s="10">
        <v>12834966</v>
      </c>
      <c r="DG148" s="10">
        <v>26311034</v>
      </c>
      <c r="DH148" s="10">
        <v>21964292</v>
      </c>
      <c r="DI148" s="10">
        <v>4346742</v>
      </c>
      <c r="DJ148" s="10">
        <v>101784760</v>
      </c>
      <c r="DK148" s="10">
        <v>44538883</v>
      </c>
      <c r="DL148" s="10">
        <v>57245877</v>
      </c>
      <c r="DM148" s="10">
        <v>24873994</v>
      </c>
      <c r="DN148" s="10">
        <v>13491149</v>
      </c>
      <c r="DO148" s="10">
        <v>11382845</v>
      </c>
      <c r="DP148" s="10">
        <v>36270665</v>
      </c>
      <c r="DQ148" s="10">
        <v>16376154</v>
      </c>
      <c r="DR148" s="10">
        <v>19894511</v>
      </c>
      <c r="DS148" s="10">
        <v>98463944</v>
      </c>
      <c r="DT148" s="10">
        <v>47232624</v>
      </c>
      <c r="DU148" s="10">
        <v>51231320</v>
      </c>
      <c r="DV148" s="10">
        <v>10526698</v>
      </c>
      <c r="DW148" s="10">
        <v>8986593</v>
      </c>
      <c r="DX148" s="10">
        <v>1540105</v>
      </c>
      <c r="DY148" s="10">
        <v>33305961</v>
      </c>
      <c r="DZ148" s="10">
        <v>14846088</v>
      </c>
      <c r="EA148" s="10">
        <v>18459873</v>
      </c>
      <c r="EB148" s="10">
        <v>8206040</v>
      </c>
      <c r="EC148" s="10">
        <v>5323416</v>
      </c>
      <c r="ED148" s="10">
        <v>2882624</v>
      </c>
      <c r="EE148" s="10">
        <v>43043139</v>
      </c>
      <c r="EF148" s="10">
        <v>16239409</v>
      </c>
      <c r="EG148" s="10">
        <v>26803730</v>
      </c>
      <c r="EH148" s="10">
        <v>278956557</v>
      </c>
      <c r="EI148" s="10">
        <v>141238358</v>
      </c>
      <c r="EJ148" s="10">
        <v>137718199</v>
      </c>
      <c r="EK148" s="10">
        <v>17423996</v>
      </c>
      <c r="EL148" s="10">
        <v>8296982</v>
      </c>
      <c r="EM148" s="10">
        <v>9127014</v>
      </c>
      <c r="EN148" s="10">
        <v>5020328</v>
      </c>
      <c r="EO148" s="10">
        <v>4139719</v>
      </c>
      <c r="EP148" s="10">
        <v>880609</v>
      </c>
      <c r="EQ148" s="10">
        <v>54648335</v>
      </c>
      <c r="ER148" s="10">
        <v>27753326</v>
      </c>
      <c r="ES148" s="10">
        <v>26895009</v>
      </c>
      <c r="ET148" s="10">
        <v>54017819</v>
      </c>
      <c r="EU148" s="10">
        <v>23842890</v>
      </c>
      <c r="EV148" s="10">
        <v>30174929</v>
      </c>
      <c r="EW148" s="10">
        <v>10866528</v>
      </c>
      <c r="EX148" s="10">
        <v>8174646</v>
      </c>
      <c r="EY148" s="10">
        <v>2691882</v>
      </c>
      <c r="EZ148" s="10">
        <v>34836851</v>
      </c>
      <c r="FA148" s="10">
        <v>20235163</v>
      </c>
      <c r="FB148" s="10">
        <v>14601688</v>
      </c>
      <c r="FC148" s="10">
        <v>25180178</v>
      </c>
      <c r="FD148" s="10">
        <v>21645869</v>
      </c>
      <c r="FE148" s="10">
        <v>3534309</v>
      </c>
      <c r="FF148" s="344"/>
      <c r="FG148" s="344"/>
      <c r="FH148" s="341"/>
    </row>
    <row r="149" spans="1:164" ht="15" customHeight="1">
      <c r="A149" s="666" t="s">
        <v>603</v>
      </c>
      <c r="B149" s="666"/>
      <c r="C149" s="666"/>
      <c r="D149" s="446"/>
      <c r="E149" s="446"/>
      <c r="F149" s="446"/>
      <c r="G149" s="446"/>
      <c r="H149" s="446"/>
      <c r="I149" s="446"/>
      <c r="J149" s="446"/>
      <c r="K149" s="446"/>
      <c r="L149" s="446"/>
      <c r="M149" s="446"/>
      <c r="N149" s="446"/>
      <c r="O149" s="446"/>
      <c r="P149" s="446"/>
      <c r="Q149" s="446"/>
      <c r="R149" s="446"/>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U149" s="446"/>
      <c r="DV149" s="446"/>
      <c r="DW149" s="446"/>
      <c r="DX149" s="446"/>
      <c r="DY149" s="446"/>
      <c r="DZ149" s="446"/>
      <c r="EA149" s="446"/>
      <c r="EB149" s="446"/>
      <c r="EC149" s="446"/>
      <c r="ED149" s="446"/>
      <c r="EE149" s="446"/>
      <c r="EF149" s="446"/>
      <c r="EG149" s="446"/>
      <c r="EH149" s="446"/>
      <c r="EI149" s="446"/>
      <c r="EJ149" s="446"/>
      <c r="EK149" s="446"/>
      <c r="EL149" s="446"/>
      <c r="EM149" s="446"/>
      <c r="EN149" s="446"/>
      <c r="EO149" s="446"/>
      <c r="EP149" s="446"/>
      <c r="EQ149" s="446"/>
      <c r="ER149" s="446"/>
      <c r="ES149" s="446"/>
      <c r="ET149" s="446"/>
      <c r="EU149" s="446"/>
      <c r="EV149" s="446"/>
      <c r="EW149" s="446"/>
      <c r="EX149" s="446"/>
      <c r="EY149" s="446"/>
      <c r="EZ149" s="446"/>
      <c r="FA149" s="446"/>
      <c r="FB149" s="446"/>
      <c r="FC149" s="446"/>
      <c r="FD149" s="446"/>
      <c r="FE149" s="446"/>
      <c r="FF149" s="344"/>
      <c r="FG149" s="344"/>
      <c r="FH149" s="341"/>
    </row>
    <row r="150" spans="1:164" ht="25.5" customHeight="1">
      <c r="A150" s="666" t="s">
        <v>604</v>
      </c>
      <c r="B150" s="666"/>
      <c r="C150" s="666"/>
      <c r="D150" s="10">
        <v>750368126</v>
      </c>
      <c r="E150" s="10"/>
      <c r="F150" s="10"/>
      <c r="G150" s="10">
        <v>447342582</v>
      </c>
      <c r="H150" s="10">
        <v>303025544</v>
      </c>
      <c r="I150" s="10">
        <v>2916519</v>
      </c>
      <c r="J150" s="10">
        <v>1331356</v>
      </c>
      <c r="K150" s="10">
        <v>1585163</v>
      </c>
      <c r="L150" s="10">
        <v>3899085</v>
      </c>
      <c r="M150" s="10">
        <v>3722534</v>
      </c>
      <c r="N150" s="10">
        <v>176551</v>
      </c>
      <c r="O150" s="10">
        <v>13310766</v>
      </c>
      <c r="P150" s="10">
        <v>5640896</v>
      </c>
      <c r="Q150" s="10">
        <v>7669870</v>
      </c>
      <c r="R150" s="10">
        <v>5635409</v>
      </c>
      <c r="S150" s="10">
        <v>1928105</v>
      </c>
      <c r="T150" s="10">
        <v>3707304</v>
      </c>
      <c r="U150" s="10">
        <v>67120187</v>
      </c>
      <c r="V150" s="10">
        <v>32348393</v>
      </c>
      <c r="W150" s="10">
        <v>34771794</v>
      </c>
      <c r="X150" s="10">
        <v>15218179</v>
      </c>
      <c r="Y150" s="10">
        <v>10886051</v>
      </c>
      <c r="Z150" s="10">
        <v>4332128</v>
      </c>
      <c r="AA150" s="10">
        <v>14371640</v>
      </c>
      <c r="AB150" s="10">
        <v>14060214</v>
      </c>
      <c r="AC150" s="10">
        <v>311426</v>
      </c>
      <c r="AD150" s="10">
        <v>1959018</v>
      </c>
      <c r="AE150" s="10">
        <v>1557691</v>
      </c>
      <c r="AF150" s="10">
        <v>401327</v>
      </c>
      <c r="AG150" s="10">
        <v>1246362</v>
      </c>
      <c r="AH150" s="10">
        <v>0</v>
      </c>
      <c r="AI150" s="10">
        <v>1246362</v>
      </c>
      <c r="AJ150" s="10">
        <v>23822406</v>
      </c>
      <c r="AK150" s="10">
        <v>5883188</v>
      </c>
      <c r="AL150" s="10">
        <v>17939218</v>
      </c>
      <c r="AM150" s="10">
        <v>9723662</v>
      </c>
      <c r="AN150" s="10">
        <v>3162845</v>
      </c>
      <c r="AO150" s="10">
        <v>6560817</v>
      </c>
      <c r="AP150" s="10">
        <v>1102763</v>
      </c>
      <c r="AQ150" s="10">
        <v>882377</v>
      </c>
      <c r="AR150" s="10">
        <v>220386</v>
      </c>
      <c r="AS150" s="10">
        <v>3085448</v>
      </c>
      <c r="AT150" s="10">
        <v>2798627</v>
      </c>
      <c r="AU150" s="10">
        <v>286821</v>
      </c>
      <c r="AV150" s="10">
        <v>34125098</v>
      </c>
      <c r="AW150" s="10">
        <v>28923299</v>
      </c>
      <c r="AX150" s="10">
        <v>5201799</v>
      </c>
      <c r="AY150" s="10">
        <v>19347767</v>
      </c>
      <c r="AZ150" s="10">
        <v>17746280</v>
      </c>
      <c r="BA150" s="10">
        <v>1601487</v>
      </c>
      <c r="BB150" s="10">
        <v>5933831</v>
      </c>
      <c r="BC150" s="10">
        <v>4628041</v>
      </c>
      <c r="BD150" s="10">
        <v>1305790</v>
      </c>
      <c r="BE150" s="10">
        <v>8790815</v>
      </c>
      <c r="BF150" s="10">
        <v>3012146</v>
      </c>
      <c r="BG150" s="10">
        <v>5778669</v>
      </c>
      <c r="BH150" s="10">
        <v>15760407</v>
      </c>
      <c r="BI150" s="10">
        <v>5608934</v>
      </c>
      <c r="BJ150" s="10">
        <v>10151473</v>
      </c>
      <c r="BK150" s="10">
        <v>15095722</v>
      </c>
      <c r="BL150" s="10">
        <v>7649926</v>
      </c>
      <c r="BM150" s="10">
        <v>7445796</v>
      </c>
      <c r="BN150" s="10">
        <v>3644143</v>
      </c>
      <c r="BO150" s="10">
        <v>3533877</v>
      </c>
      <c r="BP150" s="10">
        <v>110266</v>
      </c>
      <c r="BQ150" s="10">
        <v>14425593</v>
      </c>
      <c r="BR150" s="10">
        <v>12346157</v>
      </c>
      <c r="BS150" s="10">
        <v>2079436</v>
      </c>
      <c r="BT150" s="10">
        <v>32890962</v>
      </c>
      <c r="BU150" s="10">
        <v>32617803</v>
      </c>
      <c r="BV150" s="10">
        <v>273159</v>
      </c>
      <c r="BW150" s="10">
        <v>19666087</v>
      </c>
      <c r="BX150" s="10">
        <v>16261253</v>
      </c>
      <c r="BY150" s="10">
        <v>3404834</v>
      </c>
      <c r="BZ150" s="10">
        <v>18181923</v>
      </c>
      <c r="CA150" s="10">
        <v>6404341</v>
      </c>
      <c r="CB150" s="10">
        <v>11777582</v>
      </c>
      <c r="CC150" s="10">
        <v>2935285</v>
      </c>
      <c r="CD150" s="10">
        <v>1742166</v>
      </c>
      <c r="CE150" s="10">
        <v>1193119</v>
      </c>
      <c r="CF150" s="10">
        <v>19040750</v>
      </c>
      <c r="CG150" s="10">
        <v>13623039</v>
      </c>
      <c r="CH150" s="10">
        <v>5417711</v>
      </c>
      <c r="CI150" s="10">
        <v>3068301</v>
      </c>
      <c r="CJ150" s="10">
        <v>2659962</v>
      </c>
      <c r="CK150" s="10">
        <v>408339</v>
      </c>
      <c r="CL150" s="10">
        <v>2399576</v>
      </c>
      <c r="CM150" s="10">
        <v>1446232</v>
      </c>
      <c r="CN150" s="10">
        <v>953344</v>
      </c>
      <c r="CO150" s="10">
        <v>4194537</v>
      </c>
      <c r="CP150" s="10">
        <v>926030</v>
      </c>
      <c r="CQ150" s="10">
        <v>3268507</v>
      </c>
      <c r="CR150" s="10">
        <v>4758656</v>
      </c>
      <c r="CS150" s="10">
        <v>4741402</v>
      </c>
      <c r="CT150" s="10">
        <v>17254</v>
      </c>
      <c r="CU150" s="10">
        <v>21302530</v>
      </c>
      <c r="CV150" s="10">
        <v>18655604</v>
      </c>
      <c r="CW150" s="10">
        <v>2646926</v>
      </c>
      <c r="CX150" s="10">
        <v>5676083</v>
      </c>
      <c r="CY150" s="10">
        <v>2911340</v>
      </c>
      <c r="CZ150" s="10">
        <v>2764743</v>
      </c>
      <c r="DA150" s="10">
        <v>76495339</v>
      </c>
      <c r="DB150" s="10">
        <v>42615731</v>
      </c>
      <c r="DC150" s="10">
        <v>33879608</v>
      </c>
      <c r="DD150" s="10">
        <v>11521232</v>
      </c>
      <c r="DE150" s="10">
        <v>9224067</v>
      </c>
      <c r="DF150" s="10">
        <v>2297165</v>
      </c>
      <c r="DG150" s="10">
        <v>2712601</v>
      </c>
      <c r="DH150" s="10">
        <v>1462624</v>
      </c>
      <c r="DI150" s="10">
        <v>1249977</v>
      </c>
      <c r="DJ150" s="10">
        <v>40808056</v>
      </c>
      <c r="DK150" s="10">
        <v>19258061</v>
      </c>
      <c r="DL150" s="10">
        <v>21549995</v>
      </c>
      <c r="DM150" s="10">
        <v>4959924</v>
      </c>
      <c r="DN150" s="10">
        <v>2878379</v>
      </c>
      <c r="DO150" s="10">
        <v>2081545</v>
      </c>
      <c r="DP150" s="10">
        <v>9038586</v>
      </c>
      <c r="DQ150" s="10">
        <v>4466551</v>
      </c>
      <c r="DR150" s="10">
        <v>4572035</v>
      </c>
      <c r="DS150" s="10">
        <v>40560975</v>
      </c>
      <c r="DT150" s="10">
        <v>19655708</v>
      </c>
      <c r="DU150" s="10">
        <v>20905267</v>
      </c>
      <c r="DV150" s="10">
        <v>6567317</v>
      </c>
      <c r="DW150" s="10">
        <v>6547894</v>
      </c>
      <c r="DX150" s="10">
        <v>19423</v>
      </c>
      <c r="DY150" s="10">
        <v>8297863</v>
      </c>
      <c r="DZ150" s="10">
        <v>3054227</v>
      </c>
      <c r="EA150" s="10">
        <v>5243636</v>
      </c>
      <c r="EB150" s="10">
        <v>2845267</v>
      </c>
      <c r="EC150" s="10">
        <v>2538292</v>
      </c>
      <c r="ED150" s="10">
        <v>306975</v>
      </c>
      <c r="EE150" s="10">
        <v>18364263</v>
      </c>
      <c r="EF150" s="10">
        <v>4240970</v>
      </c>
      <c r="EG150" s="10">
        <v>14123293</v>
      </c>
      <c r="EH150" s="10">
        <v>51950576</v>
      </c>
      <c r="EI150" s="10">
        <v>12432762</v>
      </c>
      <c r="EJ150" s="10">
        <v>39517814</v>
      </c>
      <c r="EK150" s="10">
        <v>4295091</v>
      </c>
      <c r="EL150" s="10">
        <v>3009650</v>
      </c>
      <c r="EM150" s="10">
        <v>1285441</v>
      </c>
      <c r="EN150" s="10">
        <v>2315015</v>
      </c>
      <c r="EO150" s="10">
        <v>2207073</v>
      </c>
      <c r="EP150" s="10">
        <v>107942</v>
      </c>
      <c r="EQ150" s="10">
        <v>18038738</v>
      </c>
      <c r="ER150" s="10">
        <v>13030682</v>
      </c>
      <c r="ES150" s="10">
        <v>5008056</v>
      </c>
      <c r="ET150" s="10">
        <v>14593851</v>
      </c>
      <c r="EU150" s="10">
        <v>11020353</v>
      </c>
      <c r="EV150" s="10">
        <v>3573498</v>
      </c>
      <c r="EW150" s="10">
        <v>5218573</v>
      </c>
      <c r="EX150" s="10">
        <v>4450878</v>
      </c>
      <c r="EY150" s="10">
        <v>767695</v>
      </c>
      <c r="EZ150" s="10">
        <v>16378329</v>
      </c>
      <c r="FA150" s="10">
        <v>14946625</v>
      </c>
      <c r="FB150" s="10">
        <v>1431704</v>
      </c>
      <c r="FC150" s="10">
        <v>757020</v>
      </c>
      <c r="FD150" s="10">
        <v>661946</v>
      </c>
      <c r="FE150" s="10">
        <v>95074</v>
      </c>
      <c r="FF150" s="344"/>
      <c r="FG150" s="344"/>
      <c r="FH150" s="341"/>
    </row>
    <row r="151" spans="1:164" ht="14.25" customHeight="1">
      <c r="A151" s="666" t="s">
        <v>605</v>
      </c>
      <c r="B151" s="666"/>
      <c r="C151" s="666"/>
      <c r="D151" s="10">
        <v>220000082</v>
      </c>
      <c r="E151" s="10"/>
      <c r="F151" s="10"/>
      <c r="G151" s="10">
        <v>43244400</v>
      </c>
      <c r="H151" s="10">
        <v>176755682</v>
      </c>
      <c r="I151" s="10">
        <v>2192028</v>
      </c>
      <c r="J151" s="10">
        <v>330053</v>
      </c>
      <c r="K151" s="10">
        <v>1861975</v>
      </c>
      <c r="L151" s="10">
        <v>530220</v>
      </c>
      <c r="M151" s="10">
        <v>73216</v>
      </c>
      <c r="N151" s="10">
        <v>457004</v>
      </c>
      <c r="O151" s="10">
        <v>3239198</v>
      </c>
      <c r="P151" s="10">
        <v>422601</v>
      </c>
      <c r="Q151" s="10">
        <v>2816597</v>
      </c>
      <c r="R151" s="10">
        <v>1764398</v>
      </c>
      <c r="S151" s="10">
        <v>275723</v>
      </c>
      <c r="T151" s="10">
        <v>1488675</v>
      </c>
      <c r="U151" s="10">
        <v>37375779</v>
      </c>
      <c r="V151" s="10">
        <v>5200324</v>
      </c>
      <c r="W151" s="10">
        <v>32175455</v>
      </c>
      <c r="X151" s="10">
        <v>5531100</v>
      </c>
      <c r="Y151" s="10">
        <v>1530341</v>
      </c>
      <c r="Z151" s="10">
        <v>4000759</v>
      </c>
      <c r="AA151" s="10">
        <v>1067810</v>
      </c>
      <c r="AB151" s="10">
        <v>417808</v>
      </c>
      <c r="AC151" s="10">
        <v>650002</v>
      </c>
      <c r="AD151" s="10">
        <v>567800</v>
      </c>
      <c r="AE151" s="10">
        <v>434630</v>
      </c>
      <c r="AF151" s="10">
        <v>133170</v>
      </c>
      <c r="AG151" s="10">
        <v>0</v>
      </c>
      <c r="AH151" s="10">
        <v>0</v>
      </c>
      <c r="AI151" s="10">
        <v>0</v>
      </c>
      <c r="AJ151" s="10">
        <v>10974235</v>
      </c>
      <c r="AK151" s="10">
        <v>3151099</v>
      </c>
      <c r="AL151" s="10">
        <v>7823136</v>
      </c>
      <c r="AM151" s="10">
        <v>6179596</v>
      </c>
      <c r="AN151" s="10">
        <v>717819</v>
      </c>
      <c r="AO151" s="10">
        <v>5461777</v>
      </c>
      <c r="AP151" s="10">
        <v>1014461</v>
      </c>
      <c r="AQ151" s="10">
        <v>777022</v>
      </c>
      <c r="AR151" s="10">
        <v>237439</v>
      </c>
      <c r="AS151" s="10">
        <v>908259</v>
      </c>
      <c r="AT151" s="10">
        <v>397275</v>
      </c>
      <c r="AU151" s="10">
        <v>510984</v>
      </c>
      <c r="AV151" s="10">
        <v>7278169</v>
      </c>
      <c r="AW151" s="10">
        <v>2179255</v>
      </c>
      <c r="AX151" s="10">
        <v>5098914</v>
      </c>
      <c r="AY151" s="10">
        <v>1543422</v>
      </c>
      <c r="AZ151" s="10">
        <v>232005</v>
      </c>
      <c r="BA151" s="10">
        <v>1311417</v>
      </c>
      <c r="BB151" s="10">
        <v>1170396</v>
      </c>
      <c r="BC151" s="10">
        <v>219844</v>
      </c>
      <c r="BD151" s="10">
        <v>950552</v>
      </c>
      <c r="BE151" s="10">
        <v>2213564</v>
      </c>
      <c r="BF151" s="10">
        <v>170480</v>
      </c>
      <c r="BG151" s="10">
        <v>2043084</v>
      </c>
      <c r="BH151" s="10">
        <v>1238927</v>
      </c>
      <c r="BI151" s="10">
        <v>455788</v>
      </c>
      <c r="BJ151" s="10">
        <v>783139</v>
      </c>
      <c r="BK151" s="10">
        <v>2964009</v>
      </c>
      <c r="BL151" s="10">
        <v>549520</v>
      </c>
      <c r="BM151" s="10">
        <v>2414489</v>
      </c>
      <c r="BN151" s="10">
        <v>341373</v>
      </c>
      <c r="BO151" s="10">
        <v>108658</v>
      </c>
      <c r="BP151" s="10">
        <v>232715</v>
      </c>
      <c r="BQ151" s="10">
        <v>2146914</v>
      </c>
      <c r="BR151" s="10">
        <v>87356</v>
      </c>
      <c r="BS151" s="10">
        <v>2059558</v>
      </c>
      <c r="BT151" s="10">
        <v>3281820</v>
      </c>
      <c r="BU151" s="10">
        <v>1331652</v>
      </c>
      <c r="BV151" s="10">
        <v>1950168</v>
      </c>
      <c r="BW151" s="10">
        <v>6326388</v>
      </c>
      <c r="BX151" s="10">
        <v>1289343</v>
      </c>
      <c r="BY151" s="10">
        <v>5037045</v>
      </c>
      <c r="BZ151" s="10">
        <v>1655896</v>
      </c>
      <c r="CA151" s="10">
        <v>409190</v>
      </c>
      <c r="CB151" s="10">
        <v>1246706</v>
      </c>
      <c r="CC151" s="10">
        <v>690834</v>
      </c>
      <c r="CD151" s="10">
        <v>2219</v>
      </c>
      <c r="CE151" s="10">
        <v>688615</v>
      </c>
      <c r="CF151" s="10">
        <v>2000451</v>
      </c>
      <c r="CG151" s="10">
        <v>801009</v>
      </c>
      <c r="CH151" s="10">
        <v>1199442</v>
      </c>
      <c r="CI151" s="10">
        <v>519977</v>
      </c>
      <c r="CJ151" s="10">
        <v>54236</v>
      </c>
      <c r="CK151" s="10">
        <v>465741</v>
      </c>
      <c r="CL151" s="10">
        <v>980443</v>
      </c>
      <c r="CM151" s="10">
        <v>179903</v>
      </c>
      <c r="CN151" s="10">
        <v>800540</v>
      </c>
      <c r="CO151" s="10">
        <v>3048714</v>
      </c>
      <c r="CP151" s="10">
        <v>72992</v>
      </c>
      <c r="CQ151" s="10">
        <v>2975722</v>
      </c>
      <c r="CR151" s="10">
        <v>248677</v>
      </c>
      <c r="CS151" s="10">
        <v>121044</v>
      </c>
      <c r="CT151" s="10">
        <v>127633</v>
      </c>
      <c r="CU151" s="10">
        <v>5237821</v>
      </c>
      <c r="CV151" s="10">
        <v>1647293</v>
      </c>
      <c r="CW151" s="10">
        <v>3590528</v>
      </c>
      <c r="CX151" s="10">
        <v>1786992</v>
      </c>
      <c r="CY151" s="10">
        <v>109801</v>
      </c>
      <c r="CZ151" s="10">
        <v>1677191</v>
      </c>
      <c r="DA151" s="10">
        <v>13472400</v>
      </c>
      <c r="DB151" s="10">
        <v>4353841</v>
      </c>
      <c r="DC151" s="10">
        <v>9118559</v>
      </c>
      <c r="DD151" s="10">
        <v>5020604</v>
      </c>
      <c r="DE151" s="10">
        <v>980818</v>
      </c>
      <c r="DF151" s="10">
        <v>4039786</v>
      </c>
      <c r="DG151" s="10">
        <v>429723</v>
      </c>
      <c r="DH151" s="10">
        <v>259</v>
      </c>
      <c r="DI151" s="10">
        <v>429464</v>
      </c>
      <c r="DJ151" s="10">
        <v>6650906</v>
      </c>
      <c r="DK151" s="10">
        <v>1039331</v>
      </c>
      <c r="DL151" s="10">
        <v>5611575</v>
      </c>
      <c r="DM151" s="10">
        <v>1797602</v>
      </c>
      <c r="DN151" s="10">
        <v>237424</v>
      </c>
      <c r="DO151" s="10">
        <v>1560178</v>
      </c>
      <c r="DP151" s="10">
        <v>4116297</v>
      </c>
      <c r="DQ151" s="10">
        <v>441542</v>
      </c>
      <c r="DR151" s="10">
        <v>3674755</v>
      </c>
      <c r="DS151" s="10">
        <v>10736519</v>
      </c>
      <c r="DT151" s="10">
        <v>4687389</v>
      </c>
      <c r="DU151" s="10">
        <v>6049130</v>
      </c>
      <c r="DV151" s="10">
        <v>365180</v>
      </c>
      <c r="DW151" s="10">
        <v>184274</v>
      </c>
      <c r="DX151" s="10">
        <v>180906</v>
      </c>
      <c r="DY151" s="10">
        <v>2551820</v>
      </c>
      <c r="DZ151" s="10">
        <v>367138</v>
      </c>
      <c r="EA151" s="10">
        <v>2184682</v>
      </c>
      <c r="EB151" s="10">
        <v>132406</v>
      </c>
      <c r="EC151" s="10">
        <v>66063</v>
      </c>
      <c r="ED151" s="10">
        <v>66343</v>
      </c>
      <c r="EE151" s="10">
        <v>3097165</v>
      </c>
      <c r="EF151" s="10">
        <v>1827486</v>
      </c>
      <c r="EG151" s="10">
        <v>1269679</v>
      </c>
      <c r="EH151" s="10">
        <v>35940264</v>
      </c>
      <c r="EI151" s="10">
        <v>3464265</v>
      </c>
      <c r="EJ151" s="10">
        <v>32475999</v>
      </c>
      <c r="EK151" s="10">
        <v>2973919</v>
      </c>
      <c r="EL151" s="10">
        <v>363663</v>
      </c>
      <c r="EM151" s="10">
        <v>2610256</v>
      </c>
      <c r="EN151" s="10">
        <v>78087</v>
      </c>
      <c r="EO151" s="10">
        <v>14487</v>
      </c>
      <c r="EP151" s="10">
        <v>63600</v>
      </c>
      <c r="EQ151" s="10">
        <v>5299448</v>
      </c>
      <c r="ER151" s="10">
        <v>414475</v>
      </c>
      <c r="ES151" s="10">
        <v>4884973</v>
      </c>
      <c r="ET151" s="10">
        <v>7974400</v>
      </c>
      <c r="EU151" s="10">
        <v>204238</v>
      </c>
      <c r="EV151" s="10">
        <v>7770162</v>
      </c>
      <c r="EW151" s="10">
        <v>468841</v>
      </c>
      <c r="EX151" s="10">
        <v>322570</v>
      </c>
      <c r="EY151" s="10">
        <v>146271</v>
      </c>
      <c r="EZ151" s="10">
        <v>2376561</v>
      </c>
      <c r="FA151" s="10">
        <v>196313</v>
      </c>
      <c r="FB151" s="10">
        <v>2180248</v>
      </c>
      <c r="FC151" s="10">
        <v>498269</v>
      </c>
      <c r="FD151" s="10">
        <v>329325</v>
      </c>
      <c r="FE151" s="10">
        <v>168944</v>
      </c>
      <c r="FF151" s="344"/>
      <c r="FG151" s="344"/>
      <c r="FH151" s="341"/>
    </row>
    <row r="152" spans="1:164" ht="16" thickBot="1">
      <c r="A152" s="666" t="s">
        <v>606</v>
      </c>
      <c r="B152" s="666"/>
      <c r="C152" s="666"/>
      <c r="D152" s="475">
        <v>1647563252</v>
      </c>
      <c r="E152" s="475"/>
      <c r="F152" s="475"/>
      <c r="G152" s="475">
        <v>806708927</v>
      </c>
      <c r="H152" s="475">
        <v>840854325</v>
      </c>
      <c r="I152" s="475">
        <v>20075549</v>
      </c>
      <c r="J152" s="475">
        <v>11665424</v>
      </c>
      <c r="K152" s="475">
        <v>8410125</v>
      </c>
      <c r="L152" s="475">
        <v>68845261</v>
      </c>
      <c r="M152" s="475">
        <v>64752438</v>
      </c>
      <c r="N152" s="475">
        <v>4092823</v>
      </c>
      <c r="O152" s="475">
        <v>28971864</v>
      </c>
      <c r="P152" s="475">
        <v>13285484</v>
      </c>
      <c r="Q152" s="475">
        <v>15686380</v>
      </c>
      <c r="R152" s="475">
        <v>10553649</v>
      </c>
      <c r="S152" s="475">
        <v>6716834</v>
      </c>
      <c r="T152" s="475">
        <v>3836815</v>
      </c>
      <c r="U152" s="475">
        <v>271485511</v>
      </c>
      <c r="V152" s="475">
        <v>76096415</v>
      </c>
      <c r="W152" s="475">
        <v>195389096</v>
      </c>
      <c r="X152" s="475">
        <v>32428602</v>
      </c>
      <c r="Y152" s="475">
        <v>12443707</v>
      </c>
      <c r="Z152" s="475">
        <v>19984895</v>
      </c>
      <c r="AA152" s="475">
        <v>7941209</v>
      </c>
      <c r="AB152" s="475">
        <v>2762582</v>
      </c>
      <c r="AC152" s="475">
        <v>5178627</v>
      </c>
      <c r="AD152" s="475">
        <v>5351637</v>
      </c>
      <c r="AE152" s="475">
        <v>4230245</v>
      </c>
      <c r="AF152" s="475">
        <v>1121392</v>
      </c>
      <c r="AG152" s="475">
        <v>4457272</v>
      </c>
      <c r="AH152" s="475">
        <v>0</v>
      </c>
      <c r="AI152" s="475">
        <v>4457272</v>
      </c>
      <c r="AJ152" s="475">
        <v>131486859</v>
      </c>
      <c r="AK152" s="475">
        <v>71775285</v>
      </c>
      <c r="AL152" s="475">
        <v>59711574</v>
      </c>
      <c r="AM152" s="475">
        <v>32445290</v>
      </c>
      <c r="AN152" s="475">
        <v>8823309</v>
      </c>
      <c r="AO152" s="475">
        <v>23621981</v>
      </c>
      <c r="AP152" s="475">
        <v>9886601</v>
      </c>
      <c r="AQ152" s="475">
        <v>6568263</v>
      </c>
      <c r="AR152" s="475">
        <v>3318338</v>
      </c>
      <c r="AS152" s="475">
        <v>8176494</v>
      </c>
      <c r="AT152" s="475">
        <v>4948121</v>
      </c>
      <c r="AU152" s="475">
        <v>3228373</v>
      </c>
      <c r="AV152" s="475">
        <v>55517019</v>
      </c>
      <c r="AW152" s="475">
        <v>15410759</v>
      </c>
      <c r="AX152" s="475">
        <v>40106260</v>
      </c>
      <c r="AY152" s="475">
        <v>26621084</v>
      </c>
      <c r="AZ152" s="475">
        <v>8241485</v>
      </c>
      <c r="BA152" s="475">
        <v>18379599</v>
      </c>
      <c r="BB152" s="475">
        <v>14881182</v>
      </c>
      <c r="BC152" s="475">
        <v>5544811</v>
      </c>
      <c r="BD152" s="475">
        <v>9336371</v>
      </c>
      <c r="BE152" s="475">
        <v>9367849</v>
      </c>
      <c r="BF152" s="475">
        <v>1658076</v>
      </c>
      <c r="BG152" s="475">
        <v>7709773</v>
      </c>
      <c r="BH152" s="475">
        <v>11736619</v>
      </c>
      <c r="BI152" s="475">
        <v>5484878</v>
      </c>
      <c r="BJ152" s="475">
        <v>6251741</v>
      </c>
      <c r="BK152" s="475">
        <v>21187833</v>
      </c>
      <c r="BL152" s="475">
        <v>8754443</v>
      </c>
      <c r="BM152" s="475">
        <v>12433390</v>
      </c>
      <c r="BN152" s="475">
        <v>4215211</v>
      </c>
      <c r="BO152" s="475">
        <v>2123460</v>
      </c>
      <c r="BP152" s="475">
        <v>2091751</v>
      </c>
      <c r="BQ152" s="475">
        <v>15628538</v>
      </c>
      <c r="BR152" s="475">
        <v>5915719</v>
      </c>
      <c r="BS152" s="475">
        <v>9712819</v>
      </c>
      <c r="BT152" s="475">
        <v>22501793</v>
      </c>
      <c r="BU152" s="475">
        <v>11748754</v>
      </c>
      <c r="BV152" s="475">
        <v>10753039</v>
      </c>
      <c r="BW152" s="475">
        <v>39264560</v>
      </c>
      <c r="BX152" s="475">
        <v>15800684</v>
      </c>
      <c r="BY152" s="475">
        <v>23463876</v>
      </c>
      <c r="BZ152" s="475">
        <v>28817222</v>
      </c>
      <c r="CA152" s="475">
        <v>13112673</v>
      </c>
      <c r="CB152" s="475">
        <v>15704549</v>
      </c>
      <c r="CC152" s="475">
        <v>10564327</v>
      </c>
      <c r="CD152" s="475">
        <v>5591593</v>
      </c>
      <c r="CE152" s="475">
        <v>4972734</v>
      </c>
      <c r="CF152" s="475">
        <v>24157211</v>
      </c>
      <c r="CG152" s="475">
        <v>8846621</v>
      </c>
      <c r="CH152" s="475">
        <v>15310590</v>
      </c>
      <c r="CI152" s="475">
        <v>6785483</v>
      </c>
      <c r="CJ152" s="475">
        <v>3950399</v>
      </c>
      <c r="CK152" s="475">
        <v>2835084</v>
      </c>
      <c r="CL152" s="475">
        <v>12351990</v>
      </c>
      <c r="CM152" s="475">
        <v>5497931</v>
      </c>
      <c r="CN152" s="475">
        <v>6854059</v>
      </c>
      <c r="CO152" s="475">
        <v>10742655</v>
      </c>
      <c r="CP152" s="475">
        <v>3327717</v>
      </c>
      <c r="CQ152" s="475">
        <v>7414938</v>
      </c>
      <c r="CR152" s="475">
        <v>4687125</v>
      </c>
      <c r="CS152" s="475">
        <v>1842236</v>
      </c>
      <c r="CT152" s="475">
        <v>2844889</v>
      </c>
      <c r="CU152" s="475">
        <v>33192537</v>
      </c>
      <c r="CV152" s="475">
        <v>18191024</v>
      </c>
      <c r="CW152" s="475">
        <v>15001513</v>
      </c>
      <c r="CX152" s="475">
        <v>30068776</v>
      </c>
      <c r="CY152" s="475">
        <v>25942168</v>
      </c>
      <c r="CZ152" s="475">
        <v>4126608</v>
      </c>
      <c r="DA152" s="475">
        <v>73695129</v>
      </c>
      <c r="DB152" s="475">
        <v>28924824</v>
      </c>
      <c r="DC152" s="475">
        <v>44770305</v>
      </c>
      <c r="DD152" s="475">
        <v>28925936</v>
      </c>
      <c r="DE152" s="475">
        <v>22427921</v>
      </c>
      <c r="DF152" s="475">
        <v>6498015</v>
      </c>
      <c r="DG152" s="475">
        <v>23168710</v>
      </c>
      <c r="DH152" s="475">
        <v>20501409</v>
      </c>
      <c r="DI152" s="475">
        <v>2667301</v>
      </c>
      <c r="DJ152" s="475">
        <v>54325798</v>
      </c>
      <c r="DK152" s="475">
        <v>24241491</v>
      </c>
      <c r="DL152" s="475">
        <v>30084307</v>
      </c>
      <c r="DM152" s="475">
        <v>18116468</v>
      </c>
      <c r="DN152" s="475">
        <v>10375346</v>
      </c>
      <c r="DO152" s="475">
        <v>7741122</v>
      </c>
      <c r="DP152" s="475">
        <v>23115782</v>
      </c>
      <c r="DQ152" s="475">
        <v>11468061</v>
      </c>
      <c r="DR152" s="475">
        <v>11647721</v>
      </c>
      <c r="DS152" s="475">
        <v>47166450</v>
      </c>
      <c r="DT152" s="475">
        <v>22889527</v>
      </c>
      <c r="DU152" s="475">
        <v>24276923</v>
      </c>
      <c r="DV152" s="475">
        <v>3594201</v>
      </c>
      <c r="DW152" s="475">
        <v>2254425</v>
      </c>
      <c r="DX152" s="475">
        <v>1339776</v>
      </c>
      <c r="DY152" s="475">
        <v>22456278</v>
      </c>
      <c r="DZ152" s="475">
        <v>11424723</v>
      </c>
      <c r="EA152" s="475">
        <v>11031555</v>
      </c>
      <c r="EB152" s="475">
        <v>5228367</v>
      </c>
      <c r="EC152" s="475">
        <v>2719061</v>
      </c>
      <c r="ED152" s="475">
        <v>2509306</v>
      </c>
      <c r="EE152" s="475">
        <v>21581711</v>
      </c>
      <c r="EF152" s="475">
        <v>10170953</v>
      </c>
      <c r="EG152" s="475">
        <v>11410758</v>
      </c>
      <c r="EH152" s="475">
        <v>191065717</v>
      </c>
      <c r="EI152" s="475">
        <v>125341331</v>
      </c>
      <c r="EJ152" s="475">
        <v>65724386</v>
      </c>
      <c r="EK152" s="475">
        <v>10154986</v>
      </c>
      <c r="EL152" s="475">
        <v>4923669</v>
      </c>
      <c r="EM152" s="475">
        <v>5231317</v>
      </c>
      <c r="EN152" s="475">
        <v>2627226</v>
      </c>
      <c r="EO152" s="475">
        <v>1918159</v>
      </c>
      <c r="EP152" s="475">
        <v>709067</v>
      </c>
      <c r="EQ152" s="475">
        <v>31310149</v>
      </c>
      <c r="ER152" s="475">
        <v>14308169</v>
      </c>
      <c r="ES152" s="475">
        <v>17001980</v>
      </c>
      <c r="ET152" s="475">
        <v>31449568</v>
      </c>
      <c r="EU152" s="475">
        <v>12618299</v>
      </c>
      <c r="EV152" s="475">
        <v>18831269</v>
      </c>
      <c r="EW152" s="475">
        <v>5179114</v>
      </c>
      <c r="EX152" s="475">
        <v>3401198</v>
      </c>
      <c r="EY152" s="475">
        <v>1777916</v>
      </c>
      <c r="EZ152" s="475">
        <v>16081961</v>
      </c>
      <c r="FA152" s="475">
        <v>5092225</v>
      </c>
      <c r="FB152" s="475">
        <v>10989736</v>
      </c>
      <c r="FC152" s="475">
        <v>23924889</v>
      </c>
      <c r="FD152" s="475">
        <v>20654598</v>
      </c>
      <c r="FE152" s="475">
        <v>3270291</v>
      </c>
      <c r="FF152" s="341"/>
      <c r="FG152" s="341"/>
      <c r="FH152" s="341"/>
    </row>
    <row r="153" spans="1:164">
      <c r="I153" s="354"/>
      <c r="L153" s="354"/>
      <c r="O153" s="354"/>
      <c r="R153" s="354"/>
      <c r="U153" s="354"/>
      <c r="X153" s="354"/>
      <c r="AA153" s="354"/>
      <c r="AD153" s="354"/>
      <c r="AG153" s="354"/>
      <c r="AJ153" s="354"/>
      <c r="AM153" s="354"/>
      <c r="AP153" s="354"/>
    </row>
    <row r="154" spans="1:164">
      <c r="I154" s="354"/>
      <c r="L154" s="354"/>
      <c r="O154" s="354"/>
      <c r="R154" s="354"/>
      <c r="U154" s="354"/>
      <c r="X154" s="354"/>
      <c r="AA154" s="354"/>
      <c r="AD154" s="354"/>
      <c r="AG154" s="354"/>
      <c r="AJ154" s="354"/>
      <c r="AM154" s="354"/>
      <c r="AP154" s="354"/>
    </row>
    <row r="155" spans="1:164">
      <c r="I155" s="354"/>
      <c r="L155" s="354"/>
      <c r="O155" s="354"/>
      <c r="R155" s="354"/>
      <c r="U155" s="354"/>
      <c r="X155" s="354"/>
      <c r="AA155" s="354"/>
      <c r="AD155" s="354"/>
      <c r="AG155" s="354"/>
      <c r="AJ155" s="354"/>
      <c r="AM155" s="354"/>
      <c r="AP155" s="354"/>
    </row>
    <row r="156" spans="1:164">
      <c r="I156" s="354"/>
      <c r="L156" s="354"/>
      <c r="O156" s="354"/>
      <c r="R156" s="354"/>
      <c r="U156" s="354"/>
      <c r="X156" s="354"/>
      <c r="AA156" s="354"/>
      <c r="AD156" s="354"/>
      <c r="AG156" s="354"/>
      <c r="AJ156" s="354"/>
      <c r="AM156" s="354"/>
      <c r="AP156" s="354"/>
    </row>
    <row r="157" spans="1:164">
      <c r="A157" t="s">
        <v>326</v>
      </c>
      <c r="D157">
        <f>D17+D24</f>
        <v>74783736</v>
      </c>
      <c r="G157" s="257">
        <f>G17+G24</f>
        <v>71134367</v>
      </c>
      <c r="H157" s="257">
        <f t="shared" ref="H157:BS157" si="0">H17+H24</f>
        <v>3649369</v>
      </c>
      <c r="I157" s="354">
        <f t="shared" si="0"/>
        <v>929350</v>
      </c>
      <c r="J157" s="257">
        <f t="shared" si="0"/>
        <v>808385</v>
      </c>
      <c r="K157" s="257">
        <f t="shared" si="0"/>
        <v>120965</v>
      </c>
      <c r="L157" s="354">
        <f t="shared" si="0"/>
        <v>107888</v>
      </c>
      <c r="M157" s="257">
        <f t="shared" si="0"/>
        <v>84844</v>
      </c>
      <c r="N157" s="257">
        <f t="shared" si="0"/>
        <v>23044</v>
      </c>
      <c r="O157" s="354">
        <f t="shared" si="0"/>
        <v>1075006</v>
      </c>
      <c r="P157" s="257">
        <f t="shared" si="0"/>
        <v>1072486</v>
      </c>
      <c r="Q157" s="257">
        <f t="shared" si="0"/>
        <v>2520</v>
      </c>
      <c r="R157" s="354">
        <f t="shared" si="0"/>
        <v>646012</v>
      </c>
      <c r="S157" s="257">
        <f t="shared" si="0"/>
        <v>645963</v>
      </c>
      <c r="T157" s="257">
        <f t="shared" si="0"/>
        <v>49</v>
      </c>
      <c r="U157" s="354">
        <f t="shared" si="0"/>
        <v>9160287</v>
      </c>
      <c r="V157" s="257">
        <f t="shared" si="0"/>
        <v>9103803</v>
      </c>
      <c r="W157" s="257">
        <f t="shared" si="0"/>
        <v>56484</v>
      </c>
      <c r="X157" s="354">
        <f t="shared" si="0"/>
        <v>1276483</v>
      </c>
      <c r="Y157" s="257">
        <f t="shared" si="0"/>
        <v>1190765</v>
      </c>
      <c r="Z157" s="257">
        <f t="shared" si="0"/>
        <v>85718</v>
      </c>
      <c r="AA157" s="354">
        <f t="shared" si="0"/>
        <v>719584</v>
      </c>
      <c r="AB157" s="257">
        <f t="shared" si="0"/>
        <v>719584</v>
      </c>
      <c r="AC157" s="257">
        <f t="shared" si="0"/>
        <v>0</v>
      </c>
      <c r="AD157" s="354">
        <f t="shared" si="0"/>
        <v>187469</v>
      </c>
      <c r="AE157" s="257">
        <f t="shared" si="0"/>
        <v>187469</v>
      </c>
      <c r="AF157" s="257">
        <f t="shared" si="0"/>
        <v>0</v>
      </c>
      <c r="AG157" s="354">
        <f t="shared" si="0"/>
        <v>72013</v>
      </c>
      <c r="AH157" s="257">
        <f t="shared" si="0"/>
        <v>0</v>
      </c>
      <c r="AI157" s="257">
        <f t="shared" si="0"/>
        <v>72013</v>
      </c>
      <c r="AJ157" s="354">
        <f t="shared" si="0"/>
        <v>4914370</v>
      </c>
      <c r="AK157" s="257">
        <f t="shared" si="0"/>
        <v>4101942</v>
      </c>
      <c r="AL157" s="257">
        <f t="shared" si="0"/>
        <v>812428</v>
      </c>
      <c r="AM157" s="354">
        <f t="shared" si="0"/>
        <v>2105347</v>
      </c>
      <c r="AN157" s="257">
        <f t="shared" si="0"/>
        <v>2105347</v>
      </c>
      <c r="AO157" s="257">
        <f t="shared" si="0"/>
        <v>0</v>
      </c>
      <c r="AP157" s="354">
        <f t="shared" si="0"/>
        <v>548740</v>
      </c>
      <c r="AQ157" s="257">
        <f t="shared" si="0"/>
        <v>275012</v>
      </c>
      <c r="AR157" s="257">
        <f t="shared" si="0"/>
        <v>273728</v>
      </c>
      <c r="AS157" s="257">
        <f t="shared" si="0"/>
        <v>549783</v>
      </c>
      <c r="AT157" s="257">
        <f t="shared" si="0"/>
        <v>540704</v>
      </c>
      <c r="AU157" s="257">
        <f t="shared" si="0"/>
        <v>9079</v>
      </c>
      <c r="AV157" s="257">
        <f t="shared" si="0"/>
        <v>3306551</v>
      </c>
      <c r="AW157" s="257">
        <f t="shared" si="0"/>
        <v>3076565</v>
      </c>
      <c r="AX157" s="257">
        <f t="shared" si="0"/>
        <v>229986</v>
      </c>
      <c r="AY157" s="257">
        <f t="shared" si="0"/>
        <v>1207543</v>
      </c>
      <c r="AZ157" s="257">
        <f t="shared" si="0"/>
        <v>1138731</v>
      </c>
      <c r="BA157" s="257">
        <f t="shared" si="0"/>
        <v>68812</v>
      </c>
      <c r="BB157" s="257">
        <f t="shared" si="0"/>
        <v>1333174</v>
      </c>
      <c r="BC157" s="257">
        <f t="shared" si="0"/>
        <v>1312536</v>
      </c>
      <c r="BD157" s="257">
        <f t="shared" si="0"/>
        <v>20638</v>
      </c>
      <c r="BE157" s="257">
        <f t="shared" si="0"/>
        <v>712347</v>
      </c>
      <c r="BF157" s="257">
        <f t="shared" si="0"/>
        <v>682206</v>
      </c>
      <c r="BG157" s="257">
        <f t="shared" si="0"/>
        <v>30141</v>
      </c>
      <c r="BH157" s="257">
        <f t="shared" si="0"/>
        <v>914270</v>
      </c>
      <c r="BI157" s="257">
        <f t="shared" si="0"/>
        <v>909829</v>
      </c>
      <c r="BJ157" s="257">
        <f t="shared" si="0"/>
        <v>4441</v>
      </c>
      <c r="BK157" s="257">
        <f t="shared" si="0"/>
        <v>721765</v>
      </c>
      <c r="BL157" s="257">
        <f t="shared" si="0"/>
        <v>717885</v>
      </c>
      <c r="BM157" s="257">
        <f t="shared" si="0"/>
        <v>3880</v>
      </c>
      <c r="BN157" s="257">
        <f t="shared" si="0"/>
        <v>362728</v>
      </c>
      <c r="BO157" s="257">
        <f t="shared" si="0"/>
        <v>362593</v>
      </c>
      <c r="BP157" s="257">
        <f t="shared" si="0"/>
        <v>135</v>
      </c>
      <c r="BQ157" s="257">
        <f t="shared" si="0"/>
        <v>1579673</v>
      </c>
      <c r="BR157" s="257">
        <f t="shared" si="0"/>
        <v>1579673</v>
      </c>
      <c r="BS157" s="257">
        <f t="shared" si="0"/>
        <v>0</v>
      </c>
      <c r="BT157" s="257">
        <f t="shared" ref="BT157:EE157" si="1">BT17+BT24</f>
        <v>1208297</v>
      </c>
      <c r="BU157" s="257">
        <f t="shared" si="1"/>
        <v>1208297</v>
      </c>
      <c r="BV157" s="257">
        <f t="shared" si="1"/>
        <v>0</v>
      </c>
      <c r="BW157" s="257">
        <f t="shared" si="1"/>
        <v>2402555</v>
      </c>
      <c r="BX157" s="257">
        <f t="shared" si="1"/>
        <v>2402555</v>
      </c>
      <c r="BY157" s="257">
        <f t="shared" si="1"/>
        <v>0</v>
      </c>
      <c r="BZ157" s="257">
        <f t="shared" si="1"/>
        <v>1721044</v>
      </c>
      <c r="CA157" s="257">
        <f t="shared" si="1"/>
        <v>1702760</v>
      </c>
      <c r="CB157" s="257">
        <f t="shared" si="1"/>
        <v>18284</v>
      </c>
      <c r="CC157" s="257">
        <f t="shared" si="1"/>
        <v>608246</v>
      </c>
      <c r="CD157" s="257">
        <f t="shared" si="1"/>
        <v>600812</v>
      </c>
      <c r="CE157" s="257">
        <f t="shared" si="1"/>
        <v>7434</v>
      </c>
      <c r="CF157" s="257">
        <f t="shared" si="1"/>
        <v>1026743</v>
      </c>
      <c r="CG157" s="257">
        <f t="shared" si="1"/>
        <v>1009059</v>
      </c>
      <c r="CH157" s="257">
        <f t="shared" si="1"/>
        <v>17684</v>
      </c>
      <c r="CI157" s="257">
        <f t="shared" si="1"/>
        <v>340666</v>
      </c>
      <c r="CJ157" s="257">
        <f t="shared" si="1"/>
        <v>333185</v>
      </c>
      <c r="CK157" s="257">
        <f t="shared" si="1"/>
        <v>7481</v>
      </c>
      <c r="CL157" s="257">
        <f t="shared" si="1"/>
        <v>548949</v>
      </c>
      <c r="CM157" s="257">
        <f t="shared" si="1"/>
        <v>464772</v>
      </c>
      <c r="CN157" s="257">
        <f t="shared" si="1"/>
        <v>84177</v>
      </c>
      <c r="CO157" s="257">
        <f t="shared" si="1"/>
        <v>735197</v>
      </c>
      <c r="CP157" s="257">
        <f t="shared" si="1"/>
        <v>539880</v>
      </c>
      <c r="CQ157" s="257">
        <f t="shared" si="1"/>
        <v>195317</v>
      </c>
      <c r="CR157" s="257">
        <f t="shared" si="1"/>
        <v>254524</v>
      </c>
      <c r="CS157" s="257">
        <f t="shared" si="1"/>
        <v>254524</v>
      </c>
      <c r="CT157" s="257">
        <f t="shared" si="1"/>
        <v>0</v>
      </c>
      <c r="CU157" s="257">
        <f t="shared" si="1"/>
        <v>1199934</v>
      </c>
      <c r="CV157" s="257">
        <f t="shared" si="1"/>
        <v>1199934</v>
      </c>
      <c r="CW157" s="257">
        <f t="shared" si="1"/>
        <v>0</v>
      </c>
      <c r="CX157" s="257">
        <f t="shared" si="1"/>
        <v>456302</v>
      </c>
      <c r="CY157" s="257">
        <f t="shared" si="1"/>
        <v>438930</v>
      </c>
      <c r="CZ157" s="257">
        <f t="shared" si="1"/>
        <v>17372</v>
      </c>
      <c r="DA157" s="257">
        <f t="shared" si="1"/>
        <v>3229396</v>
      </c>
      <c r="DB157" s="257">
        <f t="shared" si="1"/>
        <v>3050795</v>
      </c>
      <c r="DC157" s="257">
        <f t="shared" si="1"/>
        <v>178601</v>
      </c>
      <c r="DD157" s="257">
        <f t="shared" si="1"/>
        <v>2846040</v>
      </c>
      <c r="DE157" s="257">
        <f t="shared" si="1"/>
        <v>2754278</v>
      </c>
      <c r="DF157" s="257">
        <f t="shared" si="1"/>
        <v>91762</v>
      </c>
      <c r="DG157" s="257">
        <f t="shared" si="1"/>
        <v>312828</v>
      </c>
      <c r="DH157" s="257">
        <f t="shared" si="1"/>
        <v>309571</v>
      </c>
      <c r="DI157" s="257">
        <f t="shared" si="1"/>
        <v>3257</v>
      </c>
      <c r="DJ157" s="257">
        <f t="shared" si="1"/>
        <v>2932497</v>
      </c>
      <c r="DK157" s="257">
        <f t="shared" si="1"/>
        <v>2824719</v>
      </c>
      <c r="DL157" s="257">
        <f t="shared" si="1"/>
        <v>107778</v>
      </c>
      <c r="DM157" s="257">
        <f t="shared" si="1"/>
        <v>1233106</v>
      </c>
      <c r="DN157" s="257">
        <f t="shared" si="1"/>
        <v>1227599</v>
      </c>
      <c r="DO157" s="257">
        <f t="shared" si="1"/>
        <v>5507</v>
      </c>
      <c r="DP157" s="257">
        <f t="shared" si="1"/>
        <v>1108782</v>
      </c>
      <c r="DQ157" s="257">
        <f t="shared" si="1"/>
        <v>1069132</v>
      </c>
      <c r="DR157" s="257">
        <f t="shared" si="1"/>
        <v>39650</v>
      </c>
      <c r="DS157" s="257">
        <f t="shared" si="1"/>
        <v>4072088</v>
      </c>
      <c r="DT157" s="257">
        <f t="shared" si="1"/>
        <v>4072088</v>
      </c>
      <c r="DU157" s="257">
        <f t="shared" si="1"/>
        <v>0</v>
      </c>
      <c r="DV157" s="257">
        <f t="shared" si="1"/>
        <v>117778</v>
      </c>
      <c r="DW157" s="257">
        <f t="shared" si="1"/>
        <v>117778</v>
      </c>
      <c r="DX157" s="257">
        <f t="shared" si="1"/>
        <v>0</v>
      </c>
      <c r="DY157" s="257">
        <f t="shared" si="1"/>
        <v>908326</v>
      </c>
      <c r="DZ157" s="257">
        <f t="shared" si="1"/>
        <v>813374</v>
      </c>
      <c r="EA157" s="257">
        <f t="shared" si="1"/>
        <v>94952</v>
      </c>
      <c r="EB157" s="257">
        <f t="shared" si="1"/>
        <v>305053</v>
      </c>
      <c r="EC157" s="257">
        <f t="shared" si="1"/>
        <v>272080</v>
      </c>
      <c r="ED157" s="257">
        <f t="shared" si="1"/>
        <v>32973</v>
      </c>
      <c r="EE157" s="257">
        <f t="shared" si="1"/>
        <v>1396925</v>
      </c>
      <c r="EF157" s="257">
        <f t="shared" ref="EF157:FE157" si="2">EF17+EF24</f>
        <v>1221905</v>
      </c>
      <c r="EG157" s="257">
        <f t="shared" si="2"/>
        <v>175020</v>
      </c>
      <c r="EH157" s="257">
        <f t="shared" si="2"/>
        <v>6178926</v>
      </c>
      <c r="EI157" s="257">
        <f t="shared" si="2"/>
        <v>5822221</v>
      </c>
      <c r="EJ157" s="257">
        <f t="shared" si="2"/>
        <v>356705</v>
      </c>
      <c r="EK157" s="257">
        <f t="shared" si="2"/>
        <v>692590</v>
      </c>
      <c r="EL157" s="257">
        <f t="shared" si="2"/>
        <v>691711</v>
      </c>
      <c r="EM157" s="257">
        <f t="shared" si="2"/>
        <v>879</v>
      </c>
      <c r="EN157" s="257">
        <f t="shared" si="2"/>
        <v>157944</v>
      </c>
      <c r="EO157" s="257">
        <f t="shared" si="2"/>
        <v>157925</v>
      </c>
      <c r="EP157" s="257">
        <f t="shared" si="2"/>
        <v>19</v>
      </c>
      <c r="EQ157" s="257">
        <f t="shared" si="2"/>
        <v>1738277</v>
      </c>
      <c r="ER157" s="257">
        <f t="shared" si="2"/>
        <v>1478707</v>
      </c>
      <c r="ES157" s="257">
        <f t="shared" si="2"/>
        <v>259570</v>
      </c>
      <c r="ET157" s="257">
        <f t="shared" si="2"/>
        <v>2480942</v>
      </c>
      <c r="EU157" s="257">
        <f t="shared" si="2"/>
        <v>2364163</v>
      </c>
      <c r="EV157" s="257">
        <f t="shared" si="2"/>
        <v>116779</v>
      </c>
      <c r="EW157" s="257">
        <f t="shared" si="2"/>
        <v>388281</v>
      </c>
      <c r="EX157" s="257">
        <f t="shared" si="2"/>
        <v>388203</v>
      </c>
      <c r="EY157" s="257">
        <f t="shared" si="2"/>
        <v>78</v>
      </c>
      <c r="EZ157" s="257">
        <f t="shared" si="2"/>
        <v>1546153</v>
      </c>
      <c r="FA157" s="257">
        <f t="shared" si="2"/>
        <v>1541291</v>
      </c>
      <c r="FB157" s="257">
        <f t="shared" si="2"/>
        <v>4862</v>
      </c>
      <c r="FC157" s="257">
        <f t="shared" si="2"/>
        <v>204964</v>
      </c>
      <c r="FD157" s="257">
        <f t="shared" si="2"/>
        <v>185797</v>
      </c>
      <c r="FE157" s="257">
        <f t="shared" si="2"/>
        <v>19167</v>
      </c>
    </row>
    <row r="158" spans="1:164">
      <c r="A158" t="s">
        <v>327</v>
      </c>
      <c r="D158">
        <f>D32+D34</f>
        <v>23621780</v>
      </c>
      <c r="G158" s="257">
        <f>G32+G34</f>
        <v>11269140</v>
      </c>
      <c r="H158" s="257">
        <f t="shared" ref="H158:BS158" si="3">H32+H34</f>
        <v>12352640</v>
      </c>
      <c r="I158" s="354">
        <f t="shared" si="3"/>
        <v>23220</v>
      </c>
      <c r="J158" s="257">
        <f t="shared" si="3"/>
        <v>1597</v>
      </c>
      <c r="K158" s="257">
        <f t="shared" si="3"/>
        <v>21623</v>
      </c>
      <c r="L158" s="354">
        <f t="shared" si="3"/>
        <v>77458</v>
      </c>
      <c r="M158" s="257">
        <f t="shared" si="3"/>
        <v>63068</v>
      </c>
      <c r="N158" s="257">
        <f t="shared" si="3"/>
        <v>14390</v>
      </c>
      <c r="O158" s="354">
        <f t="shared" si="3"/>
        <v>38641</v>
      </c>
      <c r="P158" s="257">
        <f t="shared" si="3"/>
        <v>12317</v>
      </c>
      <c r="Q158" s="257">
        <f t="shared" si="3"/>
        <v>26324</v>
      </c>
      <c r="R158" s="354">
        <f t="shared" si="3"/>
        <v>11772</v>
      </c>
      <c r="S158" s="257">
        <f t="shared" si="3"/>
        <v>6240</v>
      </c>
      <c r="T158" s="257">
        <f t="shared" si="3"/>
        <v>5532</v>
      </c>
      <c r="U158" s="354">
        <f t="shared" si="3"/>
        <v>1738425</v>
      </c>
      <c r="V158" s="257">
        <f t="shared" si="3"/>
        <v>50472</v>
      </c>
      <c r="W158" s="257">
        <f t="shared" si="3"/>
        <v>1687953</v>
      </c>
      <c r="X158" s="354">
        <f t="shared" si="3"/>
        <v>275654</v>
      </c>
      <c r="Y158" s="257">
        <f t="shared" si="3"/>
        <v>17723</v>
      </c>
      <c r="Z158" s="257">
        <f t="shared" si="3"/>
        <v>257931</v>
      </c>
      <c r="AA158" s="354">
        <f t="shared" si="3"/>
        <v>82451</v>
      </c>
      <c r="AB158" s="257">
        <f t="shared" si="3"/>
        <v>12553</v>
      </c>
      <c r="AC158" s="257">
        <f t="shared" si="3"/>
        <v>69898</v>
      </c>
      <c r="AD158" s="354">
        <f t="shared" si="3"/>
        <v>343130</v>
      </c>
      <c r="AE158" s="257">
        <f t="shared" si="3"/>
        <v>199673</v>
      </c>
      <c r="AF158" s="257">
        <f t="shared" si="3"/>
        <v>143457</v>
      </c>
      <c r="AG158" s="354">
        <f t="shared" si="3"/>
        <v>55711</v>
      </c>
      <c r="AH158" s="257">
        <f t="shared" si="3"/>
        <v>0</v>
      </c>
      <c r="AI158" s="257">
        <f t="shared" si="3"/>
        <v>55711</v>
      </c>
      <c r="AJ158" s="354">
        <f t="shared" si="3"/>
        <v>2340462</v>
      </c>
      <c r="AK158" s="257">
        <f t="shared" si="3"/>
        <v>1897824</v>
      </c>
      <c r="AL158" s="257">
        <f t="shared" si="3"/>
        <v>442638</v>
      </c>
      <c r="AM158" s="354">
        <f t="shared" si="3"/>
        <v>82282</v>
      </c>
      <c r="AN158" s="257">
        <f t="shared" si="3"/>
        <v>48637</v>
      </c>
      <c r="AO158" s="257">
        <f t="shared" si="3"/>
        <v>33645</v>
      </c>
      <c r="AP158" s="354">
        <f t="shared" si="3"/>
        <v>15492</v>
      </c>
      <c r="AQ158" s="257">
        <f t="shared" si="3"/>
        <v>2510</v>
      </c>
      <c r="AR158" s="257">
        <f t="shared" si="3"/>
        <v>12982</v>
      </c>
      <c r="AS158" s="257">
        <f t="shared" si="3"/>
        <v>46776</v>
      </c>
      <c r="AT158" s="257">
        <f t="shared" si="3"/>
        <v>7250</v>
      </c>
      <c r="AU158" s="257">
        <f t="shared" si="3"/>
        <v>39526</v>
      </c>
      <c r="AV158" s="257">
        <f t="shared" si="3"/>
        <v>1380723</v>
      </c>
      <c r="AW158" s="257">
        <f t="shared" si="3"/>
        <v>1305754</v>
      </c>
      <c r="AX158" s="257">
        <f t="shared" si="3"/>
        <v>74969</v>
      </c>
      <c r="AY158" s="257">
        <f t="shared" si="3"/>
        <v>21184</v>
      </c>
      <c r="AZ158" s="257">
        <f t="shared" si="3"/>
        <v>230</v>
      </c>
      <c r="BA158" s="257">
        <f t="shared" si="3"/>
        <v>20954</v>
      </c>
      <c r="BB158" s="257">
        <f t="shared" si="3"/>
        <v>35301</v>
      </c>
      <c r="BC158" s="257">
        <f t="shared" si="3"/>
        <v>5512</v>
      </c>
      <c r="BD158" s="257">
        <f t="shared" si="3"/>
        <v>29789</v>
      </c>
      <c r="BE158" s="257">
        <f t="shared" si="3"/>
        <v>137325</v>
      </c>
      <c r="BF158" s="257">
        <f t="shared" si="3"/>
        <v>119466</v>
      </c>
      <c r="BG158" s="257">
        <f t="shared" si="3"/>
        <v>17859</v>
      </c>
      <c r="BH158" s="257">
        <f t="shared" si="3"/>
        <v>90691</v>
      </c>
      <c r="BI158" s="257">
        <f t="shared" si="3"/>
        <v>60749</v>
      </c>
      <c r="BJ158" s="257">
        <f t="shared" si="3"/>
        <v>29942</v>
      </c>
      <c r="BK158" s="257">
        <f t="shared" si="3"/>
        <v>63918</v>
      </c>
      <c r="BL158" s="257">
        <f t="shared" si="3"/>
        <v>36688</v>
      </c>
      <c r="BM158" s="257">
        <f t="shared" si="3"/>
        <v>27230</v>
      </c>
      <c r="BN158" s="257">
        <f t="shared" si="3"/>
        <v>163117</v>
      </c>
      <c r="BO158" s="257">
        <f t="shared" si="3"/>
        <v>145140</v>
      </c>
      <c r="BP158" s="257">
        <f t="shared" si="3"/>
        <v>17977</v>
      </c>
      <c r="BQ158" s="257">
        <f t="shared" si="3"/>
        <v>898929</v>
      </c>
      <c r="BR158" s="257">
        <f t="shared" si="3"/>
        <v>752169</v>
      </c>
      <c r="BS158" s="257">
        <f t="shared" si="3"/>
        <v>146760</v>
      </c>
      <c r="BT158" s="257">
        <f t="shared" ref="BT158:EE158" si="4">BT32+BT34</f>
        <v>1017092</v>
      </c>
      <c r="BU158" s="257">
        <f t="shared" si="4"/>
        <v>962619</v>
      </c>
      <c r="BV158" s="257">
        <f t="shared" si="4"/>
        <v>54473</v>
      </c>
      <c r="BW158" s="257">
        <f t="shared" si="4"/>
        <v>227689</v>
      </c>
      <c r="BX158" s="257">
        <f t="shared" si="4"/>
        <v>29104</v>
      </c>
      <c r="BY158" s="257">
        <f t="shared" si="4"/>
        <v>198585</v>
      </c>
      <c r="BZ158" s="257">
        <f t="shared" si="4"/>
        <v>259388</v>
      </c>
      <c r="CA158" s="257">
        <f t="shared" si="4"/>
        <v>16269</v>
      </c>
      <c r="CB158" s="257">
        <f t="shared" si="4"/>
        <v>243119</v>
      </c>
      <c r="CC158" s="257">
        <f t="shared" si="4"/>
        <v>7459</v>
      </c>
      <c r="CD158" s="257">
        <f t="shared" si="4"/>
        <v>5051</v>
      </c>
      <c r="CE158" s="257">
        <f t="shared" si="4"/>
        <v>2408</v>
      </c>
      <c r="CF158" s="257">
        <f t="shared" si="4"/>
        <v>68676</v>
      </c>
      <c r="CG158" s="257">
        <f t="shared" si="4"/>
        <v>5132</v>
      </c>
      <c r="CH158" s="257">
        <f t="shared" si="4"/>
        <v>63544</v>
      </c>
      <c r="CI158" s="257">
        <f t="shared" si="4"/>
        <v>33450</v>
      </c>
      <c r="CJ158" s="257">
        <f t="shared" si="4"/>
        <v>2352</v>
      </c>
      <c r="CK158" s="257">
        <f t="shared" si="4"/>
        <v>31098</v>
      </c>
      <c r="CL158" s="257">
        <f t="shared" si="4"/>
        <v>56314</v>
      </c>
      <c r="CM158" s="257">
        <f t="shared" si="4"/>
        <v>1249</v>
      </c>
      <c r="CN158" s="257">
        <f t="shared" si="4"/>
        <v>55065</v>
      </c>
      <c r="CO158" s="257">
        <f t="shared" si="4"/>
        <v>15428</v>
      </c>
      <c r="CP158" s="257">
        <f t="shared" si="4"/>
        <v>2660</v>
      </c>
      <c r="CQ158" s="257">
        <f t="shared" si="4"/>
        <v>12768</v>
      </c>
      <c r="CR158" s="257">
        <f t="shared" si="4"/>
        <v>203146</v>
      </c>
      <c r="CS158" s="257">
        <f t="shared" si="4"/>
        <v>181572</v>
      </c>
      <c r="CT158" s="257">
        <f t="shared" si="4"/>
        <v>21574</v>
      </c>
      <c r="CU158" s="257">
        <f t="shared" si="4"/>
        <v>2445255</v>
      </c>
      <c r="CV158" s="257">
        <f t="shared" si="4"/>
        <v>1786721</v>
      </c>
      <c r="CW158" s="257">
        <f t="shared" si="4"/>
        <v>658534</v>
      </c>
      <c r="CX158" s="257">
        <f t="shared" si="4"/>
        <v>22955</v>
      </c>
      <c r="CY158" s="257">
        <f t="shared" si="4"/>
        <v>12141</v>
      </c>
      <c r="CZ158" s="257">
        <f t="shared" si="4"/>
        <v>10814</v>
      </c>
      <c r="DA158" s="257">
        <f t="shared" si="4"/>
        <v>4849306</v>
      </c>
      <c r="DB158" s="257">
        <f t="shared" si="4"/>
        <v>847275</v>
      </c>
      <c r="DC158" s="257">
        <f t="shared" si="4"/>
        <v>4002031</v>
      </c>
      <c r="DD158" s="257">
        <f t="shared" si="4"/>
        <v>61059</v>
      </c>
      <c r="DE158" s="257">
        <f t="shared" si="4"/>
        <v>11523</v>
      </c>
      <c r="DF158" s="257">
        <f t="shared" si="4"/>
        <v>49536</v>
      </c>
      <c r="DG158" s="257">
        <f t="shared" si="4"/>
        <v>24070</v>
      </c>
      <c r="DH158" s="257">
        <f t="shared" si="4"/>
        <v>2305</v>
      </c>
      <c r="DI158" s="257">
        <f t="shared" si="4"/>
        <v>21765</v>
      </c>
      <c r="DJ158" s="257">
        <f t="shared" si="4"/>
        <v>385632</v>
      </c>
      <c r="DK158" s="257">
        <f t="shared" si="4"/>
        <v>313167</v>
      </c>
      <c r="DL158" s="257">
        <f t="shared" si="4"/>
        <v>72465</v>
      </c>
      <c r="DM158" s="257">
        <f t="shared" si="4"/>
        <v>300122</v>
      </c>
      <c r="DN158" s="257">
        <f t="shared" si="4"/>
        <v>268690</v>
      </c>
      <c r="DO158" s="257">
        <f t="shared" si="4"/>
        <v>31432</v>
      </c>
      <c r="DP158" s="257">
        <f t="shared" si="4"/>
        <v>178902</v>
      </c>
      <c r="DQ158" s="257">
        <f t="shared" si="4"/>
        <v>35786</v>
      </c>
      <c r="DR158" s="257">
        <f t="shared" si="4"/>
        <v>143116</v>
      </c>
      <c r="DS158" s="257">
        <f t="shared" si="4"/>
        <v>1698510</v>
      </c>
      <c r="DT158" s="257">
        <f t="shared" si="4"/>
        <v>1136406</v>
      </c>
      <c r="DU158" s="257">
        <f t="shared" si="4"/>
        <v>562104</v>
      </c>
      <c r="DV158" s="257">
        <f t="shared" si="4"/>
        <v>39329</v>
      </c>
      <c r="DW158" s="257">
        <f t="shared" si="4"/>
        <v>37325</v>
      </c>
      <c r="DX158" s="257">
        <f t="shared" si="4"/>
        <v>2004</v>
      </c>
      <c r="DY158" s="257">
        <f t="shared" si="4"/>
        <v>146322</v>
      </c>
      <c r="DZ158" s="257">
        <f t="shared" si="4"/>
        <v>47403</v>
      </c>
      <c r="EA158" s="257">
        <f t="shared" si="4"/>
        <v>98919</v>
      </c>
      <c r="EB158" s="257">
        <f t="shared" si="4"/>
        <v>16335</v>
      </c>
      <c r="EC158" s="257">
        <f t="shared" si="4"/>
        <v>3214</v>
      </c>
      <c r="ED158" s="257">
        <f t="shared" si="4"/>
        <v>13121</v>
      </c>
      <c r="EE158" s="257">
        <f t="shared" si="4"/>
        <v>17633</v>
      </c>
      <c r="EF158" s="257">
        <f t="shared" ref="EF158:FE158" si="5">EF32+EF34</f>
        <v>83</v>
      </c>
      <c r="EG158" s="257">
        <f t="shared" si="5"/>
        <v>17550</v>
      </c>
      <c r="EH158" s="257">
        <f t="shared" si="5"/>
        <v>2198134</v>
      </c>
      <c r="EI158" s="257">
        <f t="shared" si="5"/>
        <v>242859</v>
      </c>
      <c r="EJ158" s="257">
        <f t="shared" si="5"/>
        <v>1955275</v>
      </c>
      <c r="EK158" s="257">
        <f t="shared" si="5"/>
        <v>20915</v>
      </c>
      <c r="EL158" s="257">
        <f t="shared" si="5"/>
        <v>1761</v>
      </c>
      <c r="EM158" s="257">
        <f t="shared" si="5"/>
        <v>19154</v>
      </c>
      <c r="EN158" s="257">
        <f t="shared" si="5"/>
        <v>10756</v>
      </c>
      <c r="EO158" s="257">
        <f t="shared" si="5"/>
        <v>408</v>
      </c>
      <c r="EP158" s="257">
        <f t="shared" si="5"/>
        <v>10348</v>
      </c>
      <c r="EQ158" s="257">
        <f t="shared" si="5"/>
        <v>399857</v>
      </c>
      <c r="ER158" s="257">
        <f t="shared" si="5"/>
        <v>49571</v>
      </c>
      <c r="ES158" s="257">
        <f t="shared" si="5"/>
        <v>350286</v>
      </c>
      <c r="ET158" s="257">
        <f t="shared" si="5"/>
        <v>622380</v>
      </c>
      <c r="EU158" s="257">
        <f t="shared" si="5"/>
        <v>375384</v>
      </c>
      <c r="EV158" s="257">
        <f t="shared" si="5"/>
        <v>246996</v>
      </c>
      <c r="EW158" s="257">
        <f t="shared" si="5"/>
        <v>123040</v>
      </c>
      <c r="EX158" s="257">
        <f t="shared" si="5"/>
        <v>111519</v>
      </c>
      <c r="EY158" s="257">
        <f t="shared" si="5"/>
        <v>11521</v>
      </c>
      <c r="EZ158" s="257">
        <f t="shared" si="5"/>
        <v>243963</v>
      </c>
      <c r="FA158" s="257">
        <f t="shared" si="5"/>
        <v>28258</v>
      </c>
      <c r="FB158" s="257">
        <f t="shared" si="5"/>
        <v>215705</v>
      </c>
      <c r="FC158" s="257">
        <f t="shared" si="5"/>
        <v>6001</v>
      </c>
      <c r="FD158" s="257">
        <f t="shared" si="5"/>
        <v>5761</v>
      </c>
      <c r="FE158" s="257">
        <f t="shared" si="5"/>
        <v>240</v>
      </c>
    </row>
    <row r="159" spans="1:164">
      <c r="A159" t="s">
        <v>328</v>
      </c>
      <c r="D159">
        <f>D94+D97</f>
        <v>183241224</v>
      </c>
      <c r="G159" s="257">
        <f>G94+G97</f>
        <v>109115078</v>
      </c>
      <c r="H159" s="257">
        <f t="shared" ref="H159:BS159" si="6">H94+H97</f>
        <v>74126146</v>
      </c>
      <c r="I159" s="354">
        <f t="shared" si="6"/>
        <v>2548293</v>
      </c>
      <c r="J159" s="257">
        <f t="shared" si="6"/>
        <v>1648071</v>
      </c>
      <c r="K159" s="257">
        <f t="shared" si="6"/>
        <v>900222</v>
      </c>
      <c r="L159" s="354">
        <f t="shared" si="6"/>
        <v>1413736</v>
      </c>
      <c r="M159" s="257">
        <f t="shared" si="6"/>
        <v>1143257</v>
      </c>
      <c r="N159" s="257">
        <f t="shared" si="6"/>
        <v>270479</v>
      </c>
      <c r="O159" s="354">
        <f t="shared" si="6"/>
        <v>2526340</v>
      </c>
      <c r="P159" s="257">
        <f t="shared" si="6"/>
        <v>1416440</v>
      </c>
      <c r="Q159" s="257">
        <f t="shared" si="6"/>
        <v>1109900</v>
      </c>
      <c r="R159" s="354">
        <f t="shared" si="6"/>
        <v>2050253</v>
      </c>
      <c r="S159" s="257">
        <f t="shared" si="6"/>
        <v>1475746</v>
      </c>
      <c r="T159" s="257">
        <f t="shared" si="6"/>
        <v>574507</v>
      </c>
      <c r="U159" s="354">
        <f t="shared" si="6"/>
        <v>16038770</v>
      </c>
      <c r="V159" s="257">
        <f t="shared" si="6"/>
        <v>7656555</v>
      </c>
      <c r="W159" s="257">
        <f t="shared" si="6"/>
        <v>8382215</v>
      </c>
      <c r="X159" s="354">
        <f t="shared" si="6"/>
        <v>3237379</v>
      </c>
      <c r="Y159" s="257">
        <f t="shared" si="6"/>
        <v>1431092</v>
      </c>
      <c r="Z159" s="257">
        <f t="shared" si="6"/>
        <v>1806287</v>
      </c>
      <c r="AA159" s="354">
        <f t="shared" si="6"/>
        <v>2325085</v>
      </c>
      <c r="AB159" s="257">
        <f t="shared" si="6"/>
        <v>1597485</v>
      </c>
      <c r="AC159" s="257">
        <f t="shared" si="6"/>
        <v>727600</v>
      </c>
      <c r="AD159" s="354">
        <f t="shared" si="6"/>
        <v>1026563</v>
      </c>
      <c r="AE159" s="257">
        <f t="shared" si="6"/>
        <v>827055</v>
      </c>
      <c r="AF159" s="257">
        <f t="shared" si="6"/>
        <v>199508</v>
      </c>
      <c r="AG159" s="354">
        <f t="shared" si="6"/>
        <v>484693</v>
      </c>
      <c r="AH159" s="257">
        <f t="shared" si="6"/>
        <v>0</v>
      </c>
      <c r="AI159" s="257">
        <f t="shared" si="6"/>
        <v>484693</v>
      </c>
      <c r="AJ159" s="354">
        <f t="shared" si="6"/>
        <v>10978535</v>
      </c>
      <c r="AK159" s="257">
        <f t="shared" si="6"/>
        <v>7577405</v>
      </c>
      <c r="AL159" s="257">
        <f t="shared" si="6"/>
        <v>3401130</v>
      </c>
      <c r="AM159" s="354">
        <f t="shared" si="6"/>
        <v>4361481</v>
      </c>
      <c r="AN159" s="257">
        <f t="shared" si="6"/>
        <v>2670560</v>
      </c>
      <c r="AO159" s="257">
        <f t="shared" si="6"/>
        <v>1690921</v>
      </c>
      <c r="AP159" s="354">
        <f t="shared" si="6"/>
        <v>606465</v>
      </c>
      <c r="AQ159" s="257">
        <f t="shared" si="6"/>
        <v>315522</v>
      </c>
      <c r="AR159" s="257">
        <f t="shared" si="6"/>
        <v>290943</v>
      </c>
      <c r="AS159" s="257">
        <f t="shared" si="6"/>
        <v>884135</v>
      </c>
      <c r="AT159" s="257">
        <f t="shared" si="6"/>
        <v>520584</v>
      </c>
      <c r="AU159" s="257">
        <f t="shared" si="6"/>
        <v>363551</v>
      </c>
      <c r="AV159" s="257">
        <f t="shared" si="6"/>
        <v>9413726</v>
      </c>
      <c r="AW159" s="257">
        <f t="shared" si="6"/>
        <v>6029168</v>
      </c>
      <c r="AX159" s="257">
        <f t="shared" si="6"/>
        <v>3384558</v>
      </c>
      <c r="AY159" s="257">
        <f t="shared" si="6"/>
        <v>2449245</v>
      </c>
      <c r="AZ159" s="257">
        <f t="shared" si="6"/>
        <v>1636972</v>
      </c>
      <c r="BA159" s="257">
        <f t="shared" si="6"/>
        <v>812273</v>
      </c>
      <c r="BB159" s="257">
        <f t="shared" si="6"/>
        <v>2767042</v>
      </c>
      <c r="BC159" s="257">
        <f t="shared" si="6"/>
        <v>1606186</v>
      </c>
      <c r="BD159" s="257">
        <f t="shared" si="6"/>
        <v>1160856</v>
      </c>
      <c r="BE159" s="257">
        <f t="shared" si="6"/>
        <v>1924857</v>
      </c>
      <c r="BF159" s="257">
        <f t="shared" si="6"/>
        <v>983193</v>
      </c>
      <c r="BG159" s="257">
        <f t="shared" si="6"/>
        <v>941664</v>
      </c>
      <c r="BH159" s="257">
        <f t="shared" si="6"/>
        <v>2387361</v>
      </c>
      <c r="BI159" s="257">
        <f t="shared" si="6"/>
        <v>1856746</v>
      </c>
      <c r="BJ159" s="257">
        <f t="shared" si="6"/>
        <v>530615</v>
      </c>
      <c r="BK159" s="257">
        <f t="shared" si="6"/>
        <v>2403914</v>
      </c>
      <c r="BL159" s="257">
        <f t="shared" si="6"/>
        <v>1419959</v>
      </c>
      <c r="BM159" s="257">
        <f t="shared" si="6"/>
        <v>983955</v>
      </c>
      <c r="BN159" s="257">
        <f t="shared" si="6"/>
        <v>991020</v>
      </c>
      <c r="BO159" s="257">
        <f t="shared" si="6"/>
        <v>670914</v>
      </c>
      <c r="BP159" s="257">
        <f t="shared" si="6"/>
        <v>320106</v>
      </c>
      <c r="BQ159" s="257">
        <f t="shared" si="6"/>
        <v>3426323</v>
      </c>
      <c r="BR159" s="257">
        <f t="shared" si="6"/>
        <v>2374395</v>
      </c>
      <c r="BS159" s="257">
        <f t="shared" si="6"/>
        <v>1051928</v>
      </c>
      <c r="BT159" s="257">
        <f t="shared" ref="BT159:EE159" si="7">BT94+BT97</f>
        <v>3877905</v>
      </c>
      <c r="BU159" s="257">
        <f t="shared" si="7"/>
        <v>2753908</v>
      </c>
      <c r="BV159" s="257">
        <f t="shared" si="7"/>
        <v>1123997</v>
      </c>
      <c r="BW159" s="257">
        <f t="shared" si="7"/>
        <v>4359352</v>
      </c>
      <c r="BX159" s="257">
        <f t="shared" si="7"/>
        <v>1470835</v>
      </c>
      <c r="BY159" s="257">
        <f t="shared" si="7"/>
        <v>2888517</v>
      </c>
      <c r="BZ159" s="257">
        <f t="shared" si="7"/>
        <v>4884366</v>
      </c>
      <c r="CA159" s="257">
        <f t="shared" si="7"/>
        <v>1764163</v>
      </c>
      <c r="CB159" s="257">
        <f t="shared" si="7"/>
        <v>3120203</v>
      </c>
      <c r="CC159" s="257">
        <f t="shared" si="7"/>
        <v>1731109</v>
      </c>
      <c r="CD159" s="257">
        <f t="shared" si="7"/>
        <v>1062358</v>
      </c>
      <c r="CE159" s="257">
        <f t="shared" si="7"/>
        <v>668751</v>
      </c>
      <c r="CF159" s="257">
        <f t="shared" si="7"/>
        <v>2439023</v>
      </c>
      <c r="CG159" s="257">
        <f t="shared" si="7"/>
        <v>1233019</v>
      </c>
      <c r="CH159" s="257">
        <f t="shared" si="7"/>
        <v>1206004</v>
      </c>
      <c r="CI159" s="257">
        <f t="shared" si="7"/>
        <v>849772</v>
      </c>
      <c r="CJ159" s="257">
        <f t="shared" si="7"/>
        <v>596546</v>
      </c>
      <c r="CK159" s="257">
        <f t="shared" si="7"/>
        <v>253226</v>
      </c>
      <c r="CL159" s="257">
        <f t="shared" si="7"/>
        <v>1582048</v>
      </c>
      <c r="CM159" s="257">
        <f t="shared" si="7"/>
        <v>808746</v>
      </c>
      <c r="CN159" s="257">
        <f t="shared" si="7"/>
        <v>773302</v>
      </c>
      <c r="CO159" s="257">
        <f t="shared" si="7"/>
        <v>2042052</v>
      </c>
      <c r="CP159" s="257">
        <f t="shared" si="7"/>
        <v>910103</v>
      </c>
      <c r="CQ159" s="257">
        <f t="shared" si="7"/>
        <v>1131949</v>
      </c>
      <c r="CR159" s="257">
        <f t="shared" si="7"/>
        <v>768825</v>
      </c>
      <c r="CS159" s="257">
        <f t="shared" si="7"/>
        <v>463068</v>
      </c>
      <c r="CT159" s="257">
        <f t="shared" si="7"/>
        <v>305757</v>
      </c>
      <c r="CU159" s="257">
        <f t="shared" si="7"/>
        <v>4664874</v>
      </c>
      <c r="CV159" s="257">
        <f t="shared" si="7"/>
        <v>2961332</v>
      </c>
      <c r="CW159" s="257">
        <f t="shared" si="7"/>
        <v>1703542</v>
      </c>
      <c r="CX159" s="257">
        <f t="shared" si="7"/>
        <v>915783</v>
      </c>
      <c r="CY159" s="257">
        <f t="shared" si="7"/>
        <v>626247</v>
      </c>
      <c r="CZ159" s="257">
        <f t="shared" si="7"/>
        <v>289536</v>
      </c>
      <c r="DA159" s="257">
        <f t="shared" si="7"/>
        <v>12044407</v>
      </c>
      <c r="DB159" s="257">
        <f t="shared" si="7"/>
        <v>4647982</v>
      </c>
      <c r="DC159" s="257">
        <f t="shared" si="7"/>
        <v>7396425</v>
      </c>
      <c r="DD159" s="257">
        <f t="shared" si="7"/>
        <v>4924655</v>
      </c>
      <c r="DE159" s="257">
        <f t="shared" si="7"/>
        <v>4232843</v>
      </c>
      <c r="DF159" s="257">
        <f t="shared" si="7"/>
        <v>691812</v>
      </c>
      <c r="DG159" s="257">
        <f t="shared" si="7"/>
        <v>1744734</v>
      </c>
      <c r="DH159" s="257">
        <f t="shared" si="7"/>
        <v>840829</v>
      </c>
      <c r="DI159" s="257">
        <f t="shared" si="7"/>
        <v>903905</v>
      </c>
      <c r="DJ159" s="257">
        <f t="shared" si="7"/>
        <v>6139218</v>
      </c>
      <c r="DK159" s="257">
        <f t="shared" si="7"/>
        <v>3456501</v>
      </c>
      <c r="DL159" s="257">
        <f t="shared" si="7"/>
        <v>2682717</v>
      </c>
      <c r="DM159" s="257">
        <f t="shared" si="7"/>
        <v>2581025</v>
      </c>
      <c r="DN159" s="257">
        <f t="shared" si="7"/>
        <v>1773399</v>
      </c>
      <c r="DO159" s="257">
        <f t="shared" si="7"/>
        <v>807626</v>
      </c>
      <c r="DP159" s="257">
        <f t="shared" si="7"/>
        <v>2141066</v>
      </c>
      <c r="DQ159" s="257">
        <f t="shared" si="7"/>
        <v>1182277</v>
      </c>
      <c r="DR159" s="257">
        <f t="shared" si="7"/>
        <v>958789</v>
      </c>
      <c r="DS159" s="257">
        <f t="shared" si="7"/>
        <v>9878982</v>
      </c>
      <c r="DT159" s="257">
        <f t="shared" si="7"/>
        <v>7236871</v>
      </c>
      <c r="DU159" s="257">
        <f t="shared" si="7"/>
        <v>2642111</v>
      </c>
      <c r="DV159" s="257">
        <f t="shared" si="7"/>
        <v>449036</v>
      </c>
      <c r="DW159" s="257">
        <f t="shared" si="7"/>
        <v>313017</v>
      </c>
      <c r="DX159" s="257">
        <f t="shared" si="7"/>
        <v>136019</v>
      </c>
      <c r="DY159" s="257">
        <f t="shared" si="7"/>
        <v>2515388</v>
      </c>
      <c r="DZ159" s="257">
        <f t="shared" si="7"/>
        <v>1948122</v>
      </c>
      <c r="EA159" s="257">
        <f t="shared" si="7"/>
        <v>567266</v>
      </c>
      <c r="EB159" s="257">
        <f t="shared" si="7"/>
        <v>1007330</v>
      </c>
      <c r="EC159" s="257">
        <f t="shared" si="7"/>
        <v>593932</v>
      </c>
      <c r="ED159" s="257">
        <f t="shared" si="7"/>
        <v>413398</v>
      </c>
      <c r="EE159" s="257">
        <f t="shared" si="7"/>
        <v>2329448</v>
      </c>
      <c r="EF159" s="257">
        <f t="shared" ref="EF159:FE159" si="8">EF94+EF97</f>
        <v>1401052</v>
      </c>
      <c r="EG159" s="257">
        <f t="shared" si="8"/>
        <v>928396</v>
      </c>
      <c r="EH159" s="257">
        <f t="shared" si="8"/>
        <v>15730528</v>
      </c>
      <c r="EI159" s="257">
        <f t="shared" si="8"/>
        <v>9823476</v>
      </c>
      <c r="EJ159" s="257">
        <f t="shared" si="8"/>
        <v>5907052</v>
      </c>
      <c r="EK159" s="257">
        <f t="shared" si="8"/>
        <v>1829624</v>
      </c>
      <c r="EL159" s="257">
        <f t="shared" si="8"/>
        <v>1165245</v>
      </c>
      <c r="EM159" s="257">
        <f t="shared" si="8"/>
        <v>664379</v>
      </c>
      <c r="EN159" s="257">
        <f t="shared" si="8"/>
        <v>629619</v>
      </c>
      <c r="EO159" s="257">
        <f t="shared" si="8"/>
        <v>373582</v>
      </c>
      <c r="EP159" s="257">
        <f t="shared" si="8"/>
        <v>256037</v>
      </c>
      <c r="EQ159" s="257">
        <f t="shared" si="8"/>
        <v>4983025</v>
      </c>
      <c r="ER159" s="257">
        <f t="shared" si="8"/>
        <v>3591012</v>
      </c>
      <c r="ES159" s="257">
        <f t="shared" si="8"/>
        <v>1392013</v>
      </c>
      <c r="ET159" s="257">
        <f t="shared" si="8"/>
        <v>4271240</v>
      </c>
      <c r="EU159" s="257">
        <f t="shared" si="8"/>
        <v>2146875</v>
      </c>
      <c r="EV159" s="257">
        <f t="shared" si="8"/>
        <v>2124365</v>
      </c>
      <c r="EW159" s="257">
        <f t="shared" si="8"/>
        <v>1234921</v>
      </c>
      <c r="EX159" s="257">
        <f t="shared" si="8"/>
        <v>1136557</v>
      </c>
      <c r="EY159" s="257">
        <f t="shared" si="8"/>
        <v>98364</v>
      </c>
      <c r="EZ159" s="257">
        <f t="shared" si="8"/>
        <v>5548645</v>
      </c>
      <c r="FA159" s="257">
        <f t="shared" si="8"/>
        <v>3023726</v>
      </c>
      <c r="FB159" s="257">
        <f t="shared" si="8"/>
        <v>2524919</v>
      </c>
      <c r="FC159" s="257">
        <f t="shared" si="8"/>
        <v>898008</v>
      </c>
      <c r="FD159" s="257">
        <f t="shared" si="8"/>
        <v>720150</v>
      </c>
      <c r="FE159" s="257">
        <f t="shared" si="8"/>
        <v>177858</v>
      </c>
    </row>
    <row r="160" spans="1:164">
      <c r="I160" s="354"/>
      <c r="L160" s="354"/>
      <c r="O160" s="354"/>
      <c r="R160" s="354"/>
      <c r="U160" s="354"/>
      <c r="X160" s="354"/>
      <c r="AA160" s="354"/>
      <c r="AD160" s="354"/>
      <c r="AG160" s="354"/>
      <c r="AJ160" s="354"/>
      <c r="AM160" s="354"/>
      <c r="AP160" s="354"/>
    </row>
    <row r="161" spans="1:161">
      <c r="A161" t="s">
        <v>332</v>
      </c>
      <c r="D161" s="353">
        <f>D157/D159</f>
        <v>0.40811633085358567</v>
      </c>
      <c r="G161" s="352">
        <f>G157/G159</f>
        <v>0.65192059891117893</v>
      </c>
      <c r="H161" s="352">
        <f t="shared" ref="H161:BS161" si="9">H157/H159</f>
        <v>4.9231872921060807E-2</v>
      </c>
      <c r="I161" s="355">
        <f t="shared" si="9"/>
        <v>0.3646951115903862</v>
      </c>
      <c r="J161" s="352">
        <f t="shared" si="9"/>
        <v>0.49050374650121265</v>
      </c>
      <c r="K161" s="352">
        <f t="shared" si="9"/>
        <v>0.13437241036099984</v>
      </c>
      <c r="L161" s="355">
        <f t="shared" si="9"/>
        <v>7.6314106735628148E-2</v>
      </c>
      <c r="M161" s="352">
        <f t="shared" si="9"/>
        <v>7.4212534889355586E-2</v>
      </c>
      <c r="N161" s="352">
        <f t="shared" si="9"/>
        <v>8.5197002355081167E-2</v>
      </c>
      <c r="O161" s="355">
        <f t="shared" si="9"/>
        <v>0.42551913044166662</v>
      </c>
      <c r="P161" s="352">
        <f t="shared" si="9"/>
        <v>0.75717008839061306</v>
      </c>
      <c r="Q161" s="352">
        <f t="shared" si="9"/>
        <v>2.2704748175511307E-3</v>
      </c>
      <c r="R161" s="355">
        <f t="shared" si="9"/>
        <v>0.31508891829447389</v>
      </c>
      <c r="S161" s="352">
        <f t="shared" si="9"/>
        <v>0.43771963467968067</v>
      </c>
      <c r="T161" s="352">
        <f t="shared" si="9"/>
        <v>8.5290518653384555E-5</v>
      </c>
      <c r="U161" s="355">
        <f t="shared" si="9"/>
        <v>0.57113400840588147</v>
      </c>
      <c r="V161" s="352">
        <f t="shared" si="9"/>
        <v>1.1890207802334078</v>
      </c>
      <c r="W161" s="352">
        <f t="shared" si="9"/>
        <v>6.7385529958370188E-3</v>
      </c>
      <c r="X161" s="355">
        <f t="shared" si="9"/>
        <v>0.39429519991326317</v>
      </c>
      <c r="Y161" s="352">
        <f t="shared" si="9"/>
        <v>0.83206740027894788</v>
      </c>
      <c r="Z161" s="352">
        <f t="shared" si="9"/>
        <v>4.7455360083973365E-2</v>
      </c>
      <c r="AA161" s="355">
        <f t="shared" si="9"/>
        <v>0.30948718003857922</v>
      </c>
      <c r="AB161" s="352">
        <f t="shared" si="9"/>
        <v>0.45044804802549004</v>
      </c>
      <c r="AC161" s="352">
        <f t="shared" si="9"/>
        <v>0</v>
      </c>
      <c r="AD161" s="355">
        <f t="shared" si="9"/>
        <v>0.18261811501096378</v>
      </c>
      <c r="AE161" s="352">
        <f t="shared" si="9"/>
        <v>0.2266705358168441</v>
      </c>
      <c r="AF161" s="352">
        <f t="shared" si="9"/>
        <v>0</v>
      </c>
      <c r="AG161" s="355">
        <f t="shared" si="9"/>
        <v>0.14857445847165113</v>
      </c>
      <c r="AH161" s="352" t="e">
        <f t="shared" si="9"/>
        <v>#DIV/0!</v>
      </c>
      <c r="AI161" s="352">
        <f t="shared" si="9"/>
        <v>0.14857445847165113</v>
      </c>
      <c r="AJ161" s="355">
        <f t="shared" si="9"/>
        <v>0.44763440659432246</v>
      </c>
      <c r="AK161" s="352">
        <f t="shared" si="9"/>
        <v>0.54133862450271564</v>
      </c>
      <c r="AL161" s="352">
        <f t="shared" si="9"/>
        <v>0.23887002261013252</v>
      </c>
      <c r="AM161" s="355">
        <f t="shared" si="9"/>
        <v>0.48271378460665082</v>
      </c>
      <c r="AN161" s="352">
        <f t="shared" si="9"/>
        <v>0.78835412797315918</v>
      </c>
      <c r="AO161" s="352">
        <f t="shared" si="9"/>
        <v>0</v>
      </c>
      <c r="AP161" s="355">
        <f t="shared" si="9"/>
        <v>0.90481726068280943</v>
      </c>
      <c r="AQ161" s="352">
        <f t="shared" si="9"/>
        <v>0.87160958665322863</v>
      </c>
      <c r="AR161" s="352">
        <f t="shared" si="9"/>
        <v>0.940830334464139</v>
      </c>
      <c r="AS161" s="352">
        <f t="shared" si="9"/>
        <v>0.6218315076317531</v>
      </c>
      <c r="AT161" s="352">
        <f t="shared" si="9"/>
        <v>1.0386489020023666</v>
      </c>
      <c r="AU161" s="352">
        <f t="shared" si="9"/>
        <v>2.4973112438144856E-2</v>
      </c>
      <c r="AV161" s="352">
        <f t="shared" si="9"/>
        <v>0.35124784808905635</v>
      </c>
      <c r="AW161" s="352">
        <f t="shared" si="9"/>
        <v>0.5102801912303655</v>
      </c>
      <c r="AX161" s="352">
        <f t="shared" si="9"/>
        <v>6.7951561178741807E-2</v>
      </c>
      <c r="AY161" s="352">
        <f t="shared" si="9"/>
        <v>0.49302662657267854</v>
      </c>
      <c r="AZ161" s="352">
        <f t="shared" si="9"/>
        <v>0.69563254594458546</v>
      </c>
      <c r="BA161" s="352">
        <f t="shared" si="9"/>
        <v>8.4715360476096097E-2</v>
      </c>
      <c r="BB161" s="352">
        <f t="shared" si="9"/>
        <v>0.4818047575714427</v>
      </c>
      <c r="BC161" s="352">
        <f t="shared" si="9"/>
        <v>0.81717559485638647</v>
      </c>
      <c r="BD161" s="352">
        <f t="shared" si="9"/>
        <v>1.7778260180418587E-2</v>
      </c>
      <c r="BE161" s="352">
        <f t="shared" si="9"/>
        <v>0.37007788111012924</v>
      </c>
      <c r="BF161" s="352">
        <f t="shared" si="9"/>
        <v>0.69386783673195396</v>
      </c>
      <c r="BG161" s="352">
        <f t="shared" si="9"/>
        <v>3.2008232235701907E-2</v>
      </c>
      <c r="BH161" s="352">
        <f t="shared" si="9"/>
        <v>0.38296261017918948</v>
      </c>
      <c r="BI161" s="352">
        <f t="shared" si="9"/>
        <v>0.49001263500769626</v>
      </c>
      <c r="BJ161" s="352">
        <f t="shared" si="9"/>
        <v>8.3695334658839271E-3</v>
      </c>
      <c r="BK161" s="352">
        <f t="shared" si="9"/>
        <v>0.30024576586350427</v>
      </c>
      <c r="BL161" s="352">
        <f t="shared" si="9"/>
        <v>0.50556741427041207</v>
      </c>
      <c r="BM161" s="352">
        <f t="shared" si="9"/>
        <v>3.943269763352999E-3</v>
      </c>
      <c r="BN161" s="352">
        <f t="shared" si="9"/>
        <v>0.36601481302092792</v>
      </c>
      <c r="BO161" s="352">
        <f t="shared" si="9"/>
        <v>0.54044631651746722</v>
      </c>
      <c r="BP161" s="352">
        <f t="shared" si="9"/>
        <v>4.2173530018181475E-4</v>
      </c>
      <c r="BQ161" s="352">
        <f t="shared" si="9"/>
        <v>0.46104030472316826</v>
      </c>
      <c r="BR161" s="352">
        <f t="shared" si="9"/>
        <v>0.66529494881854112</v>
      </c>
      <c r="BS161" s="352">
        <f t="shared" si="9"/>
        <v>0</v>
      </c>
      <c r="BT161" s="352">
        <f t="shared" ref="BT161:EE161" si="10">BT157/BT159</f>
        <v>0.31158499241214005</v>
      </c>
      <c r="BU161" s="352">
        <f t="shared" si="10"/>
        <v>0.43875721338548712</v>
      </c>
      <c r="BV161" s="352">
        <f t="shared" si="10"/>
        <v>0</v>
      </c>
      <c r="BW161" s="352">
        <f t="shared" si="10"/>
        <v>0.55112663533479289</v>
      </c>
      <c r="BX161" s="352">
        <f t="shared" si="10"/>
        <v>1.633463304857445</v>
      </c>
      <c r="BY161" s="352">
        <f t="shared" si="10"/>
        <v>0</v>
      </c>
      <c r="BZ161" s="352">
        <f t="shared" si="10"/>
        <v>0.35235770619974016</v>
      </c>
      <c r="CA161" s="352">
        <f t="shared" si="10"/>
        <v>0.96519425926062385</v>
      </c>
      <c r="CB161" s="352">
        <f t="shared" si="10"/>
        <v>5.8598751427391101E-3</v>
      </c>
      <c r="CC161" s="352">
        <f t="shared" si="10"/>
        <v>0.35136204594857978</v>
      </c>
      <c r="CD161" s="352">
        <f t="shared" si="10"/>
        <v>0.56554570116665004</v>
      </c>
      <c r="CE161" s="352">
        <f t="shared" si="10"/>
        <v>1.1116245059820472E-2</v>
      </c>
      <c r="CF161" s="352">
        <f t="shared" si="10"/>
        <v>0.4209648699499759</v>
      </c>
      <c r="CG161" s="352">
        <f t="shared" si="10"/>
        <v>0.8183645183083148</v>
      </c>
      <c r="CH161" s="352">
        <f t="shared" si="10"/>
        <v>1.4663301282582811E-2</v>
      </c>
      <c r="CI161" s="352">
        <f t="shared" si="10"/>
        <v>0.40089106254383527</v>
      </c>
      <c r="CJ161" s="352">
        <f t="shared" si="10"/>
        <v>0.55852356733596409</v>
      </c>
      <c r="CK161" s="352">
        <f t="shared" si="10"/>
        <v>2.9542779967301935E-2</v>
      </c>
      <c r="CL161" s="352">
        <f t="shared" si="10"/>
        <v>0.34698631141406583</v>
      </c>
      <c r="CM161" s="352">
        <f t="shared" si="10"/>
        <v>0.5746822859092966</v>
      </c>
      <c r="CN161" s="352">
        <f t="shared" si="10"/>
        <v>0.10885397942847684</v>
      </c>
      <c r="CO161" s="352">
        <f t="shared" si="10"/>
        <v>0.36002853991964945</v>
      </c>
      <c r="CP161" s="352">
        <f t="shared" si="10"/>
        <v>0.59320758199896051</v>
      </c>
      <c r="CQ161" s="352">
        <f t="shared" si="10"/>
        <v>0.17254929329854968</v>
      </c>
      <c r="CR161" s="352">
        <f t="shared" si="10"/>
        <v>0.33105583195135435</v>
      </c>
      <c r="CS161" s="352">
        <f t="shared" si="10"/>
        <v>0.54964713605777127</v>
      </c>
      <c r="CT161" s="352">
        <f t="shared" si="10"/>
        <v>0</v>
      </c>
      <c r="CU161" s="352">
        <f t="shared" si="10"/>
        <v>0.2572275264026424</v>
      </c>
      <c r="CV161" s="352">
        <f t="shared" si="10"/>
        <v>0.40520076776261493</v>
      </c>
      <c r="CW161" s="352">
        <f t="shared" si="10"/>
        <v>0</v>
      </c>
      <c r="CX161" s="352">
        <f t="shared" si="10"/>
        <v>0.49826432681104582</v>
      </c>
      <c r="CY161" s="352">
        <f t="shared" si="10"/>
        <v>0.70088958509980881</v>
      </c>
      <c r="CZ161" s="352">
        <f t="shared" si="10"/>
        <v>5.9999447391688769E-2</v>
      </c>
      <c r="DA161" s="352">
        <f t="shared" si="10"/>
        <v>0.26812411769213712</v>
      </c>
      <c r="DB161" s="352">
        <f t="shared" si="10"/>
        <v>0.65636979661280959</v>
      </c>
      <c r="DC161" s="352">
        <f t="shared" si="10"/>
        <v>2.414693585076574E-2</v>
      </c>
      <c r="DD161" s="352">
        <f t="shared" si="10"/>
        <v>0.57791662563164325</v>
      </c>
      <c r="DE161" s="352">
        <f t="shared" si="10"/>
        <v>0.65069221797264865</v>
      </c>
      <c r="DF161" s="352">
        <f t="shared" si="10"/>
        <v>0.13264008140940023</v>
      </c>
      <c r="DG161" s="352">
        <f t="shared" si="10"/>
        <v>0.1792983916172895</v>
      </c>
      <c r="DH161" s="352">
        <f t="shared" si="10"/>
        <v>0.36817355252970579</v>
      </c>
      <c r="DI161" s="352">
        <f t="shared" si="10"/>
        <v>3.6032547668173095E-3</v>
      </c>
      <c r="DJ161" s="352">
        <f t="shared" si="10"/>
        <v>0.47766621090829481</v>
      </c>
      <c r="DK161" s="352">
        <f t="shared" si="10"/>
        <v>0.81721920520202362</v>
      </c>
      <c r="DL161" s="352">
        <f t="shared" si="10"/>
        <v>4.0174942045694717E-2</v>
      </c>
      <c r="DM161" s="352">
        <f t="shared" si="10"/>
        <v>0.47775825495684854</v>
      </c>
      <c r="DN161" s="352">
        <f t="shared" si="10"/>
        <v>0.69222944187968982</v>
      </c>
      <c r="DO161" s="352">
        <f t="shared" si="10"/>
        <v>6.8187502631168384E-3</v>
      </c>
      <c r="DP161" s="352">
        <f t="shared" si="10"/>
        <v>0.51786446564468358</v>
      </c>
      <c r="DQ161" s="352">
        <f t="shared" si="10"/>
        <v>0.90429907711982893</v>
      </c>
      <c r="DR161" s="352">
        <f t="shared" si="10"/>
        <v>4.1354249996610311E-2</v>
      </c>
      <c r="DS161" s="352">
        <f t="shared" si="10"/>
        <v>0.41219712719387486</v>
      </c>
      <c r="DT161" s="352">
        <f t="shared" si="10"/>
        <v>0.56268627698351958</v>
      </c>
      <c r="DU161" s="352">
        <f t="shared" si="10"/>
        <v>0</v>
      </c>
      <c r="DV161" s="352">
        <f t="shared" si="10"/>
        <v>0.26229077401366485</v>
      </c>
      <c r="DW161" s="352">
        <f t="shared" si="10"/>
        <v>0.3762671037036327</v>
      </c>
      <c r="DX161" s="352">
        <f t="shared" si="10"/>
        <v>0</v>
      </c>
      <c r="DY161" s="352">
        <f t="shared" si="10"/>
        <v>0.36110770982448831</v>
      </c>
      <c r="DZ161" s="352">
        <f t="shared" si="10"/>
        <v>0.41751697275632638</v>
      </c>
      <c r="EA161" s="352">
        <f t="shared" si="10"/>
        <v>0.16738531835153173</v>
      </c>
      <c r="EB161" s="352">
        <f t="shared" si="10"/>
        <v>0.30283323240646065</v>
      </c>
      <c r="EC161" s="352">
        <f t="shared" si="10"/>
        <v>0.45809958042334814</v>
      </c>
      <c r="ED161" s="352">
        <f t="shared" si="10"/>
        <v>7.9760908374012451E-2</v>
      </c>
      <c r="EE161" s="352">
        <f t="shared" si="10"/>
        <v>0.59968069688612924</v>
      </c>
      <c r="EF161" s="352">
        <f t="shared" ref="EF161:FE161" si="11">EF157/EF159</f>
        <v>0.87213393935414241</v>
      </c>
      <c r="EG161" s="352">
        <f t="shared" si="11"/>
        <v>0.18851869245451294</v>
      </c>
      <c r="EH161" s="352">
        <f t="shared" si="11"/>
        <v>0.39279838540702511</v>
      </c>
      <c r="EI161" s="352">
        <f t="shared" si="11"/>
        <v>0.59268440214034213</v>
      </c>
      <c r="EJ161" s="352">
        <f t="shared" si="11"/>
        <v>6.0386297598192806E-2</v>
      </c>
      <c r="EK161" s="352">
        <f t="shared" si="11"/>
        <v>0.3785422578628177</v>
      </c>
      <c r="EL161" s="352">
        <f t="shared" si="11"/>
        <v>0.59361850941218375</v>
      </c>
      <c r="EM161" s="352">
        <f t="shared" si="11"/>
        <v>1.3230400118004935E-3</v>
      </c>
      <c r="EN161" s="352">
        <f t="shared" si="11"/>
        <v>0.25085647034158753</v>
      </c>
      <c r="EO161" s="352">
        <f t="shared" si="11"/>
        <v>0.4227318232677163</v>
      </c>
      <c r="EP161" s="352">
        <f t="shared" si="11"/>
        <v>7.4208024621441433E-5</v>
      </c>
      <c r="EQ161" s="352">
        <f t="shared" si="11"/>
        <v>0.3488397108182279</v>
      </c>
      <c r="ER161" s="352">
        <f t="shared" si="11"/>
        <v>0.41178002189911922</v>
      </c>
      <c r="ES161" s="352">
        <f t="shared" si="11"/>
        <v>0.1864709596821294</v>
      </c>
      <c r="ET161" s="352">
        <f t="shared" si="11"/>
        <v>0.58084818460212961</v>
      </c>
      <c r="EU161" s="352">
        <f t="shared" si="11"/>
        <v>1.1012112954876274</v>
      </c>
      <c r="EV161" s="352">
        <f t="shared" si="11"/>
        <v>5.4971250232422393E-2</v>
      </c>
      <c r="EW161" s="352">
        <f t="shared" si="11"/>
        <v>0.31441768339837123</v>
      </c>
      <c r="EX161" s="352">
        <f t="shared" si="11"/>
        <v>0.34156052006190629</v>
      </c>
      <c r="EY161" s="352">
        <f t="shared" si="11"/>
        <v>7.9297303891667683E-4</v>
      </c>
      <c r="EZ161" s="352">
        <f t="shared" si="11"/>
        <v>0.27865415790702053</v>
      </c>
      <c r="FA161" s="352">
        <f t="shared" si="11"/>
        <v>0.50973236331598826</v>
      </c>
      <c r="FB161" s="352">
        <f t="shared" si="11"/>
        <v>1.925606326381163E-3</v>
      </c>
      <c r="FC161" s="352">
        <f t="shared" si="11"/>
        <v>0.22824295551932722</v>
      </c>
      <c r="FD161" s="352">
        <f t="shared" si="11"/>
        <v>0.2579976393806846</v>
      </c>
      <c r="FE161" s="352">
        <f t="shared" si="11"/>
        <v>0.1077657457072496</v>
      </c>
    </row>
    <row r="162" spans="1:161">
      <c r="A162" t="s">
        <v>329</v>
      </c>
      <c r="D162" s="353">
        <f>D158/D159</f>
        <v>0.12891083940805809</v>
      </c>
      <c r="G162" s="352">
        <f>G158/G159</f>
        <v>0.10327756902671141</v>
      </c>
      <c r="H162" s="352">
        <f t="shared" ref="H162:BS162" si="12">H158/H159</f>
        <v>0.16664349445605872</v>
      </c>
      <c r="I162" s="355">
        <f t="shared" si="12"/>
        <v>9.1119820209057591E-3</v>
      </c>
      <c r="J162" s="352">
        <f t="shared" si="12"/>
        <v>9.6901165059029614E-4</v>
      </c>
      <c r="K162" s="352">
        <f t="shared" si="12"/>
        <v>2.4019630713312937E-2</v>
      </c>
      <c r="L162" s="355">
        <f t="shared" si="12"/>
        <v>5.4789578818110314E-2</v>
      </c>
      <c r="M162" s="352">
        <f t="shared" si="12"/>
        <v>5.5165199075973295E-2</v>
      </c>
      <c r="N162" s="352">
        <f t="shared" si="12"/>
        <v>5.3201912163236331E-2</v>
      </c>
      <c r="O162" s="355">
        <f t="shared" si="12"/>
        <v>1.5295249253861318E-2</v>
      </c>
      <c r="P162" s="352">
        <f t="shared" si="12"/>
        <v>8.695744260258112E-3</v>
      </c>
      <c r="Q162" s="352">
        <f t="shared" si="12"/>
        <v>2.3717452022704748E-2</v>
      </c>
      <c r="R162" s="355">
        <f t="shared" si="12"/>
        <v>5.7417304108322237E-3</v>
      </c>
      <c r="S162" s="352">
        <f t="shared" si="12"/>
        <v>4.2283699227373813E-3</v>
      </c>
      <c r="T162" s="352">
        <f t="shared" si="12"/>
        <v>9.6291254936841496E-3</v>
      </c>
      <c r="U162" s="355">
        <f t="shared" si="12"/>
        <v>0.10838892259194439</v>
      </c>
      <c r="V162" s="352">
        <f t="shared" si="12"/>
        <v>6.5919986207896375E-3</v>
      </c>
      <c r="W162" s="352">
        <f t="shared" si="12"/>
        <v>0.20137314540369103</v>
      </c>
      <c r="X162" s="355">
        <f t="shared" si="12"/>
        <v>8.5147275002401629E-2</v>
      </c>
      <c r="Y162" s="352">
        <f t="shared" si="12"/>
        <v>1.2384249230657429E-2</v>
      </c>
      <c r="Z162" s="352">
        <f t="shared" si="12"/>
        <v>0.14279624445063271</v>
      </c>
      <c r="AA162" s="355">
        <f t="shared" si="12"/>
        <v>3.5461499257016409E-2</v>
      </c>
      <c r="AB162" s="352">
        <f t="shared" si="12"/>
        <v>7.857976757215248E-3</v>
      </c>
      <c r="AC162" s="352">
        <f t="shared" si="12"/>
        <v>9.6066520065970315E-2</v>
      </c>
      <c r="AD162" s="355">
        <f t="shared" si="12"/>
        <v>0.33425128316528063</v>
      </c>
      <c r="AE162" s="352">
        <f t="shared" si="12"/>
        <v>0.24142650730604373</v>
      </c>
      <c r="AF162" s="352">
        <f t="shared" si="12"/>
        <v>0.71905387252641495</v>
      </c>
      <c r="AG162" s="355">
        <f t="shared" si="12"/>
        <v>0.11494079757702298</v>
      </c>
      <c r="AH162" s="352" t="e">
        <f t="shared" si="12"/>
        <v>#DIV/0!</v>
      </c>
      <c r="AI162" s="352">
        <f t="shared" si="12"/>
        <v>0.11494079757702298</v>
      </c>
      <c r="AJ162" s="355">
        <f t="shared" si="12"/>
        <v>0.21318527472016985</v>
      </c>
      <c r="AK162" s="352">
        <f t="shared" si="12"/>
        <v>0.25045830333735625</v>
      </c>
      <c r="AL162" s="352">
        <f t="shared" si="12"/>
        <v>0.13014439318697021</v>
      </c>
      <c r="AM162" s="355">
        <f t="shared" si="12"/>
        <v>1.8865610098954919E-2</v>
      </c>
      <c r="AN162" s="352">
        <f t="shared" si="12"/>
        <v>1.8212285063806843E-2</v>
      </c>
      <c r="AO162" s="352">
        <f t="shared" si="12"/>
        <v>1.9897440507273847E-2</v>
      </c>
      <c r="AP162" s="355">
        <f t="shared" si="12"/>
        <v>2.5544755262051397E-2</v>
      </c>
      <c r="AQ162" s="352">
        <f t="shared" si="12"/>
        <v>7.9550712787063976E-3</v>
      </c>
      <c r="AR162" s="352">
        <f t="shared" si="12"/>
        <v>4.4620423931835448E-2</v>
      </c>
      <c r="AS162" s="352">
        <f t="shared" si="12"/>
        <v>5.2905947621121212E-2</v>
      </c>
      <c r="AT162" s="352">
        <f t="shared" si="12"/>
        <v>1.3926666974013799E-2</v>
      </c>
      <c r="AU162" s="352">
        <f t="shared" si="12"/>
        <v>0.10872202249478065</v>
      </c>
      <c r="AV162" s="352">
        <f t="shared" si="12"/>
        <v>0.1466712542939958</v>
      </c>
      <c r="AW162" s="352">
        <f t="shared" si="12"/>
        <v>0.21657283392998836</v>
      </c>
      <c r="AX162" s="352">
        <f t="shared" si="12"/>
        <v>2.2150307366574896E-2</v>
      </c>
      <c r="AY162" s="352">
        <f t="shared" si="12"/>
        <v>8.6491959767193566E-3</v>
      </c>
      <c r="AZ162" s="352">
        <f t="shared" si="12"/>
        <v>1.4050331954364523E-4</v>
      </c>
      <c r="BA162" s="352">
        <f t="shared" si="12"/>
        <v>2.579674567540716E-2</v>
      </c>
      <c r="BB162" s="352">
        <f t="shared" si="12"/>
        <v>1.2757666851460875E-2</v>
      </c>
      <c r="BC162" s="352">
        <f t="shared" si="12"/>
        <v>3.4317320659002135E-3</v>
      </c>
      <c r="BD162" s="352">
        <f t="shared" si="12"/>
        <v>2.5661236191224408E-2</v>
      </c>
      <c r="BE162" s="352">
        <f t="shared" si="12"/>
        <v>7.1342962100561236E-2</v>
      </c>
      <c r="BF162" s="352">
        <f t="shared" si="12"/>
        <v>0.12150818811769408</v>
      </c>
      <c r="BG162" s="352">
        <f t="shared" si="12"/>
        <v>1.8965363441737181E-2</v>
      </c>
      <c r="BH162" s="352">
        <f t="shared" si="12"/>
        <v>3.7987970817986889E-2</v>
      </c>
      <c r="BI162" s="352">
        <f t="shared" si="12"/>
        <v>3.2717991583124453E-2</v>
      </c>
      <c r="BJ162" s="352">
        <f t="shared" si="12"/>
        <v>5.6428860850145583E-2</v>
      </c>
      <c r="BK162" s="352">
        <f t="shared" si="12"/>
        <v>2.6589137548181839E-2</v>
      </c>
      <c r="BL162" s="352">
        <f t="shared" si="12"/>
        <v>2.5837365726756899E-2</v>
      </c>
      <c r="BM162" s="352">
        <f t="shared" si="12"/>
        <v>2.7674029808273753E-2</v>
      </c>
      <c r="BN162" s="352">
        <f t="shared" si="12"/>
        <v>0.16459506367177251</v>
      </c>
      <c r="BO162" s="352">
        <f t="shared" si="12"/>
        <v>0.21633175041808636</v>
      </c>
      <c r="BP162" s="352">
        <f t="shared" si="12"/>
        <v>5.6159522158285069E-2</v>
      </c>
      <c r="BQ162" s="352">
        <f t="shared" si="12"/>
        <v>0.2623596782906924</v>
      </c>
      <c r="BR162" s="352">
        <f t="shared" si="12"/>
        <v>0.31678343325352354</v>
      </c>
      <c r="BS162" s="352">
        <f t="shared" si="12"/>
        <v>0.13951525199443307</v>
      </c>
      <c r="BT162" s="352">
        <f t="shared" ref="BT162:EE162" si="13">BT158/BT159</f>
        <v>0.26227873039695404</v>
      </c>
      <c r="BU162" s="352">
        <f t="shared" si="13"/>
        <v>0.34954653532362012</v>
      </c>
      <c r="BV162" s="352">
        <f t="shared" si="13"/>
        <v>4.8463652483058228E-2</v>
      </c>
      <c r="BW162" s="352">
        <f t="shared" si="13"/>
        <v>5.2230010331810781E-2</v>
      </c>
      <c r="BX162" s="352">
        <f t="shared" si="13"/>
        <v>1.9787399674334648E-2</v>
      </c>
      <c r="BY162" s="352">
        <f t="shared" si="13"/>
        <v>6.8749811754613185E-2</v>
      </c>
      <c r="BZ162" s="352">
        <f t="shared" si="13"/>
        <v>5.3105766439288125E-2</v>
      </c>
      <c r="CA162" s="352">
        <f t="shared" si="13"/>
        <v>9.2219369752114741E-3</v>
      </c>
      <c r="CB162" s="352">
        <f t="shared" si="13"/>
        <v>7.7917686765893113E-2</v>
      </c>
      <c r="CC162" s="352">
        <f t="shared" si="13"/>
        <v>4.3087985794077665E-3</v>
      </c>
      <c r="CD162" s="352">
        <f t="shared" si="13"/>
        <v>4.7545177802586318E-3</v>
      </c>
      <c r="CE162" s="352">
        <f t="shared" si="13"/>
        <v>3.6007422792638816E-3</v>
      </c>
      <c r="CF162" s="352">
        <f t="shared" si="13"/>
        <v>2.8157176049590348E-2</v>
      </c>
      <c r="CG162" s="352">
        <f t="shared" si="13"/>
        <v>4.1621418648050031E-3</v>
      </c>
      <c r="CH162" s="352">
        <f t="shared" si="13"/>
        <v>5.2689709155193512E-2</v>
      </c>
      <c r="CI162" s="352">
        <f t="shared" si="13"/>
        <v>3.9363499856432081E-2</v>
      </c>
      <c r="CJ162" s="352">
        <f t="shared" si="13"/>
        <v>3.9426967911946435E-3</v>
      </c>
      <c r="CK162" s="352">
        <f t="shared" si="13"/>
        <v>0.12280729466958369</v>
      </c>
      <c r="CL162" s="352">
        <f t="shared" si="13"/>
        <v>3.5595633002285645E-2</v>
      </c>
      <c r="CM162" s="352">
        <f t="shared" si="13"/>
        <v>1.5443662163398644E-3</v>
      </c>
      <c r="CN162" s="352">
        <f t="shared" si="13"/>
        <v>7.1207626515901942E-2</v>
      </c>
      <c r="CO162" s="352">
        <f t="shared" si="13"/>
        <v>7.555145510496305E-3</v>
      </c>
      <c r="CP162" s="352">
        <f t="shared" si="13"/>
        <v>2.9227461067593448E-3</v>
      </c>
      <c r="CQ162" s="352">
        <f t="shared" si="13"/>
        <v>1.1279660126030412E-2</v>
      </c>
      <c r="CR162" s="352">
        <f t="shared" si="13"/>
        <v>0.26422918089292102</v>
      </c>
      <c r="CS162" s="352">
        <f t="shared" si="13"/>
        <v>0.39210655886392493</v>
      </c>
      <c r="CT162" s="352">
        <f t="shared" si="13"/>
        <v>7.0559300359435764E-2</v>
      </c>
      <c r="CU162" s="352">
        <f t="shared" si="13"/>
        <v>0.52418457604642699</v>
      </c>
      <c r="CV162" s="352">
        <f t="shared" si="13"/>
        <v>0.60335045175616919</v>
      </c>
      <c r="CW162" s="352">
        <f t="shared" si="13"/>
        <v>0.3865675163864466</v>
      </c>
      <c r="CX162" s="352">
        <f t="shared" si="13"/>
        <v>2.5065981788262068E-2</v>
      </c>
      <c r="CY162" s="352">
        <f t="shared" si="13"/>
        <v>1.9386919218774702E-2</v>
      </c>
      <c r="CZ162" s="352">
        <f t="shared" si="13"/>
        <v>3.7349414235190094E-2</v>
      </c>
      <c r="DA162" s="352">
        <f t="shared" si="13"/>
        <v>0.40261890851081333</v>
      </c>
      <c r="DB162" s="352">
        <f t="shared" si="13"/>
        <v>0.18228878683265123</v>
      </c>
      <c r="DC162" s="352">
        <f t="shared" si="13"/>
        <v>0.54107639839517063</v>
      </c>
      <c r="DD162" s="352">
        <f t="shared" si="13"/>
        <v>1.2398635031286456E-2</v>
      </c>
      <c r="DE162" s="352">
        <f t="shared" si="13"/>
        <v>2.7222838172830882E-3</v>
      </c>
      <c r="DF162" s="352">
        <f t="shared" si="13"/>
        <v>7.1603267939844922E-2</v>
      </c>
      <c r="DG162" s="352">
        <f t="shared" si="13"/>
        <v>1.3795799245042512E-2</v>
      </c>
      <c r="DH162" s="352">
        <f t="shared" si="13"/>
        <v>2.7413421754007056E-3</v>
      </c>
      <c r="DI162" s="352">
        <f t="shared" si="13"/>
        <v>2.4078857844574374E-2</v>
      </c>
      <c r="DJ162" s="352">
        <f t="shared" si="13"/>
        <v>6.2814514812798636E-2</v>
      </c>
      <c r="DK162" s="352">
        <f t="shared" si="13"/>
        <v>9.060231719880886E-2</v>
      </c>
      <c r="DL162" s="352">
        <f t="shared" si="13"/>
        <v>2.7011794386064575E-2</v>
      </c>
      <c r="DM162" s="352">
        <f t="shared" si="13"/>
        <v>0.11628016001394795</v>
      </c>
      <c r="DN162" s="352">
        <f t="shared" si="13"/>
        <v>0.15151130681814978</v>
      </c>
      <c r="DO162" s="352">
        <f t="shared" si="13"/>
        <v>3.8919004588757668E-2</v>
      </c>
      <c r="DP162" s="352">
        <f t="shared" si="13"/>
        <v>8.3557442881256341E-2</v>
      </c>
      <c r="DQ162" s="352">
        <f t="shared" si="13"/>
        <v>3.026871029378056E-2</v>
      </c>
      <c r="DR162" s="352">
        <f t="shared" si="13"/>
        <v>0.14926746134968175</v>
      </c>
      <c r="DS162" s="352">
        <f t="shared" si="13"/>
        <v>0.17193168283938567</v>
      </c>
      <c r="DT162" s="352">
        <f t="shared" si="13"/>
        <v>0.1570300202946826</v>
      </c>
      <c r="DU162" s="352">
        <f t="shared" si="13"/>
        <v>0.21274806395340695</v>
      </c>
      <c r="DV162" s="352">
        <f t="shared" si="13"/>
        <v>8.7585405179094772E-2</v>
      </c>
      <c r="DW162" s="352">
        <f t="shared" si="13"/>
        <v>0.11924272483603127</v>
      </c>
      <c r="DX162" s="352">
        <f t="shared" si="13"/>
        <v>1.4733235797939994E-2</v>
      </c>
      <c r="DY162" s="352">
        <f t="shared" si="13"/>
        <v>5.8170747415508067E-2</v>
      </c>
      <c r="DZ162" s="352">
        <f t="shared" si="13"/>
        <v>2.4332664997366693E-2</v>
      </c>
      <c r="EA162" s="352">
        <f t="shared" si="13"/>
        <v>0.17437851025797421</v>
      </c>
      <c r="EB162" s="352">
        <f t="shared" si="13"/>
        <v>1.6216135725134761E-2</v>
      </c>
      <c r="EC162" s="352">
        <f t="shared" si="13"/>
        <v>5.4113938969444315E-3</v>
      </c>
      <c r="ED162" s="352">
        <f t="shared" si="13"/>
        <v>3.1739389160083016E-2</v>
      </c>
      <c r="EE162" s="352">
        <f t="shared" si="13"/>
        <v>7.5696044728193121E-3</v>
      </c>
      <c r="EF162" s="352">
        <f t="shared" ref="EF162:FE162" si="14">EF158/EF159</f>
        <v>5.9241198756363077E-5</v>
      </c>
      <c r="EG162" s="352">
        <f t="shared" si="14"/>
        <v>1.8903571320858771E-2</v>
      </c>
      <c r="EH162" s="352">
        <f t="shared" si="14"/>
        <v>0.13973682256565068</v>
      </c>
      <c r="EI162" s="352">
        <f t="shared" si="14"/>
        <v>2.4722308070992387E-2</v>
      </c>
      <c r="EJ162" s="352">
        <f t="shared" si="14"/>
        <v>0.33100690496714774</v>
      </c>
      <c r="EK162" s="352">
        <f t="shared" si="14"/>
        <v>1.1431310476906731E-2</v>
      </c>
      <c r="EL162" s="352">
        <f t="shared" si="14"/>
        <v>1.5112701620689211E-3</v>
      </c>
      <c r="EM162" s="352">
        <f t="shared" si="14"/>
        <v>2.8829929904467179E-2</v>
      </c>
      <c r="EN162" s="352">
        <f t="shared" si="14"/>
        <v>1.7083347230626777E-2</v>
      </c>
      <c r="EO162" s="352">
        <f t="shared" si="14"/>
        <v>1.0921297064633735E-3</v>
      </c>
      <c r="EP162" s="352">
        <f t="shared" si="14"/>
        <v>4.0416033620140839E-2</v>
      </c>
      <c r="EQ162" s="352">
        <f t="shared" si="14"/>
        <v>8.0243827795365263E-2</v>
      </c>
      <c r="ER162" s="352">
        <f t="shared" si="14"/>
        <v>1.3804186674954025E-2</v>
      </c>
      <c r="ES162" s="352">
        <f t="shared" si="14"/>
        <v>0.25163989129411868</v>
      </c>
      <c r="ET162" s="352">
        <f t="shared" si="14"/>
        <v>0.14571412517208118</v>
      </c>
      <c r="EU162" s="352">
        <f t="shared" si="14"/>
        <v>0.17485135371179039</v>
      </c>
      <c r="EV162" s="352">
        <f t="shared" si="14"/>
        <v>0.11626815542526826</v>
      </c>
      <c r="EW162" s="352">
        <f t="shared" si="14"/>
        <v>9.9633903707200697E-2</v>
      </c>
      <c r="EX162" s="352">
        <f t="shared" si="14"/>
        <v>9.812002389673373E-2</v>
      </c>
      <c r="EY162" s="352">
        <f t="shared" si="14"/>
        <v>0.11712618437639787</v>
      </c>
      <c r="EZ162" s="352">
        <f t="shared" si="14"/>
        <v>4.3968031834799304E-2</v>
      </c>
      <c r="FA162" s="352">
        <f t="shared" si="14"/>
        <v>9.3454234940599772E-3</v>
      </c>
      <c r="FB162" s="352">
        <f t="shared" si="14"/>
        <v>8.5430463313872648E-2</v>
      </c>
      <c r="FC162" s="352">
        <f t="shared" si="14"/>
        <v>6.6825685294563076E-3</v>
      </c>
      <c r="FD162" s="352">
        <f t="shared" si="14"/>
        <v>7.9997222800805394E-3</v>
      </c>
      <c r="FE162" s="352">
        <f t="shared" si="14"/>
        <v>1.3493910872718685E-3</v>
      </c>
    </row>
    <row r="163" spans="1:161">
      <c r="A163" t="s">
        <v>338</v>
      </c>
      <c r="G163" s="356">
        <f t="shared" ref="G163:H163" si="15">G161+G162</f>
        <v>0.7551981679378903</v>
      </c>
      <c r="H163" s="356">
        <f t="shared" si="15"/>
        <v>0.21587536737711954</v>
      </c>
      <c r="I163" s="356">
        <f>I161+I162</f>
        <v>0.37380709361129194</v>
      </c>
      <c r="J163" s="356">
        <f t="shared" ref="J163:BU163" si="16">J161+J162</f>
        <v>0.49147275815180297</v>
      </c>
      <c r="K163" s="356">
        <f t="shared" si="16"/>
        <v>0.15839204107431276</v>
      </c>
      <c r="L163" s="356">
        <f t="shared" si="16"/>
        <v>0.13110368555373847</v>
      </c>
      <c r="M163" s="356">
        <f t="shared" si="16"/>
        <v>0.12937773396532887</v>
      </c>
      <c r="N163" s="356">
        <f t="shared" si="16"/>
        <v>0.13839891451831748</v>
      </c>
      <c r="O163" s="356">
        <f t="shared" si="16"/>
        <v>0.44081437969552795</v>
      </c>
      <c r="P163" s="356">
        <f t="shared" si="16"/>
        <v>0.76586583265087116</v>
      </c>
      <c r="Q163" s="356">
        <f t="shared" si="16"/>
        <v>2.598792684025588E-2</v>
      </c>
      <c r="R163" s="356">
        <f t="shared" si="16"/>
        <v>0.32083064870530609</v>
      </c>
      <c r="S163" s="356">
        <f t="shared" si="16"/>
        <v>0.44194800460241807</v>
      </c>
      <c r="T163" s="356">
        <f t="shared" si="16"/>
        <v>9.7144160123375338E-3</v>
      </c>
      <c r="U163" s="356">
        <f t="shared" si="16"/>
        <v>0.6795229309978259</v>
      </c>
      <c r="V163" s="356">
        <f t="shared" si="16"/>
        <v>1.1956127788541975</v>
      </c>
      <c r="W163" s="356">
        <f t="shared" si="16"/>
        <v>0.20811169839952803</v>
      </c>
      <c r="X163" s="356">
        <f t="shared" si="16"/>
        <v>0.47944247491566483</v>
      </c>
      <c r="Y163" s="356">
        <f t="shared" si="16"/>
        <v>0.84445164950960527</v>
      </c>
      <c r="Z163" s="356">
        <f t="shared" si="16"/>
        <v>0.19025160453460607</v>
      </c>
      <c r="AA163" s="356">
        <f t="shared" si="16"/>
        <v>0.34494867929559564</v>
      </c>
      <c r="AB163" s="356">
        <f t="shared" si="16"/>
        <v>0.45830602478270527</v>
      </c>
      <c r="AC163" s="356">
        <f t="shared" si="16"/>
        <v>9.6066520065970315E-2</v>
      </c>
      <c r="AD163" s="356">
        <f t="shared" si="16"/>
        <v>0.51686939817624444</v>
      </c>
      <c r="AE163" s="356">
        <f t="shared" si="16"/>
        <v>0.4680970431228878</v>
      </c>
      <c r="AF163" s="356">
        <f t="shared" si="16"/>
        <v>0.71905387252641495</v>
      </c>
      <c r="AG163" s="356">
        <f t="shared" si="16"/>
        <v>0.2635152560486741</v>
      </c>
      <c r="AH163" s="356" t="e">
        <f t="shared" si="16"/>
        <v>#DIV/0!</v>
      </c>
      <c r="AI163" s="356">
        <f t="shared" si="16"/>
        <v>0.2635152560486741</v>
      </c>
      <c r="AJ163" s="356">
        <f t="shared" si="16"/>
        <v>0.66081968131449231</v>
      </c>
      <c r="AK163" s="356">
        <f t="shared" si="16"/>
        <v>0.79179692784007183</v>
      </c>
      <c r="AL163" s="356">
        <f t="shared" si="16"/>
        <v>0.3690144157971027</v>
      </c>
      <c r="AM163" s="356">
        <f t="shared" si="16"/>
        <v>0.50157939470560575</v>
      </c>
      <c r="AN163" s="356">
        <f t="shared" si="16"/>
        <v>0.80656641303696608</v>
      </c>
      <c r="AO163" s="356">
        <f t="shared" si="16"/>
        <v>1.9897440507273847E-2</v>
      </c>
      <c r="AP163" s="356">
        <f t="shared" si="16"/>
        <v>0.93036201594486079</v>
      </c>
      <c r="AQ163" s="356">
        <f t="shared" si="16"/>
        <v>0.87956465793193506</v>
      </c>
      <c r="AR163" s="356">
        <f t="shared" si="16"/>
        <v>0.9854507583959744</v>
      </c>
      <c r="AS163" s="356">
        <f t="shared" si="16"/>
        <v>0.67473745525287432</v>
      </c>
      <c r="AT163" s="356">
        <f t="shared" si="16"/>
        <v>1.0525755689763805</v>
      </c>
      <c r="AU163" s="356">
        <f t="shared" si="16"/>
        <v>0.13369513493292551</v>
      </c>
      <c r="AV163" s="356">
        <f t="shared" si="16"/>
        <v>0.49791910238305215</v>
      </c>
      <c r="AW163" s="356">
        <f t="shared" si="16"/>
        <v>0.72685302516035388</v>
      </c>
      <c r="AX163" s="356">
        <f t="shared" si="16"/>
        <v>9.010186854531671E-2</v>
      </c>
      <c r="AY163" s="356">
        <f t="shared" si="16"/>
        <v>0.50167582254939791</v>
      </c>
      <c r="AZ163" s="356">
        <f t="shared" si="16"/>
        <v>0.69577304926412908</v>
      </c>
      <c r="BA163" s="356">
        <f t="shared" si="16"/>
        <v>0.11051210615150325</v>
      </c>
      <c r="BB163" s="356">
        <f t="shared" si="16"/>
        <v>0.49456242442290355</v>
      </c>
      <c r="BC163" s="356">
        <f t="shared" si="16"/>
        <v>0.82060732692228666</v>
      </c>
      <c r="BD163" s="356">
        <f t="shared" si="16"/>
        <v>4.3439496371642995E-2</v>
      </c>
      <c r="BE163" s="356">
        <f t="shared" si="16"/>
        <v>0.44142084321069047</v>
      </c>
      <c r="BF163" s="356">
        <f t="shared" si="16"/>
        <v>0.815376024849648</v>
      </c>
      <c r="BG163" s="356">
        <f t="shared" si="16"/>
        <v>5.0973595677439087E-2</v>
      </c>
      <c r="BH163" s="356">
        <f t="shared" si="16"/>
        <v>0.42095058099717636</v>
      </c>
      <c r="BI163" s="356">
        <f t="shared" si="16"/>
        <v>0.5227306265908207</v>
      </c>
      <c r="BJ163" s="356">
        <f t="shared" si="16"/>
        <v>6.4798394316029517E-2</v>
      </c>
      <c r="BK163" s="356">
        <f t="shared" si="16"/>
        <v>0.32683490341168608</v>
      </c>
      <c r="BL163" s="356">
        <f t="shared" si="16"/>
        <v>0.53140477999716895</v>
      </c>
      <c r="BM163" s="356">
        <f t="shared" si="16"/>
        <v>3.1617299571626754E-2</v>
      </c>
      <c r="BN163" s="356">
        <f t="shared" si="16"/>
        <v>0.53060987669270043</v>
      </c>
      <c r="BO163" s="356">
        <f t="shared" si="16"/>
        <v>0.75677806693555361</v>
      </c>
      <c r="BP163" s="356">
        <f t="shared" si="16"/>
        <v>5.6581257458466885E-2</v>
      </c>
      <c r="BQ163" s="356">
        <f t="shared" si="16"/>
        <v>0.72339998301386066</v>
      </c>
      <c r="BR163" s="356">
        <f t="shared" si="16"/>
        <v>0.98207838207206466</v>
      </c>
      <c r="BS163" s="356">
        <f t="shared" si="16"/>
        <v>0.13951525199443307</v>
      </c>
      <c r="BT163" s="356">
        <f t="shared" si="16"/>
        <v>0.57386372280909415</v>
      </c>
      <c r="BU163" s="356">
        <f t="shared" si="16"/>
        <v>0.78830374870910724</v>
      </c>
      <c r="BV163" s="356">
        <f t="shared" ref="BV163:EG163" si="17">BV161+BV162</f>
        <v>4.8463652483058228E-2</v>
      </c>
      <c r="BW163" s="356">
        <f t="shared" si="17"/>
        <v>0.60335664566660363</v>
      </c>
      <c r="BX163" s="356">
        <f t="shared" si="17"/>
        <v>1.6532507045317797</v>
      </c>
      <c r="BY163" s="356">
        <f t="shared" si="17"/>
        <v>6.8749811754613185E-2</v>
      </c>
      <c r="BZ163" s="356">
        <f t="shared" si="17"/>
        <v>0.40546347263902827</v>
      </c>
      <c r="CA163" s="356">
        <f t="shared" si="17"/>
        <v>0.97441619623583531</v>
      </c>
      <c r="CB163" s="356">
        <f t="shared" si="17"/>
        <v>8.3777561908632225E-2</v>
      </c>
      <c r="CC163" s="356">
        <f t="shared" si="17"/>
        <v>0.35567084452798753</v>
      </c>
      <c r="CD163" s="356">
        <f t="shared" si="17"/>
        <v>0.57030021894690863</v>
      </c>
      <c r="CE163" s="356">
        <f t="shared" si="17"/>
        <v>1.4716987339084353E-2</v>
      </c>
      <c r="CF163" s="356">
        <f t="shared" si="17"/>
        <v>0.44912204599956623</v>
      </c>
      <c r="CG163" s="356">
        <f t="shared" si="17"/>
        <v>0.82252666017311982</v>
      </c>
      <c r="CH163" s="356">
        <f t="shared" si="17"/>
        <v>6.735301043777632E-2</v>
      </c>
      <c r="CI163" s="356">
        <f t="shared" si="17"/>
        <v>0.44025456240026734</v>
      </c>
      <c r="CJ163" s="356">
        <f t="shared" si="17"/>
        <v>0.56246626412715872</v>
      </c>
      <c r="CK163" s="356">
        <f t="shared" si="17"/>
        <v>0.15235007463688563</v>
      </c>
      <c r="CL163" s="356">
        <f t="shared" si="17"/>
        <v>0.38258194441635146</v>
      </c>
      <c r="CM163" s="356">
        <f t="shared" si="17"/>
        <v>0.57622665212563651</v>
      </c>
      <c r="CN163" s="356">
        <f t="shared" si="17"/>
        <v>0.18006160594437878</v>
      </c>
      <c r="CO163" s="356">
        <f t="shared" si="17"/>
        <v>0.36758368543014575</v>
      </c>
      <c r="CP163" s="356">
        <f t="shared" si="17"/>
        <v>0.59613032810571986</v>
      </c>
      <c r="CQ163" s="356">
        <f t="shared" si="17"/>
        <v>0.18382895342458008</v>
      </c>
      <c r="CR163" s="356">
        <f t="shared" si="17"/>
        <v>0.59528501284427537</v>
      </c>
      <c r="CS163" s="356">
        <f t="shared" si="17"/>
        <v>0.94175369492169625</v>
      </c>
      <c r="CT163" s="356">
        <f t="shared" si="17"/>
        <v>7.0559300359435764E-2</v>
      </c>
      <c r="CU163" s="356">
        <f t="shared" si="17"/>
        <v>0.78141210244906945</v>
      </c>
      <c r="CV163" s="356">
        <f t="shared" si="17"/>
        <v>1.0085512195187842</v>
      </c>
      <c r="CW163" s="356">
        <f t="shared" si="17"/>
        <v>0.3865675163864466</v>
      </c>
      <c r="CX163" s="356">
        <f t="shared" si="17"/>
        <v>0.52333030859930785</v>
      </c>
      <c r="CY163" s="356">
        <f t="shared" si="17"/>
        <v>0.72027650431858348</v>
      </c>
      <c r="CZ163" s="356">
        <f t="shared" si="17"/>
        <v>9.7348861626878863E-2</v>
      </c>
      <c r="DA163" s="356">
        <f t="shared" si="17"/>
        <v>0.67074302620295045</v>
      </c>
      <c r="DB163" s="356">
        <f t="shared" si="17"/>
        <v>0.83865858344546085</v>
      </c>
      <c r="DC163" s="356">
        <f t="shared" si="17"/>
        <v>0.5652233342459364</v>
      </c>
      <c r="DD163" s="356">
        <f t="shared" si="17"/>
        <v>0.59031526066292972</v>
      </c>
      <c r="DE163" s="356">
        <f t="shared" si="17"/>
        <v>0.65341450178993177</v>
      </c>
      <c r="DF163" s="356">
        <f t="shared" si="17"/>
        <v>0.20424334934924515</v>
      </c>
      <c r="DG163" s="356">
        <f t="shared" si="17"/>
        <v>0.19309419086233201</v>
      </c>
      <c r="DH163" s="356">
        <f t="shared" si="17"/>
        <v>0.37091489470510652</v>
      </c>
      <c r="DI163" s="356">
        <f t="shared" si="17"/>
        <v>2.7682112611391682E-2</v>
      </c>
      <c r="DJ163" s="356">
        <f t="shared" si="17"/>
        <v>0.5404807257210934</v>
      </c>
      <c r="DK163" s="356">
        <f t="shared" si="17"/>
        <v>0.90782152240083247</v>
      </c>
      <c r="DL163" s="356">
        <f t="shared" si="17"/>
        <v>6.7186736431759292E-2</v>
      </c>
      <c r="DM163" s="356">
        <f t="shared" si="17"/>
        <v>0.59403841497079646</v>
      </c>
      <c r="DN163" s="356">
        <f t="shared" si="17"/>
        <v>0.84374074869783966</v>
      </c>
      <c r="DO163" s="356">
        <f t="shared" si="17"/>
        <v>4.5737754851874507E-2</v>
      </c>
      <c r="DP163" s="356">
        <f t="shared" si="17"/>
        <v>0.60142190852593991</v>
      </c>
      <c r="DQ163" s="356">
        <f t="shared" si="17"/>
        <v>0.93456778741360946</v>
      </c>
      <c r="DR163" s="356">
        <f t="shared" si="17"/>
        <v>0.19062171134629205</v>
      </c>
      <c r="DS163" s="356">
        <f t="shared" si="17"/>
        <v>0.58412881003326056</v>
      </c>
      <c r="DT163" s="356">
        <f t="shared" si="17"/>
        <v>0.71971629727820219</v>
      </c>
      <c r="DU163" s="356">
        <f t="shared" si="17"/>
        <v>0.21274806395340695</v>
      </c>
      <c r="DV163" s="356">
        <f t="shared" si="17"/>
        <v>0.3498761791927596</v>
      </c>
      <c r="DW163" s="356">
        <f t="shared" si="17"/>
        <v>0.49550982853966397</v>
      </c>
      <c r="DX163" s="356">
        <f t="shared" si="17"/>
        <v>1.4733235797939994E-2</v>
      </c>
      <c r="DY163" s="356">
        <f t="shared" si="17"/>
        <v>0.41927845723999635</v>
      </c>
      <c r="DZ163" s="356">
        <f t="shared" si="17"/>
        <v>0.44184963775369307</v>
      </c>
      <c r="EA163" s="356">
        <f t="shared" si="17"/>
        <v>0.34176382860950594</v>
      </c>
      <c r="EB163" s="356">
        <f t="shared" si="17"/>
        <v>0.3190493681315954</v>
      </c>
      <c r="EC163" s="356">
        <f t="shared" si="17"/>
        <v>0.46351097432029259</v>
      </c>
      <c r="ED163" s="356">
        <f t="shared" si="17"/>
        <v>0.11150029753409546</v>
      </c>
      <c r="EE163" s="356">
        <f t="shared" si="17"/>
        <v>0.60725030135894853</v>
      </c>
      <c r="EF163" s="356">
        <f t="shared" si="17"/>
        <v>0.87219318055289874</v>
      </c>
      <c r="EG163" s="356">
        <f t="shared" si="17"/>
        <v>0.20742226377537171</v>
      </c>
      <c r="EH163" s="356">
        <f t="shared" ref="EH163:FE163" si="18">EH161+EH162</f>
        <v>0.53253520797267573</v>
      </c>
      <c r="EI163" s="356">
        <f t="shared" si="18"/>
        <v>0.61740671021133453</v>
      </c>
      <c r="EJ163" s="356">
        <f t="shared" si="18"/>
        <v>0.39139320256534055</v>
      </c>
      <c r="EK163" s="356">
        <f t="shared" si="18"/>
        <v>0.38997356833972441</v>
      </c>
      <c r="EL163" s="356">
        <f t="shared" si="18"/>
        <v>0.59512977957425262</v>
      </c>
      <c r="EM163" s="356">
        <f t="shared" si="18"/>
        <v>3.0152969916267671E-2</v>
      </c>
      <c r="EN163" s="356">
        <f t="shared" si="18"/>
        <v>0.2679398175722143</v>
      </c>
      <c r="EO163" s="356">
        <f t="shared" si="18"/>
        <v>0.42382395297417969</v>
      </c>
      <c r="EP163" s="356">
        <f t="shared" si="18"/>
        <v>4.0490241644762281E-2</v>
      </c>
      <c r="EQ163" s="356">
        <f t="shared" si="18"/>
        <v>0.42908353861359316</v>
      </c>
      <c r="ER163" s="356">
        <f t="shared" si="18"/>
        <v>0.42558420857407325</v>
      </c>
      <c r="ES163" s="356">
        <f t="shared" si="18"/>
        <v>0.43811085097624808</v>
      </c>
      <c r="ET163" s="356">
        <f t="shared" si="18"/>
        <v>0.72656230977421077</v>
      </c>
      <c r="EU163" s="356">
        <f t="shared" si="18"/>
        <v>1.2760626491994178</v>
      </c>
      <c r="EV163" s="356">
        <f t="shared" si="18"/>
        <v>0.17123940565769066</v>
      </c>
      <c r="EW163" s="356">
        <f t="shared" si="18"/>
        <v>0.41405158710557194</v>
      </c>
      <c r="EX163" s="356">
        <f t="shared" si="18"/>
        <v>0.43968054395864004</v>
      </c>
      <c r="EY163" s="356">
        <f t="shared" si="18"/>
        <v>0.11791915741531454</v>
      </c>
      <c r="EZ163" s="356">
        <f t="shared" si="18"/>
        <v>0.32262218974181983</v>
      </c>
      <c r="FA163" s="356">
        <f t="shared" si="18"/>
        <v>0.51907778681004824</v>
      </c>
      <c r="FB163" s="356">
        <f t="shared" si="18"/>
        <v>8.7356069640253817E-2</v>
      </c>
      <c r="FC163" s="356">
        <f t="shared" si="18"/>
        <v>0.23492552404878353</v>
      </c>
      <c r="FD163" s="356">
        <f t="shared" si="18"/>
        <v>0.26599736166076515</v>
      </c>
      <c r="FE163" s="356">
        <f t="shared" si="18"/>
        <v>0.10911513679452146</v>
      </c>
    </row>
    <row r="164" spans="1:161">
      <c r="I164" s="354"/>
      <c r="L164" s="354"/>
      <c r="O164" s="354"/>
      <c r="R164" s="354"/>
      <c r="U164" s="354"/>
      <c r="X164" s="354"/>
      <c r="AA164" s="354"/>
      <c r="AD164" s="354"/>
      <c r="AG164" s="354"/>
      <c r="AJ164" s="354"/>
      <c r="AM164" s="354"/>
      <c r="AP164" s="354"/>
    </row>
    <row r="165" spans="1:161">
      <c r="G165" s="257">
        <f t="shared" ref="G165:H165" si="19">G94+G97</f>
        <v>109115078</v>
      </c>
      <c r="H165" s="257">
        <f t="shared" si="19"/>
        <v>74126146</v>
      </c>
      <c r="I165" s="354">
        <f>I94+I97</f>
        <v>2548293</v>
      </c>
      <c r="J165" s="257">
        <f t="shared" ref="J165:V165" si="20">J94+J96+J97+J98+J129</f>
        <v>1740413</v>
      </c>
      <c r="K165" s="257">
        <f t="shared" si="20"/>
        <v>1107144</v>
      </c>
      <c r="L165" s="354">
        <f t="shared" si="20"/>
        <v>1996065</v>
      </c>
      <c r="M165" s="257">
        <f t="shared" si="20"/>
        <v>1476954</v>
      </c>
      <c r="N165" s="257">
        <f t="shared" si="20"/>
        <v>519111</v>
      </c>
      <c r="O165" s="354">
        <f t="shared" si="20"/>
        <v>3797742</v>
      </c>
      <c r="P165" s="257">
        <f t="shared" si="20"/>
        <v>1425084</v>
      </c>
      <c r="Q165" s="257">
        <f t="shared" si="20"/>
        <v>2372658</v>
      </c>
      <c r="R165" s="354">
        <f t="shared" si="20"/>
        <v>2195156</v>
      </c>
      <c r="S165" s="257">
        <f t="shared" si="20"/>
        <v>1476138</v>
      </c>
      <c r="T165" s="257">
        <f t="shared" si="20"/>
        <v>719018</v>
      </c>
      <c r="U165" s="354">
        <f t="shared" si="20"/>
        <v>38012651</v>
      </c>
      <c r="V165" s="257">
        <f t="shared" si="20"/>
        <v>9346550</v>
      </c>
      <c r="X165" s="354"/>
      <c r="AA165" s="354"/>
      <c r="AD165" s="354"/>
      <c r="AG165" s="354"/>
      <c r="AJ165" s="354"/>
      <c r="AM165" s="354"/>
      <c r="AP165" s="354"/>
    </row>
    <row r="166" spans="1:161">
      <c r="I166" s="354"/>
      <c r="L166" s="354"/>
      <c r="O166" s="354"/>
      <c r="R166" s="354"/>
      <c r="U166" s="354"/>
      <c r="X166" s="354"/>
      <c r="AA166" s="354"/>
      <c r="AD166" s="354"/>
      <c r="AG166" s="354"/>
      <c r="AJ166" s="354"/>
      <c r="AM166" s="354"/>
      <c r="AP166" s="354"/>
    </row>
    <row r="167" spans="1:161">
      <c r="A167" t="s">
        <v>331</v>
      </c>
      <c r="G167" s="353">
        <f>(G17+G24+G32)/G94</f>
        <v>0.75503054383641843</v>
      </c>
      <c r="H167" s="353">
        <f t="shared" ref="H167:BS167" si="21">(H17+H24+H32)/H94</f>
        <v>0.17698974110764487</v>
      </c>
      <c r="I167" s="356">
        <f t="shared" si="21"/>
        <v>0.37176751576641037</v>
      </c>
      <c r="J167" s="353">
        <f t="shared" si="21"/>
        <v>0.49147275815180291</v>
      </c>
      <c r="K167" s="353">
        <f t="shared" si="21"/>
        <v>0.14885017468847597</v>
      </c>
      <c r="L167" s="356">
        <f t="shared" si="21"/>
        <v>0.13048883313380913</v>
      </c>
      <c r="M167" s="353">
        <f t="shared" si="21"/>
        <v>0.12937773396532887</v>
      </c>
      <c r="N167" s="353">
        <f t="shared" si="21"/>
        <v>0.13520629851078841</v>
      </c>
      <c r="O167" s="356">
        <f t="shared" si="21"/>
        <v>0.4360897805144503</v>
      </c>
      <c r="P167" s="353">
        <f t="shared" si="21"/>
        <v>0.76586583265087116</v>
      </c>
      <c r="Q167" s="353">
        <f t="shared" si="21"/>
        <v>1.175861411142704E-2</v>
      </c>
      <c r="R167" s="356">
        <f t="shared" si="21"/>
        <v>0.3190352362187418</v>
      </c>
      <c r="S167" s="353">
        <f t="shared" si="21"/>
        <v>0.44194800460241801</v>
      </c>
      <c r="T167" s="353">
        <f t="shared" si="21"/>
        <v>1.721375140823881E-3</v>
      </c>
      <c r="U167" s="356">
        <f t="shared" si="21"/>
        <v>0.65313675126893089</v>
      </c>
      <c r="V167" s="353">
        <f t="shared" si="21"/>
        <v>1.1945811543055471</v>
      </c>
      <c r="W167" s="353">
        <f t="shared" si="21"/>
        <v>0.12652715030604325</v>
      </c>
      <c r="X167" s="356">
        <f t="shared" si="21"/>
        <v>0.47547865340412321</v>
      </c>
      <c r="Y167" s="353">
        <f t="shared" si="21"/>
        <v>0.84445164950960527</v>
      </c>
      <c r="Z167" s="353">
        <f t="shared" si="21"/>
        <v>0.17796587727606433</v>
      </c>
      <c r="AA167" s="356">
        <f t="shared" si="21"/>
        <v>0.31864812034633977</v>
      </c>
      <c r="AB167" s="353">
        <f t="shared" si="21"/>
        <v>0.4547588828108286</v>
      </c>
      <c r="AC167" s="353">
        <f t="shared" si="21"/>
        <v>6.0984727430519927E-4</v>
      </c>
      <c r="AD167" s="356">
        <f t="shared" si="21"/>
        <v>0.50287894649842968</v>
      </c>
      <c r="AE167" s="353">
        <f t="shared" si="21"/>
        <v>0.46809704312288786</v>
      </c>
      <c r="AF167" s="353">
        <f t="shared" si="21"/>
        <v>0.65485051957588658</v>
      </c>
      <c r="AG167" s="356">
        <f t="shared" si="21"/>
        <v>0.16900554343455648</v>
      </c>
      <c r="AH167" s="353" t="e">
        <f t="shared" si="21"/>
        <v>#DIV/0!</v>
      </c>
      <c r="AI167" s="353">
        <f t="shared" si="21"/>
        <v>0.16900554343455648</v>
      </c>
      <c r="AJ167" s="356">
        <f t="shared" si="21"/>
        <v>0.65117032260125851</v>
      </c>
      <c r="AK167" s="353">
        <f t="shared" si="21"/>
        <v>0.79179692784007194</v>
      </c>
      <c r="AL167" s="353">
        <f t="shared" si="21"/>
        <v>0.31704732128663027</v>
      </c>
      <c r="AM167" s="356">
        <f t="shared" si="21"/>
        <v>0.49915129779420125</v>
      </c>
      <c r="AN167" s="353">
        <f t="shared" si="21"/>
        <v>0.80656641303696608</v>
      </c>
      <c r="AO167" s="353">
        <f t="shared" si="21"/>
        <v>1.1221016583687803E-2</v>
      </c>
      <c r="AP167" s="356">
        <f t="shared" si="21"/>
        <v>0.91840057357092708</v>
      </c>
      <c r="AQ167" s="353">
        <f t="shared" si="21"/>
        <v>0.88030319520111655</v>
      </c>
      <c r="AR167" s="353">
        <f t="shared" si="21"/>
        <v>0.95942233787719511</v>
      </c>
      <c r="AS167" s="353">
        <f t="shared" si="21"/>
        <v>0.67455625986906098</v>
      </c>
      <c r="AT167" s="353">
        <f t="shared" si="21"/>
        <v>1.0525755689763803</v>
      </c>
      <c r="AU167" s="353">
        <f t="shared" si="21"/>
        <v>0.13316661714700737</v>
      </c>
      <c r="AV167" s="353">
        <f t="shared" si="21"/>
        <v>0.49575272094744299</v>
      </c>
      <c r="AW167" s="353">
        <f t="shared" si="21"/>
        <v>0.72685302516035377</v>
      </c>
      <c r="AX167" s="353">
        <f t="shared" si="21"/>
        <v>7.47268612820636E-2</v>
      </c>
      <c r="AY167" s="353">
        <f t="shared" si="21"/>
        <v>0.49735644601584494</v>
      </c>
      <c r="AZ167" s="353">
        <f t="shared" si="21"/>
        <v>0.69577304926412908</v>
      </c>
      <c r="BA167" s="353">
        <f t="shared" si="21"/>
        <v>9.4729443615285833E-2</v>
      </c>
      <c r="BB167" s="353">
        <f t="shared" si="21"/>
        <v>0.48928847845366852</v>
      </c>
      <c r="BC167" s="353">
        <f t="shared" si="21"/>
        <v>0.82060732692228666</v>
      </c>
      <c r="BD167" s="353">
        <f t="shared" si="21"/>
        <v>2.2239599652100345E-2</v>
      </c>
      <c r="BE167" s="353">
        <f t="shared" si="21"/>
        <v>0.43943517139996519</v>
      </c>
      <c r="BF167" s="353">
        <f t="shared" si="21"/>
        <v>0.815376024849648</v>
      </c>
      <c r="BG167" s="353">
        <f t="shared" si="21"/>
        <v>4.4737198988968135E-2</v>
      </c>
      <c r="BH167" s="353">
        <f t="shared" si="21"/>
        <v>0.41477147282503474</v>
      </c>
      <c r="BI167" s="353">
        <f t="shared" si="21"/>
        <v>0.5227306265908207</v>
      </c>
      <c r="BJ167" s="353">
        <f t="shared" si="21"/>
        <v>1.2667749894686164E-2</v>
      </c>
      <c r="BK167" s="353">
        <f t="shared" si="21"/>
        <v>0.32161953241422164</v>
      </c>
      <c r="BL167" s="353">
        <f t="shared" si="21"/>
        <v>0.53140477999716895</v>
      </c>
      <c r="BM167" s="353">
        <f t="shared" si="21"/>
        <v>1.7980643287073609E-2</v>
      </c>
      <c r="BN167" s="353">
        <f t="shared" si="21"/>
        <v>0.52257891850300431</v>
      </c>
      <c r="BO167" s="353">
        <f t="shared" si="21"/>
        <v>0.75677806693555361</v>
      </c>
      <c r="BP167" s="353">
        <f t="shared" si="21"/>
        <v>2.4575693707113766E-2</v>
      </c>
      <c r="BQ167" s="353">
        <f t="shared" si="21"/>
        <v>0.69580021352378729</v>
      </c>
      <c r="BR167" s="353">
        <f t="shared" si="21"/>
        <v>0.98245201584837871</v>
      </c>
      <c r="BS167" s="353">
        <f t="shared" si="21"/>
        <v>9.9068392172518317E-3</v>
      </c>
      <c r="BT167" s="353">
        <f t="shared" ref="BT167:EE167" si="22">(BT17+BT24+BT32)/BT94</f>
        <v>0.56246084356461801</v>
      </c>
      <c r="BU167" s="353">
        <f t="shared" si="22"/>
        <v>0.78830374870910724</v>
      </c>
      <c r="BV167" s="353">
        <f t="shared" si="22"/>
        <v>7.3157051933378308E-4</v>
      </c>
      <c r="BW167" s="353">
        <f t="shared" si="22"/>
        <v>0.59061182087873143</v>
      </c>
      <c r="BX167" s="353">
        <f t="shared" si="22"/>
        <v>1.6532507045317795</v>
      </c>
      <c r="BY167" s="353">
        <f t="shared" si="22"/>
        <v>3.7214386092749699E-2</v>
      </c>
      <c r="BZ167" s="353">
        <f t="shared" si="22"/>
        <v>0.39084806795125748</v>
      </c>
      <c r="CA167" s="353">
        <f t="shared" si="22"/>
        <v>0.97441619623583531</v>
      </c>
      <c r="CB167" s="353">
        <f t="shared" si="22"/>
        <v>5.4303627357301709E-2</v>
      </c>
      <c r="CC167" s="353">
        <f t="shared" si="22"/>
        <v>0.35538727448248753</v>
      </c>
      <c r="CD167" s="353">
        <f t="shared" si="22"/>
        <v>0.57030021894690863</v>
      </c>
      <c r="CE167" s="353">
        <f t="shared" si="22"/>
        <v>1.3369744978668328E-2</v>
      </c>
      <c r="CF167" s="353">
        <f t="shared" si="22"/>
        <v>0.44051298999266142</v>
      </c>
      <c r="CG167" s="353">
        <f t="shared" si="22"/>
        <v>0.82252666017311982</v>
      </c>
      <c r="CH167" s="353">
        <f t="shared" si="22"/>
        <v>4.1878489415703504E-2</v>
      </c>
      <c r="CI167" s="353">
        <f t="shared" si="22"/>
        <v>0.43577934340758023</v>
      </c>
      <c r="CJ167" s="353">
        <f t="shared" si="22"/>
        <v>0.56246626412715872</v>
      </c>
      <c r="CK167" s="353">
        <f t="shared" si="22"/>
        <v>0.12979825175816123</v>
      </c>
      <c r="CL167" s="353">
        <f t="shared" si="22"/>
        <v>0.37056265229035157</v>
      </c>
      <c r="CM167" s="353">
        <f t="shared" si="22"/>
        <v>0.57622665212563651</v>
      </c>
      <c r="CN167" s="353">
        <f t="shared" si="22"/>
        <v>0.15317739652533724</v>
      </c>
      <c r="CO167" s="353">
        <f t="shared" si="22"/>
        <v>0.365566175808617</v>
      </c>
      <c r="CP167" s="353">
        <f t="shared" si="22"/>
        <v>0.59613032810571986</v>
      </c>
      <c r="CQ167" s="353">
        <f t="shared" si="22"/>
        <v>0.17864485531749624</v>
      </c>
      <c r="CR167" s="353">
        <f t="shared" si="22"/>
        <v>0.5811802515039004</v>
      </c>
      <c r="CS167" s="353">
        <f t="shared" si="22"/>
        <v>0.94175369492169614</v>
      </c>
      <c r="CT167" s="353">
        <f t="shared" si="22"/>
        <v>1.382621578274934E-2</v>
      </c>
      <c r="CU167" s="353">
        <f t="shared" si="22"/>
        <v>0.76251866280014524</v>
      </c>
      <c r="CV167" s="353">
        <f t="shared" si="22"/>
        <v>1.008551219518784</v>
      </c>
      <c r="CW167" s="353">
        <f t="shared" si="22"/>
        <v>0.3136960420076596</v>
      </c>
      <c r="CX167" s="353">
        <f t="shared" si="22"/>
        <v>0.51863472279394485</v>
      </c>
      <c r="CY167" s="353">
        <f t="shared" si="22"/>
        <v>0.72027650431858359</v>
      </c>
      <c r="CZ167" s="353">
        <f t="shared" si="22"/>
        <v>6.745651770019008E-2</v>
      </c>
      <c r="DA167" s="353">
        <f t="shared" si="22"/>
        <v>0.6490856666466458</v>
      </c>
      <c r="DB167" s="353">
        <f t="shared" si="22"/>
        <v>0.83865858344546085</v>
      </c>
      <c r="DC167" s="353">
        <f t="shared" si="22"/>
        <v>0.52848501654487046</v>
      </c>
      <c r="DD167" s="353">
        <f t="shared" si="22"/>
        <v>0.58440054373340711</v>
      </c>
      <c r="DE167" s="353">
        <f t="shared" si="22"/>
        <v>0.65316583085599644</v>
      </c>
      <c r="DF167" s="353">
        <f t="shared" si="22"/>
        <v>0.14331044101817741</v>
      </c>
      <c r="DG167" s="353">
        <f t="shared" si="22"/>
        <v>0.19130901780585871</v>
      </c>
      <c r="DH167" s="353">
        <f t="shared" si="22"/>
        <v>0.37091489470510652</v>
      </c>
      <c r="DI167" s="353">
        <f t="shared" si="22"/>
        <v>2.3543304549913293E-2</v>
      </c>
      <c r="DJ167" s="353">
        <f t="shared" si="22"/>
        <v>0.53710697158494847</v>
      </c>
      <c r="DK167" s="353">
        <f t="shared" si="22"/>
        <v>0.90782152240083247</v>
      </c>
      <c r="DL167" s="353">
        <f t="shared" si="22"/>
        <v>4.9329168831712643E-2</v>
      </c>
      <c r="DM167" s="353">
        <f t="shared" si="22"/>
        <v>0.58984481779145803</v>
      </c>
      <c r="DN167" s="353">
        <f t="shared" si="22"/>
        <v>0.84374074869783955</v>
      </c>
      <c r="DO167" s="353">
        <f t="shared" si="22"/>
        <v>2.5859520612461672E-2</v>
      </c>
      <c r="DP167" s="353">
        <f t="shared" si="22"/>
        <v>0.56732238732398022</v>
      </c>
      <c r="DQ167" s="353">
        <f t="shared" si="22"/>
        <v>0.93456778741360946</v>
      </c>
      <c r="DR167" s="353">
        <f t="shared" si="22"/>
        <v>0.10528203261843497</v>
      </c>
      <c r="DS167" s="353">
        <f t="shared" si="22"/>
        <v>0.558345714848131</v>
      </c>
      <c r="DT167" s="353">
        <f t="shared" si="22"/>
        <v>0.71971629727820219</v>
      </c>
      <c r="DU167" s="353">
        <f t="shared" si="22"/>
        <v>7.2805028789813361E-2</v>
      </c>
      <c r="DV167" s="353">
        <f t="shared" si="22"/>
        <v>0.34663968878554818</v>
      </c>
      <c r="DW167" s="353">
        <f t="shared" si="22"/>
        <v>0.49465683972436003</v>
      </c>
      <c r="DX167" s="353">
        <f t="shared" si="22"/>
        <v>1.5566462837863001E-3</v>
      </c>
      <c r="DY167" s="353">
        <f t="shared" si="22"/>
        <v>0.40587526815604014</v>
      </c>
      <c r="DZ167" s="353">
        <f t="shared" si="22"/>
        <v>0.4415755276106938</v>
      </c>
      <c r="EA167" s="353">
        <f t="shared" si="22"/>
        <v>0.27633938964993809</v>
      </c>
      <c r="EB167" s="353">
        <f t="shared" si="22"/>
        <v>0.31662322277244509</v>
      </c>
      <c r="EC167" s="353">
        <f t="shared" si="22"/>
        <v>0.46351097432029253</v>
      </c>
      <c r="ED167" s="353">
        <f t="shared" si="22"/>
        <v>0.10326392659222194</v>
      </c>
      <c r="EE167" s="353">
        <f t="shared" si="22"/>
        <v>0.60328590108055147</v>
      </c>
      <c r="EF167" s="353">
        <f t="shared" ref="EF167:FE167" si="23">(EF17+EF24+EF32)/EF94</f>
        <v>0.87219318055289885</v>
      </c>
      <c r="EG167" s="353">
        <f t="shared" si="23"/>
        <v>0.19277395931851762</v>
      </c>
      <c r="EH167" s="353">
        <f t="shared" si="23"/>
        <v>0.53112086544027159</v>
      </c>
      <c r="EI167" s="353">
        <f t="shared" si="23"/>
        <v>0.61740671021133453</v>
      </c>
      <c r="EJ167" s="353">
        <f t="shared" si="23"/>
        <v>0.38677315633419557</v>
      </c>
      <c r="EK167" s="353">
        <f t="shared" si="23"/>
        <v>0.38546719801455193</v>
      </c>
      <c r="EL167" s="353">
        <f t="shared" si="23"/>
        <v>0.59512977957425262</v>
      </c>
      <c r="EM167" s="353">
        <f t="shared" si="23"/>
        <v>1.756906326940887E-2</v>
      </c>
      <c r="EN167" s="353">
        <f t="shared" si="23"/>
        <v>0.25865972088237188</v>
      </c>
      <c r="EO167" s="353">
        <f t="shared" si="23"/>
        <v>0.42382395297417969</v>
      </c>
      <c r="EP167" s="353">
        <f t="shared" si="23"/>
        <v>1.0238426913816843E-2</v>
      </c>
      <c r="EQ167" s="353">
        <f t="shared" si="23"/>
        <v>0.42000965748015273</v>
      </c>
      <c r="ER167" s="353">
        <f t="shared" si="23"/>
        <v>0.42558420857407325</v>
      </c>
      <c r="ES167" s="353">
        <f t="shared" si="23"/>
        <v>0.40502298727520869</v>
      </c>
      <c r="ET167" s="353">
        <f t="shared" si="23"/>
        <v>0.71227073557581433</v>
      </c>
      <c r="EU167" s="353">
        <f t="shared" si="23"/>
        <v>1.2760626491994178</v>
      </c>
      <c r="EV167" s="353">
        <f t="shared" si="23"/>
        <v>0.13660280083801607</v>
      </c>
      <c r="EW167" s="353">
        <f t="shared" si="23"/>
        <v>0.40895594848940764</v>
      </c>
      <c r="EX167" s="353">
        <f t="shared" si="23"/>
        <v>0.43968054395863998</v>
      </c>
      <c r="EY167" s="353">
        <f t="shared" si="23"/>
        <v>2.552869095460834E-2</v>
      </c>
      <c r="EZ167" s="353">
        <f t="shared" si="23"/>
        <v>0.31336358064594932</v>
      </c>
      <c r="FA167" s="353">
        <f t="shared" si="23"/>
        <v>0.51797014151155618</v>
      </c>
      <c r="FB167" s="353">
        <f t="shared" si="23"/>
        <v>6.2218647036895967E-2</v>
      </c>
      <c r="FC167" s="353">
        <f t="shared" si="23"/>
        <v>0.2351646661025622</v>
      </c>
      <c r="FD167" s="353">
        <f t="shared" si="23"/>
        <v>0.2659973616607651</v>
      </c>
      <c r="FE167" s="353">
        <f t="shared" si="23"/>
        <v>0.10960887094494111</v>
      </c>
    </row>
    <row r="168" spans="1:161" ht="16" thickBot="1">
      <c r="A168" t="s">
        <v>330</v>
      </c>
      <c r="G168" s="353">
        <f>(G17+G24+G32+G34)/(G94+G97)</f>
        <v>0.7551981679378903</v>
      </c>
      <c r="H168" s="353">
        <f t="shared" ref="H168:BS168" si="24">(H17+H24+H32+H34)/(H94+H97)</f>
        <v>0.21587536737711954</v>
      </c>
      <c r="I168" s="357">
        <f t="shared" si="24"/>
        <v>0.37380709361129194</v>
      </c>
      <c r="J168" s="353">
        <f t="shared" si="24"/>
        <v>0.49147275815180291</v>
      </c>
      <c r="K168" s="353">
        <f t="shared" si="24"/>
        <v>0.15839204107431279</v>
      </c>
      <c r="L168" s="357">
        <f t="shared" si="24"/>
        <v>0.13110368555373847</v>
      </c>
      <c r="M168" s="353">
        <f t="shared" si="24"/>
        <v>0.12937773396532887</v>
      </c>
      <c r="N168" s="353">
        <f t="shared" si="24"/>
        <v>0.13839891451831751</v>
      </c>
      <c r="O168" s="357">
        <f t="shared" si="24"/>
        <v>0.44081437969552789</v>
      </c>
      <c r="P168" s="353">
        <f t="shared" si="24"/>
        <v>0.76586583265087116</v>
      </c>
      <c r="Q168" s="353">
        <f t="shared" si="24"/>
        <v>2.598792684025588E-2</v>
      </c>
      <c r="R168" s="357">
        <f t="shared" si="24"/>
        <v>0.32083064870530614</v>
      </c>
      <c r="S168" s="353">
        <f t="shared" si="24"/>
        <v>0.44194800460241801</v>
      </c>
      <c r="T168" s="353">
        <f t="shared" si="24"/>
        <v>9.7144160123375338E-3</v>
      </c>
      <c r="U168" s="357">
        <f t="shared" si="24"/>
        <v>0.6795229309978259</v>
      </c>
      <c r="V168" s="353">
        <f t="shared" si="24"/>
        <v>1.1956127788541975</v>
      </c>
      <c r="W168" s="353">
        <f t="shared" si="24"/>
        <v>0.20811169839952806</v>
      </c>
      <c r="X168" s="357">
        <f t="shared" si="24"/>
        <v>0.47944247491566483</v>
      </c>
      <c r="Y168" s="353">
        <f t="shared" si="24"/>
        <v>0.84445164950960527</v>
      </c>
      <c r="Z168" s="353">
        <f t="shared" si="24"/>
        <v>0.19025160453460607</v>
      </c>
      <c r="AA168" s="357">
        <f t="shared" si="24"/>
        <v>0.34494867929559564</v>
      </c>
      <c r="AB168" s="353">
        <f t="shared" si="24"/>
        <v>0.45830602478270532</v>
      </c>
      <c r="AC168" s="353">
        <f t="shared" si="24"/>
        <v>9.6066520065970315E-2</v>
      </c>
      <c r="AD168" s="357">
        <f t="shared" si="24"/>
        <v>0.51686939817624444</v>
      </c>
      <c r="AE168" s="353">
        <f t="shared" si="24"/>
        <v>0.46809704312288786</v>
      </c>
      <c r="AF168" s="353">
        <f t="shared" si="24"/>
        <v>0.71905387252641495</v>
      </c>
      <c r="AG168" s="357">
        <f t="shared" si="24"/>
        <v>0.2635152560486741</v>
      </c>
      <c r="AH168" s="353" t="e">
        <f t="shared" si="24"/>
        <v>#DIV/0!</v>
      </c>
      <c r="AI168" s="353">
        <f t="shared" si="24"/>
        <v>0.2635152560486741</v>
      </c>
      <c r="AJ168" s="357">
        <f t="shared" si="24"/>
        <v>0.66081968131449231</v>
      </c>
      <c r="AK168" s="353">
        <f t="shared" si="24"/>
        <v>0.79179692784007194</v>
      </c>
      <c r="AL168" s="353">
        <f t="shared" si="24"/>
        <v>0.3690144157971027</v>
      </c>
      <c r="AM168" s="357">
        <f t="shared" si="24"/>
        <v>0.50157939470560575</v>
      </c>
      <c r="AN168" s="353">
        <f t="shared" si="24"/>
        <v>0.80656641303696608</v>
      </c>
      <c r="AO168" s="353">
        <f t="shared" si="24"/>
        <v>1.9897440507273847E-2</v>
      </c>
      <c r="AP168" s="357">
        <f t="shared" si="24"/>
        <v>0.93036201594486079</v>
      </c>
      <c r="AQ168" s="353">
        <f t="shared" si="24"/>
        <v>0.87956465793193506</v>
      </c>
      <c r="AR168" s="353">
        <f t="shared" si="24"/>
        <v>0.98545075839597451</v>
      </c>
      <c r="AS168" s="353">
        <f t="shared" si="24"/>
        <v>0.67473745525287432</v>
      </c>
      <c r="AT168" s="353">
        <f t="shared" si="24"/>
        <v>1.0525755689763803</v>
      </c>
      <c r="AU168" s="353">
        <f t="shared" si="24"/>
        <v>0.13369513493292551</v>
      </c>
      <c r="AV168" s="353">
        <f t="shared" si="24"/>
        <v>0.49791910238305215</v>
      </c>
      <c r="AW168" s="353">
        <f t="shared" si="24"/>
        <v>0.72685302516035377</v>
      </c>
      <c r="AX168" s="353">
        <f t="shared" si="24"/>
        <v>9.0101868545316696E-2</v>
      </c>
      <c r="AY168" s="353">
        <f t="shared" si="24"/>
        <v>0.50167582254939791</v>
      </c>
      <c r="AZ168" s="353">
        <f t="shared" si="24"/>
        <v>0.69577304926412908</v>
      </c>
      <c r="BA168" s="353">
        <f t="shared" si="24"/>
        <v>0.11051210615150325</v>
      </c>
      <c r="BB168" s="353">
        <f t="shared" si="24"/>
        <v>0.4945624244229036</v>
      </c>
      <c r="BC168" s="353">
        <f t="shared" si="24"/>
        <v>0.82060732692228666</v>
      </c>
      <c r="BD168" s="353">
        <f t="shared" si="24"/>
        <v>4.3439496371642995E-2</v>
      </c>
      <c r="BE168" s="353">
        <f t="shared" si="24"/>
        <v>0.44142084321069047</v>
      </c>
      <c r="BF168" s="353">
        <f t="shared" si="24"/>
        <v>0.815376024849648</v>
      </c>
      <c r="BG168" s="353">
        <f t="shared" si="24"/>
        <v>5.0973595677439087E-2</v>
      </c>
      <c r="BH168" s="353">
        <f t="shared" si="24"/>
        <v>0.42095058099717636</v>
      </c>
      <c r="BI168" s="353">
        <f t="shared" si="24"/>
        <v>0.5227306265908207</v>
      </c>
      <c r="BJ168" s="353">
        <f t="shared" si="24"/>
        <v>6.4798394316029517E-2</v>
      </c>
      <c r="BK168" s="353">
        <f t="shared" si="24"/>
        <v>0.32683490341168608</v>
      </c>
      <c r="BL168" s="353">
        <f t="shared" si="24"/>
        <v>0.53140477999716895</v>
      </c>
      <c r="BM168" s="353">
        <f t="shared" si="24"/>
        <v>3.1617299571626754E-2</v>
      </c>
      <c r="BN168" s="353">
        <f t="shared" si="24"/>
        <v>0.53060987669270043</v>
      </c>
      <c r="BO168" s="353">
        <f t="shared" si="24"/>
        <v>0.75677806693555361</v>
      </c>
      <c r="BP168" s="353">
        <f t="shared" si="24"/>
        <v>5.6581257458466885E-2</v>
      </c>
      <c r="BQ168" s="353">
        <f t="shared" si="24"/>
        <v>0.72339998301386066</v>
      </c>
      <c r="BR168" s="353">
        <f t="shared" si="24"/>
        <v>0.98207838207206466</v>
      </c>
      <c r="BS168" s="353">
        <f t="shared" si="24"/>
        <v>0.13951525199443307</v>
      </c>
      <c r="BT168" s="353">
        <f t="shared" ref="BT168:EE168" si="25">(BT17+BT24+BT32+BT34)/(BT94+BT97)</f>
        <v>0.57386372280909403</v>
      </c>
      <c r="BU168" s="353">
        <f t="shared" si="25"/>
        <v>0.78830374870910724</v>
      </c>
      <c r="BV168" s="353">
        <f t="shared" si="25"/>
        <v>4.8463652483058228E-2</v>
      </c>
      <c r="BW168" s="353">
        <f t="shared" si="25"/>
        <v>0.60335664566660363</v>
      </c>
      <c r="BX168" s="353">
        <f t="shared" si="25"/>
        <v>1.6532507045317795</v>
      </c>
      <c r="BY168" s="353">
        <f t="shared" si="25"/>
        <v>6.8749811754613185E-2</v>
      </c>
      <c r="BZ168" s="353">
        <f t="shared" si="25"/>
        <v>0.40546347263902827</v>
      </c>
      <c r="CA168" s="353">
        <f t="shared" si="25"/>
        <v>0.97441619623583531</v>
      </c>
      <c r="CB168" s="353">
        <f t="shared" si="25"/>
        <v>8.3777561908632225E-2</v>
      </c>
      <c r="CC168" s="353">
        <f t="shared" si="25"/>
        <v>0.35567084452798753</v>
      </c>
      <c r="CD168" s="353">
        <f t="shared" si="25"/>
        <v>0.57030021894690863</v>
      </c>
      <c r="CE168" s="353">
        <f t="shared" si="25"/>
        <v>1.4716987339084353E-2</v>
      </c>
      <c r="CF168" s="353">
        <f t="shared" si="25"/>
        <v>0.44912204599956623</v>
      </c>
      <c r="CG168" s="353">
        <f t="shared" si="25"/>
        <v>0.82252666017311982</v>
      </c>
      <c r="CH168" s="353">
        <f t="shared" si="25"/>
        <v>6.735301043777632E-2</v>
      </c>
      <c r="CI168" s="353">
        <f t="shared" si="25"/>
        <v>0.44025456240026739</v>
      </c>
      <c r="CJ168" s="353">
        <f t="shared" si="25"/>
        <v>0.56246626412715872</v>
      </c>
      <c r="CK168" s="353">
        <f t="shared" si="25"/>
        <v>0.15235007463688563</v>
      </c>
      <c r="CL168" s="353">
        <f t="shared" si="25"/>
        <v>0.38258194441635146</v>
      </c>
      <c r="CM168" s="353">
        <f t="shared" si="25"/>
        <v>0.57622665212563651</v>
      </c>
      <c r="CN168" s="353">
        <f t="shared" si="25"/>
        <v>0.18006160594437878</v>
      </c>
      <c r="CO168" s="353">
        <f t="shared" si="25"/>
        <v>0.36758368543014575</v>
      </c>
      <c r="CP168" s="353">
        <f t="shared" si="25"/>
        <v>0.59613032810571986</v>
      </c>
      <c r="CQ168" s="353">
        <f t="shared" si="25"/>
        <v>0.18382895342458008</v>
      </c>
      <c r="CR168" s="353">
        <f t="shared" si="25"/>
        <v>0.59528501284427537</v>
      </c>
      <c r="CS168" s="353">
        <f t="shared" si="25"/>
        <v>0.94175369492169614</v>
      </c>
      <c r="CT168" s="353">
        <f t="shared" si="25"/>
        <v>7.0559300359435764E-2</v>
      </c>
      <c r="CU168" s="353">
        <f t="shared" si="25"/>
        <v>0.78141210244906933</v>
      </c>
      <c r="CV168" s="353">
        <f t="shared" si="25"/>
        <v>1.008551219518784</v>
      </c>
      <c r="CW168" s="353">
        <f t="shared" si="25"/>
        <v>0.3865675163864466</v>
      </c>
      <c r="CX168" s="353">
        <f t="shared" si="25"/>
        <v>0.52333030859930796</v>
      </c>
      <c r="CY168" s="353">
        <f t="shared" si="25"/>
        <v>0.72027650431858359</v>
      </c>
      <c r="CZ168" s="353">
        <f t="shared" si="25"/>
        <v>9.7348861626878863E-2</v>
      </c>
      <c r="DA168" s="353">
        <f t="shared" si="25"/>
        <v>0.67074302620295045</v>
      </c>
      <c r="DB168" s="353">
        <f t="shared" si="25"/>
        <v>0.83865858344546085</v>
      </c>
      <c r="DC168" s="353">
        <f t="shared" si="25"/>
        <v>0.5652233342459364</v>
      </c>
      <c r="DD168" s="353">
        <f t="shared" si="25"/>
        <v>0.59031526066292972</v>
      </c>
      <c r="DE168" s="353">
        <f t="shared" si="25"/>
        <v>0.65341450178993177</v>
      </c>
      <c r="DF168" s="353">
        <f t="shared" si="25"/>
        <v>0.20424334934924518</v>
      </c>
      <c r="DG168" s="353">
        <f t="shared" si="25"/>
        <v>0.19309419086233201</v>
      </c>
      <c r="DH168" s="353">
        <f t="shared" si="25"/>
        <v>0.37091489470510652</v>
      </c>
      <c r="DI168" s="353">
        <f t="shared" si="25"/>
        <v>2.7682112611391686E-2</v>
      </c>
      <c r="DJ168" s="353">
        <f t="shared" si="25"/>
        <v>0.54048072572109351</v>
      </c>
      <c r="DK168" s="353">
        <f t="shared" si="25"/>
        <v>0.90782152240083247</v>
      </c>
      <c r="DL168" s="353">
        <f t="shared" si="25"/>
        <v>6.7186736431759292E-2</v>
      </c>
      <c r="DM168" s="353">
        <f t="shared" si="25"/>
        <v>0.59403841497079646</v>
      </c>
      <c r="DN168" s="353">
        <f t="shared" si="25"/>
        <v>0.84374074869783955</v>
      </c>
      <c r="DO168" s="353">
        <f t="shared" si="25"/>
        <v>4.5737754851874507E-2</v>
      </c>
      <c r="DP168" s="353">
        <f t="shared" si="25"/>
        <v>0.60142190852593991</v>
      </c>
      <c r="DQ168" s="353">
        <f t="shared" si="25"/>
        <v>0.93456778741360946</v>
      </c>
      <c r="DR168" s="353">
        <f t="shared" si="25"/>
        <v>0.19062171134629205</v>
      </c>
      <c r="DS168" s="353">
        <f t="shared" si="25"/>
        <v>0.58412881003326056</v>
      </c>
      <c r="DT168" s="353">
        <f t="shared" si="25"/>
        <v>0.71971629727820219</v>
      </c>
      <c r="DU168" s="353">
        <f t="shared" si="25"/>
        <v>0.21274806395340695</v>
      </c>
      <c r="DV168" s="353">
        <f t="shared" si="25"/>
        <v>0.3498761791927596</v>
      </c>
      <c r="DW168" s="353">
        <f t="shared" si="25"/>
        <v>0.49550982853966397</v>
      </c>
      <c r="DX168" s="353">
        <f t="shared" si="25"/>
        <v>1.4733235797939994E-2</v>
      </c>
      <c r="DY168" s="353">
        <f t="shared" si="25"/>
        <v>0.41927845723999635</v>
      </c>
      <c r="DZ168" s="353">
        <f t="shared" si="25"/>
        <v>0.44184963775369307</v>
      </c>
      <c r="EA168" s="353">
        <f t="shared" si="25"/>
        <v>0.34176382860950594</v>
      </c>
      <c r="EB168" s="353">
        <f t="shared" si="25"/>
        <v>0.3190493681315954</v>
      </c>
      <c r="EC168" s="353">
        <f t="shared" si="25"/>
        <v>0.46351097432029253</v>
      </c>
      <c r="ED168" s="353">
        <f t="shared" si="25"/>
        <v>0.11150029753409547</v>
      </c>
      <c r="EE168" s="353">
        <f t="shared" si="25"/>
        <v>0.60725030135894853</v>
      </c>
      <c r="EF168" s="353">
        <f t="shared" ref="EF168:FE168" si="26">(EF17+EF24+EF32+EF34)/(EF94+EF97)</f>
        <v>0.87219318055289885</v>
      </c>
      <c r="EG168" s="353">
        <f t="shared" si="26"/>
        <v>0.20742226377537171</v>
      </c>
      <c r="EH168" s="353">
        <f t="shared" si="26"/>
        <v>0.53253520797267584</v>
      </c>
      <c r="EI168" s="353">
        <f t="shared" si="26"/>
        <v>0.61740671021133453</v>
      </c>
      <c r="EJ168" s="353">
        <f t="shared" si="26"/>
        <v>0.39139320256534055</v>
      </c>
      <c r="EK168" s="353">
        <f t="shared" si="26"/>
        <v>0.38997356833972446</v>
      </c>
      <c r="EL168" s="353">
        <f t="shared" si="26"/>
        <v>0.59512977957425262</v>
      </c>
      <c r="EM168" s="353">
        <f t="shared" si="26"/>
        <v>3.0152969916267671E-2</v>
      </c>
      <c r="EN168" s="353">
        <f t="shared" si="26"/>
        <v>0.2679398175722143</v>
      </c>
      <c r="EO168" s="353">
        <f t="shared" si="26"/>
        <v>0.42382395297417969</v>
      </c>
      <c r="EP168" s="353">
        <f t="shared" si="26"/>
        <v>4.0490241644762281E-2</v>
      </c>
      <c r="EQ168" s="353">
        <f t="shared" si="26"/>
        <v>0.42908353861359316</v>
      </c>
      <c r="ER168" s="353">
        <f t="shared" si="26"/>
        <v>0.42558420857407325</v>
      </c>
      <c r="ES168" s="353">
        <f t="shared" si="26"/>
        <v>0.43811085097624808</v>
      </c>
      <c r="ET168" s="353">
        <f t="shared" si="26"/>
        <v>0.72656230977421077</v>
      </c>
      <c r="EU168" s="353">
        <f t="shared" si="26"/>
        <v>1.2760626491994178</v>
      </c>
      <c r="EV168" s="353">
        <f t="shared" si="26"/>
        <v>0.17123940565769066</v>
      </c>
      <c r="EW168" s="353">
        <f t="shared" si="26"/>
        <v>0.41405158710557194</v>
      </c>
      <c r="EX168" s="353">
        <f t="shared" si="26"/>
        <v>0.43968054395863998</v>
      </c>
      <c r="EY168" s="353">
        <f t="shared" si="26"/>
        <v>0.11791915741531454</v>
      </c>
      <c r="EZ168" s="353">
        <f t="shared" si="26"/>
        <v>0.32262218974181983</v>
      </c>
      <c r="FA168" s="353">
        <f t="shared" si="26"/>
        <v>0.51907778681004824</v>
      </c>
      <c r="FB168" s="353">
        <f t="shared" si="26"/>
        <v>8.7356069640253803E-2</v>
      </c>
      <c r="FC168" s="353">
        <f t="shared" si="26"/>
        <v>0.23492552404878353</v>
      </c>
      <c r="FD168" s="353">
        <f t="shared" si="26"/>
        <v>0.2659973616607651</v>
      </c>
      <c r="FE168" s="353">
        <f t="shared" si="26"/>
        <v>0.10911513679452148</v>
      </c>
    </row>
    <row r="170" spans="1:161">
      <c r="G170" s="257"/>
    </row>
    <row r="171" spans="1:161">
      <c r="I171" s="257">
        <f>(G17+G24+G32)/2451098</f>
        <v>33.607288651861332</v>
      </c>
    </row>
    <row r="176" spans="1:161">
      <c r="E176" t="s">
        <v>2167</v>
      </c>
      <c r="G176" s="352">
        <f>G23/G12</f>
        <v>4.7331168365181392E-2</v>
      </c>
    </row>
    <row r="177" spans="5:7">
      <c r="E177" t="s">
        <v>2168</v>
      </c>
      <c r="G177" s="352">
        <f>G23/G6</f>
        <v>2.2652578912649102E-2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workbookViewId="0">
      <selection activeCell="D31" sqref="D31"/>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258" t="s">
        <v>2204</v>
      </c>
    </row>
    <row r="3" spans="1:56" ht="31.5" customHeight="1">
      <c r="A3" s="666" t="s">
        <v>114</v>
      </c>
      <c r="B3" s="666"/>
      <c r="C3" s="666"/>
      <c r="D3" s="676" t="s">
        <v>609</v>
      </c>
      <c r="E3" s="676"/>
      <c r="F3" s="676"/>
      <c r="G3" s="446" t="s">
        <v>247</v>
      </c>
      <c r="H3" s="446" t="s">
        <v>33</v>
      </c>
      <c r="I3" s="446" t="s">
        <v>248</v>
      </c>
      <c r="J3" s="446" t="s">
        <v>249</v>
      </c>
      <c r="K3" s="446" t="s">
        <v>250</v>
      </c>
      <c r="L3" s="446" t="s">
        <v>251</v>
      </c>
      <c r="M3" s="446" t="s">
        <v>252</v>
      </c>
      <c r="N3" s="446" t="s">
        <v>253</v>
      </c>
      <c r="O3" s="446" t="s">
        <v>254</v>
      </c>
      <c r="P3" s="446" t="s">
        <v>255</v>
      </c>
      <c r="Q3" s="446" t="s">
        <v>42</v>
      </c>
      <c r="R3" s="446" t="s">
        <v>43</v>
      </c>
      <c r="S3" s="446" t="s">
        <v>256</v>
      </c>
      <c r="T3" s="446" t="s">
        <v>257</v>
      </c>
      <c r="U3" s="446" t="s">
        <v>46</v>
      </c>
      <c r="V3" s="446" t="s">
        <v>258</v>
      </c>
      <c r="W3" s="446" t="s">
        <v>259</v>
      </c>
      <c r="X3" s="446" t="s">
        <v>260</v>
      </c>
      <c r="Y3" s="446" t="s">
        <v>50</v>
      </c>
      <c r="Z3" s="446" t="s">
        <v>261</v>
      </c>
      <c r="AA3" s="446" t="s">
        <v>262</v>
      </c>
      <c r="AB3" s="446" t="s">
        <v>263</v>
      </c>
      <c r="AC3" s="446" t="s">
        <v>264</v>
      </c>
      <c r="AD3" s="446" t="s">
        <v>610</v>
      </c>
      <c r="AE3" s="446" t="s">
        <v>266</v>
      </c>
      <c r="AF3" s="446" t="s">
        <v>267</v>
      </c>
      <c r="AG3" s="446" t="s">
        <v>268</v>
      </c>
      <c r="AH3" s="446" t="s">
        <v>269</v>
      </c>
      <c r="AI3" s="446" t="s">
        <v>270</v>
      </c>
      <c r="AJ3" s="446" t="s">
        <v>271</v>
      </c>
      <c r="AK3" s="446" t="s">
        <v>272</v>
      </c>
      <c r="AL3" s="446" t="s">
        <v>273</v>
      </c>
      <c r="AM3" s="446" t="s">
        <v>274</v>
      </c>
      <c r="AN3" s="446" t="s">
        <v>275</v>
      </c>
      <c r="AO3" s="446" t="s">
        <v>66</v>
      </c>
      <c r="AP3" s="446" t="s">
        <v>276</v>
      </c>
      <c r="AQ3" s="446" t="s">
        <v>277</v>
      </c>
      <c r="AR3" s="446" t="s">
        <v>278</v>
      </c>
      <c r="AS3" s="446" t="s">
        <v>279</v>
      </c>
      <c r="AT3" s="446" t="s">
        <v>280</v>
      </c>
      <c r="AU3" s="446" t="s">
        <v>281</v>
      </c>
      <c r="AV3" s="446" t="s">
        <v>282</v>
      </c>
      <c r="AW3" s="446" t="s">
        <v>283</v>
      </c>
      <c r="AX3" s="446" t="s">
        <v>75</v>
      </c>
      <c r="AY3" s="446" t="s">
        <v>284</v>
      </c>
      <c r="AZ3" s="446" t="s">
        <v>285</v>
      </c>
      <c r="BA3" s="446" t="s">
        <v>286</v>
      </c>
      <c r="BB3" s="446" t="s">
        <v>287</v>
      </c>
      <c r="BC3" s="446" t="s">
        <v>288</v>
      </c>
      <c r="BD3" s="446" t="s">
        <v>289</v>
      </c>
    </row>
    <row r="4" spans="1:56" ht="14.25" customHeight="1">
      <c r="A4" s="666" t="s">
        <v>611</v>
      </c>
      <c r="B4" s="666"/>
      <c r="C4" s="666"/>
      <c r="D4" s="10">
        <v>2632590152</v>
      </c>
      <c r="E4" s="10"/>
      <c r="F4" s="10"/>
      <c r="G4" s="10">
        <v>34406835</v>
      </c>
      <c r="H4" s="10">
        <v>9919282</v>
      </c>
      <c r="I4" s="10">
        <v>45293318</v>
      </c>
      <c r="J4" s="10">
        <v>25425732</v>
      </c>
      <c r="K4" s="10">
        <v>412385628</v>
      </c>
      <c r="L4" s="10">
        <v>42389685</v>
      </c>
      <c r="M4" s="10">
        <v>35139473</v>
      </c>
      <c r="N4" s="10">
        <v>10484729</v>
      </c>
      <c r="O4" s="10">
        <v>110235411</v>
      </c>
      <c r="P4" s="10">
        <v>55479427</v>
      </c>
      <c r="Q4" s="10">
        <v>16150841</v>
      </c>
      <c r="R4" s="10">
        <v>11958060</v>
      </c>
      <c r="S4" s="10">
        <v>93330406</v>
      </c>
      <c r="T4" s="10">
        <v>45089558</v>
      </c>
      <c r="U4" s="10">
        <v>28867827</v>
      </c>
      <c r="V4" s="10">
        <v>21877193</v>
      </c>
      <c r="W4" s="10">
        <v>34510574</v>
      </c>
      <c r="X4" s="10">
        <v>37294923</v>
      </c>
      <c r="Y4" s="10">
        <v>10657988</v>
      </c>
      <c r="Z4" s="10">
        <v>48040253</v>
      </c>
      <c r="AA4" s="10">
        <v>68541549</v>
      </c>
      <c r="AB4" s="10">
        <v>81567436</v>
      </c>
      <c r="AC4" s="10">
        <v>56306765</v>
      </c>
      <c r="AD4" s="10">
        <v>23421200</v>
      </c>
      <c r="AE4" s="10">
        <v>39848776</v>
      </c>
      <c r="AF4" s="10">
        <v>9239440</v>
      </c>
      <c r="AG4" s="10">
        <v>12347188</v>
      </c>
      <c r="AH4" s="10">
        <v>21771811</v>
      </c>
      <c r="AI4" s="10">
        <v>9734653</v>
      </c>
      <c r="AJ4" s="10">
        <v>81201388</v>
      </c>
      <c r="AK4" s="10">
        <v>20973043</v>
      </c>
      <c r="AL4" s="10">
        <v>222927287</v>
      </c>
      <c r="AM4" s="10">
        <v>67302674</v>
      </c>
      <c r="AN4" s="10">
        <v>8880056</v>
      </c>
      <c r="AO4" s="10">
        <v>101903480</v>
      </c>
      <c r="AP4" s="10">
        <v>26997381</v>
      </c>
      <c r="AQ4" s="10">
        <v>43875212</v>
      </c>
      <c r="AR4" s="10">
        <v>108605542</v>
      </c>
      <c r="AS4" s="10">
        <v>9904803</v>
      </c>
      <c r="AT4" s="10">
        <v>35446262</v>
      </c>
      <c r="AU4" s="10">
        <v>5614951</v>
      </c>
      <c r="AV4" s="10">
        <v>35851416</v>
      </c>
      <c r="AW4" s="10">
        <v>171756387</v>
      </c>
      <c r="AX4" s="10">
        <v>24312602</v>
      </c>
      <c r="AY4" s="10">
        <v>6991135</v>
      </c>
      <c r="AZ4" s="10">
        <v>62586631</v>
      </c>
      <c r="BA4" s="10">
        <v>68160975</v>
      </c>
      <c r="BB4" s="10">
        <v>15551414</v>
      </c>
      <c r="BC4" s="10">
        <v>54526374</v>
      </c>
      <c r="BD4" s="10">
        <v>7505169</v>
      </c>
    </row>
    <row r="5" spans="1:56" ht="14.25" customHeight="1">
      <c r="A5" s="666" t="s">
        <v>612</v>
      </c>
      <c r="B5" s="666"/>
      <c r="C5" s="666"/>
      <c r="D5" s="10">
        <v>2099180474</v>
      </c>
      <c r="E5" s="10"/>
      <c r="F5" s="10"/>
      <c r="G5" s="10">
        <v>28250965</v>
      </c>
      <c r="H5" s="10">
        <v>8152092</v>
      </c>
      <c r="I5" s="10">
        <v>38258973</v>
      </c>
      <c r="J5" s="10">
        <v>21402327</v>
      </c>
      <c r="K5" s="10">
        <v>320249459</v>
      </c>
      <c r="L5" s="10">
        <v>30878620</v>
      </c>
      <c r="M5" s="10">
        <v>30490255</v>
      </c>
      <c r="N5" s="10">
        <v>9275531</v>
      </c>
      <c r="O5" s="10">
        <v>91783197</v>
      </c>
      <c r="P5" s="10">
        <v>45135668</v>
      </c>
      <c r="Q5" s="10">
        <v>14078337</v>
      </c>
      <c r="R5" s="10">
        <v>9155174</v>
      </c>
      <c r="S5" s="10">
        <v>73560534</v>
      </c>
      <c r="T5" s="10">
        <v>40546768</v>
      </c>
      <c r="U5" s="10">
        <v>24072068</v>
      </c>
      <c r="V5" s="10">
        <v>19077773</v>
      </c>
      <c r="W5" s="10">
        <v>29299781</v>
      </c>
      <c r="X5" s="10">
        <v>29227226</v>
      </c>
      <c r="Y5" s="10">
        <v>8814837</v>
      </c>
      <c r="Z5" s="10">
        <v>42101136</v>
      </c>
      <c r="AA5" s="10">
        <v>58094512</v>
      </c>
      <c r="AB5" s="10">
        <v>66168011</v>
      </c>
      <c r="AC5" s="10">
        <v>44475950</v>
      </c>
      <c r="AD5" s="10">
        <v>19137029</v>
      </c>
      <c r="AE5" s="10">
        <v>30964440</v>
      </c>
      <c r="AF5" s="10">
        <v>7021451</v>
      </c>
      <c r="AG5" s="10">
        <v>10470221</v>
      </c>
      <c r="AH5" s="10">
        <v>16087532</v>
      </c>
      <c r="AI5" s="10">
        <v>7566526</v>
      </c>
      <c r="AJ5" s="10">
        <v>66711316</v>
      </c>
      <c r="AK5" s="10">
        <v>17627371</v>
      </c>
      <c r="AL5" s="10">
        <v>175218832</v>
      </c>
      <c r="AM5" s="10">
        <v>56343509</v>
      </c>
      <c r="AN5" s="10">
        <v>7746544</v>
      </c>
      <c r="AO5" s="10">
        <v>69248388</v>
      </c>
      <c r="AP5" s="10">
        <v>22086321</v>
      </c>
      <c r="AQ5" s="10">
        <v>32138083</v>
      </c>
      <c r="AR5" s="10">
        <v>87715628</v>
      </c>
      <c r="AS5" s="10">
        <v>8406086</v>
      </c>
      <c r="AT5" s="10">
        <v>28177916</v>
      </c>
      <c r="AU5" s="10">
        <v>4409773</v>
      </c>
      <c r="AV5" s="10">
        <v>30234945</v>
      </c>
      <c r="AW5" s="10">
        <v>137622906</v>
      </c>
      <c r="AX5" s="10">
        <v>18678061</v>
      </c>
      <c r="AY5" s="10">
        <v>6361255</v>
      </c>
      <c r="AZ5" s="10">
        <v>50882334</v>
      </c>
      <c r="BA5" s="10">
        <v>50923984</v>
      </c>
      <c r="BB5" s="10">
        <v>12970565</v>
      </c>
      <c r="BC5" s="10">
        <v>36278147</v>
      </c>
      <c r="BD5" s="10">
        <v>5602117</v>
      </c>
    </row>
    <row r="6" spans="1:56" ht="25.5" customHeight="1">
      <c r="A6" s="666" t="s">
        <v>613</v>
      </c>
      <c r="B6" s="666"/>
      <c r="C6" s="666"/>
      <c r="D6" s="10">
        <v>688045887</v>
      </c>
      <c r="E6" s="10"/>
      <c r="F6" s="10"/>
      <c r="G6" s="10">
        <v>10303451</v>
      </c>
      <c r="H6" s="10">
        <v>3457365</v>
      </c>
      <c r="I6" s="10">
        <v>16133280</v>
      </c>
      <c r="J6" s="10">
        <v>7877352</v>
      </c>
      <c r="K6" s="10">
        <v>103018851</v>
      </c>
      <c r="L6" s="10">
        <v>9402733</v>
      </c>
      <c r="M6" s="10">
        <v>7440296</v>
      </c>
      <c r="N6" s="10">
        <v>2619277</v>
      </c>
      <c r="O6" s="10">
        <v>28298587</v>
      </c>
      <c r="P6" s="10">
        <v>15295883</v>
      </c>
      <c r="Q6" s="10">
        <v>3013717</v>
      </c>
      <c r="R6" s="10">
        <v>2819674</v>
      </c>
      <c r="S6" s="10">
        <v>22736300</v>
      </c>
      <c r="T6" s="10">
        <v>15075489</v>
      </c>
      <c r="U6" s="10">
        <v>6075843</v>
      </c>
      <c r="V6" s="10">
        <v>4072286</v>
      </c>
      <c r="W6" s="10">
        <v>11970566</v>
      </c>
      <c r="X6" s="10">
        <v>13648190</v>
      </c>
      <c r="Y6" s="10">
        <v>3012515</v>
      </c>
      <c r="Z6" s="10">
        <v>13023465</v>
      </c>
      <c r="AA6" s="10">
        <v>17101109</v>
      </c>
      <c r="AB6" s="10">
        <v>21257345</v>
      </c>
      <c r="AC6" s="10">
        <v>11742550</v>
      </c>
      <c r="AD6" s="10">
        <v>8271815</v>
      </c>
      <c r="AE6" s="10">
        <v>11957330</v>
      </c>
      <c r="AF6" s="10">
        <v>3124693</v>
      </c>
      <c r="AG6" s="10">
        <v>3264232</v>
      </c>
      <c r="AH6" s="10">
        <v>5454068</v>
      </c>
      <c r="AI6" s="10">
        <v>2799206</v>
      </c>
      <c r="AJ6" s="10">
        <v>18069121</v>
      </c>
      <c r="AK6" s="10">
        <v>7534520</v>
      </c>
      <c r="AL6" s="10">
        <v>64106079</v>
      </c>
      <c r="AM6" s="10">
        <v>18704775</v>
      </c>
      <c r="AN6" s="10">
        <v>1742138</v>
      </c>
      <c r="AO6" s="10">
        <v>24388743</v>
      </c>
      <c r="AP6" s="10">
        <v>7100962</v>
      </c>
      <c r="AQ6" s="10">
        <v>10470949</v>
      </c>
      <c r="AR6" s="10">
        <v>29418893</v>
      </c>
      <c r="AS6" s="10">
        <v>2868687</v>
      </c>
      <c r="AT6" s="10">
        <v>9916827</v>
      </c>
      <c r="AU6" s="10">
        <v>1499310</v>
      </c>
      <c r="AV6" s="10">
        <v>11826420</v>
      </c>
      <c r="AW6" s="10">
        <v>47201933</v>
      </c>
      <c r="AX6" s="10">
        <v>4714471</v>
      </c>
      <c r="AY6" s="10">
        <v>2106215</v>
      </c>
      <c r="AZ6" s="10">
        <v>10957750</v>
      </c>
      <c r="BA6" s="10">
        <v>14446364</v>
      </c>
      <c r="BB6" s="10">
        <v>4846089</v>
      </c>
      <c r="BC6" s="10">
        <v>9494180</v>
      </c>
      <c r="BD6" s="10">
        <v>2363993</v>
      </c>
    </row>
    <row r="7" spans="1:56" ht="14.25" customHeight="1">
      <c r="A7" s="666"/>
      <c r="B7" s="666"/>
      <c r="C7" s="666"/>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66"/>
      <c r="B8" s="666"/>
      <c r="C8" s="666"/>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66" t="s">
        <v>614</v>
      </c>
      <c r="B9" s="666"/>
      <c r="C9" s="666"/>
      <c r="D9" s="10">
        <v>1022783253</v>
      </c>
      <c r="E9" s="10"/>
      <c r="F9" s="10"/>
      <c r="G9" s="10">
        <v>11055577</v>
      </c>
      <c r="H9" s="10">
        <v>1641733</v>
      </c>
      <c r="I9" s="10">
        <v>16212105</v>
      </c>
      <c r="J9" s="10">
        <v>9843173</v>
      </c>
      <c r="K9" s="10">
        <v>175016884</v>
      </c>
      <c r="L9" s="10">
        <v>14802263</v>
      </c>
      <c r="M9" s="10">
        <v>19082263</v>
      </c>
      <c r="N9" s="10">
        <v>4219572</v>
      </c>
      <c r="O9" s="10">
        <v>45961204</v>
      </c>
      <c r="P9" s="10">
        <v>23428056</v>
      </c>
      <c r="Q9" s="10">
        <v>7714451</v>
      </c>
      <c r="R9" s="10">
        <v>4845431</v>
      </c>
      <c r="S9" s="10">
        <v>39857069</v>
      </c>
      <c r="T9" s="10">
        <v>19397879</v>
      </c>
      <c r="U9" s="10">
        <v>10088480</v>
      </c>
      <c r="V9" s="10">
        <v>9546790</v>
      </c>
      <c r="W9" s="10">
        <v>12059970</v>
      </c>
      <c r="X9" s="10">
        <v>11357686</v>
      </c>
      <c r="Y9" s="10">
        <v>4410632</v>
      </c>
      <c r="Z9" s="10">
        <v>22427037</v>
      </c>
      <c r="AA9" s="10">
        <v>29654803</v>
      </c>
      <c r="AB9" s="10">
        <v>30508361</v>
      </c>
      <c r="AC9" s="10">
        <v>26697469</v>
      </c>
      <c r="AD9" s="10">
        <v>7890571</v>
      </c>
      <c r="AE9" s="10">
        <v>13027504</v>
      </c>
      <c r="AF9" s="10">
        <v>2944827</v>
      </c>
      <c r="AG9" s="10">
        <v>5393093</v>
      </c>
      <c r="AH9" s="10">
        <v>9157036</v>
      </c>
      <c r="AI9" s="10">
        <v>2920888</v>
      </c>
      <c r="AJ9" s="10">
        <v>35365046</v>
      </c>
      <c r="AK9" s="10">
        <v>5671904</v>
      </c>
      <c r="AL9" s="10">
        <v>88541099</v>
      </c>
      <c r="AM9" s="10">
        <v>27855070</v>
      </c>
      <c r="AN9" s="10">
        <v>4205184</v>
      </c>
      <c r="AO9" s="10">
        <v>29130040</v>
      </c>
      <c r="AP9" s="10">
        <v>9563830</v>
      </c>
      <c r="AQ9" s="10">
        <v>12644869</v>
      </c>
      <c r="AR9" s="10">
        <v>40709545</v>
      </c>
      <c r="AS9" s="10">
        <v>3483100</v>
      </c>
      <c r="AT9" s="10">
        <v>10550096</v>
      </c>
      <c r="AU9" s="10">
        <v>1917548</v>
      </c>
      <c r="AV9" s="10">
        <v>14269061</v>
      </c>
      <c r="AW9" s="10">
        <v>60328843</v>
      </c>
      <c r="AX9" s="10">
        <v>8038690</v>
      </c>
      <c r="AY9" s="10">
        <v>3284231</v>
      </c>
      <c r="AZ9" s="10">
        <v>23489398</v>
      </c>
      <c r="BA9" s="10">
        <v>26574889</v>
      </c>
      <c r="BB9" s="10">
        <v>5417673</v>
      </c>
      <c r="BC9" s="10">
        <v>18742929</v>
      </c>
      <c r="BD9" s="10">
        <v>1837401</v>
      </c>
    </row>
    <row r="10" spans="1:56" ht="25.5" customHeight="1">
      <c r="A10" s="666" t="s">
        <v>615</v>
      </c>
      <c r="B10" s="666"/>
      <c r="C10" s="666"/>
      <c r="D10" s="10">
        <v>315929835</v>
      </c>
      <c r="E10" s="10"/>
      <c r="F10" s="10"/>
      <c r="G10" s="10">
        <v>2786833</v>
      </c>
      <c r="H10" s="10">
        <v>0</v>
      </c>
      <c r="I10" s="10">
        <v>7687992</v>
      </c>
      <c r="J10" s="10">
        <v>3498073</v>
      </c>
      <c r="K10" s="10">
        <v>36188907</v>
      </c>
      <c r="L10" s="10">
        <v>3211909</v>
      </c>
      <c r="M10" s="10">
        <v>4530509</v>
      </c>
      <c r="N10" s="10">
        <v>0</v>
      </c>
      <c r="O10" s="10">
        <v>29562900</v>
      </c>
      <c r="P10" s="10">
        <v>5938448</v>
      </c>
      <c r="Q10" s="10">
        <v>3529065</v>
      </c>
      <c r="R10" s="10">
        <v>1790830</v>
      </c>
      <c r="S10" s="10">
        <v>11336866</v>
      </c>
      <c r="T10" s="10">
        <v>7795091</v>
      </c>
      <c r="U10" s="10">
        <v>3279789</v>
      </c>
      <c r="V10" s="10">
        <v>3304091</v>
      </c>
      <c r="W10" s="10">
        <v>3600598</v>
      </c>
      <c r="X10" s="10">
        <v>4252693</v>
      </c>
      <c r="Y10" s="10">
        <v>1529113</v>
      </c>
      <c r="Z10" s="10">
        <v>4716179</v>
      </c>
      <c r="AA10" s="10">
        <v>6490305</v>
      </c>
      <c r="AB10" s="10">
        <v>9854016</v>
      </c>
      <c r="AC10" s="10">
        <v>5830256</v>
      </c>
      <c r="AD10" s="10">
        <v>3557752</v>
      </c>
      <c r="AE10" s="10">
        <v>3686274</v>
      </c>
      <c r="AF10" s="10">
        <v>0</v>
      </c>
      <c r="AG10" s="10">
        <v>1900037</v>
      </c>
      <c r="AH10" s="10">
        <v>5095689</v>
      </c>
      <c r="AI10" s="10">
        <v>0</v>
      </c>
      <c r="AJ10" s="10">
        <v>10459419</v>
      </c>
      <c r="AK10" s="10">
        <v>2073118</v>
      </c>
      <c r="AL10" s="10">
        <v>14820163</v>
      </c>
      <c r="AM10" s="10">
        <v>8009850</v>
      </c>
      <c r="AN10" s="10">
        <v>912532</v>
      </c>
      <c r="AO10" s="10">
        <v>12148485</v>
      </c>
      <c r="AP10" s="10">
        <v>2724367</v>
      </c>
      <c r="AQ10" s="10">
        <v>0</v>
      </c>
      <c r="AR10" s="10">
        <v>10920832</v>
      </c>
      <c r="AS10" s="10">
        <v>1048957</v>
      </c>
      <c r="AT10" s="10">
        <v>3303220</v>
      </c>
      <c r="AU10" s="10">
        <v>1103624</v>
      </c>
      <c r="AV10" s="10">
        <v>7469547</v>
      </c>
      <c r="AW10" s="10">
        <v>36129876</v>
      </c>
      <c r="AX10" s="10">
        <v>2248774</v>
      </c>
      <c r="AY10" s="10">
        <v>397691</v>
      </c>
      <c r="AZ10" s="10">
        <v>4076636</v>
      </c>
      <c r="BA10" s="10">
        <v>15643017</v>
      </c>
      <c r="BB10" s="10">
        <v>1311930</v>
      </c>
      <c r="BC10" s="10">
        <v>5484375</v>
      </c>
      <c r="BD10" s="10">
        <v>689207</v>
      </c>
    </row>
    <row r="11" spans="1:56" ht="25.5" customHeight="1">
      <c r="A11" s="666" t="s">
        <v>616</v>
      </c>
      <c r="B11" s="666"/>
      <c r="C11" s="666"/>
      <c r="D11" s="10">
        <v>164532688</v>
      </c>
      <c r="E11" s="10"/>
      <c r="F11" s="10"/>
      <c r="G11" s="10">
        <v>2747974</v>
      </c>
      <c r="H11" s="10">
        <v>252974</v>
      </c>
      <c r="I11" s="10">
        <v>2020702</v>
      </c>
      <c r="J11" s="10">
        <v>1336910</v>
      </c>
      <c r="K11" s="10">
        <v>17657439</v>
      </c>
      <c r="L11" s="10">
        <v>2500334</v>
      </c>
      <c r="M11" s="10">
        <v>3169048</v>
      </c>
      <c r="N11" s="10">
        <v>585645</v>
      </c>
      <c r="O11" s="10">
        <v>8893715</v>
      </c>
      <c r="P11" s="10">
        <v>3194517</v>
      </c>
      <c r="Q11" s="10">
        <v>1202967</v>
      </c>
      <c r="R11" s="10">
        <v>605287</v>
      </c>
      <c r="S11" s="10">
        <v>7362911</v>
      </c>
      <c r="T11" s="10">
        <v>4324467</v>
      </c>
      <c r="U11" s="10">
        <v>1407284</v>
      </c>
      <c r="V11" s="10">
        <v>1190718</v>
      </c>
      <c r="W11" s="10">
        <v>2113829</v>
      </c>
      <c r="X11" s="10">
        <v>2612030</v>
      </c>
      <c r="Y11" s="10">
        <v>721180</v>
      </c>
      <c r="Z11" s="10">
        <v>4851065</v>
      </c>
      <c r="AA11" s="10">
        <v>2532057</v>
      </c>
      <c r="AB11" s="10">
        <v>4838719</v>
      </c>
      <c r="AC11" s="10">
        <v>4784552</v>
      </c>
      <c r="AD11" s="10">
        <v>1473102</v>
      </c>
      <c r="AE11" s="10">
        <v>1852953</v>
      </c>
      <c r="AF11" s="10">
        <v>631797</v>
      </c>
      <c r="AG11" s="10">
        <v>601983</v>
      </c>
      <c r="AH11" s="10">
        <v>2233767</v>
      </c>
      <c r="AI11" s="10">
        <v>1025902</v>
      </c>
      <c r="AJ11" s="10">
        <v>4965088</v>
      </c>
      <c r="AK11" s="10">
        <v>812774</v>
      </c>
      <c r="AL11" s="10">
        <v>11579156</v>
      </c>
      <c r="AM11" s="10">
        <v>4202821</v>
      </c>
      <c r="AN11" s="10">
        <v>482971</v>
      </c>
      <c r="AO11" s="10">
        <v>5937671</v>
      </c>
      <c r="AP11" s="10">
        <v>1337892</v>
      </c>
      <c r="AQ11" s="10">
        <v>1659392</v>
      </c>
      <c r="AR11" s="10">
        <v>10113420</v>
      </c>
      <c r="AS11" s="10">
        <v>633064</v>
      </c>
      <c r="AT11" s="10">
        <v>1644958</v>
      </c>
      <c r="AU11" s="10">
        <v>481465</v>
      </c>
      <c r="AV11" s="10">
        <v>2873537</v>
      </c>
      <c r="AW11" s="10">
        <v>15332333</v>
      </c>
      <c r="AX11" s="10">
        <v>1020140</v>
      </c>
      <c r="AY11" s="10">
        <v>697630</v>
      </c>
      <c r="AZ11" s="10">
        <v>3010559</v>
      </c>
      <c r="BA11" s="10">
        <v>4680069</v>
      </c>
      <c r="BB11" s="10">
        <v>1419809</v>
      </c>
      <c r="BC11" s="10">
        <v>2748521</v>
      </c>
      <c r="BD11" s="10">
        <v>173590</v>
      </c>
    </row>
    <row r="12" spans="1:56" ht="15" customHeight="1">
      <c r="A12" s="666" t="s">
        <v>617</v>
      </c>
      <c r="B12" s="666"/>
      <c r="C12" s="666"/>
      <c r="D12" s="10">
        <v>57176375</v>
      </c>
      <c r="E12" s="10"/>
      <c r="F12" s="10"/>
      <c r="G12" s="10">
        <v>521990</v>
      </c>
      <c r="H12" s="10">
        <v>139691</v>
      </c>
      <c r="I12" s="10">
        <v>495014</v>
      </c>
      <c r="J12" s="10">
        <v>409856</v>
      </c>
      <c r="K12" s="10">
        <v>10504521</v>
      </c>
      <c r="L12" s="10">
        <v>816832</v>
      </c>
      <c r="M12" s="10">
        <v>477222</v>
      </c>
      <c r="N12" s="10">
        <v>1574442</v>
      </c>
      <c r="O12" s="10">
        <v>2123462</v>
      </c>
      <c r="P12" s="10">
        <v>719422</v>
      </c>
      <c r="Q12" s="10">
        <v>275600</v>
      </c>
      <c r="R12" s="10">
        <v>367178</v>
      </c>
      <c r="S12" s="10">
        <v>2751479</v>
      </c>
      <c r="T12" s="10">
        <v>749114</v>
      </c>
      <c r="U12" s="10">
        <v>954503</v>
      </c>
      <c r="V12" s="10">
        <v>433229</v>
      </c>
      <c r="W12" s="10">
        <v>499502</v>
      </c>
      <c r="X12" s="10">
        <v>393129</v>
      </c>
      <c r="Y12" s="10">
        <v>281155</v>
      </c>
      <c r="Z12" s="10">
        <v>850913</v>
      </c>
      <c r="AA12" s="10">
        <v>1154719</v>
      </c>
      <c r="AB12" s="10">
        <v>1948194</v>
      </c>
      <c r="AC12" s="10">
        <v>1476228</v>
      </c>
      <c r="AD12" s="10">
        <v>492415</v>
      </c>
      <c r="AE12" s="10">
        <v>598601</v>
      </c>
      <c r="AF12" s="10">
        <v>352066</v>
      </c>
      <c r="AG12" s="10">
        <v>196215</v>
      </c>
      <c r="AH12" s="10">
        <v>661240</v>
      </c>
      <c r="AI12" s="10">
        <v>435544</v>
      </c>
      <c r="AJ12" s="10">
        <v>1542213</v>
      </c>
      <c r="AK12" s="10">
        <v>316690</v>
      </c>
      <c r="AL12" s="10">
        <v>1771629</v>
      </c>
      <c r="AM12" s="10">
        <v>2197408</v>
      </c>
      <c r="AN12" s="10">
        <v>214463</v>
      </c>
      <c r="AO12" s="10">
        <v>2269604</v>
      </c>
      <c r="AP12" s="10">
        <v>1050390</v>
      </c>
      <c r="AQ12" s="10">
        <v>1087449</v>
      </c>
      <c r="AR12" s="10">
        <v>2721979</v>
      </c>
      <c r="AS12" s="10">
        <v>102202</v>
      </c>
      <c r="AT12" s="10">
        <v>582294</v>
      </c>
      <c r="AU12" s="10">
        <v>291896</v>
      </c>
      <c r="AV12" s="10">
        <v>1763747</v>
      </c>
      <c r="AW12" s="10">
        <v>3635024</v>
      </c>
      <c r="AX12" s="10">
        <v>336255</v>
      </c>
      <c r="AY12" s="10">
        <v>126404</v>
      </c>
      <c r="AZ12" s="10">
        <v>878751</v>
      </c>
      <c r="BA12" s="10">
        <v>2070930</v>
      </c>
      <c r="BB12" s="10">
        <v>194048</v>
      </c>
      <c r="BC12" s="10">
        <v>1182001</v>
      </c>
      <c r="BD12" s="10">
        <v>187522</v>
      </c>
    </row>
    <row r="13" spans="1:56" ht="25.5" customHeight="1">
      <c r="A13" s="666" t="s">
        <v>618</v>
      </c>
      <c r="B13" s="666"/>
      <c r="C13" s="666"/>
      <c r="D13" s="10">
        <v>390002949</v>
      </c>
      <c r="E13" s="10"/>
      <c r="F13" s="10"/>
      <c r="G13" s="10">
        <v>3912800</v>
      </c>
      <c r="H13" s="10">
        <v>0</v>
      </c>
      <c r="I13" s="10">
        <v>4545242</v>
      </c>
      <c r="J13" s="10">
        <v>2866175</v>
      </c>
      <c r="K13" s="10">
        <v>95152230</v>
      </c>
      <c r="L13" s="10">
        <v>7510366</v>
      </c>
      <c r="M13" s="10">
        <v>9733258</v>
      </c>
      <c r="N13" s="10">
        <v>1652335</v>
      </c>
      <c r="O13" s="10">
        <v>0</v>
      </c>
      <c r="P13" s="10">
        <v>11643781</v>
      </c>
      <c r="Q13" s="10">
        <v>2430032</v>
      </c>
      <c r="R13" s="10">
        <v>1835864</v>
      </c>
      <c r="S13" s="10">
        <v>15296693</v>
      </c>
      <c r="T13" s="10">
        <v>5816072</v>
      </c>
      <c r="U13" s="10">
        <v>3897236</v>
      </c>
      <c r="V13" s="10">
        <v>3413677</v>
      </c>
      <c r="W13" s="10">
        <v>4499086</v>
      </c>
      <c r="X13" s="10">
        <v>3246226</v>
      </c>
      <c r="Y13" s="10">
        <v>1605096</v>
      </c>
      <c r="Z13" s="10">
        <v>9507776</v>
      </c>
      <c r="AA13" s="10">
        <v>16280331</v>
      </c>
      <c r="AB13" s="10">
        <v>10238864</v>
      </c>
      <c r="AC13" s="10">
        <v>11882330</v>
      </c>
      <c r="AD13" s="10">
        <v>1852937</v>
      </c>
      <c r="AE13" s="10">
        <v>6510224</v>
      </c>
      <c r="AF13" s="10">
        <v>1300809</v>
      </c>
      <c r="AG13" s="10">
        <v>2360596</v>
      </c>
      <c r="AH13" s="10">
        <v>0</v>
      </c>
      <c r="AI13" s="10">
        <v>105759</v>
      </c>
      <c r="AJ13" s="10">
        <v>15037845</v>
      </c>
      <c r="AK13" s="10">
        <v>1252651</v>
      </c>
      <c r="AL13" s="10">
        <v>52738515</v>
      </c>
      <c r="AM13" s="10">
        <v>12609608</v>
      </c>
      <c r="AN13" s="10">
        <v>367635</v>
      </c>
      <c r="AO13" s="10">
        <v>8698901</v>
      </c>
      <c r="AP13" s="10">
        <v>3495264</v>
      </c>
      <c r="AQ13" s="10">
        <v>8879552</v>
      </c>
      <c r="AR13" s="10">
        <v>12800890</v>
      </c>
      <c r="AS13" s="10">
        <v>1329152</v>
      </c>
      <c r="AT13" s="10">
        <v>4432104</v>
      </c>
      <c r="AU13" s="10">
        <v>0</v>
      </c>
      <c r="AV13" s="10">
        <v>246508</v>
      </c>
      <c r="AW13" s="10">
        <v>0</v>
      </c>
      <c r="AX13" s="10">
        <v>3991400</v>
      </c>
      <c r="AY13" s="10">
        <v>819330</v>
      </c>
      <c r="AZ13" s="10">
        <v>14105766</v>
      </c>
      <c r="BA13" s="10">
        <v>0</v>
      </c>
      <c r="BB13" s="10">
        <v>1950571</v>
      </c>
      <c r="BC13" s="10">
        <v>8151462</v>
      </c>
      <c r="BD13" s="10">
        <v>0</v>
      </c>
    </row>
    <row r="14" spans="1:56" ht="15" customHeight="1">
      <c r="A14" s="666" t="s">
        <v>619</v>
      </c>
      <c r="B14" s="666"/>
      <c r="C14" s="666"/>
      <c r="D14" s="10">
        <v>47647798</v>
      </c>
      <c r="E14" s="10"/>
      <c r="F14" s="10"/>
      <c r="G14" s="10">
        <v>577516</v>
      </c>
      <c r="H14" s="10">
        <v>196321</v>
      </c>
      <c r="I14" s="10">
        <v>373076</v>
      </c>
      <c r="J14" s="10">
        <v>390756</v>
      </c>
      <c r="K14" s="10">
        <v>12488304</v>
      </c>
      <c r="L14" s="10">
        <v>660100</v>
      </c>
      <c r="M14" s="10">
        <v>778232</v>
      </c>
      <c r="N14" s="10">
        <v>254802</v>
      </c>
      <c r="O14" s="10">
        <v>2426900</v>
      </c>
      <c r="P14" s="10">
        <v>1004298</v>
      </c>
      <c r="Q14" s="10">
        <v>146831</v>
      </c>
      <c r="R14" s="10">
        <v>240809</v>
      </c>
      <c r="S14" s="10">
        <v>2587141</v>
      </c>
      <c r="T14" s="10">
        <v>698725</v>
      </c>
      <c r="U14" s="10">
        <v>443187</v>
      </c>
      <c r="V14" s="10">
        <v>437967</v>
      </c>
      <c r="W14" s="10">
        <v>511353</v>
      </c>
      <c r="X14" s="10">
        <v>358208</v>
      </c>
      <c r="Y14" s="10">
        <v>185737</v>
      </c>
      <c r="Z14" s="10">
        <v>1033175</v>
      </c>
      <c r="AA14" s="10">
        <v>2408947</v>
      </c>
      <c r="AB14" s="10">
        <v>1095023</v>
      </c>
      <c r="AC14" s="10">
        <v>1357004</v>
      </c>
      <c r="AD14" s="10">
        <v>437407</v>
      </c>
      <c r="AE14" s="10">
        <v>333724</v>
      </c>
      <c r="AF14" s="10">
        <v>176132</v>
      </c>
      <c r="AG14" s="10">
        <v>313690</v>
      </c>
      <c r="AH14" s="10">
        <v>0</v>
      </c>
      <c r="AI14" s="10">
        <v>790011</v>
      </c>
      <c r="AJ14" s="10">
        <v>2235653</v>
      </c>
      <c r="AK14" s="10">
        <v>91488</v>
      </c>
      <c r="AL14" s="10">
        <v>3617910</v>
      </c>
      <c r="AM14" s="10">
        <v>742512</v>
      </c>
      <c r="AN14" s="10">
        <v>107277</v>
      </c>
      <c r="AO14" s="10">
        <v>9046</v>
      </c>
      <c r="AP14" s="10">
        <v>234868</v>
      </c>
      <c r="AQ14" s="10">
        <v>804453</v>
      </c>
      <c r="AR14" s="10">
        <v>2486379</v>
      </c>
      <c r="AS14" s="10">
        <v>118118</v>
      </c>
      <c r="AT14" s="10">
        <v>424048</v>
      </c>
      <c r="AU14" s="10">
        <v>32376</v>
      </c>
      <c r="AV14" s="10">
        <v>1644159</v>
      </c>
      <c r="AW14" s="10">
        <v>0</v>
      </c>
      <c r="AX14" s="10">
        <v>400885</v>
      </c>
      <c r="AY14" s="10">
        <v>110819</v>
      </c>
      <c r="AZ14" s="10">
        <v>861897</v>
      </c>
      <c r="BA14" s="10">
        <v>0</v>
      </c>
      <c r="BB14" s="10">
        <v>110068</v>
      </c>
      <c r="BC14" s="10">
        <v>910466</v>
      </c>
      <c r="BD14" s="10">
        <v>0</v>
      </c>
    </row>
    <row r="15" spans="1:56" ht="15" customHeight="1">
      <c r="A15" s="666" t="s">
        <v>620</v>
      </c>
      <c r="B15" s="666"/>
      <c r="C15" s="666"/>
      <c r="D15" s="10">
        <v>47493608</v>
      </c>
      <c r="E15" s="10"/>
      <c r="F15" s="10"/>
      <c r="G15" s="10">
        <v>508464</v>
      </c>
      <c r="H15" s="10">
        <v>1052747</v>
      </c>
      <c r="I15" s="10">
        <v>1090079</v>
      </c>
      <c r="J15" s="10">
        <v>1341403</v>
      </c>
      <c r="K15" s="10">
        <v>3025483</v>
      </c>
      <c r="L15" s="10">
        <v>102722</v>
      </c>
      <c r="M15" s="10">
        <v>393994</v>
      </c>
      <c r="N15" s="10">
        <v>152348</v>
      </c>
      <c r="O15" s="10">
        <v>2954227</v>
      </c>
      <c r="P15" s="10">
        <v>927590</v>
      </c>
      <c r="Q15" s="10">
        <v>129956</v>
      </c>
      <c r="R15" s="10">
        <v>5463</v>
      </c>
      <c r="S15" s="10">
        <v>521979</v>
      </c>
      <c r="T15" s="10">
        <v>14410</v>
      </c>
      <c r="U15" s="10">
        <v>106481</v>
      </c>
      <c r="V15" s="10">
        <v>767108</v>
      </c>
      <c r="W15" s="10">
        <v>835602</v>
      </c>
      <c r="X15" s="10">
        <v>495400</v>
      </c>
      <c r="Y15" s="10">
        <v>88351</v>
      </c>
      <c r="Z15" s="10">
        <v>1467929</v>
      </c>
      <c r="AA15" s="10">
        <v>788444</v>
      </c>
      <c r="AB15" s="10">
        <v>2533545</v>
      </c>
      <c r="AC15" s="10">
        <v>1367099</v>
      </c>
      <c r="AD15" s="10">
        <v>76958</v>
      </c>
      <c r="AE15" s="10">
        <v>45728</v>
      </c>
      <c r="AF15" s="10">
        <v>484023</v>
      </c>
      <c r="AG15" s="10">
        <v>20572</v>
      </c>
      <c r="AH15" s="10">
        <v>1166340</v>
      </c>
      <c r="AI15" s="10">
        <v>563672</v>
      </c>
      <c r="AJ15" s="10">
        <v>1124828</v>
      </c>
      <c r="AK15" s="10">
        <v>1125183</v>
      </c>
      <c r="AL15" s="10">
        <v>4013726</v>
      </c>
      <c r="AM15" s="10">
        <v>92871</v>
      </c>
      <c r="AN15" s="10">
        <v>2120306</v>
      </c>
      <c r="AO15" s="10">
        <v>66333</v>
      </c>
      <c r="AP15" s="10">
        <v>721049</v>
      </c>
      <c r="AQ15" s="10">
        <v>214023</v>
      </c>
      <c r="AR15" s="10">
        <v>1666045</v>
      </c>
      <c r="AS15" s="10">
        <v>251607</v>
      </c>
      <c r="AT15" s="10">
        <v>163472</v>
      </c>
      <c r="AU15" s="10">
        <v>8187</v>
      </c>
      <c r="AV15" s="10">
        <v>271563</v>
      </c>
      <c r="AW15" s="10">
        <v>5231610</v>
      </c>
      <c r="AX15" s="10">
        <v>41236</v>
      </c>
      <c r="AY15" s="10">
        <v>1132357</v>
      </c>
      <c r="AZ15" s="10">
        <v>555789</v>
      </c>
      <c r="BA15" s="10">
        <v>4180873</v>
      </c>
      <c r="BB15" s="10">
        <v>431247</v>
      </c>
      <c r="BC15" s="10">
        <v>266104</v>
      </c>
      <c r="BD15" s="10">
        <v>787082</v>
      </c>
    </row>
    <row r="16" spans="1:56" ht="25.5" customHeight="1">
      <c r="A16" s="666" t="s">
        <v>621</v>
      </c>
      <c r="B16" s="666"/>
      <c r="C16" s="666"/>
      <c r="D16" s="10">
        <v>236667084</v>
      </c>
      <c r="E16" s="10"/>
      <c r="F16" s="10"/>
      <c r="G16" s="10">
        <v>5372012</v>
      </c>
      <c r="H16" s="10">
        <v>710091</v>
      </c>
      <c r="I16" s="10">
        <v>3186958</v>
      </c>
      <c r="J16" s="10">
        <v>2611461</v>
      </c>
      <c r="K16" s="10">
        <v>31876031</v>
      </c>
      <c r="L16" s="10">
        <v>4518884</v>
      </c>
      <c r="M16" s="10">
        <v>2413045</v>
      </c>
      <c r="N16" s="10">
        <v>1134375</v>
      </c>
      <c r="O16" s="10">
        <v>8559926</v>
      </c>
      <c r="P16" s="10">
        <v>3846504</v>
      </c>
      <c r="Q16" s="10">
        <v>1992911</v>
      </c>
      <c r="R16" s="10">
        <v>925758</v>
      </c>
      <c r="S16" s="10">
        <v>5354145</v>
      </c>
      <c r="T16" s="10">
        <v>3719019</v>
      </c>
      <c r="U16" s="10">
        <v>3868550</v>
      </c>
      <c r="V16" s="10">
        <v>4185004</v>
      </c>
      <c r="W16" s="10">
        <v>3991890</v>
      </c>
      <c r="X16" s="10">
        <v>2062910</v>
      </c>
      <c r="Y16" s="10">
        <v>888630</v>
      </c>
      <c r="Z16" s="10">
        <v>3935868</v>
      </c>
      <c r="AA16" s="10">
        <v>5932274</v>
      </c>
      <c r="AB16" s="10">
        <v>9875836</v>
      </c>
      <c r="AC16" s="10">
        <v>2928271</v>
      </c>
      <c r="AD16" s="10">
        <v>2318304</v>
      </c>
      <c r="AE16" s="10">
        <v>3141445</v>
      </c>
      <c r="AF16" s="10">
        <v>526034</v>
      </c>
      <c r="AG16" s="10">
        <v>1044225</v>
      </c>
      <c r="AH16" s="10">
        <v>853081</v>
      </c>
      <c r="AI16" s="10">
        <v>966536</v>
      </c>
      <c r="AJ16" s="10">
        <v>7058427</v>
      </c>
      <c r="AK16" s="10">
        <v>1753957</v>
      </c>
      <c r="AL16" s="10">
        <v>11133286</v>
      </c>
      <c r="AM16" s="10">
        <v>6401741</v>
      </c>
      <c r="AN16" s="10">
        <v>802554</v>
      </c>
      <c r="AO16" s="10">
        <v>9683765</v>
      </c>
      <c r="AP16" s="10">
        <v>3028001</v>
      </c>
      <c r="AQ16" s="10">
        <v>6049714</v>
      </c>
      <c r="AR16" s="10">
        <v>12675007</v>
      </c>
      <c r="AS16" s="10">
        <v>1125268</v>
      </c>
      <c r="AT16" s="10">
        <v>5501456</v>
      </c>
      <c r="AU16" s="10">
        <v>427653</v>
      </c>
      <c r="AV16" s="10">
        <v>2108435</v>
      </c>
      <c r="AW16" s="10">
        <v>16416344</v>
      </c>
      <c r="AX16" s="10">
        <v>4567838</v>
      </c>
      <c r="AY16" s="10">
        <v>651380</v>
      </c>
      <c r="AZ16" s="10">
        <v>11497391</v>
      </c>
      <c r="BA16" s="10">
        <v>6280235</v>
      </c>
      <c r="BB16" s="10">
        <v>1642169</v>
      </c>
      <c r="BC16" s="10">
        <v>4878425</v>
      </c>
      <c r="BD16" s="10">
        <v>244060</v>
      </c>
    </row>
    <row r="17" spans="1:56" ht="25.5" customHeight="1">
      <c r="A17" s="666" t="s">
        <v>622</v>
      </c>
      <c r="B17" s="666"/>
      <c r="C17" s="666"/>
      <c r="D17" s="10">
        <v>151684250</v>
      </c>
      <c r="E17" s="10"/>
      <c r="F17" s="10"/>
      <c r="G17" s="10">
        <v>1519925</v>
      </c>
      <c r="H17" s="10">
        <v>2342903</v>
      </c>
      <c r="I17" s="10">
        <v>2726630</v>
      </c>
      <c r="J17" s="10">
        <v>1070341</v>
      </c>
      <c r="K17" s="10">
        <v>10337693</v>
      </c>
      <c r="L17" s="10">
        <v>2154740</v>
      </c>
      <c r="M17" s="10">
        <v>1554651</v>
      </c>
      <c r="N17" s="10">
        <v>1302307</v>
      </c>
      <c r="O17" s="10">
        <v>8963480</v>
      </c>
      <c r="P17" s="10">
        <v>2565225</v>
      </c>
      <c r="Q17" s="10">
        <v>1357258</v>
      </c>
      <c r="R17" s="10">
        <v>564311</v>
      </c>
      <c r="S17" s="10">
        <v>5613020</v>
      </c>
      <c r="T17" s="10">
        <v>2354381</v>
      </c>
      <c r="U17" s="10">
        <v>4039195</v>
      </c>
      <c r="V17" s="10">
        <v>1273693</v>
      </c>
      <c r="W17" s="10">
        <v>1277355</v>
      </c>
      <c r="X17" s="10">
        <v>2158440</v>
      </c>
      <c r="Y17" s="10">
        <v>503060</v>
      </c>
      <c r="Z17" s="10">
        <v>2714766</v>
      </c>
      <c r="AA17" s="10">
        <v>5406326</v>
      </c>
      <c r="AB17" s="10">
        <v>4526469</v>
      </c>
      <c r="AC17" s="10">
        <v>3107660</v>
      </c>
      <c r="AD17" s="10">
        <v>656339</v>
      </c>
      <c r="AE17" s="10">
        <v>2838161</v>
      </c>
      <c r="AF17" s="10">
        <v>425897</v>
      </c>
      <c r="AG17" s="10">
        <v>768671</v>
      </c>
      <c r="AH17" s="10">
        <v>623347</v>
      </c>
      <c r="AI17" s="10">
        <v>879896</v>
      </c>
      <c r="AJ17" s="10">
        <v>6218722</v>
      </c>
      <c r="AK17" s="10">
        <v>2666990</v>
      </c>
      <c r="AL17" s="10">
        <v>11438368</v>
      </c>
      <c r="AM17" s="10">
        <v>3381923</v>
      </c>
      <c r="AN17" s="10">
        <v>996668</v>
      </c>
      <c r="AO17" s="10">
        <v>6045840</v>
      </c>
      <c r="AP17" s="10">
        <v>2393528</v>
      </c>
      <c r="AQ17" s="10">
        <v>2972551</v>
      </c>
      <c r="AR17" s="10">
        <v>4912183</v>
      </c>
      <c r="AS17" s="10">
        <v>929031</v>
      </c>
      <c r="AT17" s="10">
        <v>2209537</v>
      </c>
      <c r="AU17" s="10">
        <v>565262</v>
      </c>
      <c r="AV17" s="10">
        <v>2031029</v>
      </c>
      <c r="AW17" s="10">
        <v>13675786</v>
      </c>
      <c r="AX17" s="10">
        <v>1357062</v>
      </c>
      <c r="AY17" s="10">
        <v>319429</v>
      </c>
      <c r="AZ17" s="10">
        <v>4937795</v>
      </c>
      <c r="BA17" s="10">
        <v>3622496</v>
      </c>
      <c r="BB17" s="10">
        <v>1064634</v>
      </c>
      <c r="BC17" s="10">
        <v>3162613</v>
      </c>
      <c r="BD17" s="10">
        <v>1156663</v>
      </c>
    </row>
    <row r="18" spans="1:56" ht="15" customHeight="1">
      <c r="A18" s="666" t="s">
        <v>526</v>
      </c>
      <c r="B18" s="666"/>
      <c r="C18" s="666"/>
      <c r="D18" s="10">
        <v>14018753</v>
      </c>
      <c r="E18" s="10"/>
      <c r="F18" s="10"/>
      <c r="G18" s="577"/>
      <c r="H18" s="10">
        <v>21482</v>
      </c>
      <c r="I18" s="10">
        <v>34811</v>
      </c>
      <c r="J18" s="577"/>
      <c r="K18" s="10">
        <v>1006148</v>
      </c>
      <c r="L18" s="577"/>
      <c r="M18" s="10">
        <v>43872</v>
      </c>
      <c r="N18" s="10">
        <v>20430</v>
      </c>
      <c r="O18" s="10">
        <v>24966</v>
      </c>
      <c r="P18" s="10">
        <v>10478</v>
      </c>
      <c r="Q18" s="577"/>
      <c r="R18" s="577"/>
      <c r="S18" s="577"/>
      <c r="T18" s="577"/>
      <c r="U18" s="577"/>
      <c r="V18" s="577"/>
      <c r="W18" s="577"/>
      <c r="X18" s="10">
        <v>11608</v>
      </c>
      <c r="Y18" s="10">
        <v>11624</v>
      </c>
      <c r="Z18" s="10">
        <v>148014</v>
      </c>
      <c r="AA18" s="10">
        <v>934282</v>
      </c>
      <c r="AB18" s="577"/>
      <c r="AC18" s="10">
        <v>103017</v>
      </c>
      <c r="AD18" s="577"/>
      <c r="AE18" s="577"/>
      <c r="AF18" s="10">
        <v>0</v>
      </c>
      <c r="AG18" s="577"/>
      <c r="AH18" s="10">
        <v>45363</v>
      </c>
      <c r="AI18" s="577"/>
      <c r="AJ18" s="10">
        <v>1099208</v>
      </c>
      <c r="AK18" s="10">
        <v>0</v>
      </c>
      <c r="AL18" s="10">
        <v>8089496</v>
      </c>
      <c r="AM18" s="10">
        <v>512</v>
      </c>
      <c r="AN18" s="577"/>
      <c r="AO18" s="577"/>
      <c r="AP18" s="10">
        <v>641586</v>
      </c>
      <c r="AQ18" s="10">
        <v>519</v>
      </c>
      <c r="AR18" s="577"/>
      <c r="AS18" s="10">
        <v>23249</v>
      </c>
      <c r="AT18" s="10">
        <v>1740867</v>
      </c>
      <c r="AU18" s="10">
        <v>4338</v>
      </c>
      <c r="AV18" s="10">
        <v>0</v>
      </c>
      <c r="AW18" s="577"/>
      <c r="AX18" s="577"/>
      <c r="AY18" s="577"/>
      <c r="AZ18" s="10">
        <v>0</v>
      </c>
      <c r="BA18" s="10">
        <v>0</v>
      </c>
      <c r="BB18" s="10">
        <v>2167</v>
      </c>
      <c r="BC18" s="577"/>
      <c r="BD18" s="10">
        <v>716</v>
      </c>
    </row>
    <row r="19" spans="1:56" ht="15" customHeight="1">
      <c r="A19" s="666" t="s">
        <v>623</v>
      </c>
      <c r="B19" s="666"/>
      <c r="C19" s="666"/>
      <c r="D19" s="10">
        <v>8973636</v>
      </c>
      <c r="E19" s="10"/>
      <c r="F19" s="10"/>
      <c r="G19" s="10">
        <v>350913</v>
      </c>
      <c r="H19" s="577"/>
      <c r="I19" s="577"/>
      <c r="J19" s="577"/>
      <c r="K19" s="577"/>
      <c r="L19" s="577"/>
      <c r="M19" s="577"/>
      <c r="N19" s="577"/>
      <c r="O19" s="577"/>
      <c r="P19" s="577"/>
      <c r="Q19" s="577"/>
      <c r="R19" s="10">
        <v>172845</v>
      </c>
      <c r="S19" s="577"/>
      <c r="T19" s="577"/>
      <c r="U19" s="10">
        <v>320530</v>
      </c>
      <c r="V19" s="577"/>
      <c r="W19" s="577"/>
      <c r="X19" s="577"/>
      <c r="Y19" s="10">
        <v>33</v>
      </c>
      <c r="Z19" s="577"/>
      <c r="AA19" s="577"/>
      <c r="AB19" s="10">
        <v>1123653</v>
      </c>
      <c r="AC19" s="577"/>
      <c r="AD19" s="10">
        <v>360281</v>
      </c>
      <c r="AE19" s="577"/>
      <c r="AF19" s="10">
        <v>99100</v>
      </c>
      <c r="AG19" s="577"/>
      <c r="AH19" s="577"/>
      <c r="AI19" s="10">
        <v>693160</v>
      </c>
      <c r="AJ19" s="577"/>
      <c r="AK19" s="577"/>
      <c r="AL19" s="577"/>
      <c r="AM19" s="577"/>
      <c r="AN19" s="577"/>
      <c r="AO19" s="10">
        <v>1661462</v>
      </c>
      <c r="AP19" s="577"/>
      <c r="AQ19" s="10">
        <v>625794</v>
      </c>
      <c r="AR19" s="10">
        <v>2066562</v>
      </c>
      <c r="AS19" s="577"/>
      <c r="AT19" s="577"/>
      <c r="AU19" s="577"/>
      <c r="AV19" s="577"/>
      <c r="AW19" s="577"/>
      <c r="AX19" s="10">
        <v>403667</v>
      </c>
      <c r="AY19" s="10">
        <v>67064</v>
      </c>
      <c r="AZ19" s="10">
        <v>812979</v>
      </c>
      <c r="BA19" s="10">
        <v>0</v>
      </c>
      <c r="BB19" s="10">
        <v>97399</v>
      </c>
      <c r="BC19" s="577"/>
      <c r="BD19" s="10">
        <v>118194</v>
      </c>
    </row>
    <row r="20" spans="1:56" ht="25.5" customHeight="1">
      <c r="A20" s="666" t="s">
        <v>624</v>
      </c>
      <c r="B20" s="666"/>
      <c r="C20" s="666"/>
      <c r="D20" s="10">
        <v>510417289</v>
      </c>
      <c r="E20" s="10"/>
      <c r="F20" s="10"/>
      <c r="G20" s="10">
        <v>5804957</v>
      </c>
      <c r="H20" s="10">
        <v>1745708</v>
      </c>
      <c r="I20" s="10">
        <v>6999534</v>
      </c>
      <c r="J20" s="10">
        <v>4023405</v>
      </c>
      <c r="K20" s="10">
        <v>91130021</v>
      </c>
      <c r="L20" s="10">
        <v>11511065</v>
      </c>
      <c r="M20" s="10">
        <v>4605346</v>
      </c>
      <c r="N20" s="10">
        <v>1188768</v>
      </c>
      <c r="O20" s="10">
        <v>18427248</v>
      </c>
      <c r="P20" s="10">
        <v>10333281</v>
      </c>
      <c r="Q20" s="10">
        <v>2072504</v>
      </c>
      <c r="R20" s="10">
        <v>2630041</v>
      </c>
      <c r="S20" s="10">
        <v>19769872</v>
      </c>
      <c r="T20" s="10">
        <v>4542790</v>
      </c>
      <c r="U20" s="10">
        <v>4475229</v>
      </c>
      <c r="V20" s="10">
        <v>2799420</v>
      </c>
      <c r="W20" s="10">
        <v>5210793</v>
      </c>
      <c r="X20" s="10">
        <v>8056089</v>
      </c>
      <c r="Y20" s="10">
        <v>1831494</v>
      </c>
      <c r="Z20" s="10">
        <v>5791103</v>
      </c>
      <c r="AA20" s="10">
        <v>9512755</v>
      </c>
      <c r="AB20" s="10">
        <v>14275772</v>
      </c>
      <c r="AC20" s="10">
        <v>11727798</v>
      </c>
      <c r="AD20" s="10">
        <v>3923890</v>
      </c>
      <c r="AE20" s="10">
        <v>8884336</v>
      </c>
      <c r="AF20" s="10">
        <v>2118889</v>
      </c>
      <c r="AG20" s="10">
        <v>1876967</v>
      </c>
      <c r="AH20" s="10">
        <v>5638916</v>
      </c>
      <c r="AI20" s="10">
        <v>1474967</v>
      </c>
      <c r="AJ20" s="10">
        <v>13390864</v>
      </c>
      <c r="AK20" s="10">
        <v>3345672</v>
      </c>
      <c r="AL20" s="10">
        <v>39618959</v>
      </c>
      <c r="AM20" s="10">
        <v>10958653</v>
      </c>
      <c r="AN20" s="10">
        <v>1133512</v>
      </c>
      <c r="AO20" s="10">
        <v>30993630</v>
      </c>
      <c r="AP20" s="10">
        <v>4269474</v>
      </c>
      <c r="AQ20" s="10">
        <v>11110816</v>
      </c>
      <c r="AR20" s="10">
        <v>18823352</v>
      </c>
      <c r="AS20" s="10">
        <v>1475468</v>
      </c>
      <c r="AT20" s="10">
        <v>5527479</v>
      </c>
      <c r="AU20" s="10">
        <v>1200840</v>
      </c>
      <c r="AV20" s="10">
        <v>5616471</v>
      </c>
      <c r="AW20" s="10">
        <v>34133481</v>
      </c>
      <c r="AX20" s="10">
        <v>5230874</v>
      </c>
      <c r="AY20" s="10">
        <v>562816</v>
      </c>
      <c r="AZ20" s="10">
        <v>10891318</v>
      </c>
      <c r="BA20" s="10">
        <v>17236991</v>
      </c>
      <c r="BB20" s="10">
        <v>2481283</v>
      </c>
      <c r="BC20" s="10">
        <v>18248227</v>
      </c>
      <c r="BD20" s="10">
        <v>1784142</v>
      </c>
    </row>
    <row r="21" spans="1:56" ht="25.5" customHeight="1">
      <c r="A21" s="666"/>
      <c r="B21" s="666"/>
      <c r="C21" s="666"/>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spans="1:56" ht="25.5" customHeight="1">
      <c r="A22" s="666"/>
      <c r="B22" s="666"/>
      <c r="C22" s="666"/>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spans="1:56" ht="15" customHeight="1">
      <c r="A23" s="666"/>
      <c r="B23" s="666"/>
      <c r="C23" s="666"/>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spans="1:56" ht="15" customHeight="1">
      <c r="A24" s="666"/>
      <c r="B24" s="666"/>
      <c r="C24" s="666"/>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spans="1:56">
      <c r="A25" s="666"/>
      <c r="B25" s="666"/>
      <c r="C25" s="666"/>
      <c r="D25" s="577"/>
      <c r="E25" s="577"/>
      <c r="F25" s="577"/>
      <c r="G25" s="577"/>
      <c r="H25" s="577"/>
      <c r="I25" s="577"/>
      <c r="J25" s="577"/>
      <c r="K25" s="577"/>
      <c r="L25" s="577"/>
      <c r="M25" s="577"/>
      <c r="N25" s="577"/>
      <c r="O25" s="577"/>
      <c r="P25" s="577"/>
      <c r="Q25" s="577"/>
      <c r="R25" s="577"/>
      <c r="S25" s="577"/>
      <c r="T25" s="577"/>
      <c r="U25" s="577"/>
      <c r="V25" s="577"/>
      <c r="W25" s="577"/>
      <c r="X25" s="577"/>
      <c r="Y25" s="577"/>
      <c r="Z25" s="577"/>
      <c r="AA25" s="577"/>
      <c r="AB25" s="577"/>
      <c r="AC25" s="577"/>
      <c r="AD25" s="577"/>
      <c r="AE25" s="577"/>
      <c r="AF25" s="577"/>
      <c r="AG25" s="577"/>
      <c r="AH25" s="577"/>
      <c r="AI25" s="577"/>
      <c r="AJ25" s="577"/>
      <c r="AK25" s="577"/>
      <c r="AL25" s="577"/>
      <c r="AM25" s="577"/>
      <c r="AN25" s="577"/>
      <c r="AO25" s="577"/>
      <c r="AP25" s="577"/>
      <c r="AQ25" s="577"/>
      <c r="AR25" s="577"/>
      <c r="AS25" s="577"/>
      <c r="AT25" s="577"/>
      <c r="AU25" s="577"/>
      <c r="AV25" s="577"/>
      <c r="AW25" s="577"/>
      <c r="AX25" s="577"/>
      <c r="AY25" s="577"/>
      <c r="AZ25" s="577"/>
      <c r="BA25" s="577"/>
      <c r="BB25" s="577"/>
      <c r="BC25" s="577"/>
      <c r="BD25" s="577"/>
    </row>
    <row r="26" spans="1:56" ht="25.5" customHeight="1">
      <c r="A26" s="666" t="s">
        <v>625</v>
      </c>
      <c r="B26" s="666"/>
      <c r="C26" s="666"/>
      <c r="D26" s="10">
        <v>2411475529</v>
      </c>
      <c r="E26" s="10"/>
      <c r="F26" s="10"/>
      <c r="G26" s="10">
        <v>33899390</v>
      </c>
      <c r="H26" s="10">
        <v>11976812</v>
      </c>
      <c r="I26" s="10">
        <v>41288342</v>
      </c>
      <c r="J26" s="10">
        <v>22520209</v>
      </c>
      <c r="K26" s="10">
        <v>375092304</v>
      </c>
      <c r="L26" s="10">
        <v>37449374</v>
      </c>
      <c r="M26" s="10">
        <v>28070663</v>
      </c>
      <c r="N26" s="10">
        <v>9991686</v>
      </c>
      <c r="O26" s="10">
        <v>96821728</v>
      </c>
      <c r="P26" s="10">
        <v>51558184</v>
      </c>
      <c r="Q26" s="10">
        <v>13654476</v>
      </c>
      <c r="R26" s="10">
        <v>10431120</v>
      </c>
      <c r="S26" s="10">
        <v>95693378</v>
      </c>
      <c r="T26" s="10">
        <v>41631919</v>
      </c>
      <c r="U26" s="10">
        <v>23730678</v>
      </c>
      <c r="V26" s="10">
        <v>19571522</v>
      </c>
      <c r="W26" s="10">
        <v>36015575</v>
      </c>
      <c r="X26" s="10">
        <v>35409182</v>
      </c>
      <c r="Y26" s="10">
        <v>9236942</v>
      </c>
      <c r="Z26" s="10">
        <v>46183209</v>
      </c>
      <c r="AA26" s="10">
        <v>67346246</v>
      </c>
      <c r="AB26" s="10">
        <v>75062225</v>
      </c>
      <c r="AC26" s="10">
        <v>49584823</v>
      </c>
      <c r="AD26" s="10">
        <v>21832521</v>
      </c>
      <c r="AE26" s="10">
        <v>35051462</v>
      </c>
      <c r="AF26" s="10">
        <v>7805481</v>
      </c>
      <c r="AG26" s="10">
        <v>11129233</v>
      </c>
      <c r="AH26" s="10">
        <v>17394393</v>
      </c>
      <c r="AI26" s="10">
        <v>8907915</v>
      </c>
      <c r="AJ26" s="10">
        <v>77705069</v>
      </c>
      <c r="AK26" s="10">
        <v>21468456</v>
      </c>
      <c r="AL26" s="10">
        <v>211837504</v>
      </c>
      <c r="AM26" s="10">
        <v>61072331</v>
      </c>
      <c r="AN26" s="10">
        <v>7216315</v>
      </c>
      <c r="AO26" s="10">
        <v>88774313</v>
      </c>
      <c r="AP26" s="10">
        <v>25641211</v>
      </c>
      <c r="AQ26" s="10">
        <v>39369778</v>
      </c>
      <c r="AR26" s="10">
        <v>102648552</v>
      </c>
      <c r="AS26" s="10">
        <v>9471908</v>
      </c>
      <c r="AT26" s="10">
        <v>35002566</v>
      </c>
      <c r="AU26" s="10">
        <v>5243251</v>
      </c>
      <c r="AV26" s="10">
        <v>33544455</v>
      </c>
      <c r="AW26" s="10">
        <v>150890074</v>
      </c>
      <c r="AX26" s="10">
        <v>21902055</v>
      </c>
      <c r="AY26" s="10">
        <v>7107968</v>
      </c>
      <c r="AZ26" s="10">
        <v>56363724</v>
      </c>
      <c r="BA26" s="10">
        <v>57994620</v>
      </c>
      <c r="BB26" s="10">
        <v>15359179</v>
      </c>
      <c r="BC26" s="10">
        <v>42036662</v>
      </c>
      <c r="BD26" s="10">
        <v>6484547</v>
      </c>
    </row>
    <row r="27" spans="1:56" ht="25.5" customHeight="1">
      <c r="A27" s="666" t="s">
        <v>626</v>
      </c>
      <c r="B27" s="666"/>
      <c r="C27" s="666"/>
      <c r="D27" s="10">
        <v>560866567</v>
      </c>
      <c r="E27" s="10"/>
      <c r="F27" s="10"/>
      <c r="G27" s="10">
        <v>7006778</v>
      </c>
      <c r="H27" s="10">
        <v>646850</v>
      </c>
      <c r="I27" s="10">
        <v>8686589</v>
      </c>
      <c r="J27" s="10">
        <v>5489804</v>
      </c>
      <c r="K27" s="10">
        <v>108218508</v>
      </c>
      <c r="L27" s="10">
        <v>7518654</v>
      </c>
      <c r="M27" s="10">
        <v>5908441</v>
      </c>
      <c r="N27" s="10">
        <v>1611413</v>
      </c>
      <c r="O27" s="10">
        <v>18958978</v>
      </c>
      <c r="P27" s="10">
        <v>12889900</v>
      </c>
      <c r="Q27" s="10">
        <v>355739</v>
      </c>
      <c r="R27" s="10">
        <v>2570844</v>
      </c>
      <c r="S27" s="10">
        <v>22089474</v>
      </c>
      <c r="T27" s="10">
        <v>10328504</v>
      </c>
      <c r="U27" s="10">
        <v>5373071</v>
      </c>
      <c r="V27" s="10">
        <v>5030280</v>
      </c>
      <c r="W27" s="10">
        <v>4892258</v>
      </c>
      <c r="X27" s="10">
        <v>6671564</v>
      </c>
      <c r="Y27" s="10">
        <v>1347094</v>
      </c>
      <c r="Z27" s="10">
        <v>9874299</v>
      </c>
      <c r="AA27" s="10">
        <v>9414721</v>
      </c>
      <c r="AB27" s="10">
        <v>23049588</v>
      </c>
      <c r="AC27" s="10">
        <v>14174246</v>
      </c>
      <c r="AD27" s="10">
        <v>4861117</v>
      </c>
      <c r="AE27" s="10">
        <v>6316525</v>
      </c>
      <c r="AF27" s="10">
        <v>1113197</v>
      </c>
      <c r="AG27" s="10">
        <v>2667291</v>
      </c>
      <c r="AH27" s="10">
        <v>5159751</v>
      </c>
      <c r="AI27" s="10">
        <v>1764611</v>
      </c>
      <c r="AJ27" s="10">
        <v>15199771</v>
      </c>
      <c r="AK27" s="10">
        <v>5176572</v>
      </c>
      <c r="AL27" s="10">
        <v>62338564</v>
      </c>
      <c r="AM27" s="10">
        <v>14706189</v>
      </c>
      <c r="AN27" s="10">
        <v>1995041</v>
      </c>
      <c r="AO27" s="10">
        <v>18858616</v>
      </c>
      <c r="AP27" s="10">
        <v>4427607</v>
      </c>
      <c r="AQ27" s="10">
        <v>6320421</v>
      </c>
      <c r="AR27" s="10">
        <v>22327616</v>
      </c>
      <c r="AS27" s="10">
        <v>1307710</v>
      </c>
      <c r="AT27" s="10">
        <v>6768154</v>
      </c>
      <c r="AU27" s="10">
        <v>871682</v>
      </c>
      <c r="AV27" s="10">
        <v>7426304</v>
      </c>
      <c r="AW27" s="10">
        <v>31520535</v>
      </c>
      <c r="AX27" s="10">
        <v>4166792</v>
      </c>
      <c r="AY27" s="10">
        <v>1838900</v>
      </c>
      <c r="AZ27" s="10">
        <v>12254699</v>
      </c>
      <c r="BA27" s="10">
        <v>14338188</v>
      </c>
      <c r="BB27" s="10">
        <v>2693408</v>
      </c>
      <c r="BC27" s="10">
        <v>10967369</v>
      </c>
      <c r="BD27" s="10">
        <v>1372340</v>
      </c>
    </row>
    <row r="28" spans="1:56" ht="25.5" customHeight="1">
      <c r="A28" s="666" t="s">
        <v>627</v>
      </c>
      <c r="B28" s="666"/>
      <c r="C28" s="666"/>
      <c r="D28" s="10">
        <v>1850608962</v>
      </c>
      <c r="E28" s="10"/>
      <c r="F28" s="10"/>
      <c r="G28" s="10">
        <v>26892612</v>
      </c>
      <c r="H28" s="10">
        <v>11329962</v>
      </c>
      <c r="I28" s="10">
        <v>32601753</v>
      </c>
      <c r="J28" s="10">
        <v>17030405</v>
      </c>
      <c r="K28" s="10">
        <v>266873796</v>
      </c>
      <c r="L28" s="10">
        <v>29930720</v>
      </c>
      <c r="M28" s="10">
        <v>22162222</v>
      </c>
      <c r="N28" s="10">
        <v>8380273</v>
      </c>
      <c r="O28" s="10">
        <v>77862750</v>
      </c>
      <c r="P28" s="10">
        <v>38668284</v>
      </c>
      <c r="Q28" s="10">
        <v>13298737</v>
      </c>
      <c r="R28" s="10">
        <v>7860276</v>
      </c>
      <c r="S28" s="10">
        <v>73603904</v>
      </c>
      <c r="T28" s="10">
        <v>31303415</v>
      </c>
      <c r="U28" s="10">
        <v>18357607</v>
      </c>
      <c r="V28" s="10">
        <v>14541242</v>
      </c>
      <c r="W28" s="10">
        <v>31123317</v>
      </c>
      <c r="X28" s="10">
        <v>28737618</v>
      </c>
      <c r="Y28" s="10">
        <v>7889848</v>
      </c>
      <c r="Z28" s="10">
        <v>36308910</v>
      </c>
      <c r="AA28" s="10">
        <v>57931525</v>
      </c>
      <c r="AB28" s="10">
        <v>52012637</v>
      </c>
      <c r="AC28" s="10">
        <v>35410577</v>
      </c>
      <c r="AD28" s="10">
        <v>16971404</v>
      </c>
      <c r="AE28" s="10">
        <v>28734937</v>
      </c>
      <c r="AF28" s="10">
        <v>6692284</v>
      </c>
      <c r="AG28" s="10">
        <v>8461942</v>
      </c>
      <c r="AH28" s="10">
        <v>12234642</v>
      </c>
      <c r="AI28" s="10">
        <v>7143304</v>
      </c>
      <c r="AJ28" s="10">
        <v>62505298</v>
      </c>
      <c r="AK28" s="10">
        <v>16291884</v>
      </c>
      <c r="AL28" s="10">
        <v>149498940</v>
      </c>
      <c r="AM28" s="10">
        <v>46366142</v>
      </c>
      <c r="AN28" s="10">
        <v>5221274</v>
      </c>
      <c r="AO28" s="10">
        <v>69915697</v>
      </c>
      <c r="AP28" s="10">
        <v>21213604</v>
      </c>
      <c r="AQ28" s="10">
        <v>33049357</v>
      </c>
      <c r="AR28" s="10">
        <v>80320936</v>
      </c>
      <c r="AS28" s="10">
        <v>8164198</v>
      </c>
      <c r="AT28" s="10">
        <v>28234412</v>
      </c>
      <c r="AU28" s="10">
        <v>4371569</v>
      </c>
      <c r="AV28" s="10">
        <v>26118151</v>
      </c>
      <c r="AW28" s="10">
        <v>119369539</v>
      </c>
      <c r="AX28" s="10">
        <v>17735263</v>
      </c>
      <c r="AY28" s="10">
        <v>5269068</v>
      </c>
      <c r="AZ28" s="10">
        <v>44109025</v>
      </c>
      <c r="BA28" s="10">
        <v>43656432</v>
      </c>
      <c r="BB28" s="10">
        <v>12665771</v>
      </c>
      <c r="BC28" s="10">
        <v>31069293</v>
      </c>
      <c r="BD28" s="10">
        <v>5112207</v>
      </c>
    </row>
    <row r="29" spans="1:56" ht="25.5" customHeight="1">
      <c r="A29" s="666" t="s">
        <v>628</v>
      </c>
      <c r="B29" s="666"/>
      <c r="C29" s="666"/>
      <c r="D29" s="10">
        <v>1307321100</v>
      </c>
      <c r="E29" s="10"/>
      <c r="F29" s="10"/>
      <c r="G29" s="10">
        <v>18465571</v>
      </c>
      <c r="H29" s="10">
        <v>8413822</v>
      </c>
      <c r="I29" s="10">
        <v>23226638</v>
      </c>
      <c r="J29" s="10">
        <v>12951596</v>
      </c>
      <c r="K29" s="10">
        <v>190565162</v>
      </c>
      <c r="L29" s="10">
        <v>20829453</v>
      </c>
      <c r="M29" s="10">
        <v>13306482</v>
      </c>
      <c r="N29" s="10">
        <v>6373474</v>
      </c>
      <c r="O29" s="10">
        <v>57473878</v>
      </c>
      <c r="P29" s="10">
        <v>26566012</v>
      </c>
      <c r="Q29" s="10">
        <v>10136706</v>
      </c>
      <c r="R29" s="10">
        <v>5628078</v>
      </c>
      <c r="S29" s="10">
        <v>48581716</v>
      </c>
      <c r="T29" s="10">
        <v>23687675</v>
      </c>
      <c r="U29" s="10">
        <v>12987908</v>
      </c>
      <c r="V29" s="10">
        <v>11205867</v>
      </c>
      <c r="W29" s="10">
        <v>22617698</v>
      </c>
      <c r="X29" s="10">
        <v>20478025</v>
      </c>
      <c r="Y29" s="10">
        <v>6157472</v>
      </c>
      <c r="Z29" s="10">
        <v>25516499</v>
      </c>
      <c r="AA29" s="10">
        <v>42170593</v>
      </c>
      <c r="AB29" s="10">
        <v>37607353</v>
      </c>
      <c r="AC29" s="10">
        <v>26273079</v>
      </c>
      <c r="AD29" s="10">
        <v>12346712</v>
      </c>
      <c r="AE29" s="10">
        <v>21037031</v>
      </c>
      <c r="AF29" s="10">
        <v>4982167</v>
      </c>
      <c r="AG29" s="10">
        <v>6634975</v>
      </c>
      <c r="AH29" s="10">
        <v>7802811</v>
      </c>
      <c r="AI29" s="10">
        <v>5363400</v>
      </c>
      <c r="AJ29" s="10">
        <v>39779234</v>
      </c>
      <c r="AK29" s="10">
        <v>12750523</v>
      </c>
      <c r="AL29" s="10">
        <v>105263964</v>
      </c>
      <c r="AM29" s="10">
        <v>32886216</v>
      </c>
      <c r="AN29" s="10">
        <v>3853916</v>
      </c>
      <c r="AO29" s="10">
        <v>43520519</v>
      </c>
      <c r="AP29" s="10">
        <v>14608631</v>
      </c>
      <c r="AQ29" s="10">
        <v>24709888</v>
      </c>
      <c r="AR29" s="10">
        <v>53989427</v>
      </c>
      <c r="AS29" s="10">
        <v>5815655</v>
      </c>
      <c r="AT29" s="10">
        <v>19841367</v>
      </c>
      <c r="AU29" s="10">
        <v>2898694</v>
      </c>
      <c r="AV29" s="10">
        <v>19873507</v>
      </c>
      <c r="AW29" s="10">
        <v>83871515</v>
      </c>
      <c r="AX29" s="10">
        <v>12747463</v>
      </c>
      <c r="AY29" s="10">
        <v>4236238</v>
      </c>
      <c r="AZ29" s="10">
        <v>32667604</v>
      </c>
      <c r="BA29" s="10">
        <v>30352601</v>
      </c>
      <c r="BB29" s="10">
        <v>9070099</v>
      </c>
      <c r="BC29" s="10">
        <v>21740427</v>
      </c>
      <c r="BD29" s="10">
        <v>3455759</v>
      </c>
    </row>
    <row r="30" spans="1:56" ht="15" customHeight="1">
      <c r="A30" s="666" t="s">
        <v>629</v>
      </c>
      <c r="B30" s="666"/>
      <c r="C30" s="666"/>
      <c r="D30" s="10">
        <v>136297841</v>
      </c>
      <c r="E30" s="10"/>
      <c r="F30" s="10"/>
      <c r="G30" s="10">
        <v>2397764</v>
      </c>
      <c r="H30" s="10">
        <v>1142969</v>
      </c>
      <c r="I30" s="10">
        <v>1747664</v>
      </c>
      <c r="J30" s="10">
        <v>1364490</v>
      </c>
      <c r="K30" s="10">
        <v>9438084</v>
      </c>
      <c r="L30" s="10">
        <v>1711872</v>
      </c>
      <c r="M30" s="10">
        <v>1841642</v>
      </c>
      <c r="N30" s="10">
        <v>713138</v>
      </c>
      <c r="O30" s="10">
        <v>7427343</v>
      </c>
      <c r="P30" s="10">
        <v>3231415</v>
      </c>
      <c r="Q30" s="10">
        <v>1358477</v>
      </c>
      <c r="R30" s="10">
        <v>735909</v>
      </c>
      <c r="S30" s="10">
        <v>3542583</v>
      </c>
      <c r="T30" s="10">
        <v>2351722</v>
      </c>
      <c r="U30" s="10">
        <v>1830005</v>
      </c>
      <c r="V30" s="10">
        <v>1016352</v>
      </c>
      <c r="W30" s="10">
        <v>2038055</v>
      </c>
      <c r="X30" s="10">
        <v>2031489</v>
      </c>
      <c r="Y30" s="10">
        <v>350777</v>
      </c>
      <c r="Z30" s="10">
        <v>3503708</v>
      </c>
      <c r="AA30" s="10">
        <v>4856630</v>
      </c>
      <c r="AB30" s="10">
        <v>3042204</v>
      </c>
      <c r="AC30" s="10">
        <v>1642652</v>
      </c>
      <c r="AD30" s="10">
        <v>1049407</v>
      </c>
      <c r="AE30" s="10">
        <v>1398424</v>
      </c>
      <c r="AF30" s="10">
        <v>404754</v>
      </c>
      <c r="AG30" s="10">
        <v>737189</v>
      </c>
      <c r="AH30" s="10">
        <v>962791</v>
      </c>
      <c r="AI30" s="10">
        <v>403611</v>
      </c>
      <c r="AJ30" s="10">
        <v>4875950</v>
      </c>
      <c r="AK30" s="10">
        <v>389427</v>
      </c>
      <c r="AL30" s="10">
        <v>12931334</v>
      </c>
      <c r="AM30" s="10">
        <v>5062548</v>
      </c>
      <c r="AN30" s="10">
        <v>534189</v>
      </c>
      <c r="AO30" s="10">
        <v>5441777</v>
      </c>
      <c r="AP30" s="10">
        <v>2861761</v>
      </c>
      <c r="AQ30" s="10">
        <v>1471019</v>
      </c>
      <c r="AR30" s="10">
        <v>8867734</v>
      </c>
      <c r="AS30" s="10">
        <v>444146</v>
      </c>
      <c r="AT30" s="10">
        <v>2322633</v>
      </c>
      <c r="AU30" s="10">
        <v>613494</v>
      </c>
      <c r="AV30" s="10">
        <v>1767907</v>
      </c>
      <c r="AW30" s="10">
        <v>11764854</v>
      </c>
      <c r="AX30" s="10">
        <v>2015915</v>
      </c>
      <c r="AY30" s="10">
        <v>329049</v>
      </c>
      <c r="AZ30" s="10">
        <v>3848602</v>
      </c>
      <c r="BA30" s="10">
        <v>2597096</v>
      </c>
      <c r="BB30" s="10">
        <v>779625</v>
      </c>
      <c r="BC30" s="10">
        <v>2350151</v>
      </c>
      <c r="BD30" s="10">
        <v>755510</v>
      </c>
    </row>
    <row r="31" spans="1:56" ht="25.5" customHeight="1">
      <c r="A31" s="666" t="s">
        <v>630</v>
      </c>
      <c r="B31" s="666"/>
      <c r="C31" s="666"/>
      <c r="D31" s="10">
        <v>304360927</v>
      </c>
      <c r="E31" s="10"/>
      <c r="F31" s="10"/>
      <c r="G31" s="10">
        <v>3606905</v>
      </c>
      <c r="H31" s="10">
        <v>1407704</v>
      </c>
      <c r="I31" s="10">
        <v>4460692</v>
      </c>
      <c r="J31" s="10">
        <v>2081914</v>
      </c>
      <c r="K31" s="10">
        <v>53930038</v>
      </c>
      <c r="L31" s="10">
        <v>5739700</v>
      </c>
      <c r="M31" s="10">
        <v>4900605</v>
      </c>
      <c r="N31" s="10">
        <v>730430</v>
      </c>
      <c r="O31" s="10">
        <v>9748062</v>
      </c>
      <c r="P31" s="10">
        <v>6926880</v>
      </c>
      <c r="Q31" s="10">
        <v>1585961</v>
      </c>
      <c r="R31" s="10">
        <v>1182763</v>
      </c>
      <c r="S31" s="10">
        <v>15584455</v>
      </c>
      <c r="T31" s="10">
        <v>2864972</v>
      </c>
      <c r="U31" s="10">
        <v>2701242</v>
      </c>
      <c r="V31" s="10">
        <v>1940239</v>
      </c>
      <c r="W31" s="10">
        <v>4649330</v>
      </c>
      <c r="X31" s="10">
        <v>4707859</v>
      </c>
      <c r="Y31" s="10">
        <v>1053917</v>
      </c>
      <c r="Z31" s="10">
        <v>4496987</v>
      </c>
      <c r="AA31" s="10">
        <v>6967133</v>
      </c>
      <c r="AB31" s="10">
        <v>8197236</v>
      </c>
      <c r="AC31" s="10">
        <v>5679060</v>
      </c>
      <c r="AD31" s="10">
        <v>2876024</v>
      </c>
      <c r="AE31" s="10">
        <v>4907655</v>
      </c>
      <c r="AF31" s="10">
        <v>1108873</v>
      </c>
      <c r="AG31" s="10">
        <v>806192</v>
      </c>
      <c r="AH31" s="10">
        <v>2755209</v>
      </c>
      <c r="AI31" s="10">
        <v>823664</v>
      </c>
      <c r="AJ31" s="10">
        <v>13848917</v>
      </c>
      <c r="AK31" s="10">
        <v>2494069</v>
      </c>
      <c r="AL31" s="10">
        <v>23286369</v>
      </c>
      <c r="AM31" s="10">
        <v>6344451</v>
      </c>
      <c r="AN31" s="10">
        <v>631076</v>
      </c>
      <c r="AO31" s="10">
        <v>17367367</v>
      </c>
      <c r="AP31" s="10">
        <v>2682398</v>
      </c>
      <c r="AQ31" s="10">
        <v>5928802</v>
      </c>
      <c r="AR31" s="10">
        <v>12811434</v>
      </c>
      <c r="AS31" s="10">
        <v>1284611</v>
      </c>
      <c r="AT31" s="10">
        <v>4237014</v>
      </c>
      <c r="AU31" s="10">
        <v>597714</v>
      </c>
      <c r="AV31" s="10">
        <v>2774392</v>
      </c>
      <c r="AW31" s="10">
        <v>18463615</v>
      </c>
      <c r="AX31" s="10">
        <v>1936994</v>
      </c>
      <c r="AY31" s="10">
        <v>411082</v>
      </c>
      <c r="AZ31" s="10">
        <v>5204214</v>
      </c>
      <c r="BA31" s="10">
        <v>7563671</v>
      </c>
      <c r="BB31" s="10">
        <v>1568700</v>
      </c>
      <c r="BC31" s="10">
        <v>5665042</v>
      </c>
      <c r="BD31" s="10">
        <v>837295</v>
      </c>
    </row>
    <row r="32" spans="1:56" ht="15" customHeight="1">
      <c r="A32" s="666" t="s">
        <v>631</v>
      </c>
      <c r="B32" s="666"/>
      <c r="C32" s="666"/>
      <c r="D32" s="10">
        <v>53745932</v>
      </c>
      <c r="E32" s="10"/>
      <c r="F32" s="10"/>
      <c r="G32" s="10">
        <v>2026561</v>
      </c>
      <c r="H32" s="10">
        <v>156646</v>
      </c>
      <c r="I32" s="10">
        <v>2626552</v>
      </c>
      <c r="J32" s="10">
        <v>479449</v>
      </c>
      <c r="K32" s="10">
        <v>5768639</v>
      </c>
      <c r="L32" s="10">
        <v>863014</v>
      </c>
      <c r="M32" s="10">
        <v>506209</v>
      </c>
      <c r="N32" s="10">
        <v>351317</v>
      </c>
      <c r="O32" s="10">
        <v>2348488</v>
      </c>
      <c r="P32" s="10">
        <v>1349426</v>
      </c>
      <c r="Q32" s="10">
        <v>117347</v>
      </c>
      <c r="R32" s="10">
        <v>170912</v>
      </c>
      <c r="S32" s="10">
        <v>1503588</v>
      </c>
      <c r="T32" s="10">
        <v>1420605</v>
      </c>
      <c r="U32" s="10">
        <v>623092</v>
      </c>
      <c r="V32" s="10">
        <v>213140</v>
      </c>
      <c r="W32" s="10">
        <v>1153330</v>
      </c>
      <c r="X32" s="10">
        <v>709562</v>
      </c>
      <c r="Y32" s="10">
        <v>169069</v>
      </c>
      <c r="Z32" s="10">
        <v>1552242</v>
      </c>
      <c r="AA32" s="10">
        <v>1040193</v>
      </c>
      <c r="AB32" s="10">
        <v>1462674</v>
      </c>
      <c r="AC32" s="10">
        <v>1243256</v>
      </c>
      <c r="AD32" s="10">
        <v>403554</v>
      </c>
      <c r="AE32" s="10">
        <v>621873</v>
      </c>
      <c r="AF32" s="10">
        <v>87500</v>
      </c>
      <c r="AG32" s="10">
        <v>224730</v>
      </c>
      <c r="AH32" s="10">
        <v>574416</v>
      </c>
      <c r="AI32" s="10">
        <v>237485</v>
      </c>
      <c r="AJ32" s="10">
        <v>1773227</v>
      </c>
      <c r="AK32" s="10">
        <v>240051</v>
      </c>
      <c r="AL32" s="10">
        <v>2026985</v>
      </c>
      <c r="AM32" s="10">
        <v>1429827</v>
      </c>
      <c r="AN32" s="10">
        <v>129454</v>
      </c>
      <c r="AO32" s="10">
        <v>2075540</v>
      </c>
      <c r="AP32" s="10">
        <v>609767</v>
      </c>
      <c r="AQ32" s="10">
        <v>524840</v>
      </c>
      <c r="AR32" s="10">
        <v>3065350</v>
      </c>
      <c r="AS32" s="10">
        <v>175387</v>
      </c>
      <c r="AT32" s="10">
        <v>1288726</v>
      </c>
      <c r="AU32" s="10">
        <v>138315</v>
      </c>
      <c r="AV32" s="10">
        <v>1391419</v>
      </c>
      <c r="AW32" s="10">
        <v>3588207</v>
      </c>
      <c r="AX32" s="10">
        <v>811121</v>
      </c>
      <c r="AY32" s="10">
        <v>189785</v>
      </c>
      <c r="AZ32" s="10">
        <v>1226394</v>
      </c>
      <c r="BA32" s="10">
        <v>1621721</v>
      </c>
      <c r="BB32" s="10">
        <v>658436</v>
      </c>
      <c r="BC32" s="10">
        <v>736561</v>
      </c>
      <c r="BD32" s="10">
        <v>39950</v>
      </c>
    </row>
    <row r="33" spans="1:56" ht="15" customHeight="1">
      <c r="A33" s="666" t="s">
        <v>632</v>
      </c>
      <c r="B33" s="666"/>
      <c r="C33" s="666"/>
      <c r="D33" s="10">
        <v>48883162</v>
      </c>
      <c r="E33" s="10"/>
      <c r="F33" s="10"/>
      <c r="G33" s="10">
        <v>395811</v>
      </c>
      <c r="H33" s="10">
        <v>208821</v>
      </c>
      <c r="I33" s="10">
        <v>540207</v>
      </c>
      <c r="J33" s="10">
        <v>152956</v>
      </c>
      <c r="K33" s="10">
        <v>7171873</v>
      </c>
      <c r="L33" s="10">
        <v>786681</v>
      </c>
      <c r="M33" s="10">
        <v>1607284</v>
      </c>
      <c r="N33" s="10">
        <v>211914</v>
      </c>
      <c r="O33" s="10">
        <v>864979</v>
      </c>
      <c r="P33" s="10">
        <v>594551</v>
      </c>
      <c r="Q33" s="10">
        <v>100246</v>
      </c>
      <c r="R33" s="10">
        <v>142614</v>
      </c>
      <c r="S33" s="10">
        <v>4391562</v>
      </c>
      <c r="T33" s="10">
        <v>978441</v>
      </c>
      <c r="U33" s="10">
        <v>215360</v>
      </c>
      <c r="V33" s="10">
        <v>165644</v>
      </c>
      <c r="W33" s="10">
        <v>664904</v>
      </c>
      <c r="X33" s="10">
        <v>810683</v>
      </c>
      <c r="Y33" s="10">
        <v>158613</v>
      </c>
      <c r="Z33" s="10">
        <v>1239474</v>
      </c>
      <c r="AA33" s="10">
        <v>2896976</v>
      </c>
      <c r="AB33" s="10">
        <v>1703170</v>
      </c>
      <c r="AC33" s="10">
        <v>572530</v>
      </c>
      <c r="AD33" s="10">
        <v>295707</v>
      </c>
      <c r="AE33" s="10">
        <v>769954</v>
      </c>
      <c r="AF33" s="10">
        <v>108990</v>
      </c>
      <c r="AG33" s="10">
        <v>58856</v>
      </c>
      <c r="AH33" s="10">
        <v>139415</v>
      </c>
      <c r="AI33" s="10">
        <v>315144</v>
      </c>
      <c r="AJ33" s="10">
        <v>2227970</v>
      </c>
      <c r="AK33" s="10">
        <v>417814</v>
      </c>
      <c r="AL33" s="10">
        <v>5990288</v>
      </c>
      <c r="AM33" s="10">
        <v>643100</v>
      </c>
      <c r="AN33" s="10">
        <v>72639</v>
      </c>
      <c r="AO33" s="10">
        <v>1510494</v>
      </c>
      <c r="AP33" s="10">
        <v>451047</v>
      </c>
      <c r="AQ33" s="10">
        <v>414808</v>
      </c>
      <c r="AR33" s="10">
        <v>1586991</v>
      </c>
      <c r="AS33" s="10">
        <v>444399</v>
      </c>
      <c r="AT33" s="10">
        <v>544672</v>
      </c>
      <c r="AU33" s="10">
        <v>123352</v>
      </c>
      <c r="AV33" s="10">
        <v>310926</v>
      </c>
      <c r="AW33" s="10">
        <v>1681348</v>
      </c>
      <c r="AX33" s="10">
        <v>223770</v>
      </c>
      <c r="AY33" s="10">
        <v>102914</v>
      </c>
      <c r="AZ33" s="10">
        <v>1162211</v>
      </c>
      <c r="BA33" s="10">
        <v>1521343</v>
      </c>
      <c r="BB33" s="10">
        <v>588911</v>
      </c>
      <c r="BC33" s="10">
        <v>577112</v>
      </c>
      <c r="BD33" s="10">
        <v>23693</v>
      </c>
    </row>
    <row r="34" spans="1:56" ht="25.5" customHeight="1">
      <c r="A34" s="666" t="s">
        <v>633</v>
      </c>
      <c r="B34" s="666"/>
      <c r="C34" s="666"/>
      <c r="D34" s="10">
        <v>23701060</v>
      </c>
      <c r="E34" s="10"/>
      <c r="F34" s="10"/>
      <c r="G34" s="10">
        <v>425201</v>
      </c>
      <c r="H34" s="10">
        <v>143855</v>
      </c>
      <c r="I34" s="10">
        <v>350859</v>
      </c>
      <c r="J34" s="10">
        <v>258629</v>
      </c>
      <c r="K34" s="10">
        <v>3130719</v>
      </c>
      <c r="L34" s="10">
        <v>483655</v>
      </c>
      <c r="M34" s="10">
        <v>385234</v>
      </c>
      <c r="N34" s="10">
        <v>121243</v>
      </c>
      <c r="O34" s="10">
        <v>814763</v>
      </c>
      <c r="P34" s="10">
        <v>582798</v>
      </c>
      <c r="Q34" s="10">
        <v>276088</v>
      </c>
      <c r="R34" s="10">
        <v>130249</v>
      </c>
      <c r="S34" s="10">
        <v>683236</v>
      </c>
      <c r="T34" s="10">
        <v>407012</v>
      </c>
      <c r="U34" s="10">
        <v>299606</v>
      </c>
      <c r="V34" s="10">
        <v>251371</v>
      </c>
      <c r="W34" s="10">
        <v>375824</v>
      </c>
      <c r="X34" s="10">
        <v>350514</v>
      </c>
      <c r="Y34" s="10">
        <v>92584</v>
      </c>
      <c r="Z34" s="10">
        <v>456371</v>
      </c>
      <c r="AA34" s="10">
        <v>644630</v>
      </c>
      <c r="AB34" s="10">
        <v>869154</v>
      </c>
      <c r="AC34" s="10">
        <v>489867</v>
      </c>
      <c r="AD34" s="10">
        <v>216249</v>
      </c>
      <c r="AE34" s="10">
        <v>335882</v>
      </c>
      <c r="AF34" s="10">
        <v>92919</v>
      </c>
      <c r="AG34" s="10">
        <v>137932</v>
      </c>
      <c r="AH34" s="10">
        <v>156158</v>
      </c>
      <c r="AI34" s="10">
        <v>98695</v>
      </c>
      <c r="AJ34" s="10">
        <v>882685</v>
      </c>
      <c r="AK34" s="10">
        <v>212478</v>
      </c>
      <c r="AL34" s="10">
        <v>1594406</v>
      </c>
      <c r="AM34" s="10">
        <v>709048</v>
      </c>
      <c r="AN34" s="10">
        <v>89112</v>
      </c>
      <c r="AO34" s="10">
        <v>711590</v>
      </c>
      <c r="AP34" s="10">
        <v>285722</v>
      </c>
      <c r="AQ34" s="10">
        <v>423381</v>
      </c>
      <c r="AR34" s="10">
        <v>897004</v>
      </c>
      <c r="AS34" s="10">
        <v>114205</v>
      </c>
      <c r="AT34" s="10">
        <v>341915</v>
      </c>
      <c r="AU34" s="10">
        <v>64971</v>
      </c>
      <c r="AV34" s="10">
        <v>358546</v>
      </c>
      <c r="AW34" s="10">
        <v>1594085</v>
      </c>
      <c r="AX34" s="10">
        <v>315874</v>
      </c>
      <c r="AY34" s="10">
        <v>82320</v>
      </c>
      <c r="AZ34" s="10">
        <v>654665</v>
      </c>
      <c r="BA34" s="10">
        <v>727636</v>
      </c>
      <c r="BB34" s="10">
        <v>159185</v>
      </c>
      <c r="BC34" s="10">
        <v>365007</v>
      </c>
      <c r="BD34" s="10">
        <v>55928</v>
      </c>
    </row>
    <row r="35" spans="1:56">
      <c r="A35" s="666" t="s">
        <v>295</v>
      </c>
      <c r="B35" s="666"/>
      <c r="C35" s="666"/>
      <c r="D35" s="577"/>
      <c r="E35" s="577"/>
      <c r="F35" s="577"/>
      <c r="G35" s="577"/>
      <c r="H35" s="577"/>
      <c r="I35" s="577"/>
      <c r="J35" s="577"/>
      <c r="K35" s="577"/>
      <c r="L35" s="577"/>
      <c r="M35" s="577"/>
      <c r="N35" s="577"/>
      <c r="O35" s="577"/>
      <c r="P35" s="577"/>
      <c r="Q35" s="577"/>
      <c r="R35" s="577"/>
      <c r="S35" s="577"/>
      <c r="T35" s="577"/>
      <c r="U35" s="577"/>
      <c r="V35" s="577"/>
      <c r="W35" s="577"/>
      <c r="X35" s="577"/>
      <c r="Y35" s="577"/>
      <c r="Z35" s="577"/>
      <c r="AA35" s="577"/>
      <c r="AB35" s="577"/>
      <c r="AC35" s="577"/>
      <c r="AD35" s="577"/>
      <c r="AE35" s="577"/>
      <c r="AF35" s="577"/>
      <c r="AG35" s="577"/>
      <c r="AH35" s="577"/>
      <c r="AI35" s="577"/>
      <c r="AJ35" s="577"/>
      <c r="AK35" s="577"/>
      <c r="AL35" s="577"/>
      <c r="AM35" s="577"/>
      <c r="AN35" s="577"/>
      <c r="AO35" s="577"/>
      <c r="AP35" s="577"/>
      <c r="AQ35" s="577"/>
      <c r="AR35" s="577"/>
      <c r="AS35" s="577"/>
      <c r="AT35" s="577"/>
      <c r="AU35" s="577"/>
      <c r="AV35" s="577"/>
      <c r="AW35" s="577"/>
      <c r="AX35" s="577"/>
      <c r="AY35" s="577"/>
      <c r="AZ35" s="577"/>
      <c r="BA35" s="577"/>
      <c r="BB35" s="577"/>
      <c r="BC35" s="577"/>
      <c r="BD35" s="577"/>
    </row>
    <row r="36" spans="1:56" s="446" customFormat="1">
      <c r="A36" s="666" t="s">
        <v>625</v>
      </c>
      <c r="B36" s="666"/>
      <c r="C36" s="666"/>
      <c r="D36" s="10">
        <v>2411475529</v>
      </c>
      <c r="E36" s="10"/>
      <c r="F36" s="10"/>
      <c r="G36" s="10">
        <v>33899390</v>
      </c>
      <c r="H36" s="10">
        <v>11976812</v>
      </c>
      <c r="I36" s="10">
        <v>41288342</v>
      </c>
      <c r="J36" s="10">
        <v>22520209</v>
      </c>
      <c r="K36" s="10">
        <v>375092304</v>
      </c>
      <c r="L36" s="10">
        <v>37449374</v>
      </c>
      <c r="M36" s="10">
        <v>28070663</v>
      </c>
      <c r="N36" s="10">
        <v>9991686</v>
      </c>
      <c r="O36" s="10">
        <v>96821728</v>
      </c>
      <c r="P36" s="10">
        <v>51558184</v>
      </c>
      <c r="Q36" s="10">
        <v>13654476</v>
      </c>
      <c r="R36" s="10">
        <v>10431120</v>
      </c>
      <c r="S36" s="10">
        <v>95693378</v>
      </c>
      <c r="T36" s="10">
        <v>41631919</v>
      </c>
      <c r="U36" s="10">
        <v>23730678</v>
      </c>
      <c r="V36" s="10">
        <v>19571522</v>
      </c>
      <c r="W36" s="10">
        <v>36015575</v>
      </c>
      <c r="X36" s="10">
        <v>35409182</v>
      </c>
      <c r="Y36" s="10">
        <v>9236942</v>
      </c>
      <c r="Z36" s="10">
        <v>46183209</v>
      </c>
      <c r="AA36" s="10">
        <v>67346246</v>
      </c>
      <c r="AB36" s="10">
        <v>75062225</v>
      </c>
      <c r="AC36" s="10">
        <v>49584823</v>
      </c>
      <c r="AD36" s="10">
        <v>21832521</v>
      </c>
      <c r="AE36" s="10">
        <v>35051462</v>
      </c>
      <c r="AF36" s="10">
        <v>7805481</v>
      </c>
      <c r="AG36" s="10">
        <v>11129233</v>
      </c>
      <c r="AH36" s="10">
        <v>17394393</v>
      </c>
      <c r="AI36" s="10">
        <v>8907915</v>
      </c>
      <c r="AJ36" s="10">
        <v>77705069</v>
      </c>
      <c r="AK36" s="10">
        <v>21468456</v>
      </c>
      <c r="AL36" s="10">
        <v>211837504</v>
      </c>
      <c r="AM36" s="10">
        <v>61072331</v>
      </c>
      <c r="AN36" s="10">
        <v>7216315</v>
      </c>
      <c r="AO36" s="10">
        <v>88774313</v>
      </c>
      <c r="AP36" s="10">
        <v>25641211</v>
      </c>
      <c r="AQ36" s="10">
        <v>39369778</v>
      </c>
      <c r="AR36" s="10">
        <v>102648552</v>
      </c>
      <c r="AS36" s="10">
        <v>9471908</v>
      </c>
      <c r="AT36" s="10">
        <v>35002566</v>
      </c>
      <c r="AU36" s="10">
        <v>5243251</v>
      </c>
      <c r="AV36" s="10">
        <v>33544455</v>
      </c>
      <c r="AW36" s="10">
        <v>150890074</v>
      </c>
      <c r="AX36" s="10">
        <v>21902055</v>
      </c>
      <c r="AY36" s="10">
        <v>7107968</v>
      </c>
      <c r="AZ36" s="10">
        <v>56363724</v>
      </c>
      <c r="BA36" s="10">
        <v>57994620</v>
      </c>
      <c r="BB36" s="10">
        <v>15359179</v>
      </c>
      <c r="BC36" s="10">
        <v>42036662</v>
      </c>
      <c r="BD36" s="10">
        <v>6484547</v>
      </c>
    </row>
    <row r="37" spans="1:56" ht="25.5" customHeight="1">
      <c r="A37" s="666" t="s">
        <v>634</v>
      </c>
      <c r="B37" s="666"/>
      <c r="C37" s="666"/>
      <c r="D37" s="10">
        <v>2069191988</v>
      </c>
      <c r="E37" s="10"/>
      <c r="F37" s="10"/>
      <c r="G37" s="10">
        <v>29951784</v>
      </c>
      <c r="H37" s="10">
        <v>10443734</v>
      </c>
      <c r="I37" s="10">
        <v>36793291</v>
      </c>
      <c r="J37" s="10">
        <v>20438295</v>
      </c>
      <c r="K37" s="10">
        <v>319549260</v>
      </c>
      <c r="L37" s="10">
        <v>31696427</v>
      </c>
      <c r="M37" s="10">
        <v>22583290</v>
      </c>
      <c r="N37" s="10">
        <v>9104556</v>
      </c>
      <c r="O37" s="10">
        <v>86782742</v>
      </c>
      <c r="P37" s="10">
        <v>44593220</v>
      </c>
      <c r="Q37" s="10">
        <v>12068515</v>
      </c>
      <c r="R37" s="10">
        <v>9113460</v>
      </c>
      <c r="S37" s="10">
        <v>80108923</v>
      </c>
      <c r="T37" s="10">
        <v>38766947</v>
      </c>
      <c r="U37" s="10">
        <v>20806596</v>
      </c>
      <c r="V37" s="10">
        <v>17631283</v>
      </c>
      <c r="W37" s="10">
        <v>31336832</v>
      </c>
      <c r="X37" s="10">
        <v>30694792</v>
      </c>
      <c r="Y37" s="10">
        <v>8154539</v>
      </c>
      <c r="Z37" s="10">
        <v>40434905</v>
      </c>
      <c r="AA37" s="10">
        <v>56680985</v>
      </c>
      <c r="AB37" s="10">
        <v>65961954</v>
      </c>
      <c r="AC37" s="10">
        <v>43337142</v>
      </c>
      <c r="AD37" s="10">
        <v>18660074</v>
      </c>
      <c r="AE37" s="10">
        <v>30137643</v>
      </c>
      <c r="AF37" s="10">
        <v>6595193</v>
      </c>
      <c r="AG37" s="10">
        <v>10323041</v>
      </c>
      <c r="AH37" s="10">
        <v>14590514</v>
      </c>
      <c r="AI37" s="10">
        <v>7521524</v>
      </c>
      <c r="AJ37" s="10">
        <v>60985709</v>
      </c>
      <c r="AK37" s="10">
        <v>18973297</v>
      </c>
      <c r="AL37" s="10">
        <v>172613276</v>
      </c>
      <c r="AM37" s="10">
        <v>54649166</v>
      </c>
      <c r="AN37" s="10">
        <v>6539038</v>
      </c>
      <c r="AO37" s="10">
        <v>70829884</v>
      </c>
      <c r="AP37" s="10">
        <v>21401901</v>
      </c>
      <c r="AQ37" s="10">
        <v>32946999</v>
      </c>
      <c r="AR37" s="10">
        <v>87899736</v>
      </c>
      <c r="AS37" s="10">
        <v>8070322</v>
      </c>
      <c r="AT37" s="10">
        <v>28984861</v>
      </c>
      <c r="AU37" s="10">
        <v>4645537</v>
      </c>
      <c r="AV37" s="10">
        <v>30769884</v>
      </c>
      <c r="AW37" s="10">
        <v>132368456</v>
      </c>
      <c r="AX37" s="10">
        <v>19678237</v>
      </c>
      <c r="AY37" s="10">
        <v>6632699</v>
      </c>
      <c r="AZ37" s="10">
        <v>50392636</v>
      </c>
      <c r="BA37" s="10">
        <v>50357939</v>
      </c>
      <c r="BB37" s="10">
        <v>13703083</v>
      </c>
      <c r="BC37" s="10">
        <v>36342646</v>
      </c>
      <c r="BD37" s="10">
        <v>5545221</v>
      </c>
    </row>
    <row r="38" spans="1:56" ht="25.5" customHeight="1">
      <c r="A38" s="666" t="s">
        <v>626</v>
      </c>
      <c r="B38" s="666"/>
      <c r="C38" s="666"/>
      <c r="D38" s="10">
        <v>560866567</v>
      </c>
      <c r="E38" s="10"/>
      <c r="F38" s="10"/>
      <c r="G38" s="10">
        <v>7006778</v>
      </c>
      <c r="H38" s="10">
        <v>646850</v>
      </c>
      <c r="I38" s="10">
        <v>8686589</v>
      </c>
      <c r="J38" s="10">
        <v>5489804</v>
      </c>
      <c r="K38" s="10">
        <v>108218508</v>
      </c>
      <c r="L38" s="10">
        <v>7518654</v>
      </c>
      <c r="M38" s="10">
        <v>5908441</v>
      </c>
      <c r="N38" s="10">
        <v>1611413</v>
      </c>
      <c r="O38" s="10">
        <v>18958978</v>
      </c>
      <c r="P38" s="10">
        <v>12889900</v>
      </c>
      <c r="Q38" s="10">
        <v>355739</v>
      </c>
      <c r="R38" s="10">
        <v>2570844</v>
      </c>
      <c r="S38" s="10">
        <v>22089474</v>
      </c>
      <c r="T38" s="10">
        <v>10328504</v>
      </c>
      <c r="U38" s="10">
        <v>5373071</v>
      </c>
      <c r="V38" s="10">
        <v>5030280</v>
      </c>
      <c r="W38" s="10">
        <v>4892258</v>
      </c>
      <c r="X38" s="10">
        <v>6671564</v>
      </c>
      <c r="Y38" s="10">
        <v>1347094</v>
      </c>
      <c r="Z38" s="10">
        <v>9874299</v>
      </c>
      <c r="AA38" s="10">
        <v>9414721</v>
      </c>
      <c r="AB38" s="10">
        <v>23049588</v>
      </c>
      <c r="AC38" s="10">
        <v>14174246</v>
      </c>
      <c r="AD38" s="10">
        <v>4861117</v>
      </c>
      <c r="AE38" s="10">
        <v>6316525</v>
      </c>
      <c r="AF38" s="10">
        <v>1113197</v>
      </c>
      <c r="AG38" s="10">
        <v>2667291</v>
      </c>
      <c r="AH38" s="10">
        <v>5159751</v>
      </c>
      <c r="AI38" s="10">
        <v>1764611</v>
      </c>
      <c r="AJ38" s="10">
        <v>15199771</v>
      </c>
      <c r="AK38" s="10">
        <v>5176572</v>
      </c>
      <c r="AL38" s="10">
        <v>62338564</v>
      </c>
      <c r="AM38" s="10">
        <v>14706189</v>
      </c>
      <c r="AN38" s="10">
        <v>1995041</v>
      </c>
      <c r="AO38" s="10">
        <v>18858616</v>
      </c>
      <c r="AP38" s="10">
        <v>4427607</v>
      </c>
      <c r="AQ38" s="10">
        <v>6320421</v>
      </c>
      <c r="AR38" s="10">
        <v>22327616</v>
      </c>
      <c r="AS38" s="10">
        <v>1307710</v>
      </c>
      <c r="AT38" s="10">
        <v>6768154</v>
      </c>
      <c r="AU38" s="10">
        <v>871682</v>
      </c>
      <c r="AV38" s="10">
        <v>7426304</v>
      </c>
      <c r="AW38" s="10">
        <v>31520535</v>
      </c>
      <c r="AX38" s="10">
        <v>4166792</v>
      </c>
      <c r="AY38" s="10">
        <v>1838900</v>
      </c>
      <c r="AZ38" s="10">
        <v>12254699</v>
      </c>
      <c r="BA38" s="10">
        <v>14338188</v>
      </c>
      <c r="BB38" s="10">
        <v>2693408</v>
      </c>
      <c r="BC38" s="10">
        <v>10967369</v>
      </c>
      <c r="BD38" s="10">
        <v>1372340</v>
      </c>
    </row>
    <row r="39" spans="1:56" ht="25.5" customHeight="1">
      <c r="A39" s="666" t="s">
        <v>627</v>
      </c>
      <c r="B39" s="666"/>
      <c r="C39" s="666"/>
      <c r="D39" s="10">
        <v>1508325421</v>
      </c>
      <c r="E39" s="10"/>
      <c r="F39" s="10"/>
      <c r="G39" s="10">
        <v>22945006</v>
      </c>
      <c r="H39" s="10">
        <v>9796884</v>
      </c>
      <c r="I39" s="10">
        <v>28106702</v>
      </c>
      <c r="J39" s="10">
        <v>14948491</v>
      </c>
      <c r="K39" s="10">
        <v>211330752</v>
      </c>
      <c r="L39" s="10">
        <v>24177773</v>
      </c>
      <c r="M39" s="10">
        <v>16674849</v>
      </c>
      <c r="N39" s="10">
        <v>7493143</v>
      </c>
      <c r="O39" s="10">
        <v>67823764</v>
      </c>
      <c r="P39" s="10">
        <v>31703320</v>
      </c>
      <c r="Q39" s="10">
        <v>11712776</v>
      </c>
      <c r="R39" s="10">
        <v>6542616</v>
      </c>
      <c r="S39" s="10">
        <v>58019449</v>
      </c>
      <c r="T39" s="10">
        <v>28438443</v>
      </c>
      <c r="U39" s="10">
        <v>15433525</v>
      </c>
      <c r="V39" s="10">
        <v>12601003</v>
      </c>
      <c r="W39" s="10">
        <v>26444574</v>
      </c>
      <c r="X39" s="10">
        <v>24023228</v>
      </c>
      <c r="Y39" s="10">
        <v>6807445</v>
      </c>
      <c r="Z39" s="10">
        <v>30560606</v>
      </c>
      <c r="AA39" s="10">
        <v>47266264</v>
      </c>
      <c r="AB39" s="10">
        <v>42912366</v>
      </c>
      <c r="AC39" s="10">
        <v>29162896</v>
      </c>
      <c r="AD39" s="10">
        <v>13798957</v>
      </c>
      <c r="AE39" s="10">
        <v>23821118</v>
      </c>
      <c r="AF39" s="10">
        <v>5481996</v>
      </c>
      <c r="AG39" s="10">
        <v>7655750</v>
      </c>
      <c r="AH39" s="10">
        <v>9430763</v>
      </c>
      <c r="AI39" s="10">
        <v>5756913</v>
      </c>
      <c r="AJ39" s="10">
        <v>45785938</v>
      </c>
      <c r="AK39" s="10">
        <v>13796725</v>
      </c>
      <c r="AL39" s="10">
        <v>110274712</v>
      </c>
      <c r="AM39" s="10">
        <v>39942977</v>
      </c>
      <c r="AN39" s="10">
        <v>4543997</v>
      </c>
      <c r="AO39" s="10">
        <v>51971268</v>
      </c>
      <c r="AP39" s="10">
        <v>16974294</v>
      </c>
      <c r="AQ39" s="10">
        <v>26626578</v>
      </c>
      <c r="AR39" s="10">
        <v>65572120</v>
      </c>
      <c r="AS39" s="10">
        <v>6762612</v>
      </c>
      <c r="AT39" s="10">
        <v>22216707</v>
      </c>
      <c r="AU39" s="10">
        <v>3773855</v>
      </c>
      <c r="AV39" s="10">
        <v>23343580</v>
      </c>
      <c r="AW39" s="10">
        <v>100847921</v>
      </c>
      <c r="AX39" s="10">
        <v>15511445</v>
      </c>
      <c r="AY39" s="10">
        <v>4793799</v>
      </c>
      <c r="AZ39" s="10">
        <v>38137937</v>
      </c>
      <c r="BA39" s="10">
        <v>36019751</v>
      </c>
      <c r="BB39" s="10">
        <v>11009675</v>
      </c>
      <c r="BC39" s="10">
        <v>25375277</v>
      </c>
      <c r="BD39" s="10">
        <v>4172881</v>
      </c>
    </row>
    <row r="40" spans="1:56">
      <c r="A40" s="666" t="s">
        <v>295</v>
      </c>
      <c r="B40" s="666"/>
      <c r="C40" s="666"/>
      <c r="D40" s="577"/>
      <c r="E40" s="577"/>
      <c r="F40" s="577"/>
      <c r="G40" s="577"/>
      <c r="H40" s="577"/>
      <c r="I40" s="577"/>
      <c r="J40" s="577"/>
      <c r="K40" s="577"/>
      <c r="L40" s="577"/>
      <c r="M40" s="577"/>
      <c r="N40" s="577"/>
      <c r="O40" s="577"/>
      <c r="P40" s="577"/>
      <c r="Q40" s="577"/>
      <c r="R40" s="577"/>
      <c r="S40" s="577"/>
      <c r="T40" s="577"/>
      <c r="U40" s="577"/>
      <c r="V40" s="577"/>
      <c r="W40" s="577"/>
      <c r="X40" s="577"/>
      <c r="Y40" s="577"/>
      <c r="Z40" s="577"/>
      <c r="AA40" s="577"/>
      <c r="AB40" s="577"/>
      <c r="AC40" s="577"/>
      <c r="AD40" s="577"/>
      <c r="AE40" s="577"/>
      <c r="AF40" s="577"/>
      <c r="AG40" s="577"/>
      <c r="AH40" s="577"/>
      <c r="AI40" s="577"/>
      <c r="AJ40" s="577"/>
      <c r="AK40" s="577"/>
      <c r="AL40" s="577"/>
      <c r="AM40" s="577"/>
      <c r="AN40" s="577"/>
      <c r="AO40" s="577"/>
      <c r="AP40" s="577"/>
      <c r="AQ40" s="577"/>
      <c r="AR40" s="577"/>
      <c r="AS40" s="577"/>
      <c r="AT40" s="577"/>
      <c r="AU40" s="577"/>
      <c r="AV40" s="577"/>
      <c r="AW40" s="577"/>
      <c r="AX40" s="577"/>
      <c r="AY40" s="577"/>
      <c r="AZ40" s="577"/>
      <c r="BA40" s="577"/>
      <c r="BB40" s="577"/>
      <c r="BC40" s="577"/>
      <c r="BD40" s="577"/>
    </row>
    <row r="41" spans="1:56" ht="15" customHeight="1">
      <c r="A41" s="666" t="s">
        <v>635</v>
      </c>
      <c r="B41" s="666"/>
      <c r="C41" s="666"/>
      <c r="D41" s="577"/>
      <c r="E41" s="577"/>
      <c r="F41" s="577"/>
      <c r="G41" s="577"/>
      <c r="H41" s="577"/>
      <c r="I41" s="577"/>
      <c r="J41" s="577"/>
      <c r="K41" s="577"/>
      <c r="L41" s="577"/>
      <c r="M41" s="577"/>
      <c r="N41" s="577"/>
      <c r="O41" s="577"/>
      <c r="P41" s="577"/>
      <c r="Q41" s="577"/>
      <c r="R41" s="577"/>
      <c r="S41" s="577"/>
      <c r="T41" s="577"/>
      <c r="U41" s="577"/>
      <c r="V41" s="577"/>
      <c r="W41" s="577"/>
      <c r="X41" s="577"/>
      <c r="Y41" s="577"/>
      <c r="Z41" s="577"/>
      <c r="AA41" s="577"/>
      <c r="AB41" s="577"/>
      <c r="AC41" s="577"/>
      <c r="AD41" s="577"/>
      <c r="AE41" s="577"/>
      <c r="AF41" s="577"/>
      <c r="AG41" s="577"/>
      <c r="AH41" s="577"/>
      <c r="AI41" s="577"/>
      <c r="AJ41" s="577"/>
      <c r="AK41" s="577"/>
      <c r="AL41" s="577"/>
      <c r="AM41" s="577"/>
      <c r="AN41" s="577"/>
      <c r="AO41" s="577"/>
      <c r="AP41" s="577"/>
      <c r="AQ41" s="577"/>
      <c r="AR41" s="577"/>
      <c r="AS41" s="577"/>
      <c r="AT41" s="577"/>
      <c r="AU41" s="577"/>
      <c r="AV41" s="577"/>
      <c r="AW41" s="577"/>
      <c r="AX41" s="577"/>
      <c r="AY41" s="577"/>
      <c r="AZ41" s="577"/>
      <c r="BA41" s="577"/>
      <c r="BB41" s="577"/>
      <c r="BC41" s="577"/>
      <c r="BD41" s="577"/>
    </row>
    <row r="42" spans="1:56" ht="25.5" customHeight="1">
      <c r="A42" s="666" t="s">
        <v>636</v>
      </c>
      <c r="B42" s="666"/>
      <c r="C42" s="666"/>
      <c r="D42" s="10">
        <v>704058450</v>
      </c>
      <c r="E42" s="10"/>
      <c r="F42" s="10"/>
      <c r="G42" s="10">
        <v>12051715</v>
      </c>
      <c r="H42" s="10">
        <v>1372847</v>
      </c>
      <c r="I42" s="10">
        <v>12377309</v>
      </c>
      <c r="J42" s="10">
        <v>8086351</v>
      </c>
      <c r="K42" s="10">
        <v>102372367</v>
      </c>
      <c r="L42" s="10">
        <v>12635707</v>
      </c>
      <c r="M42" s="10">
        <v>7354661</v>
      </c>
      <c r="N42" s="10">
        <v>3267523</v>
      </c>
      <c r="O42" s="10">
        <v>28660079</v>
      </c>
      <c r="P42" s="10">
        <v>20031380</v>
      </c>
      <c r="Q42" s="10">
        <v>3658576</v>
      </c>
      <c r="R42" s="10">
        <v>3382019</v>
      </c>
      <c r="S42" s="10">
        <v>20014260</v>
      </c>
      <c r="T42" s="10">
        <v>16263389</v>
      </c>
      <c r="U42" s="10">
        <v>7371352</v>
      </c>
      <c r="V42" s="10">
        <v>7482546</v>
      </c>
      <c r="W42" s="10">
        <v>10291937</v>
      </c>
      <c r="X42" s="10">
        <v>9276658</v>
      </c>
      <c r="Y42" s="10">
        <v>2176832</v>
      </c>
      <c r="Z42" s="10">
        <v>12984499</v>
      </c>
      <c r="AA42" s="10">
        <v>13317694</v>
      </c>
      <c r="AB42" s="10">
        <v>27548130</v>
      </c>
      <c r="AC42" s="10">
        <v>16405597</v>
      </c>
      <c r="AD42" s="10">
        <v>5751698</v>
      </c>
      <c r="AE42" s="10">
        <v>9886990</v>
      </c>
      <c r="AF42" s="10">
        <v>1893109</v>
      </c>
      <c r="AG42" s="10">
        <v>3869733</v>
      </c>
      <c r="AH42" s="10">
        <v>5653496</v>
      </c>
      <c r="AI42" s="10">
        <v>2304692</v>
      </c>
      <c r="AJ42" s="10">
        <v>22603254</v>
      </c>
      <c r="AK42" s="10">
        <v>6022626</v>
      </c>
      <c r="AL42" s="10">
        <v>46445495</v>
      </c>
      <c r="AM42" s="10">
        <v>21894866</v>
      </c>
      <c r="AN42" s="10">
        <v>2336423</v>
      </c>
      <c r="AO42" s="10">
        <v>21635674</v>
      </c>
      <c r="AP42" s="10">
        <v>8074392</v>
      </c>
      <c r="AQ42" s="10">
        <v>10549695</v>
      </c>
      <c r="AR42" s="10">
        <v>26638852</v>
      </c>
      <c r="AS42" s="10">
        <v>2165079</v>
      </c>
      <c r="AT42" s="10">
        <v>10411541</v>
      </c>
      <c r="AU42" s="10">
        <v>1608584</v>
      </c>
      <c r="AV42" s="10">
        <v>10686746</v>
      </c>
      <c r="AW42" s="10">
        <v>56461040</v>
      </c>
      <c r="AX42" s="10">
        <v>9029569</v>
      </c>
      <c r="AY42" s="10">
        <v>2885365</v>
      </c>
      <c r="AZ42" s="10">
        <v>17421907</v>
      </c>
      <c r="BA42" s="10">
        <v>20831462</v>
      </c>
      <c r="BB42" s="10">
        <v>4396317</v>
      </c>
      <c r="BC42" s="10">
        <v>12317405</v>
      </c>
      <c r="BD42" s="10">
        <v>1899012</v>
      </c>
    </row>
    <row r="43" spans="1:56" ht="14.25" customHeight="1">
      <c r="A43" s="666" t="s">
        <v>637</v>
      </c>
      <c r="B43" s="666"/>
      <c r="C43" s="666"/>
      <c r="D43" s="10">
        <v>715209156</v>
      </c>
      <c r="E43" s="10"/>
      <c r="F43" s="10"/>
      <c r="G43" s="10">
        <v>8612680</v>
      </c>
      <c r="H43" s="10">
        <v>2827643</v>
      </c>
      <c r="I43" s="10">
        <v>15272638</v>
      </c>
      <c r="J43" s="10">
        <v>6805974</v>
      </c>
      <c r="K43" s="10">
        <v>141298829</v>
      </c>
      <c r="L43" s="10">
        <v>9804228</v>
      </c>
      <c r="M43" s="10">
        <v>4883237</v>
      </c>
      <c r="N43" s="10">
        <v>2708613</v>
      </c>
      <c r="O43" s="10">
        <v>27812678</v>
      </c>
      <c r="P43" s="10">
        <v>13103954</v>
      </c>
      <c r="Q43" s="10">
        <v>2908075</v>
      </c>
      <c r="R43" s="10">
        <v>2715286</v>
      </c>
      <c r="S43" s="10">
        <v>25043737</v>
      </c>
      <c r="T43" s="10">
        <v>13967350</v>
      </c>
      <c r="U43" s="10">
        <v>6114217</v>
      </c>
      <c r="V43" s="10">
        <v>4187002</v>
      </c>
      <c r="W43" s="10">
        <v>12023557</v>
      </c>
      <c r="X43" s="10">
        <v>12449211</v>
      </c>
      <c r="Y43" s="10">
        <v>3325199</v>
      </c>
      <c r="Z43" s="10">
        <v>13047295</v>
      </c>
      <c r="AA43" s="10">
        <v>23880903</v>
      </c>
      <c r="AB43" s="10">
        <v>18690857</v>
      </c>
      <c r="AC43" s="10">
        <v>16076174</v>
      </c>
      <c r="AD43" s="10">
        <v>6579274</v>
      </c>
      <c r="AE43" s="10">
        <v>9674776</v>
      </c>
      <c r="AF43" s="10">
        <v>2220855</v>
      </c>
      <c r="AG43" s="10">
        <v>2843898</v>
      </c>
      <c r="AH43" s="10">
        <v>3936110</v>
      </c>
      <c r="AI43" s="10">
        <v>2597376</v>
      </c>
      <c r="AJ43" s="10">
        <v>19231914</v>
      </c>
      <c r="AK43" s="10">
        <v>6238404</v>
      </c>
      <c r="AL43" s="10">
        <v>71580845</v>
      </c>
      <c r="AM43" s="10">
        <v>15123898</v>
      </c>
      <c r="AN43" s="10">
        <v>1555797</v>
      </c>
      <c r="AO43" s="10">
        <v>27049493</v>
      </c>
      <c r="AP43" s="10">
        <v>6853783</v>
      </c>
      <c r="AQ43" s="10">
        <v>11235890</v>
      </c>
      <c r="AR43" s="10">
        <v>29545674</v>
      </c>
      <c r="AS43" s="10">
        <v>3261156</v>
      </c>
      <c r="AT43" s="10">
        <v>8053479</v>
      </c>
      <c r="AU43" s="10">
        <v>1172567</v>
      </c>
      <c r="AV43" s="10">
        <v>12480175</v>
      </c>
      <c r="AW43" s="10">
        <v>39408074</v>
      </c>
      <c r="AX43" s="10">
        <v>3898043</v>
      </c>
      <c r="AY43" s="10">
        <v>1808107</v>
      </c>
      <c r="AZ43" s="10">
        <v>11684097</v>
      </c>
      <c r="BA43" s="10">
        <v>12790957</v>
      </c>
      <c r="BB43" s="10">
        <v>4944066</v>
      </c>
      <c r="BC43" s="10">
        <v>11022032</v>
      </c>
      <c r="BD43" s="10">
        <v>859079</v>
      </c>
    </row>
    <row r="44" spans="1:56" ht="15" customHeight="1">
      <c r="A44" s="666" t="s">
        <v>638</v>
      </c>
      <c r="B44" s="666"/>
      <c r="C44" s="666"/>
      <c r="D44" s="10">
        <v>92609096</v>
      </c>
      <c r="E44" s="10"/>
      <c r="F44" s="10"/>
      <c r="G44" s="10">
        <v>3009374</v>
      </c>
      <c r="H44" s="10">
        <v>33660</v>
      </c>
      <c r="I44" s="10">
        <v>251</v>
      </c>
      <c r="J44" s="10">
        <v>1182854</v>
      </c>
      <c r="K44" s="10">
        <v>13661880</v>
      </c>
      <c r="L44" s="10">
        <v>1166904</v>
      </c>
      <c r="M44" s="10">
        <v>1468717</v>
      </c>
      <c r="N44" s="10">
        <v>80689</v>
      </c>
      <c r="O44" s="10">
        <v>1448208</v>
      </c>
      <c r="P44" s="10">
        <v>1446620</v>
      </c>
      <c r="Q44" s="10">
        <v>554863</v>
      </c>
      <c r="R44" s="10">
        <v>54726</v>
      </c>
      <c r="S44" s="10">
        <v>2560149</v>
      </c>
      <c r="T44" s="10">
        <v>140266</v>
      </c>
      <c r="U44" s="10">
        <v>2220166</v>
      </c>
      <c r="V44" s="10">
        <v>2682388</v>
      </c>
      <c r="W44" s="10">
        <v>1970760</v>
      </c>
      <c r="X44" s="10">
        <v>360569</v>
      </c>
      <c r="Y44" s="10">
        <v>104638</v>
      </c>
      <c r="Z44" s="10">
        <v>546427</v>
      </c>
      <c r="AA44" s="10">
        <v>699023</v>
      </c>
      <c r="AB44" s="10">
        <v>4573821</v>
      </c>
      <c r="AC44" s="10">
        <v>330829</v>
      </c>
      <c r="AD44" s="10">
        <v>1492885</v>
      </c>
      <c r="AE44" s="10">
        <v>2863661</v>
      </c>
      <c r="AF44" s="10">
        <v>63105</v>
      </c>
      <c r="AG44" s="10">
        <v>183303</v>
      </c>
      <c r="AH44" s="10">
        <v>284633</v>
      </c>
      <c r="AI44" s="10">
        <v>63389</v>
      </c>
      <c r="AJ44" s="10">
        <v>1551589</v>
      </c>
      <c r="AK44" s="10">
        <v>1165291</v>
      </c>
      <c r="AL44" s="10">
        <v>5891120</v>
      </c>
      <c r="AM44" s="10">
        <v>2412935</v>
      </c>
      <c r="AN44" s="10">
        <v>49411</v>
      </c>
      <c r="AO44" s="10">
        <v>4111321</v>
      </c>
      <c r="AP44" s="10">
        <v>326856</v>
      </c>
      <c r="AQ44" s="10">
        <v>2580178</v>
      </c>
      <c r="AR44" s="10">
        <v>5441838</v>
      </c>
      <c r="AS44" s="10">
        <v>56365</v>
      </c>
      <c r="AT44" s="10">
        <v>1984218</v>
      </c>
      <c r="AU44" s="10">
        <v>22971</v>
      </c>
      <c r="AV44" s="10">
        <v>354881</v>
      </c>
      <c r="AW44" s="10">
        <v>7596330</v>
      </c>
      <c r="AX44" s="10">
        <v>2168114</v>
      </c>
      <c r="AY44" s="10">
        <v>24763</v>
      </c>
      <c r="AZ44" s="10">
        <v>5516050</v>
      </c>
      <c r="BA44" s="10">
        <v>3652849</v>
      </c>
      <c r="BB44" s="10">
        <v>158504</v>
      </c>
      <c r="BC44" s="10">
        <v>2291169</v>
      </c>
      <c r="BD44" s="10">
        <v>3585</v>
      </c>
    </row>
    <row r="45" spans="1:56" ht="15" customHeight="1">
      <c r="A45" s="666" t="s">
        <v>639</v>
      </c>
      <c r="B45" s="666"/>
      <c r="C45" s="666"/>
      <c r="D45" s="10">
        <v>61955395</v>
      </c>
      <c r="E45" s="10"/>
      <c r="F45" s="10"/>
      <c r="G45" s="10">
        <v>427034</v>
      </c>
      <c r="H45" s="10">
        <v>248999</v>
      </c>
      <c r="I45" s="10">
        <v>542656</v>
      </c>
      <c r="J45" s="10">
        <v>147252</v>
      </c>
      <c r="K45" s="10">
        <v>6608386</v>
      </c>
      <c r="L45" s="10">
        <v>478345</v>
      </c>
      <c r="M45" s="10">
        <v>976975</v>
      </c>
      <c r="N45" s="10">
        <v>455638</v>
      </c>
      <c r="O45" s="10">
        <v>3897860</v>
      </c>
      <c r="P45" s="10">
        <v>1323453</v>
      </c>
      <c r="Q45" s="10">
        <v>530959</v>
      </c>
      <c r="R45" s="10">
        <v>97972</v>
      </c>
      <c r="S45" s="10">
        <v>1874234</v>
      </c>
      <c r="T45" s="10">
        <v>470893</v>
      </c>
      <c r="U45" s="10">
        <v>213207</v>
      </c>
      <c r="V45" s="10">
        <v>408999</v>
      </c>
      <c r="W45" s="10">
        <v>399536</v>
      </c>
      <c r="X45" s="10">
        <v>359418</v>
      </c>
      <c r="Y45" s="10">
        <v>159247</v>
      </c>
      <c r="Z45" s="10">
        <v>2130072</v>
      </c>
      <c r="AA45" s="10">
        <v>1407185</v>
      </c>
      <c r="AB45" s="10">
        <v>2387337</v>
      </c>
      <c r="AC45" s="10">
        <v>393577</v>
      </c>
      <c r="AD45" s="10">
        <v>293997</v>
      </c>
      <c r="AE45" s="10">
        <v>1529734</v>
      </c>
      <c r="AF45" s="10">
        <v>106585</v>
      </c>
      <c r="AG45" s="10">
        <v>268861</v>
      </c>
      <c r="AH45" s="10">
        <v>272842</v>
      </c>
      <c r="AI45" s="10">
        <v>138394</v>
      </c>
      <c r="AJ45" s="10">
        <v>2045431</v>
      </c>
      <c r="AK45" s="10">
        <v>317289</v>
      </c>
      <c r="AL45" s="10">
        <v>9839016</v>
      </c>
      <c r="AM45" s="10">
        <v>1465289</v>
      </c>
      <c r="AN45" s="10">
        <v>127917</v>
      </c>
      <c r="AO45" s="10">
        <v>3303745</v>
      </c>
      <c r="AP45" s="10">
        <v>735343</v>
      </c>
      <c r="AQ45" s="10">
        <v>922748</v>
      </c>
      <c r="AR45" s="10">
        <v>3668311</v>
      </c>
      <c r="AS45" s="10">
        <v>208094</v>
      </c>
      <c r="AT45" s="10">
        <v>1193624</v>
      </c>
      <c r="AU45" s="10">
        <v>132629</v>
      </c>
      <c r="AV45" s="10">
        <v>722272</v>
      </c>
      <c r="AW45" s="10">
        <v>3013322</v>
      </c>
      <c r="AX45" s="10">
        <v>282755</v>
      </c>
      <c r="AY45" s="10">
        <v>371796</v>
      </c>
      <c r="AZ45" s="10">
        <v>1403496</v>
      </c>
      <c r="BA45" s="10">
        <v>2530886</v>
      </c>
      <c r="BB45" s="10">
        <v>291850</v>
      </c>
      <c r="BC45" s="10">
        <v>603195</v>
      </c>
      <c r="BD45" s="10">
        <v>226740</v>
      </c>
    </row>
    <row r="46" spans="1:56" ht="14.25" customHeight="1">
      <c r="A46" s="666" t="s">
        <v>640</v>
      </c>
      <c r="B46" s="666"/>
      <c r="C46" s="666"/>
      <c r="D46" s="10">
        <v>131409240</v>
      </c>
      <c r="E46" s="10"/>
      <c r="F46" s="10"/>
      <c r="G46" s="10">
        <v>2017229</v>
      </c>
      <c r="H46" s="10">
        <v>1325235</v>
      </c>
      <c r="I46" s="10">
        <v>2348800</v>
      </c>
      <c r="J46" s="10">
        <v>1753460</v>
      </c>
      <c r="K46" s="10">
        <v>10932941</v>
      </c>
      <c r="L46" s="10">
        <v>2057600</v>
      </c>
      <c r="M46" s="10">
        <v>1611001</v>
      </c>
      <c r="N46" s="10">
        <v>562189</v>
      </c>
      <c r="O46" s="10">
        <v>8434775</v>
      </c>
      <c r="P46" s="10">
        <v>2806084</v>
      </c>
      <c r="Q46" s="10">
        <v>582684</v>
      </c>
      <c r="R46" s="10">
        <v>859662</v>
      </c>
      <c r="S46" s="10">
        <v>5114653</v>
      </c>
      <c r="T46" s="10">
        <v>2736195</v>
      </c>
      <c r="U46" s="10">
        <v>2375686</v>
      </c>
      <c r="V46" s="10">
        <v>987051</v>
      </c>
      <c r="W46" s="10">
        <v>1895266</v>
      </c>
      <c r="X46" s="10">
        <v>1415967</v>
      </c>
      <c r="Y46" s="10">
        <v>766297</v>
      </c>
      <c r="Z46" s="10">
        <v>2807074</v>
      </c>
      <c r="AA46" s="10">
        <v>2602040</v>
      </c>
      <c r="AB46" s="10">
        <v>3300286</v>
      </c>
      <c r="AC46" s="10">
        <v>2751897</v>
      </c>
      <c r="AD46" s="10">
        <v>1156606</v>
      </c>
      <c r="AE46" s="10">
        <v>1488273</v>
      </c>
      <c r="AF46" s="10">
        <v>645834</v>
      </c>
      <c r="AG46" s="10">
        <v>833252</v>
      </c>
      <c r="AH46" s="10">
        <v>1043712</v>
      </c>
      <c r="AI46" s="10">
        <v>545642</v>
      </c>
      <c r="AJ46" s="10">
        <v>4065075</v>
      </c>
      <c r="AK46" s="10">
        <v>695870</v>
      </c>
      <c r="AL46" s="10">
        <v>7381820</v>
      </c>
      <c r="AM46" s="10">
        <v>5297376</v>
      </c>
      <c r="AN46" s="10">
        <v>752320</v>
      </c>
      <c r="AO46" s="10">
        <v>3411881</v>
      </c>
      <c r="AP46" s="10">
        <v>2199326</v>
      </c>
      <c r="AQ46" s="10">
        <v>1135458</v>
      </c>
      <c r="AR46" s="10">
        <v>9430950</v>
      </c>
      <c r="AS46" s="10">
        <v>412144</v>
      </c>
      <c r="AT46" s="10">
        <v>1895096</v>
      </c>
      <c r="AU46" s="10">
        <v>640991</v>
      </c>
      <c r="AV46" s="10">
        <v>1749602</v>
      </c>
      <c r="AW46" s="10">
        <v>9485412</v>
      </c>
      <c r="AX46" s="10">
        <v>1374557</v>
      </c>
      <c r="AY46" s="10">
        <v>459156</v>
      </c>
      <c r="AZ46" s="10">
        <v>5418992</v>
      </c>
      <c r="BA46" s="10">
        <v>2918458</v>
      </c>
      <c r="BB46" s="10">
        <v>1214279</v>
      </c>
      <c r="BC46" s="10">
        <v>2937970</v>
      </c>
      <c r="BD46" s="10">
        <v>775116</v>
      </c>
    </row>
    <row r="47" spans="1:56" ht="15" customHeight="1">
      <c r="A47" s="666" t="s">
        <v>641</v>
      </c>
      <c r="B47" s="666"/>
      <c r="C47" s="666"/>
      <c r="D47" s="10">
        <v>17757708</v>
      </c>
      <c r="E47" s="10"/>
      <c r="F47" s="10"/>
      <c r="G47" s="10">
        <v>178415</v>
      </c>
      <c r="H47" s="10">
        <v>185933</v>
      </c>
      <c r="I47" s="10">
        <v>282873</v>
      </c>
      <c r="J47" s="10">
        <v>106628</v>
      </c>
      <c r="K47" s="10">
        <v>1931457</v>
      </c>
      <c r="L47" s="10">
        <v>221140</v>
      </c>
      <c r="M47" s="10">
        <v>248298</v>
      </c>
      <c r="N47" s="10">
        <v>146507</v>
      </c>
      <c r="O47" s="10">
        <v>633426</v>
      </c>
      <c r="P47" s="10">
        <v>459715</v>
      </c>
      <c r="Q47" s="10">
        <v>44930</v>
      </c>
      <c r="R47" s="10">
        <v>67156</v>
      </c>
      <c r="S47" s="10">
        <v>506574</v>
      </c>
      <c r="T47" s="10">
        <v>263847</v>
      </c>
      <c r="U47" s="10">
        <v>106324</v>
      </c>
      <c r="V47" s="10">
        <v>109890</v>
      </c>
      <c r="W47" s="10">
        <v>285888</v>
      </c>
      <c r="X47" s="10">
        <v>366451</v>
      </c>
      <c r="Y47" s="10">
        <v>91828</v>
      </c>
      <c r="Z47" s="10">
        <v>666408</v>
      </c>
      <c r="AA47" s="10">
        <v>962230</v>
      </c>
      <c r="AB47" s="10">
        <v>375239</v>
      </c>
      <c r="AC47" s="10">
        <v>485123</v>
      </c>
      <c r="AD47" s="10">
        <v>142346</v>
      </c>
      <c r="AE47" s="10">
        <v>314365</v>
      </c>
      <c r="AF47" s="10">
        <v>37466</v>
      </c>
      <c r="AG47" s="10">
        <v>90507</v>
      </c>
      <c r="AH47" s="10">
        <v>98896</v>
      </c>
      <c r="AI47" s="10">
        <v>66713</v>
      </c>
      <c r="AJ47" s="10">
        <v>811687</v>
      </c>
      <c r="AK47" s="10">
        <v>148651</v>
      </c>
      <c r="AL47" s="10">
        <v>1064365</v>
      </c>
      <c r="AM47" s="10">
        <v>604212</v>
      </c>
      <c r="AN47" s="10">
        <v>29140</v>
      </c>
      <c r="AO47" s="10">
        <v>553020</v>
      </c>
      <c r="AP47" s="10">
        <v>226587</v>
      </c>
      <c r="AQ47" s="10">
        <v>232066</v>
      </c>
      <c r="AR47" s="10">
        <v>1151450</v>
      </c>
      <c r="AS47" s="10">
        <v>90313</v>
      </c>
      <c r="AT47" s="10">
        <v>173934</v>
      </c>
      <c r="AU47" s="10">
        <v>49317</v>
      </c>
      <c r="AV47" s="10">
        <v>240927</v>
      </c>
      <c r="AW47" s="10">
        <v>1279130</v>
      </c>
      <c r="AX47" s="10">
        <v>159512</v>
      </c>
      <c r="AY47" s="10">
        <v>112440</v>
      </c>
      <c r="AZ47" s="10">
        <v>713547</v>
      </c>
      <c r="BA47" s="10">
        <v>470737</v>
      </c>
      <c r="BB47" s="10">
        <v>77494</v>
      </c>
      <c r="BC47" s="10">
        <v>52438</v>
      </c>
      <c r="BD47" s="10">
        <v>40168</v>
      </c>
    </row>
    <row r="48" spans="1:56" ht="15" customHeight="1">
      <c r="A48" s="666" t="s">
        <v>642</v>
      </c>
      <c r="B48" s="666"/>
      <c r="C48" s="666"/>
      <c r="D48" s="10">
        <v>52662198</v>
      </c>
      <c r="E48" s="10"/>
      <c r="F48" s="10"/>
      <c r="G48" s="10">
        <v>595676</v>
      </c>
      <c r="H48" s="10">
        <v>435826</v>
      </c>
      <c r="I48" s="10">
        <v>1093410</v>
      </c>
      <c r="J48" s="10">
        <v>338273</v>
      </c>
      <c r="K48" s="10">
        <v>9104578</v>
      </c>
      <c r="L48" s="10">
        <v>1093736</v>
      </c>
      <c r="M48" s="10">
        <v>616242</v>
      </c>
      <c r="N48" s="10">
        <v>340098</v>
      </c>
      <c r="O48" s="10">
        <v>2768672</v>
      </c>
      <c r="P48" s="10">
        <v>1355774</v>
      </c>
      <c r="Q48" s="10">
        <v>228068</v>
      </c>
      <c r="R48" s="10">
        <v>288137</v>
      </c>
      <c r="S48" s="10">
        <v>1970052</v>
      </c>
      <c r="T48" s="10">
        <v>726759</v>
      </c>
      <c r="U48" s="10">
        <v>282045</v>
      </c>
      <c r="V48" s="10">
        <v>350498</v>
      </c>
      <c r="W48" s="10">
        <v>675370</v>
      </c>
      <c r="X48" s="10">
        <v>704416</v>
      </c>
      <c r="Y48" s="10">
        <v>159658</v>
      </c>
      <c r="Z48" s="10">
        <v>1447811</v>
      </c>
      <c r="AA48" s="10">
        <v>990152</v>
      </c>
      <c r="AB48" s="10">
        <v>1537963</v>
      </c>
      <c r="AC48" s="10">
        <v>655076</v>
      </c>
      <c r="AD48" s="10">
        <v>325624</v>
      </c>
      <c r="AE48" s="10">
        <v>783787</v>
      </c>
      <c r="AF48" s="10">
        <v>218878</v>
      </c>
      <c r="AG48" s="10">
        <v>371531</v>
      </c>
      <c r="AH48" s="10">
        <v>339980</v>
      </c>
      <c r="AI48" s="10">
        <v>135173</v>
      </c>
      <c r="AJ48" s="10">
        <v>1421635</v>
      </c>
      <c r="AK48" s="10">
        <v>483190</v>
      </c>
      <c r="AL48" s="10">
        <v>3199404</v>
      </c>
      <c r="AM48" s="10">
        <v>1412095</v>
      </c>
      <c r="AN48" s="10">
        <v>104432</v>
      </c>
      <c r="AO48" s="10">
        <v>1887721</v>
      </c>
      <c r="AP48" s="10">
        <v>611411</v>
      </c>
      <c r="AQ48" s="10">
        <v>945814</v>
      </c>
      <c r="AR48" s="10">
        <v>2182586</v>
      </c>
      <c r="AS48" s="10">
        <v>219705</v>
      </c>
      <c r="AT48" s="10">
        <v>513277</v>
      </c>
      <c r="AU48" s="10">
        <v>125620</v>
      </c>
      <c r="AV48" s="10">
        <v>955135</v>
      </c>
      <c r="AW48" s="10">
        <v>4052989</v>
      </c>
      <c r="AX48" s="10">
        <v>379926</v>
      </c>
      <c r="AY48" s="10">
        <v>155570</v>
      </c>
      <c r="AZ48" s="10">
        <v>1586514</v>
      </c>
      <c r="BA48" s="10">
        <v>1039580</v>
      </c>
      <c r="BB48" s="10">
        <v>306006</v>
      </c>
      <c r="BC48" s="10">
        <v>1006021</v>
      </c>
      <c r="BD48" s="10">
        <v>140304</v>
      </c>
    </row>
    <row r="49" spans="1:56" ht="15" customHeight="1">
      <c r="A49" s="666" t="s">
        <v>643</v>
      </c>
      <c r="B49" s="666"/>
      <c r="C49" s="666"/>
      <c r="D49" s="10">
        <v>24358711</v>
      </c>
      <c r="E49" s="10"/>
      <c r="F49" s="10"/>
      <c r="G49" s="10">
        <v>270436</v>
      </c>
      <c r="H49" s="10">
        <v>564528</v>
      </c>
      <c r="I49" s="10">
        <v>314216</v>
      </c>
      <c r="J49" s="10">
        <v>282203</v>
      </c>
      <c r="K49" s="10">
        <v>5627729</v>
      </c>
      <c r="L49" s="10">
        <v>425244</v>
      </c>
      <c r="M49" s="10">
        <v>209028</v>
      </c>
      <c r="N49" s="10">
        <v>79663</v>
      </c>
      <c r="O49" s="10">
        <v>1614036</v>
      </c>
      <c r="P49" s="10">
        <v>582562</v>
      </c>
      <c r="Q49" s="10">
        <v>154917</v>
      </c>
      <c r="R49" s="10">
        <v>256214</v>
      </c>
      <c r="S49" s="10">
        <v>267789</v>
      </c>
      <c r="T49" s="10">
        <v>373597</v>
      </c>
      <c r="U49" s="10">
        <v>306130</v>
      </c>
      <c r="V49" s="10">
        <v>224604</v>
      </c>
      <c r="W49" s="10">
        <v>460233</v>
      </c>
      <c r="X49" s="10">
        <v>847952</v>
      </c>
      <c r="Y49" s="10">
        <v>138344</v>
      </c>
      <c r="Z49" s="10">
        <v>516597</v>
      </c>
      <c r="AA49" s="10">
        <v>281180</v>
      </c>
      <c r="AB49" s="10">
        <v>379182</v>
      </c>
      <c r="AC49" s="10">
        <v>656288</v>
      </c>
      <c r="AD49" s="10">
        <v>312207</v>
      </c>
      <c r="AE49" s="10">
        <v>375964</v>
      </c>
      <c r="AF49" s="10">
        <v>311697</v>
      </c>
      <c r="AG49" s="10">
        <v>218809</v>
      </c>
      <c r="AH49" s="10">
        <v>148965</v>
      </c>
      <c r="AI49" s="10">
        <v>60669</v>
      </c>
      <c r="AJ49" s="10">
        <v>582909</v>
      </c>
      <c r="AK49" s="10">
        <v>201119</v>
      </c>
      <c r="AL49" s="10">
        <v>572127</v>
      </c>
      <c r="AM49" s="10">
        <v>520176</v>
      </c>
      <c r="AN49" s="10">
        <v>150952</v>
      </c>
      <c r="AO49" s="10">
        <v>415331</v>
      </c>
      <c r="AP49" s="10">
        <v>163410</v>
      </c>
      <c r="AQ49" s="10">
        <v>473168</v>
      </c>
      <c r="AR49" s="10">
        <v>784111</v>
      </c>
      <c r="AS49" s="10">
        <v>78868</v>
      </c>
      <c r="AT49" s="10">
        <v>208474</v>
      </c>
      <c r="AU49" s="10">
        <v>166839</v>
      </c>
      <c r="AV49" s="10">
        <v>387474</v>
      </c>
      <c r="AW49" s="10">
        <v>799779</v>
      </c>
      <c r="AX49" s="10">
        <v>241862</v>
      </c>
      <c r="AY49" s="10">
        <v>123678</v>
      </c>
      <c r="AZ49" s="10">
        <v>302288</v>
      </c>
      <c r="BA49" s="10">
        <v>856296</v>
      </c>
      <c r="BB49" s="10">
        <v>267618</v>
      </c>
      <c r="BC49" s="10">
        <v>562898</v>
      </c>
      <c r="BD49" s="10">
        <v>238351</v>
      </c>
    </row>
    <row r="50" spans="1:56" ht="15" customHeight="1">
      <c r="A50" s="666" t="s">
        <v>644</v>
      </c>
      <c r="B50" s="666"/>
      <c r="C50" s="666"/>
      <c r="D50" s="10">
        <v>6705549</v>
      </c>
      <c r="E50" s="10"/>
      <c r="F50" s="10"/>
      <c r="G50" s="10">
        <v>24709</v>
      </c>
      <c r="H50" s="10">
        <v>23286</v>
      </c>
      <c r="I50" s="10">
        <v>105119</v>
      </c>
      <c r="J50" s="10">
        <v>69165</v>
      </c>
      <c r="K50" s="10">
        <v>759813</v>
      </c>
      <c r="L50" s="10">
        <v>111682</v>
      </c>
      <c r="M50" s="10">
        <v>35946</v>
      </c>
      <c r="N50" s="10">
        <v>48054</v>
      </c>
      <c r="O50" s="10">
        <v>194489</v>
      </c>
      <c r="P50" s="10">
        <v>209145</v>
      </c>
      <c r="Q50" s="10">
        <v>74519</v>
      </c>
      <c r="R50" s="10">
        <v>43676</v>
      </c>
      <c r="S50" s="10">
        <v>229057</v>
      </c>
      <c r="T50" s="10">
        <v>56697</v>
      </c>
      <c r="U50" s="10">
        <v>28170</v>
      </c>
      <c r="V50" s="10">
        <v>44140</v>
      </c>
      <c r="W50" s="10">
        <v>136026</v>
      </c>
      <c r="X50" s="10">
        <v>323907</v>
      </c>
      <c r="Y50" s="10">
        <v>8170</v>
      </c>
      <c r="Z50" s="10">
        <v>276646</v>
      </c>
      <c r="AA50" s="10">
        <v>202272</v>
      </c>
      <c r="AB50" s="10">
        <v>131790</v>
      </c>
      <c r="AC50" s="10">
        <v>272374</v>
      </c>
      <c r="AD50" s="10">
        <v>40626</v>
      </c>
      <c r="AE50" s="10">
        <v>41499</v>
      </c>
      <c r="AF50" s="10">
        <v>16694</v>
      </c>
      <c r="AG50" s="10">
        <v>60743</v>
      </c>
      <c r="AH50" s="10">
        <v>28748</v>
      </c>
      <c r="AI50" s="10">
        <v>25699</v>
      </c>
      <c r="AJ50" s="10">
        <v>168373</v>
      </c>
      <c r="AK50" s="10">
        <v>48546</v>
      </c>
      <c r="AL50" s="10">
        <v>732973</v>
      </c>
      <c r="AM50" s="10">
        <v>222336</v>
      </c>
      <c r="AN50" s="10">
        <v>25277</v>
      </c>
      <c r="AO50" s="10">
        <v>213228</v>
      </c>
      <c r="AP50" s="10">
        <v>64136</v>
      </c>
      <c r="AQ50" s="10">
        <v>111855</v>
      </c>
      <c r="AR50" s="10">
        <v>322044</v>
      </c>
      <c r="AS50" s="10">
        <v>37891</v>
      </c>
      <c r="AT50" s="10">
        <v>124542</v>
      </c>
      <c r="AU50" s="10">
        <v>36925</v>
      </c>
      <c r="AV50" s="10">
        <v>101766</v>
      </c>
      <c r="AW50" s="10">
        <v>289218</v>
      </c>
      <c r="AX50" s="10">
        <v>55646</v>
      </c>
      <c r="AY50" s="10">
        <v>22481</v>
      </c>
      <c r="AZ50" s="10">
        <v>161630</v>
      </c>
      <c r="BA50" s="10">
        <v>243432</v>
      </c>
      <c r="BB50" s="10">
        <v>52130</v>
      </c>
      <c r="BC50" s="10">
        <v>24942</v>
      </c>
      <c r="BD50" s="10">
        <v>23317</v>
      </c>
    </row>
    <row r="51" spans="1:56" ht="15" customHeight="1">
      <c r="A51" s="666" t="s">
        <v>645</v>
      </c>
      <c r="B51" s="666"/>
      <c r="C51" s="666"/>
      <c r="D51" s="10">
        <v>65492770</v>
      </c>
      <c r="E51" s="10"/>
      <c r="F51" s="10"/>
      <c r="G51" s="10">
        <v>675722</v>
      </c>
      <c r="H51" s="10">
        <v>956935</v>
      </c>
      <c r="I51" s="10">
        <v>805423</v>
      </c>
      <c r="J51" s="10">
        <v>658461</v>
      </c>
      <c r="K51" s="10">
        <v>8872757</v>
      </c>
      <c r="L51" s="10">
        <v>1220746</v>
      </c>
      <c r="M51" s="10">
        <v>1380580</v>
      </c>
      <c r="N51" s="10">
        <v>555585</v>
      </c>
      <c r="O51" s="10">
        <v>2495442</v>
      </c>
      <c r="P51" s="10">
        <v>1118066</v>
      </c>
      <c r="Q51" s="10">
        <v>635783</v>
      </c>
      <c r="R51" s="10">
        <v>481368</v>
      </c>
      <c r="S51" s="10">
        <v>1761779</v>
      </c>
      <c r="T51" s="10">
        <v>836971</v>
      </c>
      <c r="U51" s="10">
        <v>610017</v>
      </c>
      <c r="V51" s="10">
        <v>484466</v>
      </c>
      <c r="W51" s="10">
        <v>1190390</v>
      </c>
      <c r="X51" s="10">
        <v>988958</v>
      </c>
      <c r="Y51" s="10">
        <v>412349</v>
      </c>
      <c r="Z51" s="10">
        <v>1561621</v>
      </c>
      <c r="AA51" s="10">
        <v>2469921</v>
      </c>
      <c r="AB51" s="10">
        <v>1369692</v>
      </c>
      <c r="AC51" s="10">
        <v>1217850</v>
      </c>
      <c r="AD51" s="10">
        <v>410975</v>
      </c>
      <c r="AE51" s="10">
        <v>896326</v>
      </c>
      <c r="AF51" s="10">
        <v>380365</v>
      </c>
      <c r="AG51" s="10">
        <v>314105</v>
      </c>
      <c r="AH51" s="10">
        <v>445318</v>
      </c>
      <c r="AI51" s="10">
        <v>326177</v>
      </c>
      <c r="AJ51" s="10">
        <v>2108076</v>
      </c>
      <c r="AK51" s="10">
        <v>488612</v>
      </c>
      <c r="AL51" s="10">
        <v>6068731</v>
      </c>
      <c r="AM51" s="10">
        <v>1970736</v>
      </c>
      <c r="AN51" s="10">
        <v>182472</v>
      </c>
      <c r="AO51" s="10">
        <v>2477309</v>
      </c>
      <c r="AP51" s="10">
        <v>835727</v>
      </c>
      <c r="AQ51" s="10">
        <v>1725228</v>
      </c>
      <c r="AR51" s="10">
        <v>2761463</v>
      </c>
      <c r="AS51" s="10">
        <v>556367</v>
      </c>
      <c r="AT51" s="10">
        <v>693227</v>
      </c>
      <c r="AU51" s="10">
        <v>218759</v>
      </c>
      <c r="AV51" s="10">
        <v>1306762</v>
      </c>
      <c r="AW51" s="10">
        <v>2385410</v>
      </c>
      <c r="AX51" s="10">
        <v>1055766</v>
      </c>
      <c r="AY51" s="10">
        <v>207844</v>
      </c>
      <c r="AZ51" s="10">
        <v>1504339</v>
      </c>
      <c r="BA51" s="10">
        <v>1251289</v>
      </c>
      <c r="BB51" s="10">
        <v>460016</v>
      </c>
      <c r="BC51" s="10">
        <v>1263104</v>
      </c>
      <c r="BD51" s="10">
        <v>437385</v>
      </c>
    </row>
    <row r="52" spans="1:56" ht="15" customHeight="1">
      <c r="A52" s="666" t="s">
        <v>646</v>
      </c>
      <c r="B52" s="666"/>
      <c r="C52" s="666"/>
      <c r="D52" s="10">
        <v>46266003</v>
      </c>
      <c r="E52" s="10"/>
      <c r="F52" s="10"/>
      <c r="G52" s="10">
        <v>395811</v>
      </c>
      <c r="H52" s="10">
        <v>206450</v>
      </c>
      <c r="I52" s="10">
        <v>538684</v>
      </c>
      <c r="J52" s="10">
        <v>152956</v>
      </c>
      <c r="K52" s="10">
        <v>7033873</v>
      </c>
      <c r="L52" s="10">
        <v>775965</v>
      </c>
      <c r="M52" s="10">
        <v>1607284</v>
      </c>
      <c r="N52" s="10">
        <v>211914</v>
      </c>
      <c r="O52" s="10">
        <v>864979</v>
      </c>
      <c r="P52" s="10">
        <v>594551</v>
      </c>
      <c r="Q52" s="10">
        <v>100246</v>
      </c>
      <c r="R52" s="10">
        <v>142614</v>
      </c>
      <c r="S52" s="10">
        <v>4391562</v>
      </c>
      <c r="T52" s="10">
        <v>978441</v>
      </c>
      <c r="U52" s="10">
        <v>215360</v>
      </c>
      <c r="V52" s="10">
        <v>165644</v>
      </c>
      <c r="W52" s="10">
        <v>664904</v>
      </c>
      <c r="X52" s="10">
        <v>810683</v>
      </c>
      <c r="Y52" s="10">
        <v>158613</v>
      </c>
      <c r="Z52" s="10">
        <v>1239474</v>
      </c>
      <c r="AA52" s="10">
        <v>2581293</v>
      </c>
      <c r="AB52" s="10">
        <v>1703170</v>
      </c>
      <c r="AC52" s="10">
        <v>572530</v>
      </c>
      <c r="AD52" s="10">
        <v>295707</v>
      </c>
      <c r="AE52" s="10">
        <v>769954</v>
      </c>
      <c r="AF52" s="10">
        <v>108990</v>
      </c>
      <c r="AG52" s="10">
        <v>58856</v>
      </c>
      <c r="AH52" s="10">
        <v>139415</v>
      </c>
      <c r="AI52" s="10">
        <v>315144</v>
      </c>
      <c r="AJ52" s="10">
        <v>2227056</v>
      </c>
      <c r="AK52" s="10">
        <v>417814</v>
      </c>
      <c r="AL52" s="10">
        <v>4198647</v>
      </c>
      <c r="AM52" s="10">
        <v>643100</v>
      </c>
      <c r="AN52" s="10">
        <v>72639</v>
      </c>
      <c r="AO52" s="10">
        <v>1510494</v>
      </c>
      <c r="AP52" s="10">
        <v>367609</v>
      </c>
      <c r="AQ52" s="10">
        <v>414808</v>
      </c>
      <c r="AR52" s="10">
        <v>1586991</v>
      </c>
      <c r="AS52" s="10">
        <v>444386</v>
      </c>
      <c r="AT52" s="10">
        <v>271812</v>
      </c>
      <c r="AU52" s="10">
        <v>123352</v>
      </c>
      <c r="AV52" s="10">
        <v>310926</v>
      </c>
      <c r="AW52" s="10">
        <v>1681348</v>
      </c>
      <c r="AX52" s="10">
        <v>223770</v>
      </c>
      <c r="AY52" s="10">
        <v>102914</v>
      </c>
      <c r="AZ52" s="10">
        <v>1162211</v>
      </c>
      <c r="BA52" s="10">
        <v>1521343</v>
      </c>
      <c r="BB52" s="10">
        <v>588911</v>
      </c>
      <c r="BC52" s="10">
        <v>577112</v>
      </c>
      <c r="BD52" s="10">
        <v>23693</v>
      </c>
    </row>
    <row r="53" spans="1:56" ht="25.5" customHeight="1">
      <c r="A53" s="666" t="s">
        <v>647</v>
      </c>
      <c r="B53" s="666"/>
      <c r="C53" s="666"/>
      <c r="D53" s="10">
        <v>100129501</v>
      </c>
      <c r="E53" s="10"/>
      <c r="F53" s="10"/>
      <c r="G53" s="10">
        <v>1233507</v>
      </c>
      <c r="H53" s="10">
        <v>2182665</v>
      </c>
      <c r="I53" s="10">
        <v>509819</v>
      </c>
      <c r="J53" s="10">
        <v>518242</v>
      </c>
      <c r="K53" s="10">
        <v>10371309</v>
      </c>
      <c r="L53" s="10">
        <v>1528907</v>
      </c>
      <c r="M53" s="10">
        <v>1621343</v>
      </c>
      <c r="N53" s="10">
        <v>622068</v>
      </c>
      <c r="O53" s="10">
        <v>6649573</v>
      </c>
      <c r="P53" s="10">
        <v>1522808</v>
      </c>
      <c r="Q53" s="10">
        <v>2315896</v>
      </c>
      <c r="R53" s="10">
        <v>393641</v>
      </c>
      <c r="S53" s="10">
        <v>9469139</v>
      </c>
      <c r="T53" s="10">
        <v>1154360</v>
      </c>
      <c r="U53" s="10">
        <v>714086</v>
      </c>
      <c r="V53" s="10">
        <v>409958</v>
      </c>
      <c r="W53" s="10">
        <v>1231396</v>
      </c>
      <c r="X53" s="10">
        <v>2552712</v>
      </c>
      <c r="Y53" s="10">
        <v>564811</v>
      </c>
      <c r="Z53" s="10">
        <v>2384519</v>
      </c>
      <c r="AA53" s="10">
        <v>5390663</v>
      </c>
      <c r="AB53" s="10">
        <v>2317846</v>
      </c>
      <c r="AC53" s="10">
        <v>1535025</v>
      </c>
      <c r="AD53" s="10">
        <v>766985</v>
      </c>
      <c r="AE53" s="10">
        <v>1197528</v>
      </c>
      <c r="AF53" s="10">
        <v>300891</v>
      </c>
      <c r="AG53" s="10">
        <v>492660</v>
      </c>
      <c r="AH53" s="10">
        <v>685047</v>
      </c>
      <c r="AI53" s="10">
        <v>867676</v>
      </c>
      <c r="AJ53" s="10">
        <v>2510715</v>
      </c>
      <c r="AK53" s="10">
        <v>966602</v>
      </c>
      <c r="AL53" s="10">
        <v>9076242</v>
      </c>
      <c r="AM53" s="10">
        <v>2115712</v>
      </c>
      <c r="AN53" s="10">
        <v>584418</v>
      </c>
      <c r="AO53" s="10">
        <v>1469198</v>
      </c>
      <c r="AP53" s="10">
        <v>692017</v>
      </c>
      <c r="AQ53" s="10">
        <v>2393681</v>
      </c>
      <c r="AR53" s="10">
        <v>2572474</v>
      </c>
      <c r="AS53" s="10">
        <v>429262</v>
      </c>
      <c r="AT53" s="10">
        <v>1444690</v>
      </c>
      <c r="AU53" s="10">
        <v>286717</v>
      </c>
      <c r="AV53" s="10">
        <v>1288553</v>
      </c>
      <c r="AW53" s="10">
        <v>5386388</v>
      </c>
      <c r="AX53" s="10">
        <v>749899</v>
      </c>
      <c r="AY53" s="10">
        <v>290135</v>
      </c>
      <c r="AZ53" s="10">
        <v>2282765</v>
      </c>
      <c r="BA53" s="10">
        <v>1615876</v>
      </c>
      <c r="BB53" s="10">
        <v>781245</v>
      </c>
      <c r="BC53" s="10">
        <v>1055459</v>
      </c>
      <c r="BD53" s="10">
        <v>632373</v>
      </c>
    </row>
    <row r="54" spans="1:56" ht="25.5" customHeight="1">
      <c r="A54" s="666" t="s">
        <v>648</v>
      </c>
      <c r="B54" s="666"/>
      <c r="C54" s="666"/>
      <c r="D54" s="10">
        <v>41621443</v>
      </c>
      <c r="E54" s="10"/>
      <c r="F54" s="10"/>
      <c r="G54" s="10">
        <v>135</v>
      </c>
      <c r="H54" s="10">
        <v>125374</v>
      </c>
      <c r="I54" s="10">
        <v>35359</v>
      </c>
      <c r="J54" s="10">
        <v>5672</v>
      </c>
      <c r="K54" s="10">
        <v>1662973</v>
      </c>
      <c r="L54" s="10">
        <v>13477</v>
      </c>
      <c r="M54" s="10">
        <v>588964</v>
      </c>
      <c r="N54" s="10">
        <v>157209</v>
      </c>
      <c r="O54" s="10">
        <v>403808</v>
      </c>
      <c r="P54" s="10">
        <v>38084</v>
      </c>
      <c r="Q54" s="577"/>
      <c r="R54" s="10">
        <v>2955</v>
      </c>
      <c r="S54" s="10">
        <v>1303830</v>
      </c>
      <c r="T54" s="10">
        <v>81177</v>
      </c>
      <c r="U54" s="10">
        <v>46946</v>
      </c>
      <c r="V54" s="577"/>
      <c r="W54" s="10">
        <v>56852</v>
      </c>
      <c r="X54" s="10">
        <v>6531</v>
      </c>
      <c r="Y54" s="10">
        <v>28486</v>
      </c>
      <c r="Z54" s="10">
        <v>1867763</v>
      </c>
      <c r="AA54" s="10">
        <v>3765986</v>
      </c>
      <c r="AB54" s="10">
        <v>307046</v>
      </c>
      <c r="AC54" s="10">
        <v>663690</v>
      </c>
      <c r="AD54" s="10">
        <v>0</v>
      </c>
      <c r="AE54" s="10">
        <v>52693</v>
      </c>
      <c r="AF54" s="10">
        <v>18572</v>
      </c>
      <c r="AG54" s="577"/>
      <c r="AH54" s="10">
        <v>52779</v>
      </c>
      <c r="AI54" s="10">
        <v>12634</v>
      </c>
      <c r="AJ54" s="10">
        <v>2870443</v>
      </c>
      <c r="AK54" s="10">
        <v>14342</v>
      </c>
      <c r="AL54" s="10">
        <v>21068934</v>
      </c>
      <c r="AM54" s="10">
        <v>203229</v>
      </c>
      <c r="AN54" s="10">
        <v>184393</v>
      </c>
      <c r="AO54" s="10">
        <v>50086</v>
      </c>
      <c r="AP54" s="10">
        <v>1556912</v>
      </c>
      <c r="AQ54" s="10">
        <v>69852</v>
      </c>
      <c r="AR54" s="10">
        <v>1514990</v>
      </c>
      <c r="AS54" s="10">
        <v>116975</v>
      </c>
      <c r="AT54" s="10">
        <v>1780691</v>
      </c>
      <c r="AU54" s="577"/>
      <c r="AV54" s="10">
        <v>179</v>
      </c>
      <c r="AW54" s="10">
        <v>117305</v>
      </c>
      <c r="AX54" s="577"/>
      <c r="AY54" s="10">
        <v>30710</v>
      </c>
      <c r="AZ54" s="10">
        <v>500230</v>
      </c>
      <c r="BA54" s="10">
        <v>143898</v>
      </c>
      <c r="BB54" s="10">
        <v>18843</v>
      </c>
      <c r="BC54" s="10">
        <v>40766</v>
      </c>
      <c r="BD54" s="10">
        <v>39670</v>
      </c>
    </row>
    <row r="55" spans="1:56" ht="15" customHeight="1">
      <c r="A55" s="666" t="s">
        <v>649</v>
      </c>
      <c r="B55" s="666"/>
      <c r="C55" s="666"/>
      <c r="D55" s="10">
        <v>6697774</v>
      </c>
      <c r="E55" s="10"/>
      <c r="F55" s="10"/>
      <c r="G55" s="10">
        <v>340566</v>
      </c>
      <c r="H55" s="577"/>
      <c r="I55" s="577"/>
      <c r="J55" s="577"/>
      <c r="K55" s="577"/>
      <c r="L55" s="577"/>
      <c r="M55" s="577"/>
      <c r="N55" s="577"/>
      <c r="O55" s="577"/>
      <c r="P55" s="577"/>
      <c r="Q55" s="577"/>
      <c r="R55" s="10">
        <v>134897</v>
      </c>
      <c r="S55" s="577"/>
      <c r="T55" s="577"/>
      <c r="U55" s="10">
        <v>222840</v>
      </c>
      <c r="V55" s="577"/>
      <c r="W55" s="10">
        <v>5600</v>
      </c>
      <c r="X55" s="577"/>
      <c r="Y55" s="10">
        <v>0</v>
      </c>
      <c r="Z55" s="577"/>
      <c r="AA55" s="577"/>
      <c r="AB55" s="10">
        <v>903029</v>
      </c>
      <c r="AC55" s="577"/>
      <c r="AD55" s="10">
        <v>296423</v>
      </c>
      <c r="AE55" s="577"/>
      <c r="AF55" s="10">
        <v>85974</v>
      </c>
      <c r="AG55" s="577"/>
      <c r="AH55" s="577"/>
      <c r="AI55" s="10">
        <v>550093</v>
      </c>
      <c r="AJ55" s="577"/>
      <c r="AK55" s="577"/>
      <c r="AL55" s="577"/>
      <c r="AM55" s="577"/>
      <c r="AN55" s="577"/>
      <c r="AO55" s="10">
        <v>567814</v>
      </c>
      <c r="AP55" s="577"/>
      <c r="AQ55" s="10">
        <v>469412</v>
      </c>
      <c r="AR55" s="10">
        <v>1937382</v>
      </c>
      <c r="AS55" s="577"/>
      <c r="AT55" s="577"/>
      <c r="AU55" s="577"/>
      <c r="AV55" s="577"/>
      <c r="AW55" s="577"/>
      <c r="AX55" s="10">
        <v>286824</v>
      </c>
      <c r="AY55" s="10">
        <v>64164</v>
      </c>
      <c r="AZ55" s="10">
        <v>653778</v>
      </c>
      <c r="BA55" s="10">
        <v>0</v>
      </c>
      <c r="BB55" s="10">
        <v>76949</v>
      </c>
      <c r="BC55" s="577"/>
      <c r="BD55" s="10">
        <v>102029</v>
      </c>
    </row>
    <row r="56" spans="1:56" ht="25.5" customHeight="1">
      <c r="A56" s="666" t="s">
        <v>650</v>
      </c>
      <c r="B56" s="666"/>
      <c r="C56" s="666"/>
      <c r="D56" s="10">
        <v>304360927</v>
      </c>
      <c r="E56" s="10"/>
      <c r="F56" s="10"/>
      <c r="G56" s="10">
        <v>3606905</v>
      </c>
      <c r="H56" s="10">
        <v>1407704</v>
      </c>
      <c r="I56" s="10">
        <v>4460692</v>
      </c>
      <c r="J56" s="10">
        <v>2081914</v>
      </c>
      <c r="K56" s="10">
        <v>53930038</v>
      </c>
      <c r="L56" s="10">
        <v>5739700</v>
      </c>
      <c r="M56" s="10">
        <v>4900605</v>
      </c>
      <c r="N56" s="10">
        <v>730430</v>
      </c>
      <c r="O56" s="10">
        <v>9748062</v>
      </c>
      <c r="P56" s="10">
        <v>6926880</v>
      </c>
      <c r="Q56" s="10">
        <v>1585961</v>
      </c>
      <c r="R56" s="10">
        <v>1182763</v>
      </c>
      <c r="S56" s="10">
        <v>15584455</v>
      </c>
      <c r="T56" s="10">
        <v>2864972</v>
      </c>
      <c r="U56" s="10">
        <v>2701242</v>
      </c>
      <c r="V56" s="10">
        <v>1940239</v>
      </c>
      <c r="W56" s="10">
        <v>4649330</v>
      </c>
      <c r="X56" s="10">
        <v>4707859</v>
      </c>
      <c r="Y56" s="10">
        <v>1053917</v>
      </c>
      <c r="Z56" s="10">
        <v>4496987</v>
      </c>
      <c r="AA56" s="10">
        <v>6967133</v>
      </c>
      <c r="AB56" s="10">
        <v>8197236</v>
      </c>
      <c r="AC56" s="10">
        <v>5679060</v>
      </c>
      <c r="AD56" s="10">
        <v>2876024</v>
      </c>
      <c r="AE56" s="10">
        <v>4907655</v>
      </c>
      <c r="AF56" s="10">
        <v>1108873</v>
      </c>
      <c r="AG56" s="10">
        <v>806192</v>
      </c>
      <c r="AH56" s="10">
        <v>2755209</v>
      </c>
      <c r="AI56" s="10">
        <v>823664</v>
      </c>
      <c r="AJ56" s="10">
        <v>13848917</v>
      </c>
      <c r="AK56" s="10">
        <v>2494069</v>
      </c>
      <c r="AL56" s="10">
        <v>23286369</v>
      </c>
      <c r="AM56" s="10">
        <v>6344451</v>
      </c>
      <c r="AN56" s="10">
        <v>631076</v>
      </c>
      <c r="AO56" s="10">
        <v>17367367</v>
      </c>
      <c r="AP56" s="10">
        <v>2682398</v>
      </c>
      <c r="AQ56" s="10">
        <v>5928802</v>
      </c>
      <c r="AR56" s="10">
        <v>12811434</v>
      </c>
      <c r="AS56" s="10">
        <v>1284611</v>
      </c>
      <c r="AT56" s="10">
        <v>4237014</v>
      </c>
      <c r="AU56" s="10">
        <v>597714</v>
      </c>
      <c r="AV56" s="10">
        <v>2774392</v>
      </c>
      <c r="AW56" s="10">
        <v>18463615</v>
      </c>
      <c r="AX56" s="10">
        <v>1936994</v>
      </c>
      <c r="AY56" s="10">
        <v>411082</v>
      </c>
      <c r="AZ56" s="10">
        <v>5204214</v>
      </c>
      <c r="BA56" s="10">
        <v>7563671</v>
      </c>
      <c r="BB56" s="10">
        <v>1568700</v>
      </c>
      <c r="BC56" s="10">
        <v>5665042</v>
      </c>
      <c r="BD56" s="10">
        <v>837295</v>
      </c>
    </row>
    <row r="57" spans="1:56" ht="25.5" customHeight="1">
      <c r="A57" s="666"/>
      <c r="B57" s="666"/>
      <c r="C57" s="666"/>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66"/>
      <c r="B58" s="666"/>
      <c r="C58" s="666"/>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66"/>
      <c r="B59" s="666"/>
      <c r="C59" s="666"/>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66"/>
      <c r="B60" s="666"/>
      <c r="C60" s="666"/>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66" t="s">
        <v>295</v>
      </c>
      <c r="B61" s="666"/>
      <c r="C61" s="666"/>
      <c r="D61" s="577"/>
      <c r="E61" s="577"/>
      <c r="F61" s="577"/>
      <c r="G61" s="577"/>
      <c r="H61" s="577"/>
      <c r="I61" s="577"/>
      <c r="J61" s="577"/>
      <c r="K61" s="577"/>
      <c r="L61" s="577"/>
      <c r="M61" s="577"/>
      <c r="N61" s="577"/>
      <c r="O61" s="577"/>
      <c r="P61" s="577"/>
      <c r="Q61" s="577"/>
      <c r="R61" s="577"/>
      <c r="S61" s="577"/>
      <c r="T61" s="577"/>
      <c r="U61" s="577"/>
      <c r="V61" s="577"/>
      <c r="W61" s="577"/>
      <c r="X61" s="577"/>
      <c r="Y61" s="577"/>
      <c r="Z61" s="577"/>
      <c r="AA61" s="577"/>
      <c r="AB61" s="577"/>
      <c r="AC61" s="577"/>
      <c r="AD61" s="577"/>
      <c r="AE61" s="577"/>
      <c r="AF61" s="577"/>
      <c r="AG61" s="577"/>
      <c r="AH61" s="577"/>
      <c r="AI61" s="577"/>
      <c r="AJ61" s="577"/>
      <c r="AK61" s="577"/>
      <c r="AL61" s="577"/>
      <c r="AM61" s="577"/>
      <c r="AN61" s="577"/>
      <c r="AO61" s="577"/>
      <c r="AP61" s="577"/>
      <c r="AQ61" s="577"/>
      <c r="AR61" s="577"/>
      <c r="AS61" s="577"/>
      <c r="AT61" s="577"/>
      <c r="AU61" s="577"/>
      <c r="AV61" s="577"/>
      <c r="AW61" s="577"/>
      <c r="AX61" s="577"/>
      <c r="AY61" s="577"/>
      <c r="AZ61" s="577"/>
      <c r="BA61" s="577"/>
      <c r="BB61" s="577"/>
      <c r="BC61" s="577"/>
      <c r="BD61" s="577"/>
    </row>
    <row r="62" spans="1:56" ht="25.5" customHeight="1">
      <c r="A62" s="666" t="s">
        <v>651</v>
      </c>
      <c r="B62" s="666"/>
      <c r="C62" s="666"/>
      <c r="D62" s="10">
        <v>1173606967</v>
      </c>
      <c r="E62" s="10"/>
      <c r="F62" s="10"/>
      <c r="G62" s="10">
        <v>9856082</v>
      </c>
      <c r="H62" s="10">
        <v>5889417</v>
      </c>
      <c r="I62" s="10">
        <v>13703759</v>
      </c>
      <c r="J62" s="10">
        <v>6832598</v>
      </c>
      <c r="K62" s="10">
        <v>148027188</v>
      </c>
      <c r="L62" s="10">
        <v>17853552</v>
      </c>
      <c r="M62" s="10">
        <v>40287423</v>
      </c>
      <c r="N62" s="10">
        <v>5127188</v>
      </c>
      <c r="O62" s="10">
        <v>27593512</v>
      </c>
      <c r="P62" s="10">
        <v>13305788</v>
      </c>
      <c r="Q62" s="10">
        <v>9870931</v>
      </c>
      <c r="R62" s="10">
        <v>3439046</v>
      </c>
      <c r="S62" s="10">
        <v>67495522</v>
      </c>
      <c r="T62" s="10">
        <v>22026355</v>
      </c>
      <c r="U62" s="10">
        <v>6270052</v>
      </c>
      <c r="V62" s="10">
        <v>6136579</v>
      </c>
      <c r="W62" s="10">
        <v>14617245</v>
      </c>
      <c r="X62" s="10">
        <v>18155260</v>
      </c>
      <c r="Y62" s="10">
        <v>4759978</v>
      </c>
      <c r="Z62" s="10">
        <v>27998569</v>
      </c>
      <c r="AA62" s="10">
        <v>78620996</v>
      </c>
      <c r="AB62" s="10">
        <v>33563347</v>
      </c>
      <c r="AC62" s="10">
        <v>16600028</v>
      </c>
      <c r="AD62" s="10">
        <v>7252112</v>
      </c>
      <c r="AE62" s="10">
        <v>17854734</v>
      </c>
      <c r="AF62" s="10">
        <v>2739404</v>
      </c>
      <c r="AG62" s="10">
        <v>2056773</v>
      </c>
      <c r="AH62" s="10">
        <v>3435955</v>
      </c>
      <c r="AI62" s="10">
        <v>7739271</v>
      </c>
      <c r="AJ62" s="10">
        <v>65574574</v>
      </c>
      <c r="AK62" s="10">
        <v>7268214</v>
      </c>
      <c r="AL62" s="10">
        <v>147960540</v>
      </c>
      <c r="AM62" s="10">
        <v>15354553</v>
      </c>
      <c r="AN62" s="10">
        <v>3040855</v>
      </c>
      <c r="AO62" s="10">
        <v>31622762</v>
      </c>
      <c r="AP62" s="10">
        <v>8910608</v>
      </c>
      <c r="AQ62" s="10">
        <v>14285969</v>
      </c>
      <c r="AR62" s="10">
        <v>49064189</v>
      </c>
      <c r="AS62" s="10">
        <v>9093878</v>
      </c>
      <c r="AT62" s="10">
        <v>14571479</v>
      </c>
      <c r="AU62" s="10">
        <v>3739690</v>
      </c>
      <c r="AV62" s="10">
        <v>6289301</v>
      </c>
      <c r="AW62" s="10">
        <v>51529919</v>
      </c>
      <c r="AX62" s="10">
        <v>7355005</v>
      </c>
      <c r="AY62" s="10">
        <v>3580807</v>
      </c>
      <c r="AZ62" s="10">
        <v>29074498</v>
      </c>
      <c r="BA62" s="10">
        <v>33926356</v>
      </c>
      <c r="BB62" s="10">
        <v>8610296</v>
      </c>
      <c r="BC62" s="10">
        <v>22812370</v>
      </c>
      <c r="BD62" s="10">
        <v>832440</v>
      </c>
    </row>
    <row r="63" spans="1:56">
      <c r="A63" s="666" t="s">
        <v>295</v>
      </c>
      <c r="B63" s="666"/>
      <c r="C63" s="666"/>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7"/>
      <c r="AC63" s="577"/>
      <c r="AD63" s="577"/>
      <c r="AE63" s="577"/>
      <c r="AF63" s="577"/>
      <c r="AG63" s="577"/>
      <c r="AH63" s="577"/>
      <c r="AI63" s="577"/>
      <c r="AJ63" s="577"/>
      <c r="AK63" s="577"/>
      <c r="AL63" s="577"/>
      <c r="AM63" s="577"/>
      <c r="AN63" s="577"/>
      <c r="AO63" s="577"/>
      <c r="AP63" s="577"/>
      <c r="AQ63" s="577"/>
      <c r="AR63" s="577"/>
      <c r="AS63" s="577"/>
      <c r="AT63" s="577"/>
      <c r="AU63" s="577"/>
      <c r="AV63" s="577"/>
      <c r="AW63" s="577"/>
      <c r="AX63" s="577"/>
      <c r="AY63" s="577"/>
      <c r="AZ63" s="577"/>
      <c r="BA63" s="577"/>
      <c r="BB63" s="577"/>
      <c r="BC63" s="577"/>
      <c r="BD63" s="577"/>
    </row>
    <row r="64" spans="1:56" ht="25.5" customHeight="1">
      <c r="A64" s="666" t="s">
        <v>297</v>
      </c>
      <c r="B64" s="666"/>
      <c r="C64" s="666"/>
      <c r="D64" s="10">
        <v>3441399525</v>
      </c>
      <c r="E64" s="10"/>
      <c r="F64" s="10"/>
      <c r="G64" s="10">
        <v>39602773</v>
      </c>
      <c r="H64" s="10">
        <v>88950277</v>
      </c>
      <c r="I64" s="10">
        <v>57921027</v>
      </c>
      <c r="J64" s="10">
        <v>27870451</v>
      </c>
      <c r="K64" s="10">
        <v>492984712</v>
      </c>
      <c r="L64" s="10">
        <v>56740818</v>
      </c>
      <c r="M64" s="10">
        <v>44891736</v>
      </c>
      <c r="N64" s="10">
        <v>12105695</v>
      </c>
      <c r="O64" s="10">
        <v>162461982</v>
      </c>
      <c r="P64" s="10">
        <v>66058597</v>
      </c>
      <c r="Q64" s="10">
        <v>22037073</v>
      </c>
      <c r="R64" s="10">
        <v>19655832</v>
      </c>
      <c r="S64" s="10">
        <v>111000043</v>
      </c>
      <c r="T64" s="10">
        <v>39281758</v>
      </c>
      <c r="U64" s="10">
        <v>25793525</v>
      </c>
      <c r="V64" s="10">
        <v>16091719</v>
      </c>
      <c r="W64" s="10">
        <v>30088192</v>
      </c>
      <c r="X64" s="10">
        <v>49492144</v>
      </c>
      <c r="Y64" s="10">
        <v>21292213</v>
      </c>
      <c r="Z64" s="10">
        <v>52360669</v>
      </c>
      <c r="AA64" s="10">
        <v>46872609</v>
      </c>
      <c r="AB64" s="10">
        <v>77707037</v>
      </c>
      <c r="AC64" s="10">
        <v>59746002</v>
      </c>
      <c r="AD64" s="10">
        <v>25099617</v>
      </c>
      <c r="AE64" s="10">
        <v>56309750</v>
      </c>
      <c r="AF64" s="10">
        <v>20499545</v>
      </c>
      <c r="AG64" s="10">
        <v>22192904</v>
      </c>
      <c r="AH64" s="10">
        <v>26353048</v>
      </c>
      <c r="AI64" s="10">
        <v>12122865</v>
      </c>
      <c r="AJ64" s="10">
        <v>71631817</v>
      </c>
      <c r="AK64" s="10">
        <v>43067956</v>
      </c>
      <c r="AL64" s="10">
        <v>310907639</v>
      </c>
      <c r="AM64" s="10">
        <v>78805101</v>
      </c>
      <c r="AN64" s="10">
        <v>36832455</v>
      </c>
      <c r="AO64" s="10">
        <v>150106291</v>
      </c>
      <c r="AP64" s="10">
        <v>33822240</v>
      </c>
      <c r="AQ64" s="10">
        <v>76735488</v>
      </c>
      <c r="AR64" s="10">
        <v>105234020</v>
      </c>
      <c r="AS64" s="10">
        <v>13029290</v>
      </c>
      <c r="AT64" s="10">
        <v>31178307</v>
      </c>
      <c r="AU64" s="10">
        <v>18216081</v>
      </c>
      <c r="AV64" s="10">
        <v>46294165</v>
      </c>
      <c r="AW64" s="10">
        <v>289878150</v>
      </c>
      <c r="AX64" s="10">
        <v>30446227</v>
      </c>
      <c r="AY64" s="10">
        <v>8664425</v>
      </c>
      <c r="AZ64" s="10">
        <v>112061636</v>
      </c>
      <c r="BA64" s="10">
        <v>85772168</v>
      </c>
      <c r="BB64" s="10">
        <v>14081565</v>
      </c>
      <c r="BC64" s="10">
        <v>71701733</v>
      </c>
      <c r="BD64" s="10">
        <v>29348157</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workbookViewId="0">
      <selection activeCell="D31" sqref="D31:F31"/>
    </sheetView>
  </sheetViews>
  <sheetFormatPr baseColWidth="10" defaultColWidth="8.83203125" defaultRowHeight="15"/>
  <cols>
    <col min="7" max="9" width="9.33203125" customWidth="1"/>
    <col min="13" max="13" width="12.1640625" customWidth="1"/>
  </cols>
  <sheetData>
    <row r="1" spans="1:57">
      <c r="A1" s="258" t="s">
        <v>305</v>
      </c>
      <c r="M1" t="s">
        <v>2120</v>
      </c>
    </row>
    <row r="2" spans="1:57" ht="16" thickBot="1"/>
    <row r="3" spans="1:57" ht="16" thickBot="1">
      <c r="A3" s="677" t="s">
        <v>299</v>
      </c>
      <c r="B3" s="678"/>
      <c r="C3" s="679"/>
      <c r="D3" s="677" t="s">
        <v>293</v>
      </c>
      <c r="E3" s="678"/>
      <c r="F3" s="679"/>
      <c r="G3" s="477" t="s">
        <v>247</v>
      </c>
      <c r="H3" s="477" t="s">
        <v>33</v>
      </c>
      <c r="I3" s="477" t="s">
        <v>248</v>
      </c>
      <c r="J3" s="477" t="s">
        <v>249</v>
      </c>
      <c r="K3" s="477" t="s">
        <v>250</v>
      </c>
      <c r="L3" s="477" t="s">
        <v>251</v>
      </c>
      <c r="M3" s="477" t="s">
        <v>252</v>
      </c>
      <c r="N3" s="477" t="s">
        <v>253</v>
      </c>
      <c r="O3" s="477" t="s">
        <v>653</v>
      </c>
      <c r="P3" s="477" t="s">
        <v>254</v>
      </c>
      <c r="Q3" s="477" t="s">
        <v>255</v>
      </c>
      <c r="R3" s="477" t="s">
        <v>42</v>
      </c>
      <c r="S3" s="477" t="s">
        <v>43</v>
      </c>
      <c r="T3" s="477" t="s">
        <v>256</v>
      </c>
      <c r="U3" s="477" t="s">
        <v>257</v>
      </c>
      <c r="V3" s="477" t="s">
        <v>46</v>
      </c>
      <c r="W3" s="477" t="s">
        <v>258</v>
      </c>
      <c r="X3" s="477" t="s">
        <v>259</v>
      </c>
      <c r="Y3" s="477" t="s">
        <v>260</v>
      </c>
      <c r="Z3" s="477" t="s">
        <v>50</v>
      </c>
      <c r="AA3" s="477" t="s">
        <v>261</v>
      </c>
      <c r="AB3" s="477" t="s">
        <v>262</v>
      </c>
      <c r="AC3" s="477" t="s">
        <v>263</v>
      </c>
      <c r="AD3" s="477" t="s">
        <v>264</v>
      </c>
      <c r="AE3" s="477" t="s">
        <v>265</v>
      </c>
      <c r="AF3" s="477" t="s">
        <v>266</v>
      </c>
      <c r="AG3" s="477" t="s">
        <v>267</v>
      </c>
      <c r="AH3" s="477" t="s">
        <v>268</v>
      </c>
      <c r="AI3" s="477" t="s">
        <v>269</v>
      </c>
      <c r="AJ3" s="477" t="s">
        <v>270</v>
      </c>
      <c r="AK3" s="477" t="s">
        <v>271</v>
      </c>
      <c r="AL3" s="477" t="s">
        <v>272</v>
      </c>
      <c r="AM3" s="477" t="s">
        <v>273</v>
      </c>
      <c r="AN3" s="477" t="s">
        <v>274</v>
      </c>
      <c r="AO3" s="477" t="s">
        <v>275</v>
      </c>
      <c r="AP3" s="477" t="s">
        <v>66</v>
      </c>
      <c r="AQ3" s="477" t="s">
        <v>276</v>
      </c>
      <c r="AR3" s="477" t="s">
        <v>277</v>
      </c>
      <c r="AS3" s="477" t="s">
        <v>278</v>
      </c>
      <c r="AT3" s="477" t="s">
        <v>279</v>
      </c>
      <c r="AU3" s="477" t="s">
        <v>280</v>
      </c>
      <c r="AV3" s="477" t="s">
        <v>281</v>
      </c>
      <c r="AW3" s="477" t="s">
        <v>282</v>
      </c>
      <c r="AX3" s="477" t="s">
        <v>283</v>
      </c>
      <c r="AY3" s="477" t="s">
        <v>75</v>
      </c>
      <c r="AZ3" s="477" t="s">
        <v>284</v>
      </c>
      <c r="BA3" s="477" t="s">
        <v>285</v>
      </c>
      <c r="BB3" s="477" t="s">
        <v>286</v>
      </c>
      <c r="BC3" s="477" t="s">
        <v>287</v>
      </c>
      <c r="BD3" s="477" t="s">
        <v>288</v>
      </c>
      <c r="BE3" s="477" t="s">
        <v>289</v>
      </c>
    </row>
    <row r="4" spans="1:57" ht="14.25" customHeight="1">
      <c r="A4" s="666" t="s">
        <v>300</v>
      </c>
      <c r="B4" s="666"/>
      <c r="C4" s="666"/>
      <c r="D4" s="666" t="s">
        <v>2121</v>
      </c>
      <c r="E4" s="666"/>
      <c r="F4" s="666"/>
      <c r="G4" s="551" t="s">
        <v>779</v>
      </c>
      <c r="H4" s="551" t="s">
        <v>780</v>
      </c>
      <c r="I4" s="551" t="s">
        <v>781</v>
      </c>
      <c r="J4" s="551" t="s">
        <v>782</v>
      </c>
      <c r="K4" s="551" t="s">
        <v>783</v>
      </c>
      <c r="L4" s="551" t="s">
        <v>784</v>
      </c>
      <c r="M4" s="551" t="s">
        <v>785</v>
      </c>
      <c r="N4" s="551" t="s">
        <v>786</v>
      </c>
      <c r="O4" s="551" t="s">
        <v>787</v>
      </c>
      <c r="P4" s="551" t="s">
        <v>788</v>
      </c>
      <c r="Q4" s="551" t="s">
        <v>789</v>
      </c>
      <c r="R4" s="551" t="s">
        <v>790</v>
      </c>
      <c r="S4" s="551" t="s">
        <v>791</v>
      </c>
      <c r="T4" s="551" t="s">
        <v>792</v>
      </c>
      <c r="U4" s="551" t="s">
        <v>793</v>
      </c>
      <c r="V4" s="551" t="s">
        <v>794</v>
      </c>
      <c r="W4" s="551" t="s">
        <v>795</v>
      </c>
      <c r="X4" s="551" t="s">
        <v>796</v>
      </c>
      <c r="Y4" s="551" t="s">
        <v>797</v>
      </c>
      <c r="Z4" s="551" t="s">
        <v>798</v>
      </c>
      <c r="AA4" s="551" t="s">
        <v>799</v>
      </c>
      <c r="AB4" s="551" t="s">
        <v>800</v>
      </c>
      <c r="AC4" s="551" t="s">
        <v>801</v>
      </c>
      <c r="AD4" s="551" t="s">
        <v>802</v>
      </c>
      <c r="AE4" s="551" t="s">
        <v>803</v>
      </c>
      <c r="AF4" s="551" t="s">
        <v>804</v>
      </c>
      <c r="AG4" s="551" t="s">
        <v>805</v>
      </c>
      <c r="AH4" s="551" t="s">
        <v>806</v>
      </c>
      <c r="AI4" s="551" t="s">
        <v>807</v>
      </c>
      <c r="AJ4" s="551" t="s">
        <v>808</v>
      </c>
      <c r="AK4" s="551" t="s">
        <v>809</v>
      </c>
      <c r="AL4" s="551" t="s">
        <v>810</v>
      </c>
      <c r="AM4" s="551" t="s">
        <v>811</v>
      </c>
      <c r="AN4" s="551" t="s">
        <v>812</v>
      </c>
      <c r="AO4" s="551" t="s">
        <v>813</v>
      </c>
      <c r="AP4" s="551" t="s">
        <v>814</v>
      </c>
      <c r="AQ4" s="551" t="s">
        <v>815</v>
      </c>
      <c r="AR4" s="551" t="s">
        <v>816</v>
      </c>
      <c r="AS4" s="551" t="s">
        <v>817</v>
      </c>
      <c r="AT4" s="551" t="s">
        <v>818</v>
      </c>
      <c r="AU4" s="551" t="s">
        <v>819</v>
      </c>
      <c r="AV4" s="551" t="s">
        <v>820</v>
      </c>
      <c r="AW4" s="551" t="s">
        <v>821</v>
      </c>
      <c r="AX4" s="551" t="s">
        <v>822</v>
      </c>
      <c r="AY4" s="551" t="s">
        <v>823</v>
      </c>
      <c r="AZ4" s="551" t="s">
        <v>824</v>
      </c>
      <c r="BA4" s="551" t="s">
        <v>825</v>
      </c>
      <c r="BB4" s="551" t="s">
        <v>826</v>
      </c>
      <c r="BC4" s="551" t="s">
        <v>827</v>
      </c>
      <c r="BD4" s="551" t="s">
        <v>828</v>
      </c>
      <c r="BE4" s="551" t="s">
        <v>829</v>
      </c>
    </row>
    <row r="5" spans="1:57" ht="15" customHeight="1">
      <c r="A5" s="666" t="s">
        <v>24</v>
      </c>
      <c r="B5" s="666"/>
      <c r="C5" s="666"/>
      <c r="D5" s="666" t="s">
        <v>2122</v>
      </c>
      <c r="E5" s="666" t="s">
        <v>2122</v>
      </c>
      <c r="F5" s="666" t="s">
        <v>2122</v>
      </c>
      <c r="G5" s="551" t="s">
        <v>830</v>
      </c>
      <c r="H5" s="551" t="s">
        <v>831</v>
      </c>
      <c r="I5" s="551" t="s">
        <v>832</v>
      </c>
      <c r="J5" s="551" t="s">
        <v>833</v>
      </c>
      <c r="K5" s="551" t="s">
        <v>834</v>
      </c>
      <c r="L5" s="551" t="s">
        <v>654</v>
      </c>
      <c r="M5" s="551" t="s">
        <v>654</v>
      </c>
      <c r="N5" s="551" t="s">
        <v>654</v>
      </c>
      <c r="O5" s="551" t="s">
        <v>835</v>
      </c>
      <c r="P5" s="551" t="s">
        <v>654</v>
      </c>
      <c r="Q5" s="551" t="s">
        <v>836</v>
      </c>
      <c r="R5" s="551" t="s">
        <v>654</v>
      </c>
      <c r="S5" s="551" t="s">
        <v>654</v>
      </c>
      <c r="T5" s="551" t="s">
        <v>837</v>
      </c>
      <c r="U5" s="551" t="s">
        <v>838</v>
      </c>
      <c r="V5" s="551" t="s">
        <v>839</v>
      </c>
      <c r="W5" s="551" t="s">
        <v>840</v>
      </c>
      <c r="X5" s="551" t="s">
        <v>841</v>
      </c>
      <c r="Y5" s="551" t="s">
        <v>842</v>
      </c>
      <c r="Z5" s="551" t="s">
        <v>843</v>
      </c>
      <c r="AA5" s="551" t="s">
        <v>844</v>
      </c>
      <c r="AB5" s="551" t="s">
        <v>845</v>
      </c>
      <c r="AC5" s="551" t="s">
        <v>846</v>
      </c>
      <c r="AD5" s="551" t="s">
        <v>847</v>
      </c>
      <c r="AE5" s="551" t="s">
        <v>848</v>
      </c>
      <c r="AF5" s="551" t="s">
        <v>849</v>
      </c>
      <c r="AG5" s="551" t="s">
        <v>850</v>
      </c>
      <c r="AH5" s="551" t="s">
        <v>664</v>
      </c>
      <c r="AI5" s="551" t="s">
        <v>851</v>
      </c>
      <c r="AJ5" s="551" t="s">
        <v>852</v>
      </c>
      <c r="AK5" s="551" t="s">
        <v>853</v>
      </c>
      <c r="AL5" s="551" t="s">
        <v>854</v>
      </c>
      <c r="AM5" s="551" t="s">
        <v>654</v>
      </c>
      <c r="AN5" s="551" t="s">
        <v>654</v>
      </c>
      <c r="AO5" s="551" t="s">
        <v>855</v>
      </c>
      <c r="AP5" s="551" t="s">
        <v>654</v>
      </c>
      <c r="AQ5" s="551" t="s">
        <v>654</v>
      </c>
      <c r="AR5" s="551" t="s">
        <v>856</v>
      </c>
      <c r="AS5" s="551" t="s">
        <v>857</v>
      </c>
      <c r="AT5" s="551" t="s">
        <v>858</v>
      </c>
      <c r="AU5" s="551" t="s">
        <v>859</v>
      </c>
      <c r="AV5" s="551" t="s">
        <v>654</v>
      </c>
      <c r="AW5" s="551" t="s">
        <v>654</v>
      </c>
      <c r="AX5" s="551" t="s">
        <v>654</v>
      </c>
      <c r="AY5" s="551" t="s">
        <v>654</v>
      </c>
      <c r="AZ5" s="551" t="s">
        <v>860</v>
      </c>
      <c r="BA5" s="551" t="s">
        <v>861</v>
      </c>
      <c r="BB5" s="551" t="s">
        <v>862</v>
      </c>
      <c r="BC5" s="551" t="s">
        <v>863</v>
      </c>
      <c r="BD5" s="551" t="s">
        <v>864</v>
      </c>
      <c r="BE5" s="551" t="s">
        <v>865</v>
      </c>
    </row>
    <row r="6" spans="1:57" ht="25.5" customHeight="1">
      <c r="A6" s="666" t="s">
        <v>301</v>
      </c>
      <c r="B6" s="666"/>
      <c r="C6" s="666"/>
      <c r="D6" s="666" t="s">
        <v>2123</v>
      </c>
      <c r="E6" s="666" t="s">
        <v>2123</v>
      </c>
      <c r="F6" s="666" t="s">
        <v>2123</v>
      </c>
      <c r="G6" s="551" t="s">
        <v>866</v>
      </c>
      <c r="H6" s="551" t="s">
        <v>867</v>
      </c>
      <c r="I6" s="551" t="s">
        <v>868</v>
      </c>
      <c r="J6" s="551" t="s">
        <v>869</v>
      </c>
      <c r="K6" s="551" t="s">
        <v>870</v>
      </c>
      <c r="L6" s="551" t="s">
        <v>871</v>
      </c>
      <c r="M6" s="551" t="s">
        <v>872</v>
      </c>
      <c r="N6" s="551" t="s">
        <v>873</v>
      </c>
      <c r="O6" s="551" t="s">
        <v>874</v>
      </c>
      <c r="P6" s="551" t="s">
        <v>875</v>
      </c>
      <c r="Q6" s="551" t="s">
        <v>876</v>
      </c>
      <c r="R6" s="551" t="s">
        <v>877</v>
      </c>
      <c r="S6" s="551" t="s">
        <v>878</v>
      </c>
      <c r="T6" s="551" t="s">
        <v>879</v>
      </c>
      <c r="U6" s="551" t="s">
        <v>880</v>
      </c>
      <c r="V6" s="551" t="s">
        <v>881</v>
      </c>
      <c r="W6" s="551" t="s">
        <v>882</v>
      </c>
      <c r="X6" s="551" t="s">
        <v>883</v>
      </c>
      <c r="Y6" s="551" t="s">
        <v>884</v>
      </c>
      <c r="Z6" s="551" t="s">
        <v>885</v>
      </c>
      <c r="AA6" s="551" t="s">
        <v>886</v>
      </c>
      <c r="AB6" s="551" t="s">
        <v>887</v>
      </c>
      <c r="AC6" s="551" t="s">
        <v>888</v>
      </c>
      <c r="AD6" s="551" t="s">
        <v>889</v>
      </c>
      <c r="AE6" s="551" t="s">
        <v>890</v>
      </c>
      <c r="AF6" s="551" t="s">
        <v>891</v>
      </c>
      <c r="AG6" s="551" t="s">
        <v>892</v>
      </c>
      <c r="AH6" s="551" t="s">
        <v>893</v>
      </c>
      <c r="AI6" s="551" t="s">
        <v>894</v>
      </c>
      <c r="AJ6" s="551" t="s">
        <v>895</v>
      </c>
      <c r="AK6" s="551" t="s">
        <v>896</v>
      </c>
      <c r="AL6" s="551" t="s">
        <v>897</v>
      </c>
      <c r="AM6" s="551" t="s">
        <v>898</v>
      </c>
      <c r="AN6" s="551" t="s">
        <v>899</v>
      </c>
      <c r="AO6" s="551" t="s">
        <v>900</v>
      </c>
      <c r="AP6" s="551" t="s">
        <v>901</v>
      </c>
      <c r="AQ6" s="551" t="s">
        <v>902</v>
      </c>
      <c r="AR6" s="551" t="s">
        <v>903</v>
      </c>
      <c r="AS6" s="551" t="s">
        <v>904</v>
      </c>
      <c r="AT6" s="551" t="s">
        <v>905</v>
      </c>
      <c r="AU6" s="551" t="s">
        <v>906</v>
      </c>
      <c r="AV6" s="551" t="s">
        <v>907</v>
      </c>
      <c r="AW6" s="551" t="s">
        <v>908</v>
      </c>
      <c r="AX6" s="551" t="s">
        <v>909</v>
      </c>
      <c r="AY6" s="551" t="s">
        <v>910</v>
      </c>
      <c r="AZ6" s="551" t="s">
        <v>911</v>
      </c>
      <c r="BA6" s="551" t="s">
        <v>912</v>
      </c>
      <c r="BB6" s="551" t="s">
        <v>913</v>
      </c>
      <c r="BC6" s="551" t="s">
        <v>914</v>
      </c>
      <c r="BD6" s="551" t="s">
        <v>915</v>
      </c>
      <c r="BE6" s="551" t="s">
        <v>916</v>
      </c>
    </row>
    <row r="7" spans="1:57" ht="25.5" customHeight="1">
      <c r="A7" s="666" t="s">
        <v>655</v>
      </c>
      <c r="B7" s="666"/>
      <c r="C7" s="666"/>
      <c r="D7" s="666" t="s">
        <v>2124</v>
      </c>
      <c r="E7" s="666" t="s">
        <v>2124</v>
      </c>
      <c r="F7" s="666" t="s">
        <v>2124</v>
      </c>
      <c r="G7" s="551" t="s">
        <v>917</v>
      </c>
      <c r="H7" s="551" t="s">
        <v>654</v>
      </c>
      <c r="I7" s="551" t="s">
        <v>918</v>
      </c>
      <c r="J7" s="551" t="s">
        <v>919</v>
      </c>
      <c r="K7" s="551" t="s">
        <v>920</v>
      </c>
      <c r="L7" s="551" t="s">
        <v>921</v>
      </c>
      <c r="M7" s="551" t="s">
        <v>922</v>
      </c>
      <c r="N7" s="551" t="s">
        <v>654</v>
      </c>
      <c r="O7" s="551" t="s">
        <v>923</v>
      </c>
      <c r="P7" s="551" t="s">
        <v>924</v>
      </c>
      <c r="Q7" s="551" t="s">
        <v>925</v>
      </c>
      <c r="R7" s="551" t="s">
        <v>926</v>
      </c>
      <c r="S7" s="551" t="s">
        <v>927</v>
      </c>
      <c r="T7" s="551" t="s">
        <v>928</v>
      </c>
      <c r="U7" s="551" t="s">
        <v>929</v>
      </c>
      <c r="V7" s="551" t="s">
        <v>930</v>
      </c>
      <c r="W7" s="551" t="s">
        <v>931</v>
      </c>
      <c r="X7" s="551" t="s">
        <v>932</v>
      </c>
      <c r="Y7" s="551" t="s">
        <v>933</v>
      </c>
      <c r="Z7" s="551" t="s">
        <v>934</v>
      </c>
      <c r="AA7" s="551" t="s">
        <v>935</v>
      </c>
      <c r="AB7" s="551" t="s">
        <v>936</v>
      </c>
      <c r="AC7" s="551" t="s">
        <v>937</v>
      </c>
      <c r="AD7" s="551" t="s">
        <v>938</v>
      </c>
      <c r="AE7" s="551" t="s">
        <v>939</v>
      </c>
      <c r="AF7" s="551" t="s">
        <v>940</v>
      </c>
      <c r="AG7" s="551" t="s">
        <v>654</v>
      </c>
      <c r="AH7" s="551" t="s">
        <v>941</v>
      </c>
      <c r="AI7" s="551" t="s">
        <v>942</v>
      </c>
      <c r="AJ7" s="551" t="s">
        <v>654</v>
      </c>
      <c r="AK7" s="551" t="s">
        <v>943</v>
      </c>
      <c r="AL7" s="551" t="s">
        <v>944</v>
      </c>
      <c r="AM7" s="551" t="s">
        <v>945</v>
      </c>
      <c r="AN7" s="551" t="s">
        <v>946</v>
      </c>
      <c r="AO7" s="551" t="s">
        <v>947</v>
      </c>
      <c r="AP7" s="551" t="s">
        <v>948</v>
      </c>
      <c r="AQ7" s="551" t="s">
        <v>949</v>
      </c>
      <c r="AR7" s="551" t="s">
        <v>654</v>
      </c>
      <c r="AS7" s="551" t="s">
        <v>950</v>
      </c>
      <c r="AT7" s="551" t="s">
        <v>951</v>
      </c>
      <c r="AU7" s="551" t="s">
        <v>952</v>
      </c>
      <c r="AV7" s="551" t="s">
        <v>953</v>
      </c>
      <c r="AW7" s="551" t="s">
        <v>954</v>
      </c>
      <c r="AX7" s="551" t="s">
        <v>955</v>
      </c>
      <c r="AY7" s="551" t="s">
        <v>956</v>
      </c>
      <c r="AZ7" s="551" t="s">
        <v>957</v>
      </c>
      <c r="BA7" s="551" t="s">
        <v>958</v>
      </c>
      <c r="BB7" s="551" t="s">
        <v>959</v>
      </c>
      <c r="BC7" s="551" t="s">
        <v>960</v>
      </c>
      <c r="BD7" s="551" t="s">
        <v>961</v>
      </c>
      <c r="BE7" s="551" t="s">
        <v>962</v>
      </c>
    </row>
    <row r="8" spans="1:57" ht="25.5" customHeight="1">
      <c r="A8" s="666" t="s">
        <v>656</v>
      </c>
      <c r="B8" s="666"/>
      <c r="C8" s="666"/>
      <c r="D8" s="666" t="s">
        <v>2125</v>
      </c>
      <c r="E8" s="666" t="s">
        <v>2125</v>
      </c>
      <c r="F8" s="666" t="s">
        <v>2125</v>
      </c>
      <c r="G8" s="551" t="s">
        <v>963</v>
      </c>
      <c r="H8" s="551" t="s">
        <v>867</v>
      </c>
      <c r="I8" s="551" t="s">
        <v>964</v>
      </c>
      <c r="J8" s="551" t="s">
        <v>965</v>
      </c>
      <c r="K8" s="551" t="s">
        <v>966</v>
      </c>
      <c r="L8" s="551" t="s">
        <v>967</v>
      </c>
      <c r="M8" s="551" t="s">
        <v>968</v>
      </c>
      <c r="N8" s="551" t="s">
        <v>873</v>
      </c>
      <c r="O8" s="551" t="s">
        <v>969</v>
      </c>
      <c r="P8" s="551" t="s">
        <v>970</v>
      </c>
      <c r="Q8" s="551" t="s">
        <v>971</v>
      </c>
      <c r="R8" s="551" t="s">
        <v>972</v>
      </c>
      <c r="S8" s="551" t="s">
        <v>973</v>
      </c>
      <c r="T8" s="551" t="s">
        <v>974</v>
      </c>
      <c r="U8" s="551" t="s">
        <v>975</v>
      </c>
      <c r="V8" s="551" t="s">
        <v>976</v>
      </c>
      <c r="W8" s="551" t="s">
        <v>977</v>
      </c>
      <c r="X8" s="551" t="s">
        <v>978</v>
      </c>
      <c r="Y8" s="551" t="s">
        <v>979</v>
      </c>
      <c r="Z8" s="551" t="s">
        <v>980</v>
      </c>
      <c r="AA8" s="551" t="s">
        <v>981</v>
      </c>
      <c r="AB8" s="551" t="s">
        <v>982</v>
      </c>
      <c r="AC8" s="551" t="s">
        <v>983</v>
      </c>
      <c r="AD8" s="551" t="s">
        <v>984</v>
      </c>
      <c r="AE8" s="551" t="s">
        <v>985</v>
      </c>
      <c r="AF8" s="551" t="s">
        <v>986</v>
      </c>
      <c r="AG8" s="551" t="s">
        <v>892</v>
      </c>
      <c r="AH8" s="551" t="s">
        <v>987</v>
      </c>
      <c r="AI8" s="551" t="s">
        <v>988</v>
      </c>
      <c r="AJ8" s="551" t="s">
        <v>895</v>
      </c>
      <c r="AK8" s="551" t="s">
        <v>989</v>
      </c>
      <c r="AL8" s="551" t="s">
        <v>990</v>
      </c>
      <c r="AM8" s="551" t="s">
        <v>991</v>
      </c>
      <c r="AN8" s="551" t="s">
        <v>992</v>
      </c>
      <c r="AO8" s="551" t="s">
        <v>993</v>
      </c>
      <c r="AP8" s="551" t="s">
        <v>994</v>
      </c>
      <c r="AQ8" s="551" t="s">
        <v>995</v>
      </c>
      <c r="AR8" s="551" t="s">
        <v>903</v>
      </c>
      <c r="AS8" s="551" t="s">
        <v>996</v>
      </c>
      <c r="AT8" s="551" t="s">
        <v>997</v>
      </c>
      <c r="AU8" s="551" t="s">
        <v>998</v>
      </c>
      <c r="AV8" s="551" t="s">
        <v>999</v>
      </c>
      <c r="AW8" s="551" t="s">
        <v>1000</v>
      </c>
      <c r="AX8" s="551" t="s">
        <v>1001</v>
      </c>
      <c r="AY8" s="551" t="s">
        <v>1002</v>
      </c>
      <c r="AZ8" s="551" t="s">
        <v>1003</v>
      </c>
      <c r="BA8" s="551" t="s">
        <v>1004</v>
      </c>
      <c r="BB8" s="551" t="s">
        <v>1005</v>
      </c>
      <c r="BC8" s="551" t="s">
        <v>1006</v>
      </c>
      <c r="BD8" s="551" t="s">
        <v>1007</v>
      </c>
      <c r="BE8" s="551" t="s">
        <v>1008</v>
      </c>
    </row>
    <row r="9" spans="1:57" ht="15" customHeight="1">
      <c r="A9" s="666" t="s">
        <v>657</v>
      </c>
      <c r="B9" s="666"/>
      <c r="C9" s="666"/>
      <c r="D9" s="666" t="s">
        <v>2126</v>
      </c>
      <c r="E9" s="666" t="s">
        <v>2126</v>
      </c>
      <c r="F9" s="666" t="s">
        <v>2126</v>
      </c>
      <c r="G9" s="551" t="s">
        <v>1009</v>
      </c>
      <c r="H9" s="551" t="s">
        <v>1010</v>
      </c>
      <c r="I9" s="551" t="s">
        <v>1011</v>
      </c>
      <c r="J9" s="551" t="s">
        <v>1012</v>
      </c>
      <c r="K9" s="551" t="s">
        <v>1013</v>
      </c>
      <c r="L9" s="551" t="s">
        <v>1014</v>
      </c>
      <c r="M9" s="551" t="s">
        <v>1015</v>
      </c>
      <c r="N9" s="551" t="s">
        <v>1016</v>
      </c>
      <c r="O9" s="551" t="s">
        <v>1017</v>
      </c>
      <c r="P9" s="551" t="s">
        <v>1018</v>
      </c>
      <c r="Q9" s="551" t="s">
        <v>1019</v>
      </c>
      <c r="R9" s="551" t="s">
        <v>1020</v>
      </c>
      <c r="S9" s="551" t="s">
        <v>1021</v>
      </c>
      <c r="T9" s="551" t="s">
        <v>1022</v>
      </c>
      <c r="U9" s="551" t="s">
        <v>1023</v>
      </c>
      <c r="V9" s="551" t="s">
        <v>1024</v>
      </c>
      <c r="W9" s="551" t="s">
        <v>1025</v>
      </c>
      <c r="X9" s="551" t="s">
        <v>1026</v>
      </c>
      <c r="Y9" s="551" t="s">
        <v>1027</v>
      </c>
      <c r="Z9" s="551" t="s">
        <v>1028</v>
      </c>
      <c r="AA9" s="551" t="s">
        <v>1029</v>
      </c>
      <c r="AB9" s="551" t="s">
        <v>1030</v>
      </c>
      <c r="AC9" s="551" t="s">
        <v>1031</v>
      </c>
      <c r="AD9" s="551" t="s">
        <v>1032</v>
      </c>
      <c r="AE9" s="551" t="s">
        <v>1033</v>
      </c>
      <c r="AF9" s="551" t="s">
        <v>1034</v>
      </c>
      <c r="AG9" s="551" t="s">
        <v>1035</v>
      </c>
      <c r="AH9" s="551" t="s">
        <v>1036</v>
      </c>
      <c r="AI9" s="551" t="s">
        <v>1037</v>
      </c>
      <c r="AJ9" s="551" t="s">
        <v>1038</v>
      </c>
      <c r="AK9" s="551" t="s">
        <v>1039</v>
      </c>
      <c r="AL9" s="551" t="s">
        <v>1040</v>
      </c>
      <c r="AM9" s="551" t="s">
        <v>1041</v>
      </c>
      <c r="AN9" s="551" t="s">
        <v>1042</v>
      </c>
      <c r="AO9" s="551" t="s">
        <v>1043</v>
      </c>
      <c r="AP9" s="551" t="s">
        <v>1044</v>
      </c>
      <c r="AQ9" s="551" t="s">
        <v>1045</v>
      </c>
      <c r="AR9" s="551" t="s">
        <v>1046</v>
      </c>
      <c r="AS9" s="551" t="s">
        <v>1047</v>
      </c>
      <c r="AT9" s="551" t="s">
        <v>1048</v>
      </c>
      <c r="AU9" s="551" t="s">
        <v>1049</v>
      </c>
      <c r="AV9" s="551" t="s">
        <v>1050</v>
      </c>
      <c r="AW9" s="551" t="s">
        <v>1051</v>
      </c>
      <c r="AX9" s="551" t="s">
        <v>1052</v>
      </c>
      <c r="AY9" s="551" t="s">
        <v>1053</v>
      </c>
      <c r="AZ9" s="551" t="s">
        <v>1054</v>
      </c>
      <c r="BA9" s="551" t="s">
        <v>1055</v>
      </c>
      <c r="BB9" s="551" t="s">
        <v>1056</v>
      </c>
      <c r="BC9" s="551" t="s">
        <v>1057</v>
      </c>
      <c r="BD9" s="551" t="s">
        <v>1058</v>
      </c>
      <c r="BE9" s="551" t="s">
        <v>1059</v>
      </c>
    </row>
    <row r="10" spans="1:57" ht="15" customHeight="1">
      <c r="A10" s="666" t="s">
        <v>658</v>
      </c>
      <c r="B10" s="666"/>
      <c r="C10" s="666"/>
      <c r="D10" s="666" t="s">
        <v>2127</v>
      </c>
      <c r="E10" s="666" t="s">
        <v>2127</v>
      </c>
      <c r="F10" s="666" t="s">
        <v>2127</v>
      </c>
      <c r="G10" s="551" t="s">
        <v>659</v>
      </c>
      <c r="H10" s="551" t="s">
        <v>1060</v>
      </c>
      <c r="I10" s="551" t="s">
        <v>1061</v>
      </c>
      <c r="J10" s="551" t="s">
        <v>1062</v>
      </c>
      <c r="K10" s="551" t="s">
        <v>654</v>
      </c>
      <c r="L10" s="551" t="s">
        <v>1063</v>
      </c>
      <c r="M10" s="551" t="s">
        <v>1064</v>
      </c>
      <c r="N10" s="551" t="s">
        <v>654</v>
      </c>
      <c r="O10" s="551" t="s">
        <v>654</v>
      </c>
      <c r="P10" s="551" t="s">
        <v>1065</v>
      </c>
      <c r="Q10" s="551" t="s">
        <v>654</v>
      </c>
      <c r="R10" s="551" t="s">
        <v>654</v>
      </c>
      <c r="S10" s="551" t="s">
        <v>654</v>
      </c>
      <c r="T10" s="551" t="s">
        <v>1066</v>
      </c>
      <c r="U10" s="551" t="s">
        <v>1067</v>
      </c>
      <c r="V10" s="551" t="s">
        <v>1068</v>
      </c>
      <c r="W10" s="551" t="s">
        <v>1069</v>
      </c>
      <c r="X10" s="551" t="s">
        <v>1070</v>
      </c>
      <c r="Y10" s="551" t="s">
        <v>1071</v>
      </c>
      <c r="Z10" s="551" t="s">
        <v>1072</v>
      </c>
      <c r="AA10" s="551" t="s">
        <v>1073</v>
      </c>
      <c r="AB10" s="551" t="s">
        <v>1074</v>
      </c>
      <c r="AC10" s="551" t="s">
        <v>1075</v>
      </c>
      <c r="AD10" s="551" t="s">
        <v>1076</v>
      </c>
      <c r="AE10" s="551" t="s">
        <v>1077</v>
      </c>
      <c r="AF10" s="551" t="s">
        <v>1078</v>
      </c>
      <c r="AG10" s="551" t="s">
        <v>1079</v>
      </c>
      <c r="AH10" s="551" t="s">
        <v>1080</v>
      </c>
      <c r="AI10" s="551" t="s">
        <v>1081</v>
      </c>
      <c r="AJ10" s="551" t="s">
        <v>1082</v>
      </c>
      <c r="AK10" s="551" t="s">
        <v>1083</v>
      </c>
      <c r="AL10" s="551" t="s">
        <v>1084</v>
      </c>
      <c r="AM10" s="551" t="s">
        <v>1085</v>
      </c>
      <c r="AN10" s="551" t="s">
        <v>1086</v>
      </c>
      <c r="AO10" s="551" t="s">
        <v>1087</v>
      </c>
      <c r="AP10" s="551" t="s">
        <v>1088</v>
      </c>
      <c r="AQ10" s="551" t="s">
        <v>1089</v>
      </c>
      <c r="AR10" s="551" t="s">
        <v>654</v>
      </c>
      <c r="AS10" s="551" t="s">
        <v>1090</v>
      </c>
      <c r="AT10" s="551" t="s">
        <v>654</v>
      </c>
      <c r="AU10" s="551" t="s">
        <v>1091</v>
      </c>
      <c r="AV10" s="551" t="s">
        <v>1092</v>
      </c>
      <c r="AW10" s="551" t="s">
        <v>654</v>
      </c>
      <c r="AX10" s="551" t="s">
        <v>1093</v>
      </c>
      <c r="AY10" s="551" t="s">
        <v>654</v>
      </c>
      <c r="AZ10" s="551" t="s">
        <v>654</v>
      </c>
      <c r="BA10" s="551" t="s">
        <v>660</v>
      </c>
      <c r="BB10" s="551" t="s">
        <v>654</v>
      </c>
      <c r="BC10" s="551" t="s">
        <v>1094</v>
      </c>
      <c r="BD10" s="551" t="s">
        <v>1095</v>
      </c>
      <c r="BE10" s="551" t="s">
        <v>654</v>
      </c>
    </row>
    <row r="11" spans="1:57" ht="15" customHeight="1">
      <c r="A11" s="666" t="s">
        <v>661</v>
      </c>
      <c r="B11" s="666"/>
      <c r="C11" s="666"/>
      <c r="D11" s="666" t="s">
        <v>2128</v>
      </c>
      <c r="E11" s="666" t="s">
        <v>2128</v>
      </c>
      <c r="F11" s="666" t="s">
        <v>2128</v>
      </c>
      <c r="G11" s="551" t="s">
        <v>1096</v>
      </c>
      <c r="H11" s="551" t="s">
        <v>1097</v>
      </c>
      <c r="I11" s="551" t="s">
        <v>1098</v>
      </c>
      <c r="J11" s="551" t="s">
        <v>1099</v>
      </c>
      <c r="K11" s="551" t="s">
        <v>1100</v>
      </c>
      <c r="L11" s="551" t="s">
        <v>1101</v>
      </c>
      <c r="M11" s="551" t="s">
        <v>1102</v>
      </c>
      <c r="N11" s="551" t="s">
        <v>1103</v>
      </c>
      <c r="O11" s="551" t="s">
        <v>1104</v>
      </c>
      <c r="P11" s="551" t="s">
        <v>1105</v>
      </c>
      <c r="Q11" s="551" t="s">
        <v>1106</v>
      </c>
      <c r="R11" s="551" t="s">
        <v>1107</v>
      </c>
      <c r="S11" s="551" t="s">
        <v>1108</v>
      </c>
      <c r="T11" s="551" t="s">
        <v>1109</v>
      </c>
      <c r="U11" s="551" t="s">
        <v>1110</v>
      </c>
      <c r="V11" s="551" t="s">
        <v>1111</v>
      </c>
      <c r="W11" s="551" t="s">
        <v>1112</v>
      </c>
      <c r="X11" s="551" t="s">
        <v>1113</v>
      </c>
      <c r="Y11" s="551" t="s">
        <v>1114</v>
      </c>
      <c r="Z11" s="551" t="s">
        <v>1115</v>
      </c>
      <c r="AA11" s="551" t="s">
        <v>1116</v>
      </c>
      <c r="AB11" s="551" t="s">
        <v>1117</v>
      </c>
      <c r="AC11" s="551" t="s">
        <v>1118</v>
      </c>
      <c r="AD11" s="551" t="s">
        <v>1119</v>
      </c>
      <c r="AE11" s="551" t="s">
        <v>1120</v>
      </c>
      <c r="AF11" s="551" t="s">
        <v>1121</v>
      </c>
      <c r="AG11" s="551" t="s">
        <v>1122</v>
      </c>
      <c r="AH11" s="551" t="s">
        <v>1123</v>
      </c>
      <c r="AI11" s="551" t="s">
        <v>1124</v>
      </c>
      <c r="AJ11" s="551" t="s">
        <v>1125</v>
      </c>
      <c r="AK11" s="551" t="s">
        <v>1126</v>
      </c>
      <c r="AL11" s="551" t="s">
        <v>1127</v>
      </c>
      <c r="AM11" s="551" t="s">
        <v>1128</v>
      </c>
      <c r="AN11" s="551" t="s">
        <v>1129</v>
      </c>
      <c r="AO11" s="551" t="s">
        <v>1130</v>
      </c>
      <c r="AP11" s="551" t="s">
        <v>1131</v>
      </c>
      <c r="AQ11" s="551" t="s">
        <v>1132</v>
      </c>
      <c r="AR11" s="551" t="s">
        <v>1133</v>
      </c>
      <c r="AS11" s="551" t="s">
        <v>1134</v>
      </c>
      <c r="AT11" s="551" t="s">
        <v>1135</v>
      </c>
      <c r="AU11" s="551" t="s">
        <v>1136</v>
      </c>
      <c r="AV11" s="551" t="s">
        <v>1137</v>
      </c>
      <c r="AW11" s="551" t="s">
        <v>1138</v>
      </c>
      <c r="AX11" s="551" t="s">
        <v>1139</v>
      </c>
      <c r="AY11" s="551" t="s">
        <v>1140</v>
      </c>
      <c r="AZ11" s="551" t="s">
        <v>1141</v>
      </c>
      <c r="BA11" s="551" t="s">
        <v>1142</v>
      </c>
      <c r="BB11" s="551" t="s">
        <v>1143</v>
      </c>
      <c r="BC11" s="551" t="s">
        <v>1144</v>
      </c>
      <c r="BD11" s="551" t="s">
        <v>1145</v>
      </c>
      <c r="BE11" s="551" t="s">
        <v>1146</v>
      </c>
    </row>
    <row r="12" spans="1:57" ht="15" customHeight="1">
      <c r="A12" s="666" t="s">
        <v>662</v>
      </c>
      <c r="B12" s="666"/>
      <c r="C12" s="666"/>
      <c r="D12" s="666" t="s">
        <v>2129</v>
      </c>
      <c r="E12" s="666" t="s">
        <v>2129</v>
      </c>
      <c r="F12" s="666" t="s">
        <v>2129</v>
      </c>
      <c r="G12" s="551" t="s">
        <v>1147</v>
      </c>
      <c r="H12" s="551" t="s">
        <v>1148</v>
      </c>
      <c r="I12" s="551" t="s">
        <v>1149</v>
      </c>
      <c r="J12" s="551" t="s">
        <v>1150</v>
      </c>
      <c r="K12" s="551" t="s">
        <v>1151</v>
      </c>
      <c r="L12" s="551" t="s">
        <v>1152</v>
      </c>
      <c r="M12" s="551" t="s">
        <v>1153</v>
      </c>
      <c r="N12" s="551" t="s">
        <v>1154</v>
      </c>
      <c r="O12" s="551" t="s">
        <v>1155</v>
      </c>
      <c r="P12" s="551" t="s">
        <v>1156</v>
      </c>
      <c r="Q12" s="551" t="s">
        <v>1157</v>
      </c>
      <c r="R12" s="551" t="s">
        <v>1158</v>
      </c>
      <c r="S12" s="551" t="s">
        <v>1159</v>
      </c>
      <c r="T12" s="551" t="s">
        <v>1160</v>
      </c>
      <c r="U12" s="551" t="s">
        <v>1161</v>
      </c>
      <c r="V12" s="551" t="s">
        <v>1162</v>
      </c>
      <c r="W12" s="551" t="s">
        <v>1163</v>
      </c>
      <c r="X12" s="551" t="s">
        <v>1164</v>
      </c>
      <c r="Y12" s="551" t="s">
        <v>1165</v>
      </c>
      <c r="Z12" s="551" t="s">
        <v>1166</v>
      </c>
      <c r="AA12" s="551" t="s">
        <v>1167</v>
      </c>
      <c r="AB12" s="551" t="s">
        <v>1168</v>
      </c>
      <c r="AC12" s="551" t="s">
        <v>1169</v>
      </c>
      <c r="AD12" s="551" t="s">
        <v>1170</v>
      </c>
      <c r="AE12" s="551" t="s">
        <v>1171</v>
      </c>
      <c r="AF12" s="551" t="s">
        <v>1172</v>
      </c>
      <c r="AG12" s="551" t="s">
        <v>1173</v>
      </c>
      <c r="AH12" s="551" t="s">
        <v>1174</v>
      </c>
      <c r="AI12" s="551" t="s">
        <v>1175</v>
      </c>
      <c r="AJ12" s="551" t="s">
        <v>1176</v>
      </c>
      <c r="AK12" s="551" t="s">
        <v>1177</v>
      </c>
      <c r="AL12" s="551" t="s">
        <v>1178</v>
      </c>
      <c r="AM12" s="551" t="s">
        <v>1179</v>
      </c>
      <c r="AN12" s="551" t="s">
        <v>1180</v>
      </c>
      <c r="AO12" s="551" t="s">
        <v>1181</v>
      </c>
      <c r="AP12" s="551" t="s">
        <v>1182</v>
      </c>
      <c r="AQ12" s="551" t="s">
        <v>1183</v>
      </c>
      <c r="AR12" s="551" t="s">
        <v>1184</v>
      </c>
      <c r="AS12" s="551" t="s">
        <v>1185</v>
      </c>
      <c r="AT12" s="551" t="s">
        <v>1186</v>
      </c>
      <c r="AU12" s="551" t="s">
        <v>1187</v>
      </c>
      <c r="AV12" s="551" t="s">
        <v>1188</v>
      </c>
      <c r="AW12" s="551" t="s">
        <v>1189</v>
      </c>
      <c r="AX12" s="551" t="s">
        <v>1190</v>
      </c>
      <c r="AY12" s="551" t="s">
        <v>1191</v>
      </c>
      <c r="AZ12" s="551" t="s">
        <v>1192</v>
      </c>
      <c r="BA12" s="551" t="s">
        <v>1193</v>
      </c>
      <c r="BB12" s="551" t="s">
        <v>1194</v>
      </c>
      <c r="BC12" s="551" t="s">
        <v>1195</v>
      </c>
      <c r="BD12" s="551" t="s">
        <v>1196</v>
      </c>
      <c r="BE12" s="551" t="s">
        <v>1197</v>
      </c>
    </row>
    <row r="13" spans="1:57" ht="15" customHeight="1">
      <c r="A13" s="666" t="s">
        <v>663</v>
      </c>
      <c r="B13" s="666"/>
      <c r="C13" s="666"/>
      <c r="D13" s="666" t="s">
        <v>2130</v>
      </c>
      <c r="E13" s="666" t="s">
        <v>2130</v>
      </c>
      <c r="F13" s="666" t="s">
        <v>2130</v>
      </c>
      <c r="G13" s="551" t="s">
        <v>1198</v>
      </c>
      <c r="H13" s="551" t="s">
        <v>654</v>
      </c>
      <c r="I13" s="551" t="s">
        <v>1199</v>
      </c>
      <c r="J13" s="551" t="s">
        <v>1200</v>
      </c>
      <c r="K13" s="551" t="s">
        <v>1201</v>
      </c>
      <c r="L13" s="551" t="s">
        <v>1202</v>
      </c>
      <c r="M13" s="551" t="s">
        <v>1203</v>
      </c>
      <c r="N13" s="551" t="s">
        <v>1204</v>
      </c>
      <c r="O13" s="551" t="s">
        <v>654</v>
      </c>
      <c r="P13" s="551" t="s">
        <v>1205</v>
      </c>
      <c r="Q13" s="551" t="s">
        <v>654</v>
      </c>
      <c r="R13" s="551" t="s">
        <v>654</v>
      </c>
      <c r="S13" s="551" t="s">
        <v>1206</v>
      </c>
      <c r="T13" s="551" t="s">
        <v>1207</v>
      </c>
      <c r="U13" s="551" t="s">
        <v>1208</v>
      </c>
      <c r="V13" s="551" t="s">
        <v>1209</v>
      </c>
      <c r="W13" s="551" t="s">
        <v>654</v>
      </c>
      <c r="X13" s="551" t="s">
        <v>1210</v>
      </c>
      <c r="Y13" s="551" t="s">
        <v>1211</v>
      </c>
      <c r="Z13" s="551" t="s">
        <v>1212</v>
      </c>
      <c r="AA13" s="551" t="s">
        <v>1213</v>
      </c>
      <c r="AB13" s="551" t="s">
        <v>1214</v>
      </c>
      <c r="AC13" s="551" t="s">
        <v>1215</v>
      </c>
      <c r="AD13" s="551" t="s">
        <v>1216</v>
      </c>
      <c r="AE13" s="551" t="s">
        <v>654</v>
      </c>
      <c r="AF13" s="551" t="s">
        <v>654</v>
      </c>
      <c r="AG13" s="551" t="s">
        <v>1217</v>
      </c>
      <c r="AH13" s="551" t="s">
        <v>1218</v>
      </c>
      <c r="AI13" s="551" t="s">
        <v>666</v>
      </c>
      <c r="AJ13" s="551" t="s">
        <v>1219</v>
      </c>
      <c r="AK13" s="551" t="s">
        <v>654</v>
      </c>
      <c r="AL13" s="551" t="s">
        <v>667</v>
      </c>
      <c r="AM13" s="551" t="s">
        <v>1220</v>
      </c>
      <c r="AN13" s="551" t="s">
        <v>654</v>
      </c>
      <c r="AO13" s="551" t="s">
        <v>1221</v>
      </c>
      <c r="AP13" s="551" t="s">
        <v>1222</v>
      </c>
      <c r="AQ13" s="551" t="s">
        <v>1223</v>
      </c>
      <c r="AR13" s="551" t="s">
        <v>1224</v>
      </c>
      <c r="AS13" s="551" t="s">
        <v>1225</v>
      </c>
      <c r="AT13" s="551" t="s">
        <v>1226</v>
      </c>
      <c r="AU13" s="551" t="s">
        <v>654</v>
      </c>
      <c r="AV13" s="551" t="s">
        <v>697</v>
      </c>
      <c r="AW13" s="551" t="s">
        <v>654</v>
      </c>
      <c r="AX13" s="551" t="s">
        <v>1227</v>
      </c>
      <c r="AY13" s="551" t="s">
        <v>654</v>
      </c>
      <c r="AZ13" s="551" t="s">
        <v>654</v>
      </c>
      <c r="BA13" s="551" t="s">
        <v>654</v>
      </c>
      <c r="BB13" s="551" t="s">
        <v>1228</v>
      </c>
      <c r="BC13" s="551" t="s">
        <v>858</v>
      </c>
      <c r="BD13" s="551" t="s">
        <v>1229</v>
      </c>
      <c r="BE13" s="551" t="s">
        <v>1230</v>
      </c>
    </row>
    <row r="14" spans="1:57" ht="15" customHeight="1">
      <c r="A14" s="666" t="s">
        <v>668</v>
      </c>
      <c r="B14" s="666"/>
      <c r="C14" s="666"/>
      <c r="D14" s="666" t="s">
        <v>2131</v>
      </c>
      <c r="E14" s="666" t="s">
        <v>2131</v>
      </c>
      <c r="F14" s="666" t="s">
        <v>2131</v>
      </c>
      <c r="G14" s="551" t="s">
        <v>1231</v>
      </c>
      <c r="H14" s="551" t="s">
        <v>1232</v>
      </c>
      <c r="I14" s="551" t="s">
        <v>1233</v>
      </c>
      <c r="J14" s="551" t="s">
        <v>654</v>
      </c>
      <c r="K14" s="551" t="s">
        <v>1234</v>
      </c>
      <c r="L14" s="551" t="s">
        <v>654</v>
      </c>
      <c r="M14" s="551" t="s">
        <v>1235</v>
      </c>
      <c r="N14" s="551" t="s">
        <v>1236</v>
      </c>
      <c r="O14" s="551" t="s">
        <v>1237</v>
      </c>
      <c r="P14" s="551" t="s">
        <v>1238</v>
      </c>
      <c r="Q14" s="551" t="s">
        <v>654</v>
      </c>
      <c r="R14" s="551" t="s">
        <v>1239</v>
      </c>
      <c r="S14" s="551" t="s">
        <v>1240</v>
      </c>
      <c r="T14" s="551" t="s">
        <v>1241</v>
      </c>
      <c r="U14" s="551" t="s">
        <v>1242</v>
      </c>
      <c r="V14" s="551" t="s">
        <v>1243</v>
      </c>
      <c r="W14" s="551" t="s">
        <v>1244</v>
      </c>
      <c r="X14" s="551" t="s">
        <v>1245</v>
      </c>
      <c r="Y14" s="551" t="s">
        <v>1246</v>
      </c>
      <c r="Z14" s="551" t="s">
        <v>1247</v>
      </c>
      <c r="AA14" s="551" t="s">
        <v>1248</v>
      </c>
      <c r="AB14" s="551" t="s">
        <v>654</v>
      </c>
      <c r="AC14" s="551" t="s">
        <v>1249</v>
      </c>
      <c r="AD14" s="551" t="s">
        <v>669</v>
      </c>
      <c r="AE14" s="551" t="s">
        <v>1250</v>
      </c>
      <c r="AF14" s="551" t="s">
        <v>654</v>
      </c>
      <c r="AG14" s="551" t="s">
        <v>1251</v>
      </c>
      <c r="AH14" s="551" t="s">
        <v>1252</v>
      </c>
      <c r="AI14" s="551" t="s">
        <v>1253</v>
      </c>
      <c r="AJ14" s="551" t="s">
        <v>1254</v>
      </c>
      <c r="AK14" s="551" t="s">
        <v>1255</v>
      </c>
      <c r="AL14" s="551" t="s">
        <v>1256</v>
      </c>
      <c r="AM14" s="551" t="s">
        <v>1257</v>
      </c>
      <c r="AN14" s="551" t="s">
        <v>677</v>
      </c>
      <c r="AO14" s="551" t="s">
        <v>1258</v>
      </c>
      <c r="AP14" s="551" t="s">
        <v>1259</v>
      </c>
      <c r="AQ14" s="551" t="s">
        <v>1260</v>
      </c>
      <c r="AR14" s="551" t="s">
        <v>1261</v>
      </c>
      <c r="AS14" s="551" t="s">
        <v>1262</v>
      </c>
      <c r="AT14" s="551" t="s">
        <v>1263</v>
      </c>
      <c r="AU14" s="551" t="s">
        <v>1264</v>
      </c>
      <c r="AV14" s="551" t="s">
        <v>1265</v>
      </c>
      <c r="AW14" s="551" t="s">
        <v>1266</v>
      </c>
      <c r="AX14" s="551" t="s">
        <v>1267</v>
      </c>
      <c r="AY14" s="551" t="s">
        <v>670</v>
      </c>
      <c r="AZ14" s="551" t="s">
        <v>1268</v>
      </c>
      <c r="BA14" s="551" t="s">
        <v>1269</v>
      </c>
      <c r="BB14" s="551" t="s">
        <v>1270</v>
      </c>
      <c r="BC14" s="551" t="s">
        <v>1271</v>
      </c>
      <c r="BD14" s="551" t="s">
        <v>1272</v>
      </c>
      <c r="BE14" s="551" t="s">
        <v>1273</v>
      </c>
    </row>
    <row r="15" spans="1:57" ht="15" customHeight="1">
      <c r="A15" s="666" t="s">
        <v>671</v>
      </c>
      <c r="B15" s="666"/>
      <c r="C15" s="666"/>
      <c r="D15" s="666" t="s">
        <v>2132</v>
      </c>
      <c r="E15" s="666" t="s">
        <v>2132</v>
      </c>
      <c r="F15" s="666" t="s">
        <v>2132</v>
      </c>
      <c r="G15" s="551" t="s">
        <v>1274</v>
      </c>
      <c r="H15" s="551" t="s">
        <v>1275</v>
      </c>
      <c r="I15" s="551" t="s">
        <v>1276</v>
      </c>
      <c r="J15" s="551" t="s">
        <v>1277</v>
      </c>
      <c r="K15" s="551" t="s">
        <v>1278</v>
      </c>
      <c r="L15" s="551" t="s">
        <v>1279</v>
      </c>
      <c r="M15" s="551" t="s">
        <v>1280</v>
      </c>
      <c r="N15" s="551" t="s">
        <v>1281</v>
      </c>
      <c r="O15" s="551" t="s">
        <v>1282</v>
      </c>
      <c r="P15" s="551" t="s">
        <v>1283</v>
      </c>
      <c r="Q15" s="551" t="s">
        <v>1284</v>
      </c>
      <c r="R15" s="551" t="s">
        <v>1285</v>
      </c>
      <c r="S15" s="551" t="s">
        <v>1286</v>
      </c>
      <c r="T15" s="551" t="s">
        <v>1287</v>
      </c>
      <c r="U15" s="551" t="s">
        <v>1288</v>
      </c>
      <c r="V15" s="551" t="s">
        <v>1289</v>
      </c>
      <c r="W15" s="551" t="s">
        <v>1290</v>
      </c>
      <c r="X15" s="551" t="s">
        <v>1291</v>
      </c>
      <c r="Y15" s="551" t="s">
        <v>1292</v>
      </c>
      <c r="Z15" s="551" t="s">
        <v>1293</v>
      </c>
      <c r="AA15" s="551" t="s">
        <v>1294</v>
      </c>
      <c r="AB15" s="551" t="s">
        <v>1295</v>
      </c>
      <c r="AC15" s="551" t="s">
        <v>1296</v>
      </c>
      <c r="AD15" s="551" t="s">
        <v>1297</v>
      </c>
      <c r="AE15" s="551" t="s">
        <v>1298</v>
      </c>
      <c r="AF15" s="551" t="s">
        <v>1299</v>
      </c>
      <c r="AG15" s="551" t="s">
        <v>1300</v>
      </c>
      <c r="AH15" s="551" t="s">
        <v>1301</v>
      </c>
      <c r="AI15" s="551" t="s">
        <v>1302</v>
      </c>
      <c r="AJ15" s="551" t="s">
        <v>1303</v>
      </c>
      <c r="AK15" s="551" t="s">
        <v>1304</v>
      </c>
      <c r="AL15" s="551" t="s">
        <v>1305</v>
      </c>
      <c r="AM15" s="551" t="s">
        <v>1306</v>
      </c>
      <c r="AN15" s="551" t="s">
        <v>1307</v>
      </c>
      <c r="AO15" s="551" t="s">
        <v>1308</v>
      </c>
      <c r="AP15" s="551" t="s">
        <v>1309</v>
      </c>
      <c r="AQ15" s="551" t="s">
        <v>1310</v>
      </c>
      <c r="AR15" s="551" t="s">
        <v>1311</v>
      </c>
      <c r="AS15" s="551" t="s">
        <v>1312</v>
      </c>
      <c r="AT15" s="551" t="s">
        <v>1313</v>
      </c>
      <c r="AU15" s="551" t="s">
        <v>1314</v>
      </c>
      <c r="AV15" s="551" t="s">
        <v>1315</v>
      </c>
      <c r="AW15" s="551" t="s">
        <v>1316</v>
      </c>
      <c r="AX15" s="551" t="s">
        <v>1317</v>
      </c>
      <c r="AY15" s="551" t="s">
        <v>1318</v>
      </c>
      <c r="AZ15" s="551" t="s">
        <v>1319</v>
      </c>
      <c r="BA15" s="551" t="s">
        <v>1320</v>
      </c>
      <c r="BB15" s="551" t="s">
        <v>1321</v>
      </c>
      <c r="BC15" s="551" t="s">
        <v>1322</v>
      </c>
      <c r="BD15" s="551" t="s">
        <v>1323</v>
      </c>
      <c r="BE15" s="551" t="s">
        <v>1324</v>
      </c>
    </row>
    <row r="16" spans="1:57" ht="15" customHeight="1">
      <c r="A16" s="666" t="s">
        <v>672</v>
      </c>
      <c r="B16" s="666"/>
      <c r="C16" s="666"/>
      <c r="D16" s="666" t="s">
        <v>2133</v>
      </c>
      <c r="E16" s="666" t="s">
        <v>2133</v>
      </c>
      <c r="F16" s="666" t="s">
        <v>2133</v>
      </c>
      <c r="G16" s="551" t="s">
        <v>1325</v>
      </c>
      <c r="H16" s="551" t="s">
        <v>1326</v>
      </c>
      <c r="I16" s="551" t="s">
        <v>1327</v>
      </c>
      <c r="J16" s="551" t="s">
        <v>1328</v>
      </c>
      <c r="K16" s="551" t="s">
        <v>1329</v>
      </c>
      <c r="L16" s="551" t="s">
        <v>1330</v>
      </c>
      <c r="M16" s="551" t="s">
        <v>1331</v>
      </c>
      <c r="N16" s="551" t="s">
        <v>1332</v>
      </c>
      <c r="O16" s="551" t="s">
        <v>1333</v>
      </c>
      <c r="P16" s="551" t="s">
        <v>1334</v>
      </c>
      <c r="Q16" s="551" t="s">
        <v>1335</v>
      </c>
      <c r="R16" s="551" t="s">
        <v>1336</v>
      </c>
      <c r="S16" s="551" t="s">
        <v>1337</v>
      </c>
      <c r="T16" s="551" t="s">
        <v>1338</v>
      </c>
      <c r="U16" s="551" t="s">
        <v>1339</v>
      </c>
      <c r="V16" s="551" t="s">
        <v>1340</v>
      </c>
      <c r="W16" s="551" t="s">
        <v>1341</v>
      </c>
      <c r="X16" s="551" t="s">
        <v>1342</v>
      </c>
      <c r="Y16" s="551" t="s">
        <v>1343</v>
      </c>
      <c r="Z16" s="551" t="s">
        <v>1344</v>
      </c>
      <c r="AA16" s="551" t="s">
        <v>1345</v>
      </c>
      <c r="AB16" s="551" t="s">
        <v>1346</v>
      </c>
      <c r="AC16" s="551" t="s">
        <v>1347</v>
      </c>
      <c r="AD16" s="551" t="s">
        <v>1348</v>
      </c>
      <c r="AE16" s="551" t="s">
        <v>1349</v>
      </c>
      <c r="AF16" s="551" t="s">
        <v>1350</v>
      </c>
      <c r="AG16" s="551" t="s">
        <v>1351</v>
      </c>
      <c r="AH16" s="551" t="s">
        <v>1352</v>
      </c>
      <c r="AI16" s="551" t="s">
        <v>1353</v>
      </c>
      <c r="AJ16" s="551" t="s">
        <v>1354</v>
      </c>
      <c r="AK16" s="551" t="s">
        <v>1355</v>
      </c>
      <c r="AL16" s="551" t="s">
        <v>1356</v>
      </c>
      <c r="AM16" s="551" t="s">
        <v>1357</v>
      </c>
      <c r="AN16" s="551" t="s">
        <v>1358</v>
      </c>
      <c r="AO16" s="551" t="s">
        <v>1359</v>
      </c>
      <c r="AP16" s="551" t="s">
        <v>1360</v>
      </c>
      <c r="AQ16" s="551" t="s">
        <v>1361</v>
      </c>
      <c r="AR16" s="551" t="s">
        <v>1362</v>
      </c>
      <c r="AS16" s="551" t="s">
        <v>1363</v>
      </c>
      <c r="AT16" s="551" t="s">
        <v>1364</v>
      </c>
      <c r="AU16" s="551" t="s">
        <v>1365</v>
      </c>
      <c r="AV16" s="551" t="s">
        <v>1366</v>
      </c>
      <c r="AW16" s="551" t="s">
        <v>1367</v>
      </c>
      <c r="AX16" s="551" t="s">
        <v>1368</v>
      </c>
      <c r="AY16" s="551" t="s">
        <v>1369</v>
      </c>
      <c r="AZ16" s="551" t="s">
        <v>1370</v>
      </c>
      <c r="BA16" s="551" t="s">
        <v>1371</v>
      </c>
      <c r="BB16" s="551" t="s">
        <v>1372</v>
      </c>
      <c r="BC16" s="551" t="s">
        <v>1373</v>
      </c>
      <c r="BD16" s="551" t="s">
        <v>1374</v>
      </c>
      <c r="BE16" s="551" t="s">
        <v>1375</v>
      </c>
    </row>
    <row r="17" spans="1:57" ht="15" customHeight="1">
      <c r="A17" s="666" t="s">
        <v>302</v>
      </c>
      <c r="B17" s="666"/>
      <c r="C17" s="666"/>
      <c r="D17" s="666" t="s">
        <v>2134</v>
      </c>
      <c r="E17" s="666" t="s">
        <v>2134</v>
      </c>
      <c r="F17" s="666" t="s">
        <v>2134</v>
      </c>
      <c r="G17" s="551" t="s">
        <v>1376</v>
      </c>
      <c r="H17" s="551" t="s">
        <v>1377</v>
      </c>
      <c r="I17" s="551" t="s">
        <v>1378</v>
      </c>
      <c r="J17" s="551" t="s">
        <v>1379</v>
      </c>
      <c r="K17" s="551" t="s">
        <v>1380</v>
      </c>
      <c r="L17" s="551" t="s">
        <v>1381</v>
      </c>
      <c r="M17" s="551" t="s">
        <v>1382</v>
      </c>
      <c r="N17" s="551" t="s">
        <v>1383</v>
      </c>
      <c r="O17" s="551" t="s">
        <v>1384</v>
      </c>
      <c r="P17" s="551" t="s">
        <v>1385</v>
      </c>
      <c r="Q17" s="551" t="s">
        <v>1386</v>
      </c>
      <c r="R17" s="551" t="s">
        <v>1387</v>
      </c>
      <c r="S17" s="551" t="s">
        <v>1388</v>
      </c>
      <c r="T17" s="551" t="s">
        <v>1389</v>
      </c>
      <c r="U17" s="551" t="s">
        <v>1390</v>
      </c>
      <c r="V17" s="551" t="s">
        <v>1391</v>
      </c>
      <c r="W17" s="551" t="s">
        <v>1392</v>
      </c>
      <c r="X17" s="551" t="s">
        <v>1393</v>
      </c>
      <c r="Y17" s="551" t="s">
        <v>1394</v>
      </c>
      <c r="Z17" s="551" t="s">
        <v>1395</v>
      </c>
      <c r="AA17" s="551" t="s">
        <v>1396</v>
      </c>
      <c r="AB17" s="551" t="s">
        <v>1397</v>
      </c>
      <c r="AC17" s="551" t="s">
        <v>1398</v>
      </c>
      <c r="AD17" s="551" t="s">
        <v>1399</v>
      </c>
      <c r="AE17" s="551" t="s">
        <v>1400</v>
      </c>
      <c r="AF17" s="551" t="s">
        <v>1401</v>
      </c>
      <c r="AG17" s="551" t="s">
        <v>1402</v>
      </c>
      <c r="AH17" s="551" t="s">
        <v>1403</v>
      </c>
      <c r="AI17" s="551" t="s">
        <v>1404</v>
      </c>
      <c r="AJ17" s="551" t="s">
        <v>1405</v>
      </c>
      <c r="AK17" s="551" t="s">
        <v>1406</v>
      </c>
      <c r="AL17" s="551" t="s">
        <v>1407</v>
      </c>
      <c r="AM17" s="551" t="s">
        <v>1408</v>
      </c>
      <c r="AN17" s="551" t="s">
        <v>1409</v>
      </c>
      <c r="AO17" s="551" t="s">
        <v>1410</v>
      </c>
      <c r="AP17" s="551" t="s">
        <v>1411</v>
      </c>
      <c r="AQ17" s="551" t="s">
        <v>1412</v>
      </c>
      <c r="AR17" s="551" t="s">
        <v>1413</v>
      </c>
      <c r="AS17" s="551" t="s">
        <v>1414</v>
      </c>
      <c r="AT17" s="551" t="s">
        <v>1415</v>
      </c>
      <c r="AU17" s="551" t="s">
        <v>1416</v>
      </c>
      <c r="AV17" s="551" t="s">
        <v>1417</v>
      </c>
      <c r="AW17" s="551" t="s">
        <v>1418</v>
      </c>
      <c r="AX17" s="551" t="s">
        <v>1419</v>
      </c>
      <c r="AY17" s="551" t="s">
        <v>1420</v>
      </c>
      <c r="AZ17" s="551" t="s">
        <v>1421</v>
      </c>
      <c r="BA17" s="551" t="s">
        <v>1422</v>
      </c>
      <c r="BB17" s="551" t="s">
        <v>1423</v>
      </c>
      <c r="BC17" s="551" t="s">
        <v>1424</v>
      </c>
      <c r="BD17" s="551" t="s">
        <v>1425</v>
      </c>
      <c r="BE17" s="551" t="s">
        <v>1426</v>
      </c>
    </row>
    <row r="18" spans="1:57" ht="15" customHeight="1">
      <c r="A18" s="666" t="s">
        <v>673</v>
      </c>
      <c r="B18" s="666"/>
      <c r="C18" s="666"/>
      <c r="D18" s="666" t="s">
        <v>2135</v>
      </c>
      <c r="E18" s="666" t="s">
        <v>2135</v>
      </c>
      <c r="F18" s="666" t="s">
        <v>2135</v>
      </c>
      <c r="G18" s="551" t="s">
        <v>1427</v>
      </c>
      <c r="H18" s="551" t="s">
        <v>1428</v>
      </c>
      <c r="I18" s="551" t="s">
        <v>1429</v>
      </c>
      <c r="J18" s="551" t="s">
        <v>1430</v>
      </c>
      <c r="K18" s="551" t="s">
        <v>1431</v>
      </c>
      <c r="L18" s="551" t="s">
        <v>1432</v>
      </c>
      <c r="M18" s="551" t="s">
        <v>1433</v>
      </c>
      <c r="N18" s="551" t="s">
        <v>1434</v>
      </c>
      <c r="O18" s="551" t="s">
        <v>1435</v>
      </c>
      <c r="P18" s="551" t="s">
        <v>1436</v>
      </c>
      <c r="Q18" s="551" t="s">
        <v>1437</v>
      </c>
      <c r="R18" s="551" t="s">
        <v>654</v>
      </c>
      <c r="S18" s="551" t="s">
        <v>1438</v>
      </c>
      <c r="T18" s="551" t="s">
        <v>1439</v>
      </c>
      <c r="U18" s="551" t="s">
        <v>1440</v>
      </c>
      <c r="V18" s="551" t="s">
        <v>1441</v>
      </c>
      <c r="W18" s="551" t="s">
        <v>1442</v>
      </c>
      <c r="X18" s="551" t="s">
        <v>1443</v>
      </c>
      <c r="Y18" s="551" t="s">
        <v>654</v>
      </c>
      <c r="Z18" s="551" t="s">
        <v>1444</v>
      </c>
      <c r="AA18" s="551" t="s">
        <v>1445</v>
      </c>
      <c r="AB18" s="551" t="s">
        <v>1446</v>
      </c>
      <c r="AC18" s="551" t="s">
        <v>1447</v>
      </c>
      <c r="AD18" s="551" t="s">
        <v>1448</v>
      </c>
      <c r="AE18" s="551" t="s">
        <v>1449</v>
      </c>
      <c r="AF18" s="551" t="s">
        <v>1450</v>
      </c>
      <c r="AG18" s="551" t="s">
        <v>1451</v>
      </c>
      <c r="AH18" s="551" t="s">
        <v>1452</v>
      </c>
      <c r="AI18" s="551" t="s">
        <v>654</v>
      </c>
      <c r="AJ18" s="551" t="s">
        <v>1453</v>
      </c>
      <c r="AK18" s="551" t="s">
        <v>674</v>
      </c>
      <c r="AL18" s="551" t="s">
        <v>659</v>
      </c>
      <c r="AM18" s="551" t="s">
        <v>1454</v>
      </c>
      <c r="AN18" s="551" t="s">
        <v>1455</v>
      </c>
      <c r="AO18" s="551" t="s">
        <v>1456</v>
      </c>
      <c r="AP18" s="551" t="s">
        <v>1457</v>
      </c>
      <c r="AQ18" s="551" t="s">
        <v>1458</v>
      </c>
      <c r="AR18" s="551" t="s">
        <v>1459</v>
      </c>
      <c r="AS18" s="551" t="s">
        <v>1460</v>
      </c>
      <c r="AT18" s="551" t="s">
        <v>1461</v>
      </c>
      <c r="AU18" s="551" t="s">
        <v>1462</v>
      </c>
      <c r="AV18" s="551" t="s">
        <v>1463</v>
      </c>
      <c r="AW18" s="551" t="s">
        <v>1464</v>
      </c>
      <c r="AX18" s="551" t="s">
        <v>1465</v>
      </c>
      <c r="AY18" s="551" t="s">
        <v>1466</v>
      </c>
      <c r="AZ18" s="551" t="s">
        <v>1467</v>
      </c>
      <c r="BA18" s="551" t="s">
        <v>1468</v>
      </c>
      <c r="BB18" s="551" t="s">
        <v>1469</v>
      </c>
      <c r="BC18" s="551" t="s">
        <v>1470</v>
      </c>
      <c r="BD18" s="551" t="s">
        <v>1471</v>
      </c>
      <c r="BE18" s="551" t="s">
        <v>654</v>
      </c>
    </row>
    <row r="19" spans="1:57" ht="15" customHeight="1">
      <c r="A19" s="666" t="s">
        <v>676</v>
      </c>
      <c r="B19" s="666"/>
      <c r="C19" s="666"/>
      <c r="D19" s="666" t="s">
        <v>2136</v>
      </c>
      <c r="E19" s="666" t="s">
        <v>2136</v>
      </c>
      <c r="F19" s="666" t="s">
        <v>2136</v>
      </c>
      <c r="G19" s="551" t="s">
        <v>654</v>
      </c>
      <c r="H19" s="551" t="s">
        <v>659</v>
      </c>
      <c r="I19" s="551" t="s">
        <v>654</v>
      </c>
      <c r="J19" s="551" t="s">
        <v>1472</v>
      </c>
      <c r="K19" s="551" t="s">
        <v>1473</v>
      </c>
      <c r="L19" s="551" t="s">
        <v>1474</v>
      </c>
      <c r="M19" s="551" t="s">
        <v>1475</v>
      </c>
      <c r="N19" s="551" t="s">
        <v>1476</v>
      </c>
      <c r="O19" s="551" t="s">
        <v>654</v>
      </c>
      <c r="P19" s="551" t="s">
        <v>1477</v>
      </c>
      <c r="Q19" s="551" t="s">
        <v>654</v>
      </c>
      <c r="R19" s="551" t="s">
        <v>654</v>
      </c>
      <c r="S19" s="551" t="s">
        <v>1478</v>
      </c>
      <c r="T19" s="551" t="s">
        <v>1479</v>
      </c>
      <c r="U19" s="551" t="s">
        <v>665</v>
      </c>
      <c r="V19" s="551" t="s">
        <v>1480</v>
      </c>
      <c r="W19" s="551" t="s">
        <v>1481</v>
      </c>
      <c r="X19" s="551" t="s">
        <v>1482</v>
      </c>
      <c r="Y19" s="551" t="s">
        <v>654</v>
      </c>
      <c r="Z19" s="551" t="s">
        <v>1483</v>
      </c>
      <c r="AA19" s="551" t="s">
        <v>1484</v>
      </c>
      <c r="AB19" s="551" t="s">
        <v>1485</v>
      </c>
      <c r="AC19" s="551" t="s">
        <v>654</v>
      </c>
      <c r="AD19" s="551" t="s">
        <v>1486</v>
      </c>
      <c r="AE19" s="551" t="s">
        <v>1487</v>
      </c>
      <c r="AF19" s="551" t="s">
        <v>1488</v>
      </c>
      <c r="AG19" s="551" t="s">
        <v>1489</v>
      </c>
      <c r="AH19" s="551" t="s">
        <v>1490</v>
      </c>
      <c r="AI19" s="551" t="s">
        <v>1491</v>
      </c>
      <c r="AJ19" s="551" t="s">
        <v>1492</v>
      </c>
      <c r="AK19" s="551" t="s">
        <v>1493</v>
      </c>
      <c r="AL19" s="551" t="s">
        <v>1494</v>
      </c>
      <c r="AM19" s="551" t="s">
        <v>654</v>
      </c>
      <c r="AN19" s="551" t="s">
        <v>1495</v>
      </c>
      <c r="AO19" s="551" t="s">
        <v>1496</v>
      </c>
      <c r="AP19" s="551" t="s">
        <v>1497</v>
      </c>
      <c r="AQ19" s="551" t="s">
        <v>1498</v>
      </c>
      <c r="AR19" s="551" t="s">
        <v>1499</v>
      </c>
      <c r="AS19" s="551" t="s">
        <v>1500</v>
      </c>
      <c r="AT19" s="551" t="s">
        <v>1501</v>
      </c>
      <c r="AU19" s="551" t="s">
        <v>1502</v>
      </c>
      <c r="AV19" s="551" t="s">
        <v>1503</v>
      </c>
      <c r="AW19" s="551" t="s">
        <v>1504</v>
      </c>
      <c r="AX19" s="551" t="s">
        <v>1505</v>
      </c>
      <c r="AY19" s="551" t="s">
        <v>654</v>
      </c>
      <c r="AZ19" s="551" t="s">
        <v>1506</v>
      </c>
      <c r="BA19" s="551" t="s">
        <v>1507</v>
      </c>
      <c r="BB19" s="551" t="s">
        <v>1508</v>
      </c>
      <c r="BC19" s="551" t="s">
        <v>1509</v>
      </c>
      <c r="BD19" s="551" t="s">
        <v>1510</v>
      </c>
      <c r="BE19" s="551" t="s">
        <v>654</v>
      </c>
    </row>
    <row r="20" spans="1:57" ht="15" customHeight="1">
      <c r="A20" s="666" t="s">
        <v>678</v>
      </c>
      <c r="B20" s="666"/>
      <c r="C20" s="666"/>
      <c r="D20" s="666" t="s">
        <v>2137</v>
      </c>
      <c r="E20" s="666" t="s">
        <v>2137</v>
      </c>
      <c r="F20" s="666" t="s">
        <v>2137</v>
      </c>
      <c r="G20" s="551" t="s">
        <v>1511</v>
      </c>
      <c r="H20" s="551" t="s">
        <v>654</v>
      </c>
      <c r="I20" s="551" t="s">
        <v>1512</v>
      </c>
      <c r="J20" s="551" t="s">
        <v>1513</v>
      </c>
      <c r="K20" s="551" t="s">
        <v>1514</v>
      </c>
      <c r="L20" s="551" t="s">
        <v>1515</v>
      </c>
      <c r="M20" s="551" t="s">
        <v>1516</v>
      </c>
      <c r="N20" s="551" t="s">
        <v>1517</v>
      </c>
      <c r="O20" s="551" t="s">
        <v>1518</v>
      </c>
      <c r="P20" s="551" t="s">
        <v>1519</v>
      </c>
      <c r="Q20" s="551" t="s">
        <v>1520</v>
      </c>
      <c r="R20" s="551" t="s">
        <v>1521</v>
      </c>
      <c r="S20" s="551" t="s">
        <v>1522</v>
      </c>
      <c r="T20" s="551" t="s">
        <v>1523</v>
      </c>
      <c r="U20" s="551" t="s">
        <v>1524</v>
      </c>
      <c r="V20" s="551" t="s">
        <v>1525</v>
      </c>
      <c r="W20" s="551" t="s">
        <v>1526</v>
      </c>
      <c r="X20" s="551" t="s">
        <v>1527</v>
      </c>
      <c r="Y20" s="551" t="s">
        <v>1528</v>
      </c>
      <c r="Z20" s="551" t="s">
        <v>1529</v>
      </c>
      <c r="AA20" s="551" t="s">
        <v>1530</v>
      </c>
      <c r="AB20" s="551" t="s">
        <v>1531</v>
      </c>
      <c r="AC20" s="551" t="s">
        <v>1532</v>
      </c>
      <c r="AD20" s="551" t="s">
        <v>1533</v>
      </c>
      <c r="AE20" s="551" t="s">
        <v>1534</v>
      </c>
      <c r="AF20" s="551" t="s">
        <v>1535</v>
      </c>
      <c r="AG20" s="551" t="s">
        <v>1536</v>
      </c>
      <c r="AH20" s="551" t="s">
        <v>1537</v>
      </c>
      <c r="AI20" s="551" t="s">
        <v>1538</v>
      </c>
      <c r="AJ20" s="551" t="s">
        <v>1539</v>
      </c>
      <c r="AK20" s="551" t="s">
        <v>1540</v>
      </c>
      <c r="AL20" s="551" t="s">
        <v>1541</v>
      </c>
      <c r="AM20" s="551" t="s">
        <v>1542</v>
      </c>
      <c r="AN20" s="551" t="s">
        <v>1543</v>
      </c>
      <c r="AO20" s="551" t="s">
        <v>654</v>
      </c>
      <c r="AP20" s="551" t="s">
        <v>1544</v>
      </c>
      <c r="AQ20" s="551" t="s">
        <v>1545</v>
      </c>
      <c r="AR20" s="551" t="s">
        <v>1546</v>
      </c>
      <c r="AS20" s="551" t="s">
        <v>1547</v>
      </c>
      <c r="AT20" s="551" t="s">
        <v>1548</v>
      </c>
      <c r="AU20" s="551" t="s">
        <v>1549</v>
      </c>
      <c r="AV20" s="551" t="s">
        <v>1550</v>
      </c>
      <c r="AW20" s="551" t="s">
        <v>1551</v>
      </c>
      <c r="AX20" s="551" t="s">
        <v>1552</v>
      </c>
      <c r="AY20" s="551" t="s">
        <v>1553</v>
      </c>
      <c r="AZ20" s="551" t="s">
        <v>1554</v>
      </c>
      <c r="BA20" s="551" t="s">
        <v>1555</v>
      </c>
      <c r="BB20" s="551" t="s">
        <v>1556</v>
      </c>
      <c r="BC20" s="551" t="s">
        <v>1557</v>
      </c>
      <c r="BD20" s="551" t="s">
        <v>1558</v>
      </c>
      <c r="BE20" s="551" t="s">
        <v>1559</v>
      </c>
    </row>
    <row r="21" spans="1:57" ht="15" customHeight="1">
      <c r="A21" s="666" t="s">
        <v>680</v>
      </c>
      <c r="B21" s="666"/>
      <c r="C21" s="666"/>
      <c r="D21" s="666" t="s">
        <v>2138</v>
      </c>
      <c r="E21" s="666" t="s">
        <v>2138</v>
      </c>
      <c r="F21" s="666" t="s">
        <v>2138</v>
      </c>
      <c r="G21" s="551" t="s">
        <v>1560</v>
      </c>
      <c r="H21" s="551" t="s">
        <v>1561</v>
      </c>
      <c r="I21" s="551" t="s">
        <v>1562</v>
      </c>
      <c r="J21" s="551" t="s">
        <v>1563</v>
      </c>
      <c r="K21" s="551" t="s">
        <v>1564</v>
      </c>
      <c r="L21" s="551" t="s">
        <v>1565</v>
      </c>
      <c r="M21" s="551" t="s">
        <v>1566</v>
      </c>
      <c r="N21" s="551" t="s">
        <v>1567</v>
      </c>
      <c r="O21" s="551" t="s">
        <v>1568</v>
      </c>
      <c r="P21" s="551" t="s">
        <v>1569</v>
      </c>
      <c r="Q21" s="551" t="s">
        <v>1570</v>
      </c>
      <c r="R21" s="551" t="s">
        <v>1571</v>
      </c>
      <c r="S21" s="551" t="s">
        <v>1572</v>
      </c>
      <c r="T21" s="551" t="s">
        <v>1573</v>
      </c>
      <c r="U21" s="551" t="s">
        <v>1574</v>
      </c>
      <c r="V21" s="551" t="s">
        <v>1575</v>
      </c>
      <c r="W21" s="551" t="s">
        <v>1576</v>
      </c>
      <c r="X21" s="551" t="s">
        <v>1577</v>
      </c>
      <c r="Y21" s="551" t="s">
        <v>1578</v>
      </c>
      <c r="Z21" s="551" t="s">
        <v>1579</v>
      </c>
      <c r="AA21" s="551" t="s">
        <v>1580</v>
      </c>
      <c r="AB21" s="551" t="s">
        <v>1581</v>
      </c>
      <c r="AC21" s="551" t="s">
        <v>1582</v>
      </c>
      <c r="AD21" s="551" t="s">
        <v>1583</v>
      </c>
      <c r="AE21" s="551" t="s">
        <v>1584</v>
      </c>
      <c r="AF21" s="551" t="s">
        <v>1585</v>
      </c>
      <c r="AG21" s="551" t="s">
        <v>1586</v>
      </c>
      <c r="AH21" s="551" t="s">
        <v>1587</v>
      </c>
      <c r="AI21" s="551" t="s">
        <v>1588</v>
      </c>
      <c r="AJ21" s="551" t="s">
        <v>1589</v>
      </c>
      <c r="AK21" s="551" t="s">
        <v>1590</v>
      </c>
      <c r="AL21" s="551" t="s">
        <v>1591</v>
      </c>
      <c r="AM21" s="551" t="s">
        <v>1592</v>
      </c>
      <c r="AN21" s="551" t="s">
        <v>1593</v>
      </c>
      <c r="AO21" s="551" t="s">
        <v>1594</v>
      </c>
      <c r="AP21" s="551" t="s">
        <v>1595</v>
      </c>
      <c r="AQ21" s="551" t="s">
        <v>1596</v>
      </c>
      <c r="AR21" s="551" t="s">
        <v>1597</v>
      </c>
      <c r="AS21" s="551" t="s">
        <v>1598</v>
      </c>
      <c r="AT21" s="551" t="s">
        <v>1599</v>
      </c>
      <c r="AU21" s="551" t="s">
        <v>1600</v>
      </c>
      <c r="AV21" s="551" t="s">
        <v>1601</v>
      </c>
      <c r="AW21" s="551" t="s">
        <v>1602</v>
      </c>
      <c r="AX21" s="551" t="s">
        <v>1603</v>
      </c>
      <c r="AY21" s="551" t="s">
        <v>1604</v>
      </c>
      <c r="AZ21" s="551" t="s">
        <v>1605</v>
      </c>
      <c r="BA21" s="551" t="s">
        <v>1606</v>
      </c>
      <c r="BB21" s="551" t="s">
        <v>1607</v>
      </c>
      <c r="BC21" s="551" t="s">
        <v>1608</v>
      </c>
      <c r="BD21" s="551" t="s">
        <v>681</v>
      </c>
      <c r="BE21" s="551" t="s">
        <v>1609</v>
      </c>
    </row>
    <row r="22" spans="1:57" ht="15" customHeight="1">
      <c r="A22" s="666" t="s">
        <v>682</v>
      </c>
      <c r="B22" s="666"/>
      <c r="C22" s="666"/>
      <c r="D22" s="666" t="s">
        <v>2139</v>
      </c>
      <c r="E22" s="666" t="s">
        <v>2139</v>
      </c>
      <c r="F22" s="666" t="s">
        <v>2139</v>
      </c>
      <c r="G22" s="551" t="s">
        <v>1610</v>
      </c>
      <c r="H22" s="551" t="s">
        <v>1611</v>
      </c>
      <c r="I22" s="551" t="s">
        <v>1612</v>
      </c>
      <c r="J22" s="551" t="s">
        <v>1613</v>
      </c>
      <c r="K22" s="551" t="s">
        <v>1614</v>
      </c>
      <c r="L22" s="551" t="s">
        <v>1615</v>
      </c>
      <c r="M22" s="551" t="s">
        <v>1616</v>
      </c>
      <c r="N22" s="551" t="s">
        <v>1617</v>
      </c>
      <c r="O22" s="551" t="s">
        <v>1618</v>
      </c>
      <c r="P22" s="551" t="s">
        <v>1619</v>
      </c>
      <c r="Q22" s="551" t="s">
        <v>1620</v>
      </c>
      <c r="R22" s="551" t="s">
        <v>1621</v>
      </c>
      <c r="S22" s="551" t="s">
        <v>1622</v>
      </c>
      <c r="T22" s="551" t="s">
        <v>1623</v>
      </c>
      <c r="U22" s="551" t="s">
        <v>1624</v>
      </c>
      <c r="V22" s="551" t="s">
        <v>1625</v>
      </c>
      <c r="W22" s="551" t="s">
        <v>1626</v>
      </c>
      <c r="X22" s="551" t="s">
        <v>1627</v>
      </c>
      <c r="Y22" s="551" t="s">
        <v>1628</v>
      </c>
      <c r="Z22" s="551" t="s">
        <v>1629</v>
      </c>
      <c r="AA22" s="551" t="s">
        <v>1630</v>
      </c>
      <c r="AB22" s="551" t="s">
        <v>1631</v>
      </c>
      <c r="AC22" s="551" t="s">
        <v>1632</v>
      </c>
      <c r="AD22" s="551" t="s">
        <v>1633</v>
      </c>
      <c r="AE22" s="551" t="s">
        <v>1634</v>
      </c>
      <c r="AF22" s="551" t="s">
        <v>1635</v>
      </c>
      <c r="AG22" s="551" t="s">
        <v>1636</v>
      </c>
      <c r="AH22" s="551" t="s">
        <v>1637</v>
      </c>
      <c r="AI22" s="551" t="s">
        <v>1638</v>
      </c>
      <c r="AJ22" s="551" t="s">
        <v>1639</v>
      </c>
      <c r="AK22" s="551" t="s">
        <v>1640</v>
      </c>
      <c r="AL22" s="551" t="s">
        <v>1641</v>
      </c>
      <c r="AM22" s="551" t="s">
        <v>1642</v>
      </c>
      <c r="AN22" s="551" t="s">
        <v>1643</v>
      </c>
      <c r="AO22" s="551" t="s">
        <v>1644</v>
      </c>
      <c r="AP22" s="551" t="s">
        <v>1645</v>
      </c>
      <c r="AQ22" s="551" t="s">
        <v>1646</v>
      </c>
      <c r="AR22" s="551" t="s">
        <v>683</v>
      </c>
      <c r="AS22" s="551" t="s">
        <v>1647</v>
      </c>
      <c r="AT22" s="551" t="s">
        <v>1648</v>
      </c>
      <c r="AU22" s="551" t="s">
        <v>1649</v>
      </c>
      <c r="AV22" s="551" t="s">
        <v>1650</v>
      </c>
      <c r="AW22" s="551" t="s">
        <v>1651</v>
      </c>
      <c r="AX22" s="551" t="s">
        <v>1652</v>
      </c>
      <c r="AY22" s="551" t="s">
        <v>1653</v>
      </c>
      <c r="AZ22" s="551" t="s">
        <v>1654</v>
      </c>
      <c r="BA22" s="551" t="s">
        <v>1655</v>
      </c>
      <c r="BB22" s="551" t="s">
        <v>1656</v>
      </c>
      <c r="BC22" s="551" t="s">
        <v>1657</v>
      </c>
      <c r="BD22" s="551" t="s">
        <v>1658</v>
      </c>
      <c r="BE22" s="551" t="s">
        <v>1659</v>
      </c>
    </row>
    <row r="23" spans="1:57" ht="15" customHeight="1">
      <c r="A23" s="666" t="s">
        <v>685</v>
      </c>
      <c r="B23" s="666"/>
      <c r="C23" s="666"/>
      <c r="D23" s="666" t="s">
        <v>2140</v>
      </c>
      <c r="E23" s="666" t="s">
        <v>2140</v>
      </c>
      <c r="F23" s="666" t="s">
        <v>2140</v>
      </c>
      <c r="G23" s="551" t="s">
        <v>1660</v>
      </c>
      <c r="H23" s="551" t="s">
        <v>654</v>
      </c>
      <c r="I23" s="551" t="s">
        <v>1661</v>
      </c>
      <c r="J23" s="551" t="s">
        <v>1662</v>
      </c>
      <c r="K23" s="551" t="s">
        <v>1663</v>
      </c>
      <c r="L23" s="551" t="s">
        <v>1664</v>
      </c>
      <c r="M23" s="551" t="s">
        <v>1665</v>
      </c>
      <c r="N23" s="551" t="s">
        <v>1666</v>
      </c>
      <c r="O23" s="551" t="s">
        <v>1667</v>
      </c>
      <c r="P23" s="551" t="s">
        <v>1668</v>
      </c>
      <c r="Q23" s="551" t="s">
        <v>1669</v>
      </c>
      <c r="R23" s="551" t="s">
        <v>1670</v>
      </c>
      <c r="S23" s="551" t="s">
        <v>1671</v>
      </c>
      <c r="T23" s="551" t="s">
        <v>1672</v>
      </c>
      <c r="U23" s="551" t="s">
        <v>1673</v>
      </c>
      <c r="V23" s="551" t="s">
        <v>1674</v>
      </c>
      <c r="W23" s="551" t="s">
        <v>1675</v>
      </c>
      <c r="X23" s="551" t="s">
        <v>1676</v>
      </c>
      <c r="Y23" s="551" t="s">
        <v>1677</v>
      </c>
      <c r="Z23" s="551" t="s">
        <v>1678</v>
      </c>
      <c r="AA23" s="551" t="s">
        <v>1679</v>
      </c>
      <c r="AB23" s="551" t="s">
        <v>1680</v>
      </c>
      <c r="AC23" s="551" t="s">
        <v>1681</v>
      </c>
      <c r="AD23" s="551" t="s">
        <v>1682</v>
      </c>
      <c r="AE23" s="551" t="s">
        <v>1683</v>
      </c>
      <c r="AF23" s="551" t="s">
        <v>1684</v>
      </c>
      <c r="AG23" s="551" t="s">
        <v>1685</v>
      </c>
      <c r="AH23" s="551" t="s">
        <v>1686</v>
      </c>
      <c r="AI23" s="551" t="s">
        <v>1687</v>
      </c>
      <c r="AJ23" s="551" t="s">
        <v>1688</v>
      </c>
      <c r="AK23" s="551" t="s">
        <v>1689</v>
      </c>
      <c r="AL23" s="551" t="s">
        <v>1690</v>
      </c>
      <c r="AM23" s="551" t="s">
        <v>1691</v>
      </c>
      <c r="AN23" s="551" t="s">
        <v>1692</v>
      </c>
      <c r="AO23" s="551" t="s">
        <v>679</v>
      </c>
      <c r="AP23" s="551" t="s">
        <v>1693</v>
      </c>
      <c r="AQ23" s="551" t="s">
        <v>1694</v>
      </c>
      <c r="AR23" s="551" t="s">
        <v>1695</v>
      </c>
      <c r="AS23" s="551" t="s">
        <v>1696</v>
      </c>
      <c r="AT23" s="551" t="s">
        <v>1697</v>
      </c>
      <c r="AU23" s="551" t="s">
        <v>1698</v>
      </c>
      <c r="AV23" s="551" t="s">
        <v>1699</v>
      </c>
      <c r="AW23" s="551" t="s">
        <v>1700</v>
      </c>
      <c r="AX23" s="551" t="s">
        <v>1701</v>
      </c>
      <c r="AY23" s="551" t="s">
        <v>1702</v>
      </c>
      <c r="AZ23" s="551" t="s">
        <v>1703</v>
      </c>
      <c r="BA23" s="551" t="s">
        <v>1704</v>
      </c>
      <c r="BB23" s="551" t="s">
        <v>1705</v>
      </c>
      <c r="BC23" s="551" t="s">
        <v>1706</v>
      </c>
      <c r="BD23" s="551" t="s">
        <v>1707</v>
      </c>
      <c r="BE23" s="551" t="s">
        <v>1708</v>
      </c>
    </row>
    <row r="24" spans="1:57" ht="15" customHeight="1">
      <c r="A24" s="666" t="s">
        <v>686</v>
      </c>
      <c r="B24" s="666"/>
      <c r="C24" s="666"/>
      <c r="D24" s="666" t="s">
        <v>2141</v>
      </c>
      <c r="E24" s="666" t="s">
        <v>2141</v>
      </c>
      <c r="F24" s="666" t="s">
        <v>2141</v>
      </c>
      <c r="G24" s="551" t="s">
        <v>1709</v>
      </c>
      <c r="H24" s="551" t="s">
        <v>1710</v>
      </c>
      <c r="I24" s="551" t="s">
        <v>1711</v>
      </c>
      <c r="J24" s="551" t="s">
        <v>1712</v>
      </c>
      <c r="K24" s="551" t="s">
        <v>1713</v>
      </c>
      <c r="L24" s="551" t="s">
        <v>1714</v>
      </c>
      <c r="M24" s="551" t="s">
        <v>654</v>
      </c>
      <c r="N24" s="551" t="s">
        <v>1715</v>
      </c>
      <c r="O24" s="551" t="s">
        <v>654</v>
      </c>
      <c r="P24" s="551" t="s">
        <v>1716</v>
      </c>
      <c r="Q24" s="551" t="s">
        <v>654</v>
      </c>
      <c r="R24" s="551" t="s">
        <v>1717</v>
      </c>
      <c r="S24" s="551" t="s">
        <v>1718</v>
      </c>
      <c r="T24" s="551" t="s">
        <v>1719</v>
      </c>
      <c r="U24" s="551" t="s">
        <v>654</v>
      </c>
      <c r="V24" s="551" t="s">
        <v>1720</v>
      </c>
      <c r="W24" s="551" t="s">
        <v>1721</v>
      </c>
      <c r="X24" s="551" t="s">
        <v>654</v>
      </c>
      <c r="Y24" s="551" t="s">
        <v>1722</v>
      </c>
      <c r="Z24" s="551" t="s">
        <v>654</v>
      </c>
      <c r="AA24" s="551" t="s">
        <v>654</v>
      </c>
      <c r="AB24" s="551" t="s">
        <v>654</v>
      </c>
      <c r="AC24" s="551" t="s">
        <v>1723</v>
      </c>
      <c r="AD24" s="551" t="s">
        <v>1724</v>
      </c>
      <c r="AE24" s="551" t="s">
        <v>1725</v>
      </c>
      <c r="AF24" s="551" t="s">
        <v>1726</v>
      </c>
      <c r="AG24" s="551" t="s">
        <v>701</v>
      </c>
      <c r="AH24" s="551" t="s">
        <v>654</v>
      </c>
      <c r="AI24" s="551" t="s">
        <v>654</v>
      </c>
      <c r="AJ24" s="551" t="s">
        <v>1727</v>
      </c>
      <c r="AK24" s="551" t="s">
        <v>1728</v>
      </c>
      <c r="AL24" s="551" t="s">
        <v>1729</v>
      </c>
      <c r="AM24" s="551" t="s">
        <v>1730</v>
      </c>
      <c r="AN24" s="551" t="s">
        <v>1731</v>
      </c>
      <c r="AO24" s="551" t="s">
        <v>666</v>
      </c>
      <c r="AP24" s="551" t="s">
        <v>675</v>
      </c>
      <c r="AQ24" s="551" t="s">
        <v>687</v>
      </c>
      <c r="AR24" s="551" t="s">
        <v>688</v>
      </c>
      <c r="AS24" s="551" t="s">
        <v>1732</v>
      </c>
      <c r="AT24" s="551" t="s">
        <v>1733</v>
      </c>
      <c r="AU24" s="551" t="s">
        <v>1734</v>
      </c>
      <c r="AV24" s="551" t="s">
        <v>654</v>
      </c>
      <c r="AW24" s="551" t="s">
        <v>1735</v>
      </c>
      <c r="AX24" s="551" t="s">
        <v>1736</v>
      </c>
      <c r="AY24" s="551" t="s">
        <v>654</v>
      </c>
      <c r="AZ24" s="551" t="s">
        <v>654</v>
      </c>
      <c r="BA24" s="551" t="s">
        <v>654</v>
      </c>
      <c r="BB24" s="551" t="s">
        <v>1737</v>
      </c>
      <c r="BC24" s="551" t="s">
        <v>1738</v>
      </c>
      <c r="BD24" s="551" t="s">
        <v>1739</v>
      </c>
      <c r="BE24" s="551" t="s">
        <v>654</v>
      </c>
    </row>
    <row r="25" spans="1:57" ht="15" customHeight="1">
      <c r="A25" s="666" t="s">
        <v>689</v>
      </c>
      <c r="B25" s="666"/>
      <c r="C25" s="666"/>
      <c r="D25" s="666" t="s">
        <v>2142</v>
      </c>
      <c r="E25" s="666" t="s">
        <v>2142</v>
      </c>
      <c r="F25" s="666" t="s">
        <v>2142</v>
      </c>
      <c r="G25" s="551" t="s">
        <v>1740</v>
      </c>
      <c r="H25" s="551" t="s">
        <v>1741</v>
      </c>
      <c r="I25" s="551" t="s">
        <v>1742</v>
      </c>
      <c r="J25" s="551" t="s">
        <v>1743</v>
      </c>
      <c r="K25" s="551" t="s">
        <v>1744</v>
      </c>
      <c r="L25" s="551" t="s">
        <v>1745</v>
      </c>
      <c r="M25" s="551" t="s">
        <v>1746</v>
      </c>
      <c r="N25" s="551" t="s">
        <v>1747</v>
      </c>
      <c r="O25" s="551" t="s">
        <v>1748</v>
      </c>
      <c r="P25" s="551" t="s">
        <v>1749</v>
      </c>
      <c r="Q25" s="551" t="s">
        <v>1750</v>
      </c>
      <c r="R25" s="551" t="s">
        <v>1751</v>
      </c>
      <c r="S25" s="551" t="s">
        <v>1752</v>
      </c>
      <c r="T25" s="551" t="s">
        <v>1753</v>
      </c>
      <c r="U25" s="551" t="s">
        <v>1754</v>
      </c>
      <c r="V25" s="551" t="s">
        <v>1755</v>
      </c>
      <c r="W25" s="551" t="s">
        <v>1756</v>
      </c>
      <c r="X25" s="551" t="s">
        <v>1757</v>
      </c>
      <c r="Y25" s="551" t="s">
        <v>1758</v>
      </c>
      <c r="Z25" s="551" t="s">
        <v>1759</v>
      </c>
      <c r="AA25" s="551" t="s">
        <v>1760</v>
      </c>
      <c r="AB25" s="551" t="s">
        <v>1761</v>
      </c>
      <c r="AC25" s="551" t="s">
        <v>1762</v>
      </c>
      <c r="AD25" s="551" t="s">
        <v>1763</v>
      </c>
      <c r="AE25" s="551" t="s">
        <v>1764</v>
      </c>
      <c r="AF25" s="551" t="s">
        <v>1765</v>
      </c>
      <c r="AG25" s="551" t="s">
        <v>1766</v>
      </c>
      <c r="AH25" s="551" t="s">
        <v>1767</v>
      </c>
      <c r="AI25" s="551" t="s">
        <v>1768</v>
      </c>
      <c r="AJ25" s="551" t="s">
        <v>1769</v>
      </c>
      <c r="AK25" s="551" t="s">
        <v>1770</v>
      </c>
      <c r="AL25" s="551" t="s">
        <v>1771</v>
      </c>
      <c r="AM25" s="551" t="s">
        <v>1772</v>
      </c>
      <c r="AN25" s="551" t="s">
        <v>1773</v>
      </c>
      <c r="AO25" s="551" t="s">
        <v>1774</v>
      </c>
      <c r="AP25" s="551" t="s">
        <v>1775</v>
      </c>
      <c r="AQ25" s="551" t="s">
        <v>1776</v>
      </c>
      <c r="AR25" s="551" t="s">
        <v>1777</v>
      </c>
      <c r="AS25" s="551" t="s">
        <v>1778</v>
      </c>
      <c r="AT25" s="551" t="s">
        <v>1779</v>
      </c>
      <c r="AU25" s="551" t="s">
        <v>1780</v>
      </c>
      <c r="AV25" s="551" t="s">
        <v>1781</v>
      </c>
      <c r="AW25" s="551" t="s">
        <v>1782</v>
      </c>
      <c r="AX25" s="551" t="s">
        <v>1783</v>
      </c>
      <c r="AY25" s="551" t="s">
        <v>1784</v>
      </c>
      <c r="AZ25" s="551" t="s">
        <v>1785</v>
      </c>
      <c r="BA25" s="551" t="s">
        <v>1786</v>
      </c>
      <c r="BB25" s="551" t="s">
        <v>1787</v>
      </c>
      <c r="BC25" s="551" t="s">
        <v>1788</v>
      </c>
      <c r="BD25" s="551" t="s">
        <v>1789</v>
      </c>
      <c r="BE25" s="551" t="s">
        <v>1790</v>
      </c>
    </row>
    <row r="26" spans="1:57" ht="15" customHeight="1">
      <c r="A26" s="666" t="s">
        <v>691</v>
      </c>
      <c r="B26" s="666"/>
      <c r="C26" s="666"/>
      <c r="D26" s="666" t="s">
        <v>2143</v>
      </c>
      <c r="E26" s="666" t="s">
        <v>2143</v>
      </c>
      <c r="F26" s="666" t="s">
        <v>2143</v>
      </c>
      <c r="G26" s="551" t="s">
        <v>695</v>
      </c>
      <c r="H26" s="551" t="s">
        <v>1791</v>
      </c>
      <c r="I26" s="551" t="s">
        <v>1792</v>
      </c>
      <c r="J26" s="551" t="s">
        <v>1793</v>
      </c>
      <c r="K26" s="551" t="s">
        <v>1794</v>
      </c>
      <c r="L26" s="551" t="s">
        <v>1795</v>
      </c>
      <c r="M26" s="551" t="s">
        <v>1796</v>
      </c>
      <c r="N26" s="551" t="s">
        <v>1797</v>
      </c>
      <c r="O26" s="551" t="s">
        <v>1798</v>
      </c>
      <c r="P26" s="551" t="s">
        <v>1799</v>
      </c>
      <c r="Q26" s="551" t="s">
        <v>1800</v>
      </c>
      <c r="R26" s="551" t="s">
        <v>1801</v>
      </c>
      <c r="S26" s="551" t="s">
        <v>1802</v>
      </c>
      <c r="T26" s="551" t="s">
        <v>1803</v>
      </c>
      <c r="U26" s="551" t="s">
        <v>1804</v>
      </c>
      <c r="V26" s="551" t="s">
        <v>1805</v>
      </c>
      <c r="W26" s="551" t="s">
        <v>1806</v>
      </c>
      <c r="X26" s="551" t="s">
        <v>1807</v>
      </c>
      <c r="Y26" s="551" t="s">
        <v>1808</v>
      </c>
      <c r="Z26" s="551" t="s">
        <v>1809</v>
      </c>
      <c r="AA26" s="551" t="s">
        <v>1810</v>
      </c>
      <c r="AB26" s="551" t="s">
        <v>1811</v>
      </c>
      <c r="AC26" s="551" t="s">
        <v>1812</v>
      </c>
      <c r="AD26" s="551" t="s">
        <v>1813</v>
      </c>
      <c r="AE26" s="551" t="s">
        <v>1814</v>
      </c>
      <c r="AF26" s="551" t="s">
        <v>1815</v>
      </c>
      <c r="AG26" s="551" t="s">
        <v>1816</v>
      </c>
      <c r="AH26" s="551" t="s">
        <v>1817</v>
      </c>
      <c r="AI26" s="551" t="s">
        <v>1818</v>
      </c>
      <c r="AJ26" s="551" t="s">
        <v>1819</v>
      </c>
      <c r="AK26" s="551" t="s">
        <v>1820</v>
      </c>
      <c r="AL26" s="551" t="s">
        <v>659</v>
      </c>
      <c r="AM26" s="551" t="s">
        <v>1821</v>
      </c>
      <c r="AN26" s="551" t="s">
        <v>1822</v>
      </c>
      <c r="AO26" s="551" t="s">
        <v>659</v>
      </c>
      <c r="AP26" s="551" t="s">
        <v>1823</v>
      </c>
      <c r="AQ26" s="551" t="s">
        <v>1824</v>
      </c>
      <c r="AR26" s="551" t="s">
        <v>692</v>
      </c>
      <c r="AS26" s="551" t="s">
        <v>1825</v>
      </c>
      <c r="AT26" s="551" t="s">
        <v>1826</v>
      </c>
      <c r="AU26" s="551" t="s">
        <v>1827</v>
      </c>
      <c r="AV26" s="551" t="s">
        <v>690</v>
      </c>
      <c r="AW26" s="551" t="s">
        <v>1828</v>
      </c>
      <c r="AX26" s="551" t="s">
        <v>1829</v>
      </c>
      <c r="AY26" s="551" t="s">
        <v>1830</v>
      </c>
      <c r="AZ26" s="551" t="s">
        <v>684</v>
      </c>
      <c r="BA26" s="551" t="s">
        <v>693</v>
      </c>
      <c r="BB26" s="551" t="s">
        <v>1831</v>
      </c>
      <c r="BC26" s="551" t="s">
        <v>1832</v>
      </c>
      <c r="BD26" s="551" t="s">
        <v>1833</v>
      </c>
      <c r="BE26" s="551" t="s">
        <v>659</v>
      </c>
    </row>
    <row r="27" spans="1:57" ht="14.25" customHeight="1">
      <c r="A27" s="666" t="s">
        <v>303</v>
      </c>
      <c r="B27" s="666"/>
      <c r="C27" s="666"/>
      <c r="D27" s="666" t="s">
        <v>2144</v>
      </c>
      <c r="E27" s="666" t="s">
        <v>2144</v>
      </c>
      <c r="F27" s="666" t="s">
        <v>2144</v>
      </c>
      <c r="G27" s="551" t="s">
        <v>1834</v>
      </c>
      <c r="H27" s="551" t="s">
        <v>1835</v>
      </c>
      <c r="I27" s="551" t="s">
        <v>1836</v>
      </c>
      <c r="J27" s="551" t="s">
        <v>1837</v>
      </c>
      <c r="K27" s="551" t="s">
        <v>1838</v>
      </c>
      <c r="L27" s="551" t="s">
        <v>1839</v>
      </c>
      <c r="M27" s="551" t="s">
        <v>1840</v>
      </c>
      <c r="N27" s="551" t="s">
        <v>1841</v>
      </c>
      <c r="O27" s="551" t="s">
        <v>1842</v>
      </c>
      <c r="P27" s="551" t="s">
        <v>1843</v>
      </c>
      <c r="Q27" s="551" t="s">
        <v>1844</v>
      </c>
      <c r="R27" s="551" t="s">
        <v>1845</v>
      </c>
      <c r="S27" s="551" t="s">
        <v>1846</v>
      </c>
      <c r="T27" s="551" t="s">
        <v>1847</v>
      </c>
      <c r="U27" s="551" t="s">
        <v>1848</v>
      </c>
      <c r="V27" s="551" t="s">
        <v>1849</v>
      </c>
      <c r="W27" s="551" t="s">
        <v>1850</v>
      </c>
      <c r="X27" s="551" t="s">
        <v>1851</v>
      </c>
      <c r="Y27" s="551" t="s">
        <v>1852</v>
      </c>
      <c r="Z27" s="551" t="s">
        <v>1853</v>
      </c>
      <c r="AA27" s="551" t="s">
        <v>1854</v>
      </c>
      <c r="AB27" s="551" t="s">
        <v>1855</v>
      </c>
      <c r="AC27" s="551" t="s">
        <v>1856</v>
      </c>
      <c r="AD27" s="551" t="s">
        <v>1857</v>
      </c>
      <c r="AE27" s="551" t="s">
        <v>1858</v>
      </c>
      <c r="AF27" s="551" t="s">
        <v>1859</v>
      </c>
      <c r="AG27" s="551" t="s">
        <v>1860</v>
      </c>
      <c r="AH27" s="551" t="s">
        <v>1861</v>
      </c>
      <c r="AI27" s="551" t="s">
        <v>654</v>
      </c>
      <c r="AJ27" s="551" t="s">
        <v>1862</v>
      </c>
      <c r="AK27" s="551" t="s">
        <v>1863</v>
      </c>
      <c r="AL27" s="551" t="s">
        <v>1864</v>
      </c>
      <c r="AM27" s="551" t="s">
        <v>1865</v>
      </c>
      <c r="AN27" s="551" t="s">
        <v>1866</v>
      </c>
      <c r="AO27" s="551" t="s">
        <v>1867</v>
      </c>
      <c r="AP27" s="551" t="s">
        <v>1868</v>
      </c>
      <c r="AQ27" s="551" t="s">
        <v>1869</v>
      </c>
      <c r="AR27" s="551" t="s">
        <v>1870</v>
      </c>
      <c r="AS27" s="551" t="s">
        <v>1871</v>
      </c>
      <c r="AT27" s="551" t="s">
        <v>1872</v>
      </c>
      <c r="AU27" s="551" t="s">
        <v>1873</v>
      </c>
      <c r="AV27" s="551" t="s">
        <v>1874</v>
      </c>
      <c r="AW27" s="551" t="s">
        <v>1875</v>
      </c>
      <c r="AX27" s="551" t="s">
        <v>654</v>
      </c>
      <c r="AY27" s="551" t="s">
        <v>1876</v>
      </c>
      <c r="AZ27" s="551" t="s">
        <v>1877</v>
      </c>
      <c r="BA27" s="551" t="s">
        <v>1878</v>
      </c>
      <c r="BB27" s="551" t="s">
        <v>654</v>
      </c>
      <c r="BC27" s="551" t="s">
        <v>1879</v>
      </c>
      <c r="BD27" s="551" t="s">
        <v>1880</v>
      </c>
      <c r="BE27" s="551" t="s">
        <v>654</v>
      </c>
    </row>
    <row r="28" spans="1:57" ht="25.5" customHeight="1">
      <c r="A28" s="666" t="s">
        <v>10</v>
      </c>
      <c r="B28" s="666"/>
      <c r="C28" s="666"/>
      <c r="D28" s="666" t="s">
        <v>2145</v>
      </c>
      <c r="E28" s="666" t="s">
        <v>2145</v>
      </c>
      <c r="F28" s="666" t="s">
        <v>2145</v>
      </c>
      <c r="G28" s="551" t="s">
        <v>1881</v>
      </c>
      <c r="H28" s="551" t="s">
        <v>654</v>
      </c>
      <c r="I28" s="551" t="s">
        <v>1882</v>
      </c>
      <c r="J28" s="551" t="s">
        <v>1883</v>
      </c>
      <c r="K28" s="551" t="s">
        <v>1884</v>
      </c>
      <c r="L28" s="551" t="s">
        <v>1885</v>
      </c>
      <c r="M28" s="551" t="s">
        <v>1886</v>
      </c>
      <c r="N28" s="551" t="s">
        <v>1887</v>
      </c>
      <c r="O28" s="551" t="s">
        <v>1888</v>
      </c>
      <c r="P28" s="551" t="s">
        <v>654</v>
      </c>
      <c r="Q28" s="551" t="s">
        <v>1889</v>
      </c>
      <c r="R28" s="551" t="s">
        <v>1890</v>
      </c>
      <c r="S28" s="551" t="s">
        <v>1891</v>
      </c>
      <c r="T28" s="551" t="s">
        <v>1892</v>
      </c>
      <c r="U28" s="551" t="s">
        <v>1893</v>
      </c>
      <c r="V28" s="551" t="s">
        <v>1894</v>
      </c>
      <c r="W28" s="551" t="s">
        <v>1895</v>
      </c>
      <c r="X28" s="551" t="s">
        <v>1896</v>
      </c>
      <c r="Y28" s="551" t="s">
        <v>1897</v>
      </c>
      <c r="Z28" s="551" t="s">
        <v>1898</v>
      </c>
      <c r="AA28" s="551" t="s">
        <v>1899</v>
      </c>
      <c r="AB28" s="551" t="s">
        <v>1900</v>
      </c>
      <c r="AC28" s="551" t="s">
        <v>1901</v>
      </c>
      <c r="AD28" s="551" t="s">
        <v>1902</v>
      </c>
      <c r="AE28" s="551" t="s">
        <v>1903</v>
      </c>
      <c r="AF28" s="551" t="s">
        <v>1904</v>
      </c>
      <c r="AG28" s="551" t="s">
        <v>1905</v>
      </c>
      <c r="AH28" s="551" t="s">
        <v>1906</v>
      </c>
      <c r="AI28" s="551" t="s">
        <v>654</v>
      </c>
      <c r="AJ28" s="551" t="s">
        <v>1907</v>
      </c>
      <c r="AK28" s="551" t="s">
        <v>1908</v>
      </c>
      <c r="AL28" s="551" t="s">
        <v>1909</v>
      </c>
      <c r="AM28" s="551" t="s">
        <v>1910</v>
      </c>
      <c r="AN28" s="551" t="s">
        <v>1911</v>
      </c>
      <c r="AO28" s="551" t="s">
        <v>1912</v>
      </c>
      <c r="AP28" s="551" t="s">
        <v>1913</v>
      </c>
      <c r="AQ28" s="551" t="s">
        <v>1914</v>
      </c>
      <c r="AR28" s="551" t="s">
        <v>1915</v>
      </c>
      <c r="AS28" s="551" t="s">
        <v>1916</v>
      </c>
      <c r="AT28" s="551" t="s">
        <v>1917</v>
      </c>
      <c r="AU28" s="551" t="s">
        <v>1918</v>
      </c>
      <c r="AV28" s="551" t="s">
        <v>654</v>
      </c>
      <c r="AW28" s="551" t="s">
        <v>1919</v>
      </c>
      <c r="AX28" s="551" t="s">
        <v>654</v>
      </c>
      <c r="AY28" s="551" t="s">
        <v>1920</v>
      </c>
      <c r="AZ28" s="551" t="s">
        <v>1921</v>
      </c>
      <c r="BA28" s="551" t="s">
        <v>1922</v>
      </c>
      <c r="BB28" s="551" t="s">
        <v>654</v>
      </c>
      <c r="BC28" s="551" t="s">
        <v>1923</v>
      </c>
      <c r="BD28" s="551" t="s">
        <v>1924</v>
      </c>
      <c r="BE28" s="551" t="s">
        <v>654</v>
      </c>
    </row>
    <row r="29" spans="1:57" ht="15" customHeight="1">
      <c r="A29" s="666" t="s">
        <v>694</v>
      </c>
      <c r="B29" s="666"/>
      <c r="C29" s="666"/>
      <c r="D29" s="666" t="s">
        <v>2146</v>
      </c>
      <c r="E29" s="666" t="s">
        <v>2146</v>
      </c>
      <c r="F29" s="666" t="s">
        <v>2146</v>
      </c>
      <c r="G29" s="551" t="s">
        <v>1925</v>
      </c>
      <c r="H29" s="551" t="s">
        <v>1835</v>
      </c>
      <c r="I29" s="551" t="s">
        <v>1926</v>
      </c>
      <c r="J29" s="551" t="s">
        <v>1927</v>
      </c>
      <c r="K29" s="551" t="s">
        <v>1928</v>
      </c>
      <c r="L29" s="551" t="s">
        <v>1929</v>
      </c>
      <c r="M29" s="551" t="s">
        <v>1930</v>
      </c>
      <c r="N29" s="551" t="s">
        <v>1931</v>
      </c>
      <c r="O29" s="551" t="s">
        <v>1932</v>
      </c>
      <c r="P29" s="551" t="s">
        <v>1843</v>
      </c>
      <c r="Q29" s="551" t="s">
        <v>1933</v>
      </c>
      <c r="R29" s="551" t="s">
        <v>1934</v>
      </c>
      <c r="S29" s="551" t="s">
        <v>1935</v>
      </c>
      <c r="T29" s="551" t="s">
        <v>1936</v>
      </c>
      <c r="U29" s="551" t="s">
        <v>1937</v>
      </c>
      <c r="V29" s="551" t="s">
        <v>1938</v>
      </c>
      <c r="W29" s="551" t="s">
        <v>1939</v>
      </c>
      <c r="X29" s="551" t="s">
        <v>1940</v>
      </c>
      <c r="Y29" s="551" t="s">
        <v>1941</v>
      </c>
      <c r="Z29" s="551" t="s">
        <v>1942</v>
      </c>
      <c r="AA29" s="551" t="s">
        <v>1943</v>
      </c>
      <c r="AB29" s="551" t="s">
        <v>1944</v>
      </c>
      <c r="AC29" s="551" t="s">
        <v>1945</v>
      </c>
      <c r="AD29" s="551" t="s">
        <v>1946</v>
      </c>
      <c r="AE29" s="551" t="s">
        <v>1947</v>
      </c>
      <c r="AF29" s="551" t="s">
        <v>1948</v>
      </c>
      <c r="AG29" s="551" t="s">
        <v>1949</v>
      </c>
      <c r="AH29" s="551" t="s">
        <v>1950</v>
      </c>
      <c r="AI29" s="551" t="s">
        <v>654</v>
      </c>
      <c r="AJ29" s="551" t="s">
        <v>1951</v>
      </c>
      <c r="AK29" s="551" t="s">
        <v>1952</v>
      </c>
      <c r="AL29" s="551" t="s">
        <v>1953</v>
      </c>
      <c r="AM29" s="551" t="s">
        <v>1954</v>
      </c>
      <c r="AN29" s="551" t="s">
        <v>1955</v>
      </c>
      <c r="AO29" s="551" t="s">
        <v>1956</v>
      </c>
      <c r="AP29" s="551" t="s">
        <v>1957</v>
      </c>
      <c r="AQ29" s="551" t="s">
        <v>1958</v>
      </c>
      <c r="AR29" s="551" t="s">
        <v>1959</v>
      </c>
      <c r="AS29" s="551" t="s">
        <v>1960</v>
      </c>
      <c r="AT29" s="551" t="s">
        <v>1961</v>
      </c>
      <c r="AU29" s="551" t="s">
        <v>1962</v>
      </c>
      <c r="AV29" s="551" t="s">
        <v>1874</v>
      </c>
      <c r="AW29" s="551" t="s">
        <v>1963</v>
      </c>
      <c r="AX29" s="551" t="s">
        <v>654</v>
      </c>
      <c r="AY29" s="551" t="s">
        <v>1964</v>
      </c>
      <c r="AZ29" s="551" t="s">
        <v>1965</v>
      </c>
      <c r="BA29" s="551" t="s">
        <v>1966</v>
      </c>
      <c r="BB29" s="551" t="s">
        <v>654</v>
      </c>
      <c r="BC29" s="551" t="s">
        <v>1967</v>
      </c>
      <c r="BD29" s="551" t="s">
        <v>1968</v>
      </c>
      <c r="BE29" s="551" t="s">
        <v>654</v>
      </c>
    </row>
    <row r="30" spans="1:57" ht="15" customHeight="1">
      <c r="A30" s="666" t="s">
        <v>304</v>
      </c>
      <c r="B30" s="666"/>
      <c r="C30" s="666"/>
      <c r="D30" s="666" t="s">
        <v>2147</v>
      </c>
      <c r="E30" s="666" t="s">
        <v>2147</v>
      </c>
      <c r="F30" s="666" t="s">
        <v>2147</v>
      </c>
      <c r="G30" s="551" t="s">
        <v>1969</v>
      </c>
      <c r="H30" s="551" t="s">
        <v>1970</v>
      </c>
      <c r="I30" s="551" t="s">
        <v>1971</v>
      </c>
      <c r="J30" s="551" t="s">
        <v>1972</v>
      </c>
      <c r="K30" s="551" t="s">
        <v>1973</v>
      </c>
      <c r="L30" s="551" t="s">
        <v>1974</v>
      </c>
      <c r="M30" s="551" t="s">
        <v>1975</v>
      </c>
      <c r="N30" s="551" t="s">
        <v>1976</v>
      </c>
      <c r="O30" s="551" t="s">
        <v>1977</v>
      </c>
      <c r="P30" s="551" t="s">
        <v>1978</v>
      </c>
      <c r="Q30" s="551" t="s">
        <v>1979</v>
      </c>
      <c r="R30" s="551" t="s">
        <v>1980</v>
      </c>
      <c r="S30" s="551" t="s">
        <v>1981</v>
      </c>
      <c r="T30" s="551" t="s">
        <v>1982</v>
      </c>
      <c r="U30" s="551" t="s">
        <v>1983</v>
      </c>
      <c r="V30" s="551" t="s">
        <v>1984</v>
      </c>
      <c r="W30" s="551" t="s">
        <v>1985</v>
      </c>
      <c r="X30" s="551" t="s">
        <v>1986</v>
      </c>
      <c r="Y30" s="551" t="s">
        <v>1987</v>
      </c>
      <c r="Z30" s="551" t="s">
        <v>1988</v>
      </c>
      <c r="AA30" s="551" t="s">
        <v>1989</v>
      </c>
      <c r="AB30" s="551" t="s">
        <v>1990</v>
      </c>
      <c r="AC30" s="551" t="s">
        <v>1991</v>
      </c>
      <c r="AD30" s="551" t="s">
        <v>1992</v>
      </c>
      <c r="AE30" s="551" t="s">
        <v>1993</v>
      </c>
      <c r="AF30" s="551" t="s">
        <v>1994</v>
      </c>
      <c r="AG30" s="551" t="s">
        <v>1995</v>
      </c>
      <c r="AH30" s="551" t="s">
        <v>1996</v>
      </c>
      <c r="AI30" s="551" t="s">
        <v>1997</v>
      </c>
      <c r="AJ30" s="551" t="s">
        <v>1998</v>
      </c>
      <c r="AK30" s="551" t="s">
        <v>1999</v>
      </c>
      <c r="AL30" s="551" t="s">
        <v>2000</v>
      </c>
      <c r="AM30" s="551" t="s">
        <v>2001</v>
      </c>
      <c r="AN30" s="551" t="s">
        <v>2002</v>
      </c>
      <c r="AO30" s="551" t="s">
        <v>2003</v>
      </c>
      <c r="AP30" s="551" t="s">
        <v>2004</v>
      </c>
      <c r="AQ30" s="551" t="s">
        <v>2005</v>
      </c>
      <c r="AR30" s="551" t="s">
        <v>2006</v>
      </c>
      <c r="AS30" s="551" t="s">
        <v>2007</v>
      </c>
      <c r="AT30" s="551" t="s">
        <v>2008</v>
      </c>
      <c r="AU30" s="551" t="s">
        <v>2009</v>
      </c>
      <c r="AV30" s="551" t="s">
        <v>2010</v>
      </c>
      <c r="AW30" s="551" t="s">
        <v>2011</v>
      </c>
      <c r="AX30" s="551" t="s">
        <v>2012</v>
      </c>
      <c r="AY30" s="551" t="s">
        <v>2013</v>
      </c>
      <c r="AZ30" s="551" t="s">
        <v>2014</v>
      </c>
      <c r="BA30" s="551" t="s">
        <v>2015</v>
      </c>
      <c r="BB30" s="551" t="s">
        <v>2016</v>
      </c>
      <c r="BC30" s="551" t="s">
        <v>2017</v>
      </c>
      <c r="BD30" s="551" t="s">
        <v>2018</v>
      </c>
      <c r="BE30" s="551" t="s">
        <v>2019</v>
      </c>
    </row>
    <row r="31" spans="1:57" ht="15" customHeight="1">
      <c r="A31" s="666" t="s">
        <v>696</v>
      </c>
      <c r="B31" s="666"/>
      <c r="C31" s="666"/>
      <c r="D31" s="666" t="s">
        <v>2148</v>
      </c>
      <c r="E31" s="666" t="s">
        <v>2148</v>
      </c>
      <c r="F31" s="666" t="s">
        <v>2148</v>
      </c>
      <c r="G31" s="551" t="s">
        <v>654</v>
      </c>
      <c r="H31" s="551" t="s">
        <v>654</v>
      </c>
      <c r="I31" s="551" t="s">
        <v>654</v>
      </c>
      <c r="J31" s="551" t="s">
        <v>659</v>
      </c>
      <c r="K31" s="551" t="s">
        <v>2020</v>
      </c>
      <c r="L31" s="551" t="s">
        <v>654</v>
      </c>
      <c r="M31" s="551" t="s">
        <v>2021</v>
      </c>
      <c r="N31" s="551" t="s">
        <v>2022</v>
      </c>
      <c r="O31" s="551" t="s">
        <v>2023</v>
      </c>
      <c r="P31" s="551" t="s">
        <v>1470</v>
      </c>
      <c r="Q31" s="551" t="s">
        <v>659</v>
      </c>
      <c r="R31" s="551" t="s">
        <v>2024</v>
      </c>
      <c r="S31" s="551" t="s">
        <v>654</v>
      </c>
      <c r="T31" s="551" t="s">
        <v>2025</v>
      </c>
      <c r="U31" s="551" t="s">
        <v>2026</v>
      </c>
      <c r="V31" s="551" t="s">
        <v>2027</v>
      </c>
      <c r="W31" s="551" t="s">
        <v>659</v>
      </c>
      <c r="X31" s="551" t="s">
        <v>2028</v>
      </c>
      <c r="Y31" s="551" t="s">
        <v>654</v>
      </c>
      <c r="Z31" s="551" t="s">
        <v>2029</v>
      </c>
      <c r="AA31" s="551" t="s">
        <v>2030</v>
      </c>
      <c r="AB31" s="551" t="s">
        <v>2031</v>
      </c>
      <c r="AC31" s="551" t="s">
        <v>1504</v>
      </c>
      <c r="AD31" s="551" t="s">
        <v>2032</v>
      </c>
      <c r="AE31" s="551" t="s">
        <v>659</v>
      </c>
      <c r="AF31" s="551" t="s">
        <v>669</v>
      </c>
      <c r="AG31" s="551" t="s">
        <v>654</v>
      </c>
      <c r="AH31" s="551" t="s">
        <v>654</v>
      </c>
      <c r="AI31" s="551" t="s">
        <v>654</v>
      </c>
      <c r="AJ31" s="551" t="s">
        <v>654</v>
      </c>
      <c r="AK31" s="551" t="s">
        <v>2033</v>
      </c>
      <c r="AL31" s="551" t="s">
        <v>695</v>
      </c>
      <c r="AM31" s="551" t="s">
        <v>2034</v>
      </c>
      <c r="AN31" s="551" t="s">
        <v>2035</v>
      </c>
      <c r="AO31" s="551" t="s">
        <v>654</v>
      </c>
      <c r="AP31" s="551" t="s">
        <v>2036</v>
      </c>
      <c r="AQ31" s="551" t="s">
        <v>659</v>
      </c>
      <c r="AR31" s="551" t="s">
        <v>2037</v>
      </c>
      <c r="AS31" s="551" t="s">
        <v>2038</v>
      </c>
      <c r="AT31" s="551" t="s">
        <v>2039</v>
      </c>
      <c r="AU31" s="551" t="s">
        <v>654</v>
      </c>
      <c r="AV31" s="551" t="s">
        <v>654</v>
      </c>
      <c r="AW31" s="551" t="s">
        <v>659</v>
      </c>
      <c r="AX31" s="551" t="s">
        <v>654</v>
      </c>
      <c r="AY31" s="551" t="s">
        <v>654</v>
      </c>
      <c r="AZ31" s="551" t="s">
        <v>2040</v>
      </c>
      <c r="BA31" s="551" t="s">
        <v>2041</v>
      </c>
      <c r="BB31" s="551" t="s">
        <v>2042</v>
      </c>
      <c r="BC31" s="551" t="s">
        <v>654</v>
      </c>
      <c r="BD31" s="551" t="s">
        <v>698</v>
      </c>
      <c r="BE31" s="551" t="s">
        <v>659</v>
      </c>
    </row>
    <row r="32" spans="1:57" ht="15" customHeight="1">
      <c r="A32" s="666" t="s">
        <v>699</v>
      </c>
      <c r="B32" s="666"/>
      <c r="C32" s="666"/>
      <c r="D32" s="666" t="s">
        <v>2149</v>
      </c>
      <c r="E32" s="666" t="s">
        <v>2149</v>
      </c>
      <c r="F32" s="666" t="s">
        <v>2149</v>
      </c>
      <c r="G32" s="551" t="s">
        <v>2043</v>
      </c>
      <c r="H32" s="551" t="s">
        <v>654</v>
      </c>
      <c r="I32" s="551" t="s">
        <v>2044</v>
      </c>
      <c r="J32" s="551" t="s">
        <v>2045</v>
      </c>
      <c r="K32" s="551" t="s">
        <v>654</v>
      </c>
      <c r="L32" s="551" t="s">
        <v>654</v>
      </c>
      <c r="M32" s="551" t="s">
        <v>2046</v>
      </c>
      <c r="N32" s="551" t="s">
        <v>2047</v>
      </c>
      <c r="O32" s="551" t="s">
        <v>2048</v>
      </c>
      <c r="P32" s="551" t="s">
        <v>2049</v>
      </c>
      <c r="Q32" s="551" t="s">
        <v>659</v>
      </c>
      <c r="R32" s="551" t="s">
        <v>2050</v>
      </c>
      <c r="S32" s="551" t="s">
        <v>654</v>
      </c>
      <c r="T32" s="551" t="s">
        <v>2051</v>
      </c>
      <c r="U32" s="551" t="s">
        <v>654</v>
      </c>
      <c r="V32" s="551" t="s">
        <v>2052</v>
      </c>
      <c r="W32" s="551" t="s">
        <v>654</v>
      </c>
      <c r="X32" s="551" t="s">
        <v>703</v>
      </c>
      <c r="Y32" s="551" t="s">
        <v>654</v>
      </c>
      <c r="Z32" s="551" t="s">
        <v>2053</v>
      </c>
      <c r="AA32" s="551" t="s">
        <v>2054</v>
      </c>
      <c r="AB32" s="551" t="s">
        <v>2055</v>
      </c>
      <c r="AC32" s="551" t="s">
        <v>2056</v>
      </c>
      <c r="AD32" s="551" t="s">
        <v>2057</v>
      </c>
      <c r="AE32" s="551" t="s">
        <v>654</v>
      </c>
      <c r="AF32" s="551" t="s">
        <v>2058</v>
      </c>
      <c r="AG32" s="551" t="s">
        <v>654</v>
      </c>
      <c r="AH32" s="551" t="s">
        <v>1580</v>
      </c>
      <c r="AI32" s="551" t="s">
        <v>2059</v>
      </c>
      <c r="AJ32" s="551" t="s">
        <v>1998</v>
      </c>
      <c r="AK32" s="551" t="s">
        <v>2060</v>
      </c>
      <c r="AL32" s="551" t="s">
        <v>654</v>
      </c>
      <c r="AM32" s="551" t="s">
        <v>2061</v>
      </c>
      <c r="AN32" s="551" t="s">
        <v>2062</v>
      </c>
      <c r="AO32" s="551" t="s">
        <v>654</v>
      </c>
      <c r="AP32" s="551" t="s">
        <v>654</v>
      </c>
      <c r="AQ32" s="551" t="s">
        <v>2063</v>
      </c>
      <c r="AR32" s="551" t="s">
        <v>2064</v>
      </c>
      <c r="AS32" s="551" t="s">
        <v>2065</v>
      </c>
      <c r="AT32" s="551" t="s">
        <v>2066</v>
      </c>
      <c r="AU32" s="551" t="s">
        <v>2009</v>
      </c>
      <c r="AV32" s="551" t="s">
        <v>2067</v>
      </c>
      <c r="AW32" s="551" t="s">
        <v>2068</v>
      </c>
      <c r="AX32" s="551" t="s">
        <v>654</v>
      </c>
      <c r="AY32" s="551" t="s">
        <v>654</v>
      </c>
      <c r="AZ32" s="551" t="s">
        <v>2069</v>
      </c>
      <c r="BA32" s="551" t="s">
        <v>2070</v>
      </c>
      <c r="BB32" s="551" t="s">
        <v>2071</v>
      </c>
      <c r="BC32" s="551" t="s">
        <v>2072</v>
      </c>
      <c r="BD32" s="551" t="s">
        <v>2073</v>
      </c>
      <c r="BE32" s="551" t="s">
        <v>654</v>
      </c>
    </row>
    <row r="33" spans="1:57" ht="15" customHeight="1">
      <c r="A33" s="666" t="s">
        <v>700</v>
      </c>
      <c r="B33" s="666"/>
      <c r="C33" s="666"/>
      <c r="D33" s="666" t="s">
        <v>2150</v>
      </c>
      <c r="E33" s="666" t="s">
        <v>2150</v>
      </c>
      <c r="F33" s="666" t="s">
        <v>2150</v>
      </c>
      <c r="G33" s="551" t="s">
        <v>2074</v>
      </c>
      <c r="H33" s="551" t="s">
        <v>1970</v>
      </c>
      <c r="I33" s="551" t="s">
        <v>2075</v>
      </c>
      <c r="J33" s="551" t="s">
        <v>2076</v>
      </c>
      <c r="K33" s="551" t="s">
        <v>2077</v>
      </c>
      <c r="L33" s="551" t="s">
        <v>1974</v>
      </c>
      <c r="M33" s="551" t="s">
        <v>654</v>
      </c>
      <c r="N33" s="551" t="s">
        <v>654</v>
      </c>
      <c r="O33" s="551" t="s">
        <v>654</v>
      </c>
      <c r="P33" s="551" t="s">
        <v>2078</v>
      </c>
      <c r="Q33" s="551" t="s">
        <v>654</v>
      </c>
      <c r="R33" s="551" t="s">
        <v>654</v>
      </c>
      <c r="S33" s="551" t="s">
        <v>2079</v>
      </c>
      <c r="T33" s="551" t="s">
        <v>654</v>
      </c>
      <c r="U33" s="551" t="s">
        <v>1226</v>
      </c>
      <c r="V33" s="551" t="s">
        <v>654</v>
      </c>
      <c r="W33" s="551" t="s">
        <v>1985</v>
      </c>
      <c r="X33" s="551" t="s">
        <v>2080</v>
      </c>
      <c r="Y33" s="551" t="s">
        <v>1987</v>
      </c>
      <c r="Z33" s="551" t="s">
        <v>654</v>
      </c>
      <c r="AA33" s="551" t="s">
        <v>654</v>
      </c>
      <c r="AB33" s="551" t="s">
        <v>654</v>
      </c>
      <c r="AC33" s="551" t="s">
        <v>2081</v>
      </c>
      <c r="AD33" s="551" t="s">
        <v>2082</v>
      </c>
      <c r="AE33" s="551" t="s">
        <v>1993</v>
      </c>
      <c r="AF33" s="551" t="s">
        <v>2083</v>
      </c>
      <c r="AG33" s="551" t="s">
        <v>2084</v>
      </c>
      <c r="AH33" s="551" t="s">
        <v>2085</v>
      </c>
      <c r="AI33" s="551" t="s">
        <v>2086</v>
      </c>
      <c r="AJ33" s="551" t="s">
        <v>654</v>
      </c>
      <c r="AK33" s="551" t="s">
        <v>654</v>
      </c>
      <c r="AL33" s="551" t="s">
        <v>2087</v>
      </c>
      <c r="AM33" s="551" t="s">
        <v>654</v>
      </c>
      <c r="AN33" s="551" t="s">
        <v>2088</v>
      </c>
      <c r="AO33" s="551" t="s">
        <v>2003</v>
      </c>
      <c r="AP33" s="551" t="s">
        <v>2089</v>
      </c>
      <c r="AQ33" s="551" t="s">
        <v>2090</v>
      </c>
      <c r="AR33" s="551" t="s">
        <v>2091</v>
      </c>
      <c r="AS33" s="551" t="s">
        <v>654</v>
      </c>
      <c r="AT33" s="551" t="s">
        <v>654</v>
      </c>
      <c r="AU33" s="551" t="s">
        <v>654</v>
      </c>
      <c r="AV33" s="551" t="s">
        <v>2092</v>
      </c>
      <c r="AW33" s="551" t="s">
        <v>2093</v>
      </c>
      <c r="AX33" s="551" t="s">
        <v>2012</v>
      </c>
      <c r="AY33" s="551" t="s">
        <v>2094</v>
      </c>
      <c r="AZ33" s="551" t="s">
        <v>654</v>
      </c>
      <c r="BA33" s="551" t="s">
        <v>2095</v>
      </c>
      <c r="BB33" s="551" t="s">
        <v>2096</v>
      </c>
      <c r="BC33" s="551" t="s">
        <v>2097</v>
      </c>
      <c r="BD33" s="551" t="s">
        <v>2098</v>
      </c>
      <c r="BE33" s="551" t="s">
        <v>2099</v>
      </c>
    </row>
    <row r="34" spans="1:57" ht="15" customHeight="1">
      <c r="A34" s="666" t="s">
        <v>702</v>
      </c>
      <c r="B34" s="666"/>
      <c r="C34" s="666"/>
      <c r="D34" s="666" t="s">
        <v>2151</v>
      </c>
      <c r="E34" s="666" t="s">
        <v>2151</v>
      </c>
      <c r="F34" s="666" t="s">
        <v>2151</v>
      </c>
      <c r="G34" s="551" t="s">
        <v>659</v>
      </c>
      <c r="H34" s="551" t="s">
        <v>659</v>
      </c>
      <c r="I34" s="551" t="s">
        <v>2100</v>
      </c>
      <c r="J34" s="551" t="s">
        <v>2101</v>
      </c>
      <c r="K34" s="551" t="s">
        <v>2102</v>
      </c>
      <c r="L34" s="551" t="s">
        <v>659</v>
      </c>
      <c r="M34" s="551" t="s">
        <v>2103</v>
      </c>
      <c r="N34" s="551" t="s">
        <v>2104</v>
      </c>
      <c r="O34" s="551" t="s">
        <v>2105</v>
      </c>
      <c r="P34" s="551" t="s">
        <v>659</v>
      </c>
      <c r="Q34" s="551" t="s">
        <v>1979</v>
      </c>
      <c r="R34" s="551" t="s">
        <v>659</v>
      </c>
      <c r="S34" s="551" t="s">
        <v>2106</v>
      </c>
      <c r="T34" s="551" t="s">
        <v>659</v>
      </c>
      <c r="U34" s="551" t="s">
        <v>659</v>
      </c>
      <c r="V34" s="551" t="s">
        <v>659</v>
      </c>
      <c r="W34" s="551" t="s">
        <v>659</v>
      </c>
      <c r="X34" s="551" t="s">
        <v>659</v>
      </c>
      <c r="Y34" s="551" t="s">
        <v>659</v>
      </c>
      <c r="Z34" s="551" t="s">
        <v>659</v>
      </c>
      <c r="AA34" s="551" t="s">
        <v>2107</v>
      </c>
      <c r="AB34" s="551" t="s">
        <v>659</v>
      </c>
      <c r="AC34" s="551" t="s">
        <v>659</v>
      </c>
      <c r="AD34" s="551" t="s">
        <v>2108</v>
      </c>
      <c r="AE34" s="551" t="s">
        <v>659</v>
      </c>
      <c r="AF34" s="551" t="s">
        <v>2109</v>
      </c>
      <c r="AG34" s="551" t="s">
        <v>2110</v>
      </c>
      <c r="AH34" s="551" t="s">
        <v>659</v>
      </c>
      <c r="AI34" s="551" t="s">
        <v>2111</v>
      </c>
      <c r="AJ34" s="551" t="s">
        <v>659</v>
      </c>
      <c r="AK34" s="551" t="s">
        <v>659</v>
      </c>
      <c r="AL34" s="551" t="s">
        <v>659</v>
      </c>
      <c r="AM34" s="551" t="s">
        <v>2112</v>
      </c>
      <c r="AN34" s="551" t="s">
        <v>659</v>
      </c>
      <c r="AO34" s="551" t="s">
        <v>659</v>
      </c>
      <c r="AP34" s="551" t="s">
        <v>659</v>
      </c>
      <c r="AQ34" s="551" t="s">
        <v>659</v>
      </c>
      <c r="AR34" s="551" t="s">
        <v>659</v>
      </c>
      <c r="AS34" s="551" t="s">
        <v>2113</v>
      </c>
      <c r="AT34" s="551" t="s">
        <v>659</v>
      </c>
      <c r="AU34" s="551" t="s">
        <v>659</v>
      </c>
      <c r="AV34" s="551" t="s">
        <v>659</v>
      </c>
      <c r="AW34" s="551" t="s">
        <v>2114</v>
      </c>
      <c r="AX34" s="551" t="s">
        <v>659</v>
      </c>
      <c r="AY34" s="551" t="s">
        <v>2115</v>
      </c>
      <c r="AZ34" s="551" t="s">
        <v>2116</v>
      </c>
      <c r="BA34" s="551" t="s">
        <v>2117</v>
      </c>
      <c r="BB34" s="551" t="s">
        <v>659</v>
      </c>
      <c r="BC34" s="551" t="s">
        <v>659</v>
      </c>
      <c r="BD34" s="551" t="s">
        <v>2118</v>
      </c>
      <c r="BE34" s="551" t="s">
        <v>2119</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9" activePane="bottomLeft" state="frozen"/>
      <selection activeCell="D31" sqref="D31"/>
      <selection pane="bottomLeft" activeCell="D31" sqref="D31"/>
    </sheetView>
  </sheetViews>
  <sheetFormatPr baseColWidth="10" defaultColWidth="9.33203125" defaultRowHeight="13"/>
  <cols>
    <col min="1" max="1" width="9.33203125" style="171"/>
    <col min="2" max="2" width="44.6640625" style="21" customWidth="1"/>
    <col min="3" max="3" width="15.33203125" style="37" bestFit="1" customWidth="1"/>
    <col min="4" max="16384" width="9.33203125" style="21"/>
  </cols>
  <sheetData>
    <row r="1" spans="1:3" ht="23">
      <c r="A1" s="682" t="s">
        <v>2199</v>
      </c>
      <c r="B1" s="682"/>
      <c r="C1" s="682"/>
    </row>
    <row r="2" spans="1:3" ht="18">
      <c r="A2" s="683" t="s">
        <v>0</v>
      </c>
      <c r="B2" s="683"/>
      <c r="C2" s="683"/>
    </row>
    <row r="3" spans="1:3" ht="19">
      <c r="A3" s="680" t="s">
        <v>1</v>
      </c>
      <c r="B3" s="681"/>
      <c r="C3" s="681"/>
    </row>
    <row r="4" spans="1:3">
      <c r="A4" s="177" t="s">
        <v>2</v>
      </c>
      <c r="B4" s="36" t="s">
        <v>3</v>
      </c>
      <c r="C4" s="43" t="s">
        <v>4</v>
      </c>
    </row>
    <row r="5" spans="1:3">
      <c r="A5" s="177" t="s">
        <v>5</v>
      </c>
    </row>
    <row r="6" spans="1:3" ht="14">
      <c r="A6" s="176">
        <v>1</v>
      </c>
      <c r="B6" s="178" t="s">
        <v>6</v>
      </c>
      <c r="C6" s="174" t="s">
        <v>652</v>
      </c>
    </row>
    <row r="7" spans="1:3" ht="14">
      <c r="A7" s="171">
        <v>2</v>
      </c>
      <c r="B7" s="185" t="s">
        <v>340</v>
      </c>
      <c r="C7" s="179" t="s">
        <v>8</v>
      </c>
    </row>
    <row r="8" spans="1:3" ht="14">
      <c r="A8" s="176">
        <v>3</v>
      </c>
      <c r="B8" s="178" t="s">
        <v>7</v>
      </c>
      <c r="C8" s="174" t="s">
        <v>773</v>
      </c>
    </row>
    <row r="9" spans="1:3" ht="14">
      <c r="A9" s="40">
        <v>4</v>
      </c>
      <c r="B9" s="268" t="s">
        <v>341</v>
      </c>
      <c r="C9" s="179" t="s">
        <v>477</v>
      </c>
    </row>
    <row r="10" spans="1:3" ht="14">
      <c r="A10" s="176">
        <v>5</v>
      </c>
      <c r="B10" s="178" t="s">
        <v>342</v>
      </c>
      <c r="C10" s="174" t="s">
        <v>477</v>
      </c>
    </row>
    <row r="11" spans="1:3" ht="14">
      <c r="A11" s="40">
        <v>6</v>
      </c>
      <c r="B11" s="268" t="s">
        <v>343</v>
      </c>
      <c r="C11" s="179" t="s">
        <v>452</v>
      </c>
    </row>
    <row r="12" spans="1:3" ht="14">
      <c r="A12" s="176">
        <v>7</v>
      </c>
      <c r="B12" s="178" t="s">
        <v>344</v>
      </c>
      <c r="C12" s="174" t="s">
        <v>452</v>
      </c>
    </row>
    <row r="13" spans="1:3" ht="14">
      <c r="A13" s="40">
        <v>8</v>
      </c>
      <c r="B13" s="185" t="s">
        <v>345</v>
      </c>
      <c r="C13" s="198" t="s">
        <v>452</v>
      </c>
    </row>
    <row r="14" spans="1:3" ht="28">
      <c r="A14" s="176">
        <v>9</v>
      </c>
      <c r="B14" s="184" t="s">
        <v>346</v>
      </c>
      <c r="C14" s="269" t="s">
        <v>452</v>
      </c>
    </row>
    <row r="15" spans="1:3" ht="14.25" customHeight="1">
      <c r="A15" s="40">
        <v>10</v>
      </c>
      <c r="B15" s="185" t="s">
        <v>9</v>
      </c>
      <c r="C15" s="198" t="s">
        <v>452</v>
      </c>
    </row>
    <row r="16" spans="1:3" ht="14.25" customHeight="1">
      <c r="A16" s="176">
        <v>11</v>
      </c>
      <c r="B16" s="184" t="s">
        <v>377</v>
      </c>
      <c r="C16" s="269" t="s">
        <v>773</v>
      </c>
    </row>
    <row r="17" spans="1:3">
      <c r="B17" s="173"/>
      <c r="C17" s="179"/>
    </row>
    <row r="18" spans="1:3">
      <c r="A18" s="177" t="s">
        <v>10</v>
      </c>
      <c r="B18" s="173"/>
      <c r="C18" s="179"/>
    </row>
    <row r="19" spans="1:3" ht="14">
      <c r="A19" s="176">
        <v>12</v>
      </c>
      <c r="B19" s="178" t="s">
        <v>11</v>
      </c>
      <c r="C19" s="269" t="s">
        <v>773</v>
      </c>
    </row>
    <row r="20" spans="1:3" ht="14">
      <c r="A20" s="171">
        <v>13</v>
      </c>
      <c r="B20" s="173" t="s">
        <v>347</v>
      </c>
      <c r="C20" s="179" t="s">
        <v>477</v>
      </c>
    </row>
    <row r="21" spans="1:3" ht="28">
      <c r="A21" s="176">
        <v>14</v>
      </c>
      <c r="B21" s="178" t="s">
        <v>348</v>
      </c>
      <c r="C21" s="300" t="s">
        <v>452</v>
      </c>
    </row>
    <row r="22" spans="1:3">
      <c r="B22" s="173"/>
      <c r="C22" s="179"/>
    </row>
    <row r="23" spans="1:3">
      <c r="A23" s="177" t="s">
        <v>12</v>
      </c>
      <c r="B23" s="173"/>
      <c r="C23" s="179"/>
    </row>
    <row r="24" spans="1:3" ht="14">
      <c r="A24" s="176">
        <v>15</v>
      </c>
      <c r="B24" s="178" t="s">
        <v>13</v>
      </c>
      <c r="C24" s="269" t="s">
        <v>773</v>
      </c>
    </row>
    <row r="25" spans="1:3" ht="14">
      <c r="A25" s="171">
        <v>16</v>
      </c>
      <c r="B25" s="173" t="s">
        <v>349</v>
      </c>
      <c r="C25" s="179" t="s">
        <v>477</v>
      </c>
    </row>
    <row r="26" spans="1:3" ht="28">
      <c r="A26" s="176">
        <v>17</v>
      </c>
      <c r="B26" s="178" t="s">
        <v>379</v>
      </c>
      <c r="C26" s="300" t="s">
        <v>452</v>
      </c>
    </row>
    <row r="27" spans="1:3" ht="14">
      <c r="A27" s="171">
        <v>18</v>
      </c>
      <c r="B27" s="183" t="s">
        <v>14</v>
      </c>
      <c r="C27" s="198" t="s">
        <v>773</v>
      </c>
    </row>
    <row r="28" spans="1:3">
      <c r="B28" s="173"/>
      <c r="C28" s="179"/>
    </row>
    <row r="29" spans="1:3">
      <c r="A29" s="177" t="s">
        <v>15</v>
      </c>
      <c r="B29" s="173"/>
      <c r="C29" s="179"/>
    </row>
    <row r="30" spans="1:3" ht="14">
      <c r="A30" s="176">
        <v>19</v>
      </c>
      <c r="B30" s="178" t="s">
        <v>350</v>
      </c>
      <c r="C30" s="269" t="s">
        <v>773</v>
      </c>
    </row>
    <row r="31" spans="1:3" ht="14">
      <c r="A31" s="171">
        <v>20</v>
      </c>
      <c r="B31" s="173" t="s">
        <v>351</v>
      </c>
      <c r="C31" s="179" t="s">
        <v>477</v>
      </c>
    </row>
    <row r="32" spans="1:3" ht="28">
      <c r="A32" s="176">
        <v>21</v>
      </c>
      <c r="B32" s="178" t="s">
        <v>352</v>
      </c>
      <c r="C32" s="174" t="s">
        <v>452</v>
      </c>
    </row>
    <row r="33" spans="1:3" customFormat="1" ht="15">
      <c r="A33" s="171">
        <v>22</v>
      </c>
      <c r="B33" s="173" t="s">
        <v>465</v>
      </c>
      <c r="C33" s="179" t="s">
        <v>452</v>
      </c>
    </row>
    <row r="34" spans="1:3">
      <c r="B34" s="173"/>
      <c r="C34" s="179"/>
    </row>
    <row r="35" spans="1:3">
      <c r="A35" s="177" t="s">
        <v>16</v>
      </c>
      <c r="B35" s="173"/>
      <c r="C35" s="179"/>
    </row>
    <row r="36" spans="1:3" ht="14">
      <c r="A36" s="176">
        <v>23</v>
      </c>
      <c r="B36" s="178" t="s">
        <v>17</v>
      </c>
      <c r="C36" s="269" t="s">
        <v>773</v>
      </c>
    </row>
    <row r="37" spans="1:3" ht="28">
      <c r="A37" s="40">
        <v>24</v>
      </c>
      <c r="B37" s="268" t="s">
        <v>18</v>
      </c>
      <c r="C37" s="299" t="s">
        <v>452</v>
      </c>
    </row>
    <row r="38" spans="1:3" ht="14">
      <c r="A38" s="176">
        <v>25</v>
      </c>
      <c r="B38" s="178" t="s">
        <v>19</v>
      </c>
      <c r="C38" s="269" t="s">
        <v>773</v>
      </c>
    </row>
    <row r="39" spans="1:3" ht="14">
      <c r="A39" s="40">
        <v>26</v>
      </c>
      <c r="B39" s="268" t="s">
        <v>466</v>
      </c>
      <c r="C39" s="182" t="s">
        <v>773</v>
      </c>
    </row>
    <row r="40" spans="1:3" ht="14">
      <c r="A40" s="176">
        <v>27</v>
      </c>
      <c r="B40" s="178" t="s">
        <v>467</v>
      </c>
      <c r="C40" s="270" t="s">
        <v>773</v>
      </c>
    </row>
    <row r="41" spans="1:3" ht="14">
      <c r="A41" s="40">
        <v>28</v>
      </c>
      <c r="B41" s="268" t="s">
        <v>20</v>
      </c>
      <c r="C41" s="182" t="s">
        <v>773</v>
      </c>
    </row>
    <row r="42" spans="1:3" ht="14">
      <c r="A42" s="176">
        <v>29</v>
      </c>
      <c r="B42" s="178" t="s">
        <v>21</v>
      </c>
      <c r="C42" s="270" t="s">
        <v>773</v>
      </c>
    </row>
    <row r="43" spans="1:3" ht="14">
      <c r="A43" s="40">
        <v>30</v>
      </c>
      <c r="B43" s="268" t="s">
        <v>22</v>
      </c>
      <c r="C43" s="182" t="s">
        <v>773</v>
      </c>
    </row>
    <row r="44" spans="1:3" ht="14">
      <c r="A44" s="176">
        <v>31</v>
      </c>
      <c r="B44" s="184" t="s">
        <v>23</v>
      </c>
      <c r="C44" s="270" t="s">
        <v>652</v>
      </c>
    </row>
    <row r="45" spans="1:3" ht="14">
      <c r="A45" s="40">
        <v>32</v>
      </c>
      <c r="B45" s="185" t="s">
        <v>353</v>
      </c>
      <c r="C45" s="182" t="s">
        <v>773</v>
      </c>
    </row>
    <row r="46" spans="1:3" ht="28">
      <c r="A46" s="176">
        <v>33</v>
      </c>
      <c r="B46" s="178" t="s">
        <v>354</v>
      </c>
      <c r="C46" s="300" t="s">
        <v>452</v>
      </c>
    </row>
    <row r="47" spans="1:3">
      <c r="B47" s="173"/>
      <c r="C47" s="179"/>
    </row>
    <row r="48" spans="1:3">
      <c r="A48" s="177" t="s">
        <v>24</v>
      </c>
      <c r="B48" s="173"/>
      <c r="C48" s="179"/>
    </row>
    <row r="49" spans="1:3" ht="28">
      <c r="A49" s="176">
        <v>34</v>
      </c>
      <c r="B49" s="178" t="s">
        <v>2340</v>
      </c>
      <c r="C49" s="300" t="s">
        <v>477</v>
      </c>
    </row>
    <row r="50" spans="1:3" s="44" customFormat="1" ht="14">
      <c r="A50" s="44">
        <v>35</v>
      </c>
      <c r="B50" s="173" t="s">
        <v>355</v>
      </c>
      <c r="C50" s="180">
        <v>2017</v>
      </c>
    </row>
    <row r="51" spans="1:3" s="44" customFormat="1" ht="14">
      <c r="A51" s="186">
        <v>36</v>
      </c>
      <c r="B51" s="178" t="s">
        <v>356</v>
      </c>
      <c r="C51" s="271">
        <v>2020</v>
      </c>
    </row>
    <row r="52" spans="1:3" s="44" customFormat="1">
      <c r="B52" s="173"/>
      <c r="C52" s="180"/>
    </row>
    <row r="53" spans="1:3" s="44" customFormat="1">
      <c r="A53" s="181" t="s">
        <v>25</v>
      </c>
      <c r="B53" s="173"/>
      <c r="C53" s="180"/>
    </row>
    <row r="54" spans="1:3" s="44" customFormat="1" ht="14">
      <c r="A54" s="186">
        <v>37</v>
      </c>
      <c r="B54" s="178" t="s">
        <v>357</v>
      </c>
      <c r="C54" s="271">
        <v>2020</v>
      </c>
    </row>
    <row r="55" spans="1:3" s="44" customFormat="1" ht="14">
      <c r="A55" s="187">
        <v>38</v>
      </c>
      <c r="B55" s="173" t="s">
        <v>358</v>
      </c>
      <c r="C55" s="180">
        <v>2020</v>
      </c>
    </row>
    <row r="56" spans="1:3">
      <c r="B56" s="173"/>
      <c r="C56" s="179"/>
    </row>
    <row r="57" spans="1:3">
      <c r="A57" s="177" t="s">
        <v>26</v>
      </c>
      <c r="B57" s="173"/>
      <c r="C57" s="179"/>
    </row>
    <row r="58" spans="1:3" ht="14">
      <c r="A58" s="176">
        <v>39</v>
      </c>
      <c r="B58" s="178" t="s">
        <v>359</v>
      </c>
      <c r="C58" s="174" t="s">
        <v>477</v>
      </c>
    </row>
    <row r="59" spans="1:3" ht="14">
      <c r="A59" s="171">
        <v>40</v>
      </c>
      <c r="B59" s="173" t="s">
        <v>360</v>
      </c>
      <c r="C59" s="179" t="s">
        <v>452</v>
      </c>
    </row>
    <row r="60" spans="1:3" ht="14">
      <c r="A60" s="176">
        <v>41</v>
      </c>
      <c r="B60" s="175" t="s">
        <v>463</v>
      </c>
      <c r="C60" s="174" t="s">
        <v>452</v>
      </c>
    </row>
    <row r="61" spans="1:3">
      <c r="B61" s="173"/>
      <c r="C61" s="179"/>
    </row>
    <row r="62" spans="1:3">
      <c r="A62" s="177" t="s">
        <v>27</v>
      </c>
      <c r="B62" s="173"/>
      <c r="C62" s="179"/>
    </row>
    <row r="63" spans="1:3" ht="14">
      <c r="A63" s="171">
        <v>42</v>
      </c>
      <c r="B63" s="173" t="s">
        <v>361</v>
      </c>
      <c r="C63" s="179" t="s">
        <v>477</v>
      </c>
    </row>
    <row r="64" spans="1:3" ht="14">
      <c r="A64" s="176">
        <v>43</v>
      </c>
      <c r="B64" s="175" t="s">
        <v>362</v>
      </c>
      <c r="C64" s="174" t="s">
        <v>774</v>
      </c>
    </row>
    <row r="67" spans="2:3" ht="14">
      <c r="B67" s="239"/>
    </row>
    <row r="68" spans="2:3" ht="14">
      <c r="B68" s="219"/>
    </row>
    <row r="70" spans="2:3">
      <c r="B70" s="162"/>
      <c r="C70" s="17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D31" sqref="D31"/>
    </sheetView>
  </sheetViews>
  <sheetFormatPr baseColWidth="10" defaultColWidth="9.33203125" defaultRowHeight="13"/>
  <cols>
    <col min="1" max="1" width="9.5" style="162" customWidth="1"/>
    <col min="2" max="2" width="15.33203125" style="162" customWidth="1"/>
    <col min="3" max="3" width="9.33203125" style="162"/>
    <col min="4" max="4" width="9.33203125" style="6"/>
    <col min="5" max="5" width="9.33203125" style="161"/>
    <col min="6" max="16384" width="9.33203125" style="6"/>
  </cols>
  <sheetData>
    <row r="1" spans="1:6" ht="14">
      <c r="A1" s="239"/>
      <c r="B1" s="684" t="s">
        <v>399</v>
      </c>
      <c r="C1" s="684"/>
      <c r="D1" s="684"/>
      <c r="E1" s="239"/>
    </row>
    <row r="2" spans="1:6" ht="18" customHeight="1">
      <c r="A2" s="685" t="s">
        <v>6</v>
      </c>
      <c r="B2" s="686"/>
      <c r="C2" s="686"/>
      <c r="D2" s="686"/>
      <c r="E2" s="686"/>
    </row>
    <row r="3" spans="1:6" ht="18" customHeight="1">
      <c r="A3" s="687" t="s">
        <v>2200</v>
      </c>
      <c r="B3" s="688"/>
      <c r="C3" s="688"/>
      <c r="D3" s="688"/>
      <c r="E3" s="688"/>
    </row>
    <row r="4" spans="1:6">
      <c r="A4" s="170"/>
      <c r="B4" s="169"/>
      <c r="C4" s="168"/>
      <c r="D4" s="247"/>
    </row>
    <row r="5" spans="1:6">
      <c r="A5" s="170"/>
      <c r="B5" s="169"/>
      <c r="C5" s="168"/>
      <c r="D5" s="247"/>
    </row>
    <row r="6" spans="1:6" ht="42">
      <c r="B6" s="170" t="s">
        <v>28</v>
      </c>
      <c r="C6" s="169" t="s">
        <v>29</v>
      </c>
      <c r="D6" s="168" t="s">
        <v>30</v>
      </c>
    </row>
    <row r="7" spans="1:6" s="247" customFormat="1">
      <c r="A7" s="162"/>
      <c r="B7" s="7" t="s">
        <v>31</v>
      </c>
      <c r="C7" s="165">
        <v>42841</v>
      </c>
      <c r="D7" s="517"/>
      <c r="E7" s="161"/>
    </row>
    <row r="8" spans="1:6">
      <c r="A8" s="247">
        <v>1</v>
      </c>
      <c r="B8" s="162" t="s">
        <v>32</v>
      </c>
      <c r="C8" s="166">
        <v>43560</v>
      </c>
      <c r="D8" s="516">
        <v>5</v>
      </c>
      <c r="E8" s="247"/>
    </row>
    <row r="9" spans="1:6">
      <c r="A9" s="247">
        <v>2</v>
      </c>
      <c r="B9" s="7" t="s">
        <v>33</v>
      </c>
      <c r="C9" s="165">
        <v>43549</v>
      </c>
      <c r="D9" s="167">
        <v>1</v>
      </c>
      <c r="E9" s="247"/>
      <c r="F9" s="470"/>
    </row>
    <row r="10" spans="1:6">
      <c r="A10" s="247">
        <v>3</v>
      </c>
      <c r="B10" s="162" t="s">
        <v>34</v>
      </c>
      <c r="C10" s="166">
        <v>43564</v>
      </c>
      <c r="D10" s="516">
        <v>14</v>
      </c>
      <c r="E10" s="247"/>
    </row>
    <row r="11" spans="1:6">
      <c r="A11" s="247">
        <v>4</v>
      </c>
      <c r="B11" s="7" t="s">
        <v>35</v>
      </c>
      <c r="C11" s="165">
        <v>43563</v>
      </c>
      <c r="D11" s="167">
        <v>12</v>
      </c>
      <c r="E11" s="247"/>
    </row>
    <row r="12" spans="1:6">
      <c r="A12" s="247">
        <v>5</v>
      </c>
      <c r="B12" s="162" t="s">
        <v>36</v>
      </c>
      <c r="C12" s="166">
        <v>43575</v>
      </c>
      <c r="D12" s="516">
        <v>38</v>
      </c>
      <c r="E12" s="247"/>
    </row>
    <row r="13" spans="1:6">
      <c r="A13" s="247">
        <v>6</v>
      </c>
      <c r="B13" s="7" t="s">
        <v>37</v>
      </c>
      <c r="C13" s="165">
        <v>43569</v>
      </c>
      <c r="D13" s="518">
        <v>26</v>
      </c>
      <c r="E13" s="247"/>
    </row>
    <row r="14" spans="1:6">
      <c r="A14" s="247">
        <v>7</v>
      </c>
      <c r="B14" s="162" t="s">
        <v>38</v>
      </c>
      <c r="C14" s="166">
        <v>43580</v>
      </c>
      <c r="D14" s="516">
        <v>46</v>
      </c>
      <c r="E14" s="247"/>
    </row>
    <row r="15" spans="1:6">
      <c r="A15" s="247">
        <v>8</v>
      </c>
      <c r="B15" s="7" t="s">
        <v>39</v>
      </c>
      <c r="C15" s="165">
        <v>43567</v>
      </c>
      <c r="D15" s="167">
        <v>24</v>
      </c>
      <c r="E15" s="247"/>
      <c r="F15" s="470"/>
    </row>
    <row r="16" spans="1:6">
      <c r="A16" s="247">
        <v>9</v>
      </c>
      <c r="B16" s="162" t="s">
        <v>40</v>
      </c>
      <c r="C16" s="166">
        <v>43559</v>
      </c>
      <c r="D16" s="516">
        <v>3</v>
      </c>
      <c r="E16" s="247"/>
      <c r="F16" s="470"/>
    </row>
    <row r="17" spans="1:5">
      <c r="A17" s="247">
        <v>10</v>
      </c>
      <c r="B17" s="7" t="s">
        <v>41</v>
      </c>
      <c r="C17" s="165">
        <v>43562</v>
      </c>
      <c r="D17" s="167">
        <v>10</v>
      </c>
      <c r="E17" s="247"/>
    </row>
    <row r="18" spans="1:5">
      <c r="A18" s="247">
        <v>11</v>
      </c>
      <c r="B18" s="162" t="s">
        <v>42</v>
      </c>
      <c r="C18" s="166">
        <v>43578</v>
      </c>
      <c r="D18" s="516">
        <v>43</v>
      </c>
      <c r="E18" s="247"/>
    </row>
    <row r="19" spans="1:5">
      <c r="A19" s="247">
        <v>12</v>
      </c>
      <c r="B19" s="7" t="s">
        <v>43</v>
      </c>
      <c r="C19" s="165">
        <v>43561</v>
      </c>
      <c r="D19" s="518">
        <v>8</v>
      </c>
      <c r="E19" s="247"/>
    </row>
    <row r="20" spans="1:5">
      <c r="A20" s="247">
        <v>13</v>
      </c>
      <c r="B20" s="162" t="s">
        <v>44</v>
      </c>
      <c r="C20" s="166">
        <v>43579</v>
      </c>
      <c r="D20" s="516">
        <v>45</v>
      </c>
      <c r="E20" s="247"/>
    </row>
    <row r="21" spans="1:5">
      <c r="A21" s="247">
        <v>14</v>
      </c>
      <c r="B21" s="7" t="s">
        <v>45</v>
      </c>
      <c r="C21" s="165">
        <v>43564</v>
      </c>
      <c r="D21" s="167">
        <v>14</v>
      </c>
      <c r="E21" s="247"/>
    </row>
    <row r="22" spans="1:5">
      <c r="A22" s="247">
        <v>15</v>
      </c>
      <c r="B22" s="162" t="s">
        <v>46</v>
      </c>
      <c r="C22" s="166">
        <v>43570</v>
      </c>
      <c r="D22" s="516">
        <v>28</v>
      </c>
      <c r="E22" s="247"/>
    </row>
    <row r="23" spans="1:5">
      <c r="A23" s="247">
        <v>16</v>
      </c>
      <c r="B23" s="7" t="s">
        <v>47</v>
      </c>
      <c r="C23" s="165">
        <v>43570</v>
      </c>
      <c r="D23" s="167">
        <v>28</v>
      </c>
      <c r="E23" s="247"/>
    </row>
    <row r="24" spans="1:5">
      <c r="A24" s="247">
        <v>17</v>
      </c>
      <c r="B24" s="162" t="s">
        <v>48</v>
      </c>
      <c r="C24" s="166">
        <v>43565</v>
      </c>
      <c r="D24" s="516">
        <v>19</v>
      </c>
      <c r="E24" s="247"/>
    </row>
    <row r="25" spans="1:5">
      <c r="A25" s="247">
        <v>18</v>
      </c>
      <c r="B25" s="7" t="s">
        <v>49</v>
      </c>
      <c r="C25" s="165">
        <v>43559</v>
      </c>
      <c r="D25" s="518">
        <v>3</v>
      </c>
      <c r="E25" s="247"/>
    </row>
    <row r="26" spans="1:5">
      <c r="A26" s="247">
        <v>19</v>
      </c>
      <c r="B26" s="162" t="s">
        <v>50</v>
      </c>
      <c r="C26" s="166">
        <v>43575</v>
      </c>
      <c r="D26" s="516">
        <v>38</v>
      </c>
      <c r="E26" s="247"/>
    </row>
    <row r="27" spans="1:5">
      <c r="A27" s="247">
        <v>20</v>
      </c>
      <c r="B27" s="7" t="s">
        <v>51</v>
      </c>
      <c r="C27" s="165">
        <v>43574</v>
      </c>
      <c r="D27" s="167">
        <v>35</v>
      </c>
      <c r="E27" s="247"/>
    </row>
    <row r="28" spans="1:5">
      <c r="A28" s="247">
        <v>21</v>
      </c>
      <c r="B28" s="162" t="s">
        <v>52</v>
      </c>
      <c r="C28" s="166">
        <v>43578</v>
      </c>
      <c r="D28" s="516">
        <v>43</v>
      </c>
      <c r="E28" s="247"/>
    </row>
    <row r="29" spans="1:5">
      <c r="A29" s="247">
        <v>22</v>
      </c>
      <c r="B29" s="7" t="s">
        <v>53</v>
      </c>
      <c r="C29" s="165">
        <v>43571</v>
      </c>
      <c r="D29" s="167">
        <v>30</v>
      </c>
      <c r="E29" s="247"/>
    </row>
    <row r="30" spans="1:5">
      <c r="A30" s="247">
        <v>23</v>
      </c>
      <c r="B30" s="162" t="s">
        <v>54</v>
      </c>
      <c r="C30" s="166">
        <v>43580</v>
      </c>
      <c r="D30" s="516">
        <v>46</v>
      </c>
      <c r="E30" s="247"/>
    </row>
    <row r="31" spans="1:5">
      <c r="A31" s="247">
        <v>24</v>
      </c>
      <c r="B31" s="7" t="s">
        <v>55</v>
      </c>
      <c r="C31" s="165">
        <v>43564</v>
      </c>
      <c r="D31" s="518">
        <v>14</v>
      </c>
      <c r="E31" s="247"/>
    </row>
    <row r="32" spans="1:5">
      <c r="A32" s="247">
        <v>25</v>
      </c>
      <c r="B32" s="162" t="s">
        <v>56</v>
      </c>
      <c r="C32" s="166">
        <v>43564</v>
      </c>
      <c r="D32" s="516">
        <v>14</v>
      </c>
      <c r="E32" s="247"/>
    </row>
    <row r="33" spans="1:5">
      <c r="A33" s="247">
        <v>26</v>
      </c>
      <c r="B33" s="7" t="s">
        <v>57</v>
      </c>
      <c r="C33" s="165">
        <v>43561</v>
      </c>
      <c r="D33" s="167">
        <v>8</v>
      </c>
      <c r="E33" s="247"/>
    </row>
    <row r="34" spans="1:5">
      <c r="A34" s="247">
        <v>27</v>
      </c>
      <c r="B34" s="162" t="s">
        <v>58</v>
      </c>
      <c r="C34" s="166">
        <v>43567</v>
      </c>
      <c r="D34" s="516">
        <v>24</v>
      </c>
      <c r="E34" s="247"/>
    </row>
    <row r="35" spans="1:5">
      <c r="A35" s="247">
        <v>28</v>
      </c>
      <c r="B35" s="7" t="s">
        <v>59</v>
      </c>
      <c r="C35" s="165">
        <v>43573</v>
      </c>
      <c r="D35" s="167">
        <v>33</v>
      </c>
      <c r="E35" s="247"/>
    </row>
    <row r="36" spans="1:5">
      <c r="A36" s="247">
        <v>29</v>
      </c>
      <c r="B36" s="162" t="s">
        <v>60</v>
      </c>
      <c r="C36" s="166">
        <v>43574</v>
      </c>
      <c r="D36" s="516">
        <v>35</v>
      </c>
      <c r="E36" s="247"/>
    </row>
    <row r="37" spans="1:5">
      <c r="A37" s="247">
        <v>30</v>
      </c>
      <c r="B37" s="7" t="s">
        <v>61</v>
      </c>
      <c r="C37" s="165">
        <v>43585</v>
      </c>
      <c r="D37" s="518">
        <v>49</v>
      </c>
      <c r="E37" s="247"/>
    </row>
    <row r="38" spans="1:5">
      <c r="A38" s="247">
        <v>31</v>
      </c>
      <c r="B38" s="162" t="s">
        <v>62</v>
      </c>
      <c r="C38" s="166">
        <v>43563</v>
      </c>
      <c r="D38" s="516">
        <v>12</v>
      </c>
      <c r="E38" s="247"/>
    </row>
    <row r="39" spans="1:5">
      <c r="A39" s="247">
        <v>32</v>
      </c>
      <c r="B39" s="7" t="s">
        <v>63</v>
      </c>
      <c r="C39" s="165">
        <v>43588</v>
      </c>
      <c r="D39" s="167">
        <v>50</v>
      </c>
      <c r="E39" s="247"/>
    </row>
    <row r="40" spans="1:5">
      <c r="A40" s="247">
        <v>33</v>
      </c>
      <c r="B40" s="162" t="s">
        <v>64</v>
      </c>
      <c r="C40" s="166">
        <v>43566</v>
      </c>
      <c r="D40" s="516">
        <v>22</v>
      </c>
      <c r="E40" s="247"/>
    </row>
    <row r="41" spans="1:5">
      <c r="A41" s="247">
        <v>34</v>
      </c>
      <c r="B41" s="7" t="s">
        <v>65</v>
      </c>
      <c r="C41" s="165">
        <v>43576</v>
      </c>
      <c r="D41" s="167">
        <v>41</v>
      </c>
      <c r="E41" s="247"/>
    </row>
    <row r="42" spans="1:5">
      <c r="A42" s="247">
        <v>35</v>
      </c>
      <c r="B42" s="162" t="s">
        <v>66</v>
      </c>
      <c r="C42" s="166">
        <v>43569</v>
      </c>
      <c r="D42" s="516">
        <v>26</v>
      </c>
      <c r="E42" s="247"/>
    </row>
    <row r="43" spans="1:5">
      <c r="A43" s="247">
        <v>36</v>
      </c>
      <c r="B43" s="7" t="s">
        <v>67</v>
      </c>
      <c r="C43" s="165">
        <v>43554</v>
      </c>
      <c r="D43" s="518">
        <v>2</v>
      </c>
      <c r="E43" s="247"/>
    </row>
    <row r="44" spans="1:5">
      <c r="A44" s="247">
        <v>37</v>
      </c>
      <c r="B44" s="162" t="s">
        <v>68</v>
      </c>
      <c r="C44" s="166">
        <v>43573</v>
      </c>
      <c r="D44" s="516">
        <v>33</v>
      </c>
      <c r="E44" s="247"/>
    </row>
    <row r="45" spans="1:5">
      <c r="A45" s="247">
        <v>38</v>
      </c>
      <c r="B45" s="7" t="s">
        <v>69</v>
      </c>
      <c r="C45" s="165">
        <v>43571</v>
      </c>
      <c r="D45" s="167">
        <v>30</v>
      </c>
      <c r="E45" s="247"/>
    </row>
    <row r="46" spans="1:5">
      <c r="A46" s="247">
        <v>39</v>
      </c>
      <c r="B46" s="162" t="s">
        <v>70</v>
      </c>
      <c r="C46" s="166">
        <v>43580</v>
      </c>
      <c r="D46" s="516">
        <v>46</v>
      </c>
      <c r="E46" s="247"/>
    </row>
    <row r="47" spans="1:5">
      <c r="A47" s="247">
        <v>40</v>
      </c>
      <c r="B47" s="7" t="s">
        <v>71</v>
      </c>
      <c r="C47" s="165">
        <v>43565</v>
      </c>
      <c r="D47" s="167">
        <v>19</v>
      </c>
      <c r="E47" s="247"/>
    </row>
    <row r="48" spans="1:5">
      <c r="A48" s="247">
        <v>41</v>
      </c>
      <c r="B48" s="162" t="s">
        <v>72</v>
      </c>
      <c r="C48" s="166">
        <v>43562</v>
      </c>
      <c r="D48" s="516">
        <v>10</v>
      </c>
      <c r="E48" s="247"/>
    </row>
    <row r="49" spans="1:5">
      <c r="A49" s="247">
        <v>42</v>
      </c>
      <c r="B49" s="7" t="s">
        <v>73</v>
      </c>
      <c r="C49" s="165">
        <v>43560</v>
      </c>
      <c r="D49" s="518">
        <v>5</v>
      </c>
      <c r="E49" s="247"/>
    </row>
    <row r="50" spans="1:5">
      <c r="A50" s="247">
        <v>43</v>
      </c>
      <c r="B50" s="162" t="s">
        <v>74</v>
      </c>
      <c r="C50" s="166">
        <v>43560</v>
      </c>
      <c r="D50" s="516">
        <v>5</v>
      </c>
      <c r="E50" s="247"/>
    </row>
    <row r="51" spans="1:5">
      <c r="A51" s="247">
        <v>44</v>
      </c>
      <c r="B51" s="7" t="s">
        <v>75</v>
      </c>
      <c r="C51" s="165">
        <v>43566</v>
      </c>
      <c r="D51" s="167">
        <v>22</v>
      </c>
      <c r="E51" s="247"/>
    </row>
    <row r="52" spans="1:5">
      <c r="A52" s="247">
        <v>45</v>
      </c>
      <c r="B52" s="162" t="s">
        <v>76</v>
      </c>
      <c r="C52" s="166">
        <v>43577</v>
      </c>
      <c r="D52" s="516">
        <v>42</v>
      </c>
      <c r="E52" s="247"/>
    </row>
    <row r="53" spans="1:5">
      <c r="A53" s="247">
        <v>46</v>
      </c>
      <c r="B53" s="7" t="s">
        <v>77</v>
      </c>
      <c r="C53" s="165">
        <v>43571</v>
      </c>
      <c r="D53" s="167">
        <v>30</v>
      </c>
      <c r="E53" s="247"/>
    </row>
    <row r="54" spans="1:5">
      <c r="A54" s="247">
        <v>47</v>
      </c>
      <c r="B54" s="162" t="s">
        <v>78</v>
      </c>
      <c r="C54" s="166">
        <v>43575</v>
      </c>
      <c r="D54" s="516">
        <v>38</v>
      </c>
      <c r="E54" s="247"/>
    </row>
    <row r="55" spans="1:5">
      <c r="A55" s="247">
        <v>48</v>
      </c>
      <c r="B55" s="7" t="s">
        <v>79</v>
      </c>
      <c r="C55" s="165">
        <v>43565</v>
      </c>
      <c r="D55" s="518">
        <v>19</v>
      </c>
      <c r="E55" s="247"/>
    </row>
    <row r="56" spans="1:5">
      <c r="A56" s="247">
        <v>49</v>
      </c>
      <c r="B56" s="162" t="s">
        <v>80</v>
      </c>
      <c r="C56" s="166">
        <v>43574</v>
      </c>
      <c r="D56" s="516">
        <v>35</v>
      </c>
      <c r="E56" s="247"/>
    </row>
    <row r="57" spans="1:5">
      <c r="A57" s="247">
        <v>50</v>
      </c>
      <c r="B57" s="7" t="s">
        <v>81</v>
      </c>
      <c r="C57" s="165">
        <v>43564</v>
      </c>
      <c r="D57" s="167">
        <v>14</v>
      </c>
      <c r="E57" s="247"/>
    </row>
    <row r="58" spans="1:5">
      <c r="A58" s="247">
        <v>51</v>
      </c>
      <c r="B58" s="162" t="s">
        <v>82</v>
      </c>
      <c r="C58" s="166">
        <v>43588</v>
      </c>
      <c r="D58" s="566">
        <v>-50</v>
      </c>
      <c r="E58" s="6"/>
    </row>
    <row r="59" spans="1:5">
      <c r="A59" s="247"/>
      <c r="B59" s="6"/>
      <c r="C59" s="6"/>
      <c r="D59" s="37"/>
      <c r="E59" s="247"/>
    </row>
    <row r="61" spans="1:5" ht="102" customHeight="1">
      <c r="A61" s="689" t="s">
        <v>363</v>
      </c>
      <c r="B61" s="689"/>
      <c r="C61" s="689"/>
      <c r="D61" s="689"/>
    </row>
    <row r="62" spans="1:5">
      <c r="A62" s="689" t="s">
        <v>2374</v>
      </c>
      <c r="B62" s="689"/>
      <c r="C62" s="689"/>
      <c r="D62" s="689"/>
      <c r="E62" s="164"/>
    </row>
    <row r="63" spans="1:5">
      <c r="A63" s="689"/>
      <c r="B63" s="689"/>
      <c r="C63" s="689"/>
      <c r="D63" s="689"/>
      <c r="E63" s="163"/>
    </row>
    <row r="64" spans="1:5" ht="14">
      <c r="B64" s="239"/>
      <c r="D64" s="247"/>
    </row>
    <row r="65" spans="2:4" ht="14">
      <c r="B65" s="219"/>
      <c r="D65" s="247"/>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4"/>
  <sheetViews>
    <sheetView workbookViewId="0">
      <selection activeCell="D31" sqref="D31"/>
    </sheetView>
  </sheetViews>
  <sheetFormatPr baseColWidth="10" defaultColWidth="9.33203125" defaultRowHeight="15"/>
  <cols>
    <col min="1" max="2" width="9.33203125" style="257"/>
    <col min="3" max="4" width="14.6640625" style="257" customWidth="1"/>
    <col min="5" max="5" width="13" style="257" customWidth="1"/>
    <col min="6" max="6" width="13.5" style="257" customWidth="1"/>
    <col min="7" max="7" width="9.33203125" style="257" customWidth="1"/>
    <col min="8" max="8" width="9.33203125" style="257"/>
    <col min="9" max="9" width="15.33203125" style="257" customWidth="1"/>
    <col min="10" max="16384" width="9.33203125" style="257"/>
  </cols>
  <sheetData>
    <row r="1" spans="1:12">
      <c r="A1" s="239"/>
      <c r="B1" s="684" t="s">
        <v>398</v>
      </c>
      <c r="C1" s="684"/>
      <c r="D1" s="684"/>
      <c r="E1" s="684"/>
      <c r="F1" s="239"/>
      <c r="G1" s="247"/>
      <c r="H1" s="247"/>
      <c r="I1" s="247"/>
      <c r="J1" s="247"/>
    </row>
    <row r="2" spans="1:12" ht="37.5" customHeight="1">
      <c r="A2" s="685" t="s">
        <v>364</v>
      </c>
      <c r="B2" s="686"/>
      <c r="C2" s="686"/>
      <c r="D2" s="686"/>
      <c r="E2" s="686"/>
      <c r="F2" s="686"/>
    </row>
    <row r="3" spans="1:12" ht="18">
      <c r="A3" s="687" t="s">
        <v>334</v>
      </c>
      <c r="B3" s="688"/>
      <c r="C3" s="688"/>
      <c r="D3" s="688"/>
      <c r="E3" s="688"/>
      <c r="F3" s="688"/>
      <c r="G3" s="247"/>
    </row>
    <row r="4" spans="1:12" ht="12" customHeight="1">
      <c r="A4" s="397"/>
      <c r="B4" s="398"/>
      <c r="C4" s="398"/>
      <c r="D4" s="398"/>
      <c r="E4" s="398"/>
      <c r="F4" s="398"/>
      <c r="G4" s="247"/>
    </row>
    <row r="5" spans="1:12" ht="65.25" customHeight="1">
      <c r="A5" s="239"/>
      <c r="B5" s="5" t="s">
        <v>28</v>
      </c>
      <c r="C5" s="4" t="s">
        <v>365</v>
      </c>
      <c r="D5" s="4" t="s">
        <v>30</v>
      </c>
      <c r="E5" s="99" t="s">
        <v>366</v>
      </c>
      <c r="F5" s="239"/>
      <c r="G5" s="249"/>
    </row>
    <row r="6" spans="1:12" ht="15" customHeight="1">
      <c r="A6" s="239">
        <v>1</v>
      </c>
      <c r="B6" s="236" t="s">
        <v>83</v>
      </c>
      <c r="C6" s="303">
        <v>9.9000000000000005E-2</v>
      </c>
      <c r="D6" s="112"/>
      <c r="E6" s="308">
        <v>4420</v>
      </c>
      <c r="L6" s="353"/>
    </row>
    <row r="7" spans="1:12">
      <c r="A7" s="239">
        <v>2</v>
      </c>
      <c r="B7" s="248" t="s">
        <v>32</v>
      </c>
      <c r="C7" s="304">
        <v>8.6999999999999994E-2</v>
      </c>
      <c r="D7" s="532">
        <f t="shared" ref="D7:D38" si="0">RANK(C7,$C$7:$C$56)</f>
        <v>37</v>
      </c>
      <c r="E7" s="121">
        <v>3067</v>
      </c>
      <c r="L7" s="353"/>
    </row>
    <row r="8" spans="1:12">
      <c r="A8" s="239">
        <v>3</v>
      </c>
      <c r="B8" s="249" t="s">
        <v>33</v>
      </c>
      <c r="C8" s="305">
        <v>6.5000000000000002E-2</v>
      </c>
      <c r="D8" s="306">
        <f t="shared" si="0"/>
        <v>50</v>
      </c>
      <c r="E8" s="86">
        <v>3229</v>
      </c>
      <c r="L8" s="353"/>
    </row>
    <row r="9" spans="1:12">
      <c r="A9" s="239">
        <v>4</v>
      </c>
      <c r="B9" s="248" t="s">
        <v>34</v>
      </c>
      <c r="C9" s="304">
        <v>8.7999999999999995E-2</v>
      </c>
      <c r="D9" s="532">
        <f t="shared" si="0"/>
        <v>36</v>
      </c>
      <c r="E9" s="121">
        <v>3276</v>
      </c>
      <c r="L9" s="353"/>
    </row>
    <row r="10" spans="1:12">
      <c r="A10" s="239">
        <v>5</v>
      </c>
      <c r="B10" s="249" t="s">
        <v>35</v>
      </c>
      <c r="C10" s="305">
        <v>0.10100000000000001</v>
      </c>
      <c r="D10" s="306">
        <f t="shared" si="0"/>
        <v>17</v>
      </c>
      <c r="E10" s="86">
        <v>3519</v>
      </c>
      <c r="G10" s="471"/>
      <c r="L10" s="353"/>
    </row>
    <row r="11" spans="1:12">
      <c r="A11" s="239">
        <v>6</v>
      </c>
      <c r="B11" s="248" t="s">
        <v>36</v>
      </c>
      <c r="C11" s="304">
        <v>0.11</v>
      </c>
      <c r="D11" s="532">
        <f t="shared" si="0"/>
        <v>4</v>
      </c>
      <c r="E11" s="121">
        <v>5237</v>
      </c>
      <c r="G11" s="471"/>
      <c r="L11" s="353"/>
    </row>
    <row r="12" spans="1:12">
      <c r="A12" s="451">
        <v>7</v>
      </c>
      <c r="B12" s="456" t="s">
        <v>37</v>
      </c>
      <c r="C12" s="305">
        <v>8.8999999999999996E-2</v>
      </c>
      <c r="D12" s="306">
        <f t="shared" si="0"/>
        <v>34</v>
      </c>
      <c r="E12" s="86">
        <v>4304</v>
      </c>
      <c r="G12" s="471"/>
      <c r="L12" s="353"/>
    </row>
    <row r="13" spans="1:12">
      <c r="A13" s="451">
        <v>8</v>
      </c>
      <c r="B13" s="248" t="s">
        <v>38</v>
      </c>
      <c r="C13" s="304">
        <v>0.126</v>
      </c>
      <c r="D13" s="532">
        <f t="shared" si="0"/>
        <v>2</v>
      </c>
      <c r="E13" s="121">
        <v>7869</v>
      </c>
      <c r="L13" s="353"/>
    </row>
    <row r="14" spans="1:12">
      <c r="A14" s="451">
        <v>9</v>
      </c>
      <c r="B14" s="249" t="s">
        <v>39</v>
      </c>
      <c r="C14" s="305">
        <v>0.10199999999999999</v>
      </c>
      <c r="D14" s="306">
        <f t="shared" si="0"/>
        <v>13</v>
      </c>
      <c r="E14" s="86">
        <v>4412</v>
      </c>
      <c r="L14" s="353"/>
    </row>
    <row r="15" spans="1:12">
      <c r="A15" s="451">
        <v>10</v>
      </c>
      <c r="B15" s="248" t="s">
        <v>40</v>
      </c>
      <c r="C15" s="304">
        <v>8.8999999999999996E-2</v>
      </c>
      <c r="D15" s="532">
        <f t="shared" si="0"/>
        <v>34</v>
      </c>
      <c r="E15" s="121">
        <v>3738</v>
      </c>
      <c r="L15" s="353"/>
    </row>
    <row r="16" spans="1:12">
      <c r="A16" s="451">
        <v>11</v>
      </c>
      <c r="B16" s="456" t="s">
        <v>41</v>
      </c>
      <c r="C16" s="305">
        <v>9.0999999999999998E-2</v>
      </c>
      <c r="D16" s="306">
        <f t="shared" si="0"/>
        <v>32</v>
      </c>
      <c r="E16" s="86">
        <v>3426</v>
      </c>
      <c r="L16" s="353"/>
    </row>
    <row r="17" spans="1:12">
      <c r="A17" s="451">
        <v>12</v>
      </c>
      <c r="B17" s="248" t="s">
        <v>42</v>
      </c>
      <c r="C17" s="304">
        <v>0.10199999999999999</v>
      </c>
      <c r="D17" s="532">
        <f t="shared" si="0"/>
        <v>13</v>
      </c>
      <c r="E17" s="121">
        <v>4576</v>
      </c>
      <c r="L17" s="353"/>
    </row>
    <row r="18" spans="1:12">
      <c r="A18" s="451">
        <v>13</v>
      </c>
      <c r="B18" s="456" t="s">
        <v>43</v>
      </c>
      <c r="C18" s="305">
        <v>9.2999999999999999E-2</v>
      </c>
      <c r="D18" s="306">
        <f t="shared" si="0"/>
        <v>26</v>
      </c>
      <c r="E18" s="86">
        <v>3318</v>
      </c>
      <c r="L18" s="353"/>
    </row>
    <row r="19" spans="1:12">
      <c r="A19" s="451">
        <v>14</v>
      </c>
      <c r="B19" s="248" t="s">
        <v>44</v>
      </c>
      <c r="C19" s="304">
        <v>0.11</v>
      </c>
      <c r="D19" s="532">
        <f t="shared" si="0"/>
        <v>4</v>
      </c>
      <c r="E19" s="121">
        <v>5235</v>
      </c>
      <c r="L19" s="353"/>
    </row>
    <row r="20" spans="1:12">
      <c r="A20" s="451">
        <v>15</v>
      </c>
      <c r="B20" s="249" t="s">
        <v>45</v>
      </c>
      <c r="C20" s="305">
        <v>9.5000000000000001E-2</v>
      </c>
      <c r="D20" s="306">
        <f t="shared" si="0"/>
        <v>22</v>
      </c>
      <c r="E20" s="86">
        <v>3585</v>
      </c>
      <c r="L20" s="353"/>
    </row>
    <row r="21" spans="1:12">
      <c r="A21" s="451">
        <v>16</v>
      </c>
      <c r="B21" s="248" t="s">
        <v>46</v>
      </c>
      <c r="C21" s="304">
        <v>9.1999999999999998E-2</v>
      </c>
      <c r="D21" s="532">
        <f t="shared" si="0"/>
        <v>30</v>
      </c>
      <c r="E21" s="121">
        <v>4037</v>
      </c>
      <c r="L21" s="353"/>
    </row>
    <row r="22" spans="1:12">
      <c r="A22" s="451">
        <v>17</v>
      </c>
      <c r="B22" s="456" t="s">
        <v>47</v>
      </c>
      <c r="C22" s="305">
        <v>9.5000000000000001E-2</v>
      </c>
      <c r="D22" s="306">
        <f t="shared" si="0"/>
        <v>22</v>
      </c>
      <c r="E22" s="86">
        <v>4131</v>
      </c>
      <c r="L22" s="353"/>
    </row>
    <row r="23" spans="1:12">
      <c r="A23" s="451">
        <v>18</v>
      </c>
      <c r="B23" s="459" t="s">
        <v>48</v>
      </c>
      <c r="C23" s="304">
        <v>9.5000000000000001E-2</v>
      </c>
      <c r="D23" s="532">
        <f t="shared" si="0"/>
        <v>22</v>
      </c>
      <c r="E23" s="121">
        <v>3298</v>
      </c>
      <c r="L23" s="353"/>
    </row>
    <row r="24" spans="1:12">
      <c r="A24" s="451">
        <v>19</v>
      </c>
      <c r="B24" s="249" t="s">
        <v>49</v>
      </c>
      <c r="C24" s="305">
        <v>7.5999999999999998E-2</v>
      </c>
      <c r="D24" s="306">
        <f t="shared" si="0"/>
        <v>45</v>
      </c>
      <c r="E24" s="86">
        <v>2950</v>
      </c>
      <c r="L24" s="353"/>
    </row>
    <row r="25" spans="1:12">
      <c r="A25" s="451">
        <v>20</v>
      </c>
      <c r="B25" s="248" t="s">
        <v>50</v>
      </c>
      <c r="C25" s="304">
        <v>0.10199999999999999</v>
      </c>
      <c r="D25" s="532">
        <f t="shared" si="0"/>
        <v>13</v>
      </c>
      <c r="E25" s="121">
        <v>3997</v>
      </c>
      <c r="L25" s="353"/>
    </row>
    <row r="26" spans="1:12">
      <c r="A26" s="451">
        <v>21</v>
      </c>
      <c r="B26" s="456" t="s">
        <v>51</v>
      </c>
      <c r="C26" s="305">
        <v>0.109</v>
      </c>
      <c r="D26" s="306">
        <f t="shared" si="0"/>
        <v>7</v>
      </c>
      <c r="E26" s="86">
        <v>5920</v>
      </c>
      <c r="L26" s="353"/>
    </row>
    <row r="27" spans="1:12">
      <c r="A27" s="451">
        <v>22</v>
      </c>
      <c r="B27" s="459" t="s">
        <v>52</v>
      </c>
      <c r="C27" s="304">
        <v>0.10299999999999999</v>
      </c>
      <c r="D27" s="532">
        <f t="shared" si="0"/>
        <v>10</v>
      </c>
      <c r="E27" s="121">
        <v>5872</v>
      </c>
      <c r="L27" s="353"/>
    </row>
    <row r="28" spans="1:12">
      <c r="A28" s="451">
        <v>23</v>
      </c>
      <c r="B28" s="249" t="s">
        <v>53</v>
      </c>
      <c r="C28" s="305">
        <v>9.4E-2</v>
      </c>
      <c r="D28" s="306">
        <f t="shared" si="0"/>
        <v>25</v>
      </c>
      <c r="E28" s="86">
        <v>3631</v>
      </c>
      <c r="L28" s="353"/>
    </row>
    <row r="29" spans="1:12">
      <c r="A29" s="451">
        <v>24</v>
      </c>
      <c r="B29" s="459" t="s">
        <v>54</v>
      </c>
      <c r="C29" s="304">
        <v>0.108</v>
      </c>
      <c r="D29" s="532">
        <f t="shared" si="0"/>
        <v>8</v>
      </c>
      <c r="E29" s="121">
        <v>5185</v>
      </c>
      <c r="L29" s="353"/>
    </row>
    <row r="30" spans="1:12">
      <c r="A30" s="451">
        <v>25</v>
      </c>
      <c r="B30" s="249" t="s">
        <v>55</v>
      </c>
      <c r="C30" s="305">
        <v>8.5999999999999993E-2</v>
      </c>
      <c r="D30" s="306">
        <f t="shared" si="0"/>
        <v>40</v>
      </c>
      <c r="E30" s="86">
        <v>2742</v>
      </c>
      <c r="L30" s="353"/>
    </row>
    <row r="31" spans="1:12">
      <c r="A31" s="451">
        <v>26</v>
      </c>
      <c r="B31" s="248" t="s">
        <v>56</v>
      </c>
      <c r="C31" s="304">
        <v>9.2999999999999999E-2</v>
      </c>
      <c r="D31" s="532">
        <f t="shared" si="0"/>
        <v>26</v>
      </c>
      <c r="E31" s="121">
        <v>3591</v>
      </c>
      <c r="L31" s="353"/>
    </row>
    <row r="32" spans="1:12">
      <c r="A32" s="451">
        <v>27</v>
      </c>
      <c r="B32" s="249" t="s">
        <v>57</v>
      </c>
      <c r="C32" s="305">
        <v>8.6999999999999994E-2</v>
      </c>
      <c r="D32" s="306">
        <f t="shared" si="0"/>
        <v>37</v>
      </c>
      <c r="E32" s="86">
        <v>3389</v>
      </c>
      <c r="L32" s="353"/>
    </row>
    <row r="33" spans="1:12">
      <c r="A33" s="451">
        <v>28</v>
      </c>
      <c r="B33" s="459" t="s">
        <v>58</v>
      </c>
      <c r="C33" s="304">
        <v>9.1999999999999998E-2</v>
      </c>
      <c r="D33" s="532">
        <f t="shared" si="0"/>
        <v>30</v>
      </c>
      <c r="E33" s="121">
        <v>4197</v>
      </c>
      <c r="L33" s="353"/>
    </row>
    <row r="34" spans="1:12">
      <c r="A34" s="451">
        <v>29</v>
      </c>
      <c r="B34" s="456" t="s">
        <v>59</v>
      </c>
      <c r="C34" s="305">
        <v>8.1000000000000003E-2</v>
      </c>
      <c r="D34" s="306">
        <f t="shared" si="0"/>
        <v>43</v>
      </c>
      <c r="E34" s="86">
        <v>3349</v>
      </c>
      <c r="L34" s="353"/>
    </row>
    <row r="35" spans="1:12">
      <c r="A35" s="451">
        <v>30</v>
      </c>
      <c r="B35" s="459" t="s">
        <v>60</v>
      </c>
      <c r="C35" s="304">
        <v>7.9000000000000001E-2</v>
      </c>
      <c r="D35" s="532">
        <f t="shared" si="0"/>
        <v>44</v>
      </c>
      <c r="E35" s="121">
        <v>3961</v>
      </c>
      <c r="L35" s="353"/>
    </row>
    <row r="36" spans="1:12">
      <c r="A36" s="451">
        <v>31</v>
      </c>
      <c r="B36" s="456" t="s">
        <v>61</v>
      </c>
      <c r="C36" s="305">
        <v>0.122</v>
      </c>
      <c r="D36" s="306">
        <f t="shared" si="0"/>
        <v>3</v>
      </c>
      <c r="E36" s="86">
        <v>6926</v>
      </c>
      <c r="L36" s="353"/>
    </row>
    <row r="37" spans="1:12">
      <c r="A37" s="451">
        <v>32</v>
      </c>
      <c r="B37" s="248" t="s">
        <v>62</v>
      </c>
      <c r="C37" s="304">
        <v>8.6999999999999994E-2</v>
      </c>
      <c r="D37" s="532">
        <f t="shared" si="0"/>
        <v>37</v>
      </c>
      <c r="E37" s="121">
        <v>3141</v>
      </c>
      <c r="L37" s="353"/>
    </row>
    <row r="38" spans="1:12">
      <c r="A38" s="451">
        <v>33</v>
      </c>
      <c r="B38" s="456" t="s">
        <v>63</v>
      </c>
      <c r="C38" s="305">
        <v>0.127</v>
      </c>
      <c r="D38" s="306">
        <f t="shared" si="0"/>
        <v>1</v>
      </c>
      <c r="E38" s="86">
        <v>6993</v>
      </c>
      <c r="L38" s="353"/>
    </row>
    <row r="39" spans="1:12">
      <c r="A39" s="451">
        <v>34</v>
      </c>
      <c r="B39" s="459" t="s">
        <v>64</v>
      </c>
      <c r="C39" s="304">
        <v>9.8000000000000004E-2</v>
      </c>
      <c r="D39" s="532">
        <f t="shared" ref="D39:D56" si="1">RANK(C39,$C$7:$C$56)</f>
        <v>18</v>
      </c>
      <c r="E39" s="121">
        <v>3659</v>
      </c>
      <c r="L39" s="353"/>
    </row>
    <row r="40" spans="1:12">
      <c r="A40" s="451">
        <v>35</v>
      </c>
      <c r="B40" s="249" t="s">
        <v>65</v>
      </c>
      <c r="C40" s="305">
        <v>0.09</v>
      </c>
      <c r="D40" s="306">
        <f t="shared" si="1"/>
        <v>33</v>
      </c>
      <c r="E40" s="86">
        <v>4867</v>
      </c>
      <c r="L40" s="353"/>
    </row>
    <row r="41" spans="1:12">
      <c r="A41" s="451">
        <v>36</v>
      </c>
      <c r="B41" s="459" t="s">
        <v>66</v>
      </c>
      <c r="C41" s="304">
        <v>9.8000000000000004E-2</v>
      </c>
      <c r="D41" s="532">
        <f t="shared" si="1"/>
        <v>18</v>
      </c>
      <c r="E41" s="121">
        <v>3924</v>
      </c>
      <c r="L41" s="353"/>
    </row>
    <row r="42" spans="1:12">
      <c r="A42" s="451">
        <v>37</v>
      </c>
      <c r="B42" s="456" t="s">
        <v>67</v>
      </c>
      <c r="C42" s="305">
        <v>8.5999999999999993E-2</v>
      </c>
      <c r="D42" s="306">
        <f t="shared" si="1"/>
        <v>40</v>
      </c>
      <c r="E42" s="86">
        <v>3515</v>
      </c>
      <c r="L42" s="353"/>
    </row>
    <row r="43" spans="1:12">
      <c r="A43" s="451">
        <v>38</v>
      </c>
      <c r="B43" s="248" t="s">
        <v>68</v>
      </c>
      <c r="C43" s="304">
        <v>0.10299999999999999</v>
      </c>
      <c r="D43" s="532">
        <f t="shared" si="1"/>
        <v>10</v>
      </c>
      <c r="E43" s="121">
        <v>4095</v>
      </c>
      <c r="L43" s="353"/>
    </row>
    <row r="44" spans="1:12">
      <c r="A44" s="451">
        <v>39</v>
      </c>
      <c r="B44" s="456" t="s">
        <v>69</v>
      </c>
      <c r="C44" s="305">
        <v>0.10199999999999999</v>
      </c>
      <c r="D44" s="306">
        <f t="shared" si="1"/>
        <v>13</v>
      </c>
      <c r="E44" s="86">
        <v>4589</v>
      </c>
      <c r="L44" s="353"/>
    </row>
    <row r="45" spans="1:12">
      <c r="A45" s="451">
        <v>40</v>
      </c>
      <c r="B45" s="459" t="s">
        <v>70</v>
      </c>
      <c r="C45" s="304">
        <v>0.108</v>
      </c>
      <c r="D45" s="532">
        <f t="shared" si="1"/>
        <v>8</v>
      </c>
      <c r="E45" s="121">
        <v>4998</v>
      </c>
      <c r="L45" s="353"/>
    </row>
    <row r="46" spans="1:12">
      <c r="A46" s="451">
        <v>41</v>
      </c>
      <c r="B46" s="456" t="s">
        <v>71</v>
      </c>
      <c r="C46" s="305">
        <v>8.4000000000000005E-2</v>
      </c>
      <c r="D46" s="306">
        <f t="shared" si="1"/>
        <v>42</v>
      </c>
      <c r="E46" s="86">
        <v>2936</v>
      </c>
      <c r="L46" s="353"/>
    </row>
    <row r="47" spans="1:12">
      <c r="A47" s="451">
        <v>42</v>
      </c>
      <c r="B47" s="459" t="s">
        <v>72</v>
      </c>
      <c r="C47" s="304">
        <v>7.0999999999999994E-2</v>
      </c>
      <c r="D47" s="532">
        <f t="shared" si="1"/>
        <v>48</v>
      </c>
      <c r="E47" s="121">
        <v>3318</v>
      </c>
      <c r="L47" s="353"/>
    </row>
    <row r="48" spans="1:12">
      <c r="A48" s="451">
        <v>43</v>
      </c>
      <c r="B48" s="249" t="s">
        <v>73</v>
      </c>
      <c r="C48" s="305">
        <v>7.2999999999999995E-2</v>
      </c>
      <c r="D48" s="306">
        <f t="shared" si="1"/>
        <v>47</v>
      </c>
      <c r="E48" s="86">
        <v>2805</v>
      </c>
      <c r="L48" s="353"/>
    </row>
    <row r="49" spans="1:12">
      <c r="A49" s="451">
        <v>44</v>
      </c>
      <c r="B49" s="459" t="s">
        <v>74</v>
      </c>
      <c r="C49" s="304">
        <v>7.5999999999999998E-2</v>
      </c>
      <c r="D49" s="532">
        <f t="shared" si="1"/>
        <v>45</v>
      </c>
      <c r="E49" s="121">
        <v>3340</v>
      </c>
      <c r="L49" s="353"/>
    </row>
    <row r="50" spans="1:12">
      <c r="A50" s="451">
        <v>45</v>
      </c>
      <c r="B50" s="456" t="s">
        <v>75</v>
      </c>
      <c r="C50" s="305">
        <v>9.6000000000000002E-2</v>
      </c>
      <c r="D50" s="306">
        <f t="shared" si="1"/>
        <v>21</v>
      </c>
      <c r="E50" s="86">
        <v>3556</v>
      </c>
      <c r="L50" s="353"/>
    </row>
    <row r="51" spans="1:12">
      <c r="A51" s="451">
        <v>46</v>
      </c>
      <c r="B51" s="459" t="s">
        <v>76</v>
      </c>
      <c r="C51" s="304">
        <v>0.10299999999999999</v>
      </c>
      <c r="D51" s="532">
        <f t="shared" si="1"/>
        <v>10</v>
      </c>
      <c r="E51" s="121">
        <v>4557</v>
      </c>
      <c r="L51" s="353"/>
    </row>
    <row r="52" spans="1:12">
      <c r="A52" s="451">
        <v>47</v>
      </c>
      <c r="B52" s="456" t="s">
        <v>77</v>
      </c>
      <c r="C52" s="305">
        <v>9.2999999999999999E-2</v>
      </c>
      <c r="D52" s="306">
        <f t="shared" si="1"/>
        <v>26</v>
      </c>
      <c r="E52" s="86">
        <v>4623</v>
      </c>
      <c r="L52" s="353"/>
    </row>
    <row r="53" spans="1:12">
      <c r="A53" s="451">
        <v>48</v>
      </c>
      <c r="B53" s="459" t="s">
        <v>78</v>
      </c>
      <c r="C53" s="304">
        <v>9.2999999999999999E-2</v>
      </c>
      <c r="D53" s="532">
        <f t="shared" si="1"/>
        <v>26</v>
      </c>
      <c r="E53" s="121">
        <v>4541</v>
      </c>
      <c r="L53" s="353"/>
    </row>
    <row r="54" spans="1:12">
      <c r="A54" s="451">
        <v>49</v>
      </c>
      <c r="B54" s="456" t="s">
        <v>79</v>
      </c>
      <c r="C54" s="305">
        <v>9.8000000000000004E-2</v>
      </c>
      <c r="D54" s="306">
        <f t="shared" si="1"/>
        <v>18</v>
      </c>
      <c r="E54" s="86">
        <v>3331</v>
      </c>
      <c r="L54" s="353"/>
    </row>
    <row r="55" spans="1:12">
      <c r="A55" s="451">
        <v>50</v>
      </c>
      <c r="B55" s="459" t="s">
        <v>80</v>
      </c>
      <c r="C55" s="304">
        <v>0.11</v>
      </c>
      <c r="D55" s="532">
        <f t="shared" si="1"/>
        <v>4</v>
      </c>
      <c r="E55" s="121">
        <v>4734</v>
      </c>
      <c r="L55" s="353"/>
    </row>
    <row r="56" spans="1:12">
      <c r="A56" s="451">
        <v>51</v>
      </c>
      <c r="B56" s="249" t="s">
        <v>81</v>
      </c>
      <c r="C56" s="305">
        <v>7.0999999999999994E-2</v>
      </c>
      <c r="D56" s="306">
        <f t="shared" si="1"/>
        <v>48</v>
      </c>
      <c r="E56" s="86">
        <v>4407</v>
      </c>
      <c r="L56" s="353"/>
    </row>
    <row r="57" spans="1:12">
      <c r="A57" s="451">
        <v>52</v>
      </c>
      <c r="B57" s="459" t="s">
        <v>82</v>
      </c>
      <c r="C57" s="304">
        <v>0.106</v>
      </c>
      <c r="D57" s="533">
        <f>-RANK(C57,$C$7:$C$57)</f>
        <v>-10</v>
      </c>
      <c r="E57" s="307">
        <v>7541</v>
      </c>
      <c r="L57" s="353"/>
    </row>
    <row r="58" spans="1:12">
      <c r="A58" s="239"/>
      <c r="B58" s="239"/>
      <c r="C58" s="239"/>
      <c r="D58" s="239"/>
      <c r="E58" s="239"/>
      <c r="F58" s="239"/>
      <c r="G58" s="239"/>
      <c r="H58" s="239"/>
      <c r="I58" s="239"/>
      <c r="J58" s="239"/>
      <c r="K58" s="239"/>
    </row>
    <row r="59" spans="1:12" ht="60.75" customHeight="1">
      <c r="A59" s="690" t="s">
        <v>2352</v>
      </c>
      <c r="B59" s="690"/>
      <c r="C59" s="690"/>
      <c r="D59" s="690"/>
      <c r="E59" s="690"/>
      <c r="F59" s="690"/>
      <c r="G59" s="690"/>
      <c r="H59" s="690"/>
      <c r="I59" s="690"/>
      <c r="J59" s="249"/>
      <c r="K59" s="239"/>
    </row>
    <row r="60" spans="1:12">
      <c r="A60" s="239"/>
      <c r="B60" s="239"/>
      <c r="C60" s="239"/>
      <c r="D60" s="239"/>
      <c r="E60" s="239"/>
      <c r="F60" s="239"/>
      <c r="G60" s="239"/>
      <c r="H60" s="239"/>
      <c r="I60" s="239"/>
      <c r="J60" s="239"/>
      <c r="K60" s="239"/>
    </row>
    <row r="61" spans="1:12">
      <c r="A61" s="249" t="s">
        <v>2225</v>
      </c>
      <c r="B61" s="249"/>
      <c r="C61" s="249"/>
      <c r="D61" s="249"/>
      <c r="E61" s="249"/>
      <c r="F61" s="249"/>
      <c r="G61" s="249"/>
      <c r="H61" s="249"/>
      <c r="I61" s="249"/>
      <c r="J61" s="249"/>
      <c r="K61" s="239"/>
    </row>
    <row r="63" spans="1:12">
      <c r="C63" s="239"/>
      <c r="D63" s="239"/>
    </row>
    <row r="64" spans="1:12">
      <c r="C64" s="219"/>
      <c r="D64" s="219"/>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tabSelected="1" zoomScaleNormal="100" workbookViewId="0">
      <pane ySplit="6" topLeftCell="A7" activePane="bottomLeft" state="frozen"/>
      <selection activeCell="D31" sqref="D31"/>
      <selection pane="bottomLeft" activeCell="C4" sqref="C1:C1048576"/>
    </sheetView>
  </sheetViews>
  <sheetFormatPr baseColWidth="10" defaultColWidth="9.33203125" defaultRowHeight="13"/>
  <cols>
    <col min="1" max="1" width="9.6640625" style="6" customWidth="1"/>
    <col min="2" max="2" width="10" style="6" customWidth="1"/>
    <col min="3" max="3" width="9.33203125" style="247" customWidth="1"/>
    <col min="4" max="4" width="10.5" style="6" customWidth="1"/>
    <col min="5" max="5" width="11.33203125" style="6" customWidth="1"/>
    <col min="6" max="9" width="9.33203125" style="6"/>
    <col min="10" max="10" width="9.83203125" style="6" bestFit="1" customWidth="1"/>
    <col min="11" max="17" width="8.5" style="6" customWidth="1"/>
    <col min="18" max="16384" width="9.33203125" style="6"/>
  </cols>
  <sheetData>
    <row r="1" spans="1:12" ht="14">
      <c r="A1" s="247"/>
      <c r="B1" s="684" t="s">
        <v>397</v>
      </c>
      <c r="C1" s="684"/>
      <c r="D1" s="684"/>
      <c r="E1" s="684"/>
      <c r="F1" s="684"/>
      <c r="G1" s="684"/>
      <c r="H1" s="684"/>
      <c r="I1" s="247"/>
    </row>
    <row r="2" spans="1:12" ht="15" customHeight="1">
      <c r="A2" s="247"/>
      <c r="B2" s="694" t="str">
        <f>CONCATENATE(Pop!B1," State Business Tax Climate Index")</f>
        <v>2020 State Business Tax Climate Index</v>
      </c>
      <c r="C2" s="695"/>
      <c r="D2" s="695"/>
      <c r="E2" s="695"/>
      <c r="F2" s="695"/>
      <c r="G2" s="695"/>
      <c r="H2" s="695"/>
      <c r="I2" s="695"/>
    </row>
    <row r="3" spans="1:12" ht="18" customHeight="1">
      <c r="A3" s="247"/>
      <c r="B3" s="687" t="str">
        <f>CONCATENATE("as of July 1, ",Pop!F1)</f>
        <v>as of July 1, 2019</v>
      </c>
      <c r="C3" s="687"/>
      <c r="D3" s="687"/>
      <c r="E3" s="687"/>
      <c r="F3" s="687"/>
      <c r="G3" s="687"/>
      <c r="H3" s="687"/>
      <c r="I3" s="247"/>
    </row>
    <row r="4" spans="1:12" ht="18" customHeight="1">
      <c r="A4" s="247"/>
      <c r="B4" s="218"/>
      <c r="C4" s="218"/>
      <c r="D4" s="218"/>
      <c r="E4" s="218"/>
      <c r="F4" s="218"/>
      <c r="G4" s="218"/>
      <c r="H4" s="218"/>
      <c r="I4" s="247"/>
    </row>
    <row r="5" spans="1:12" ht="14">
      <c r="A5" s="247"/>
      <c r="B5" s="249"/>
      <c r="C5" s="249"/>
      <c r="D5" s="693" t="s">
        <v>84</v>
      </c>
      <c r="E5" s="693"/>
      <c r="F5" s="693"/>
      <c r="G5" s="693"/>
      <c r="H5" s="693"/>
      <c r="I5" s="247"/>
    </row>
    <row r="6" spans="1:12" ht="45">
      <c r="A6" s="247"/>
      <c r="B6" s="208" t="s">
        <v>28</v>
      </c>
      <c r="C6" s="192" t="s">
        <v>85</v>
      </c>
      <c r="D6" s="192" t="s">
        <v>367</v>
      </c>
      <c r="E6" s="192" t="s">
        <v>368</v>
      </c>
      <c r="F6" s="192" t="s">
        <v>369</v>
      </c>
      <c r="G6" s="192" t="s">
        <v>370</v>
      </c>
      <c r="H6" s="192" t="s">
        <v>371</v>
      </c>
      <c r="I6" s="247"/>
    </row>
    <row r="7" spans="1:12" ht="14">
      <c r="A7" s="247"/>
      <c r="B7" s="248" t="s">
        <v>32</v>
      </c>
      <c r="C7" s="459">
        <v>40</v>
      </c>
      <c r="D7" s="459">
        <v>23</v>
      </c>
      <c r="E7" s="459">
        <v>30</v>
      </c>
      <c r="F7" s="459">
        <v>50</v>
      </c>
      <c r="G7" s="459">
        <v>18</v>
      </c>
      <c r="H7" s="459">
        <v>15</v>
      </c>
      <c r="I7" s="247"/>
    </row>
    <row r="8" spans="1:12" ht="14">
      <c r="A8" s="247"/>
      <c r="B8" s="249" t="s">
        <v>33</v>
      </c>
      <c r="C8" s="456">
        <v>3</v>
      </c>
      <c r="D8" s="456">
        <v>26</v>
      </c>
      <c r="E8" s="456">
        <v>1</v>
      </c>
      <c r="F8" s="456">
        <v>5</v>
      </c>
      <c r="G8" s="456">
        <v>46</v>
      </c>
      <c r="H8" s="456">
        <v>25</v>
      </c>
      <c r="I8" s="247"/>
      <c r="L8" s="247"/>
    </row>
    <row r="9" spans="1:12" ht="14">
      <c r="A9" s="247"/>
      <c r="B9" s="248" t="s">
        <v>34</v>
      </c>
      <c r="C9" s="459">
        <v>20</v>
      </c>
      <c r="D9" s="459">
        <v>22</v>
      </c>
      <c r="E9" s="459">
        <v>17</v>
      </c>
      <c r="F9" s="459">
        <v>40</v>
      </c>
      <c r="G9" s="459">
        <v>6</v>
      </c>
      <c r="H9" s="459">
        <v>8</v>
      </c>
      <c r="I9" s="247"/>
      <c r="J9" s="470"/>
      <c r="L9" s="247"/>
    </row>
    <row r="10" spans="1:12" ht="14">
      <c r="A10" s="247"/>
      <c r="B10" s="249" t="s">
        <v>35</v>
      </c>
      <c r="C10" s="456">
        <v>46</v>
      </c>
      <c r="D10" s="456">
        <v>34</v>
      </c>
      <c r="E10" s="456">
        <v>40</v>
      </c>
      <c r="F10" s="456">
        <v>46</v>
      </c>
      <c r="G10" s="456">
        <v>23</v>
      </c>
      <c r="H10" s="456">
        <v>29</v>
      </c>
      <c r="I10" s="247"/>
      <c r="J10" s="470"/>
      <c r="L10" s="247"/>
    </row>
    <row r="11" spans="1:12" ht="14">
      <c r="A11" s="247"/>
      <c r="B11" s="248" t="s">
        <v>36</v>
      </c>
      <c r="C11" s="459">
        <v>48</v>
      </c>
      <c r="D11" s="459">
        <v>28</v>
      </c>
      <c r="E11" s="459">
        <v>49</v>
      </c>
      <c r="F11" s="459">
        <v>45</v>
      </c>
      <c r="G11" s="459">
        <v>22</v>
      </c>
      <c r="H11" s="459">
        <v>16</v>
      </c>
      <c r="I11" s="247"/>
      <c r="L11" s="247"/>
    </row>
    <row r="12" spans="1:12" ht="14">
      <c r="A12" s="247"/>
      <c r="B12" s="249" t="s">
        <v>37</v>
      </c>
      <c r="C12" s="456">
        <v>17</v>
      </c>
      <c r="D12" s="456">
        <v>7</v>
      </c>
      <c r="E12" s="456">
        <v>14</v>
      </c>
      <c r="F12" s="456">
        <v>37</v>
      </c>
      <c r="G12" s="456">
        <v>43</v>
      </c>
      <c r="H12" s="456">
        <v>14</v>
      </c>
      <c r="I12" s="247"/>
      <c r="L12" s="247"/>
    </row>
    <row r="13" spans="1:12" ht="14">
      <c r="A13" s="247"/>
      <c r="B13" s="248" t="s">
        <v>38</v>
      </c>
      <c r="C13" s="459">
        <v>47</v>
      </c>
      <c r="D13" s="459">
        <v>27</v>
      </c>
      <c r="E13" s="459">
        <v>43</v>
      </c>
      <c r="F13" s="459">
        <v>26</v>
      </c>
      <c r="G13" s="459">
        <v>21</v>
      </c>
      <c r="H13" s="459">
        <v>50</v>
      </c>
      <c r="I13" s="247"/>
      <c r="L13" s="247"/>
    </row>
    <row r="14" spans="1:12" ht="14">
      <c r="A14" s="247"/>
      <c r="B14" s="249" t="s">
        <v>39</v>
      </c>
      <c r="C14" s="456">
        <v>11</v>
      </c>
      <c r="D14" s="456">
        <v>50</v>
      </c>
      <c r="E14" s="456">
        <v>41</v>
      </c>
      <c r="F14" s="456">
        <v>2</v>
      </c>
      <c r="G14" s="456">
        <v>3</v>
      </c>
      <c r="H14" s="456">
        <v>6</v>
      </c>
      <c r="I14" s="247"/>
      <c r="L14" s="247"/>
    </row>
    <row r="15" spans="1:12" ht="14">
      <c r="A15" s="247"/>
      <c r="B15" s="248" t="s">
        <v>40</v>
      </c>
      <c r="C15" s="459">
        <v>4</v>
      </c>
      <c r="D15" s="459">
        <v>9</v>
      </c>
      <c r="E15" s="459">
        <v>1</v>
      </c>
      <c r="F15" s="459">
        <v>23</v>
      </c>
      <c r="G15" s="459">
        <v>2</v>
      </c>
      <c r="H15" s="459">
        <v>13</v>
      </c>
      <c r="I15" s="247"/>
      <c r="L15" s="247"/>
    </row>
    <row r="16" spans="1:12" ht="14">
      <c r="A16" s="247"/>
      <c r="B16" s="249" t="s">
        <v>41</v>
      </c>
      <c r="C16" s="456">
        <v>32</v>
      </c>
      <c r="D16" s="456">
        <v>6</v>
      </c>
      <c r="E16" s="456">
        <v>36</v>
      </c>
      <c r="F16" s="456">
        <v>29</v>
      </c>
      <c r="G16" s="456">
        <v>39</v>
      </c>
      <c r="H16" s="456">
        <v>28</v>
      </c>
      <c r="I16" s="247"/>
      <c r="L16" s="247"/>
    </row>
    <row r="17" spans="1:12" ht="14">
      <c r="A17" s="247"/>
      <c r="B17" s="248" t="s">
        <v>42</v>
      </c>
      <c r="C17" s="459">
        <v>37</v>
      </c>
      <c r="D17" s="459">
        <v>16</v>
      </c>
      <c r="E17" s="459">
        <v>47</v>
      </c>
      <c r="F17" s="459">
        <v>30</v>
      </c>
      <c r="G17" s="459">
        <v>28</v>
      </c>
      <c r="H17" s="459">
        <v>11</v>
      </c>
      <c r="L17" s="247"/>
    </row>
    <row r="18" spans="1:12" ht="14">
      <c r="A18" s="247"/>
      <c r="B18" s="249" t="s">
        <v>43</v>
      </c>
      <c r="C18" s="456">
        <v>21</v>
      </c>
      <c r="D18" s="456">
        <v>29</v>
      </c>
      <c r="E18" s="456">
        <v>26</v>
      </c>
      <c r="F18" s="456">
        <v>12</v>
      </c>
      <c r="G18" s="456">
        <v>48</v>
      </c>
      <c r="H18" s="456">
        <v>4</v>
      </c>
      <c r="L18" s="247"/>
    </row>
    <row r="19" spans="1:12" ht="14">
      <c r="A19" s="247"/>
      <c r="B19" s="248" t="s">
        <v>44</v>
      </c>
      <c r="C19" s="459">
        <v>35</v>
      </c>
      <c r="D19" s="459">
        <v>36</v>
      </c>
      <c r="E19" s="459">
        <v>13</v>
      </c>
      <c r="F19" s="459">
        <v>33</v>
      </c>
      <c r="G19" s="459">
        <v>40</v>
      </c>
      <c r="H19" s="459">
        <v>40</v>
      </c>
      <c r="L19" s="247"/>
    </row>
    <row r="20" spans="1:12" ht="14">
      <c r="A20" s="247"/>
      <c r="B20" s="249" t="s">
        <v>45</v>
      </c>
      <c r="C20" s="456">
        <v>10</v>
      </c>
      <c r="D20" s="456">
        <v>11</v>
      </c>
      <c r="E20" s="456">
        <v>15</v>
      </c>
      <c r="F20" s="456">
        <v>20</v>
      </c>
      <c r="G20" s="456">
        <v>25</v>
      </c>
      <c r="H20" s="456">
        <v>2</v>
      </c>
      <c r="L20" s="247"/>
    </row>
    <row r="21" spans="1:12" ht="14">
      <c r="A21" s="247"/>
      <c r="B21" s="248" t="s">
        <v>46</v>
      </c>
      <c r="C21" s="459">
        <v>42</v>
      </c>
      <c r="D21" s="459">
        <v>48</v>
      </c>
      <c r="E21" s="459">
        <v>42</v>
      </c>
      <c r="F21" s="459">
        <v>15</v>
      </c>
      <c r="G21" s="459">
        <v>35</v>
      </c>
      <c r="H21" s="459">
        <v>35</v>
      </c>
      <c r="L21" s="247"/>
    </row>
    <row r="22" spans="1:12" ht="14">
      <c r="A22" s="247"/>
      <c r="B22" s="249" t="s">
        <v>47</v>
      </c>
      <c r="C22" s="456">
        <v>34</v>
      </c>
      <c r="D22" s="456">
        <v>35</v>
      </c>
      <c r="E22" s="456">
        <v>23</v>
      </c>
      <c r="F22" s="456">
        <v>38</v>
      </c>
      <c r="G22" s="456">
        <v>14</v>
      </c>
      <c r="H22" s="456">
        <v>20</v>
      </c>
      <c r="L22" s="247"/>
    </row>
    <row r="23" spans="1:12" ht="14">
      <c r="A23" s="247"/>
      <c r="B23" s="248" t="s">
        <v>48</v>
      </c>
      <c r="C23" s="459">
        <v>24</v>
      </c>
      <c r="D23" s="459">
        <v>17</v>
      </c>
      <c r="E23" s="459">
        <v>18</v>
      </c>
      <c r="F23" s="459">
        <v>14</v>
      </c>
      <c r="G23" s="459">
        <v>49</v>
      </c>
      <c r="H23" s="459">
        <v>36</v>
      </c>
      <c r="L23" s="247"/>
    </row>
    <row r="24" spans="1:12" ht="14">
      <c r="A24" s="247"/>
      <c r="B24" s="249" t="s">
        <v>49</v>
      </c>
      <c r="C24" s="456">
        <v>41</v>
      </c>
      <c r="D24" s="456">
        <v>37</v>
      </c>
      <c r="E24" s="456">
        <v>32</v>
      </c>
      <c r="F24" s="456">
        <v>48</v>
      </c>
      <c r="G24" s="456">
        <v>4</v>
      </c>
      <c r="H24" s="456">
        <v>33</v>
      </c>
      <c r="L24" s="247"/>
    </row>
    <row r="25" spans="1:12" ht="14">
      <c r="A25" s="247"/>
      <c r="B25" s="248" t="s">
        <v>50</v>
      </c>
      <c r="C25" s="459">
        <v>33</v>
      </c>
      <c r="D25" s="459">
        <v>38</v>
      </c>
      <c r="E25" s="459">
        <v>22</v>
      </c>
      <c r="F25" s="459">
        <v>8</v>
      </c>
      <c r="G25" s="459">
        <v>32</v>
      </c>
      <c r="H25" s="459">
        <v>43</v>
      </c>
      <c r="L25" s="247"/>
    </row>
    <row r="26" spans="1:12" ht="14">
      <c r="A26" s="247"/>
      <c r="B26" s="249" t="s">
        <v>51</v>
      </c>
      <c r="C26" s="456">
        <v>43</v>
      </c>
      <c r="D26" s="456">
        <v>32</v>
      </c>
      <c r="E26" s="456">
        <v>45</v>
      </c>
      <c r="F26" s="456">
        <v>19</v>
      </c>
      <c r="G26" s="456">
        <v>33</v>
      </c>
      <c r="H26" s="456">
        <v>42</v>
      </c>
      <c r="L26" s="247"/>
    </row>
    <row r="27" spans="1:12" ht="14">
      <c r="A27" s="247"/>
      <c r="B27" s="248" t="s">
        <v>52</v>
      </c>
      <c r="C27" s="459">
        <v>36</v>
      </c>
      <c r="D27" s="459">
        <v>39</v>
      </c>
      <c r="E27" s="459">
        <v>11</v>
      </c>
      <c r="F27" s="459">
        <v>13</v>
      </c>
      <c r="G27" s="459">
        <v>50</v>
      </c>
      <c r="H27" s="459">
        <v>48</v>
      </c>
      <c r="L27" s="247"/>
    </row>
    <row r="28" spans="1:12" ht="14">
      <c r="A28" s="247"/>
      <c r="B28" s="249" t="s">
        <v>53</v>
      </c>
      <c r="C28" s="456">
        <v>12</v>
      </c>
      <c r="D28" s="456">
        <v>18</v>
      </c>
      <c r="E28" s="456">
        <v>12</v>
      </c>
      <c r="F28" s="456">
        <v>9</v>
      </c>
      <c r="G28" s="456">
        <v>17</v>
      </c>
      <c r="H28" s="456">
        <v>24</v>
      </c>
      <c r="L28" s="247"/>
    </row>
    <row r="29" spans="1:12" ht="14">
      <c r="A29" s="247"/>
      <c r="B29" s="248" t="s">
        <v>54</v>
      </c>
      <c r="C29" s="459">
        <v>45</v>
      </c>
      <c r="D29" s="459">
        <v>44</v>
      </c>
      <c r="E29" s="459">
        <v>46</v>
      </c>
      <c r="F29" s="459">
        <v>28</v>
      </c>
      <c r="G29" s="459">
        <v>34</v>
      </c>
      <c r="H29" s="459">
        <v>26</v>
      </c>
      <c r="L29" s="247"/>
    </row>
    <row r="30" spans="1:12" ht="14">
      <c r="A30" s="247"/>
      <c r="B30" s="249" t="s">
        <v>55</v>
      </c>
      <c r="C30" s="456">
        <v>31</v>
      </c>
      <c r="D30" s="456">
        <v>10</v>
      </c>
      <c r="E30" s="456">
        <v>27</v>
      </c>
      <c r="F30" s="456">
        <v>34</v>
      </c>
      <c r="G30" s="456">
        <v>5</v>
      </c>
      <c r="H30" s="456">
        <v>37</v>
      </c>
      <c r="L30" s="247"/>
    </row>
    <row r="31" spans="1:12" ht="14">
      <c r="A31" s="247"/>
      <c r="B31" s="248" t="s">
        <v>56</v>
      </c>
      <c r="C31" s="459">
        <v>14</v>
      </c>
      <c r="D31" s="459">
        <v>5</v>
      </c>
      <c r="E31" s="459">
        <v>24</v>
      </c>
      <c r="F31" s="459">
        <v>24</v>
      </c>
      <c r="G31" s="459">
        <v>9</v>
      </c>
      <c r="H31" s="459">
        <v>7</v>
      </c>
      <c r="L31" s="247"/>
    </row>
    <row r="32" spans="1:12" ht="14">
      <c r="A32" s="247"/>
      <c r="B32" s="249" t="s">
        <v>57</v>
      </c>
      <c r="C32" s="456">
        <v>5</v>
      </c>
      <c r="D32" s="456">
        <v>21</v>
      </c>
      <c r="E32" s="456">
        <v>25</v>
      </c>
      <c r="F32" s="456">
        <v>3</v>
      </c>
      <c r="G32" s="456">
        <v>20</v>
      </c>
      <c r="H32" s="456">
        <v>12</v>
      </c>
      <c r="L32" s="247"/>
    </row>
    <row r="33" spans="1:12" ht="14">
      <c r="A33" s="247"/>
      <c r="B33" s="248" t="s">
        <v>58</v>
      </c>
      <c r="C33" s="459">
        <v>28</v>
      </c>
      <c r="D33" s="459">
        <v>31</v>
      </c>
      <c r="E33" s="459">
        <v>21</v>
      </c>
      <c r="F33" s="459">
        <v>10</v>
      </c>
      <c r="G33" s="459">
        <v>11</v>
      </c>
      <c r="H33" s="459">
        <v>41</v>
      </c>
      <c r="L33" s="247"/>
    </row>
    <row r="34" spans="1:12" ht="14">
      <c r="A34" s="247"/>
      <c r="B34" s="249" t="s">
        <v>59</v>
      </c>
      <c r="C34" s="456">
        <v>7</v>
      </c>
      <c r="D34" s="456">
        <v>25</v>
      </c>
      <c r="E34" s="456">
        <v>5</v>
      </c>
      <c r="F34" s="456">
        <v>44</v>
      </c>
      <c r="G34" s="456">
        <v>47</v>
      </c>
      <c r="H34" s="456">
        <v>10</v>
      </c>
      <c r="L34" s="247"/>
    </row>
    <row r="35" spans="1:12" ht="14">
      <c r="A35" s="247"/>
      <c r="B35" s="248" t="s">
        <v>60</v>
      </c>
      <c r="C35" s="459">
        <v>6</v>
      </c>
      <c r="D35" s="459">
        <v>43</v>
      </c>
      <c r="E35" s="459">
        <v>9</v>
      </c>
      <c r="F35" s="459">
        <v>1</v>
      </c>
      <c r="G35" s="459">
        <v>45</v>
      </c>
      <c r="H35" s="459">
        <v>44</v>
      </c>
      <c r="L35" s="247"/>
    </row>
    <row r="36" spans="1:12" ht="14">
      <c r="A36" s="247"/>
      <c r="B36" s="249" t="s">
        <v>61</v>
      </c>
      <c r="C36" s="456">
        <v>50</v>
      </c>
      <c r="D36" s="456">
        <v>49</v>
      </c>
      <c r="E36" s="456">
        <v>50</v>
      </c>
      <c r="F36" s="456">
        <v>42</v>
      </c>
      <c r="G36" s="456">
        <v>30</v>
      </c>
      <c r="H36" s="456">
        <v>47</v>
      </c>
      <c r="L36" s="247"/>
    </row>
    <row r="37" spans="1:12" ht="14">
      <c r="A37" s="247"/>
      <c r="B37" s="248" t="s">
        <v>62</v>
      </c>
      <c r="C37" s="459">
        <v>22</v>
      </c>
      <c r="D37" s="459">
        <v>20</v>
      </c>
      <c r="E37" s="459">
        <v>31</v>
      </c>
      <c r="F37" s="459">
        <v>41</v>
      </c>
      <c r="G37" s="459">
        <v>8</v>
      </c>
      <c r="H37" s="459">
        <v>1</v>
      </c>
      <c r="L37" s="247"/>
    </row>
    <row r="38" spans="1:12" ht="14">
      <c r="A38" s="247"/>
      <c r="B38" s="249" t="s">
        <v>63</v>
      </c>
      <c r="C38" s="456">
        <v>49</v>
      </c>
      <c r="D38" s="456">
        <v>13</v>
      </c>
      <c r="E38" s="456">
        <v>48</v>
      </c>
      <c r="F38" s="456">
        <v>43</v>
      </c>
      <c r="G38" s="456">
        <v>38</v>
      </c>
      <c r="H38" s="456">
        <v>46</v>
      </c>
      <c r="L38" s="247"/>
    </row>
    <row r="39" spans="1:12" ht="14">
      <c r="A39" s="247"/>
      <c r="B39" s="248" t="s">
        <v>64</v>
      </c>
      <c r="C39" s="459">
        <v>15</v>
      </c>
      <c r="D39" s="459">
        <v>3</v>
      </c>
      <c r="E39" s="459">
        <v>16</v>
      </c>
      <c r="F39" s="459">
        <v>21</v>
      </c>
      <c r="G39" s="459">
        <v>10</v>
      </c>
      <c r="H39" s="459">
        <v>34</v>
      </c>
      <c r="L39" s="247"/>
    </row>
    <row r="40" spans="1:12" ht="14">
      <c r="A40" s="247"/>
      <c r="B40" s="249" t="s">
        <v>65</v>
      </c>
      <c r="C40" s="456">
        <v>16</v>
      </c>
      <c r="D40" s="456">
        <v>19</v>
      </c>
      <c r="E40" s="456">
        <v>20</v>
      </c>
      <c r="F40" s="456">
        <v>27</v>
      </c>
      <c r="G40" s="456">
        <v>13</v>
      </c>
      <c r="H40" s="456">
        <v>3</v>
      </c>
      <c r="L40" s="247"/>
    </row>
    <row r="41" spans="1:12" ht="14">
      <c r="A41" s="247"/>
      <c r="B41" s="248" t="s">
        <v>66</v>
      </c>
      <c r="C41" s="459">
        <v>38</v>
      </c>
      <c r="D41" s="459">
        <v>42</v>
      </c>
      <c r="E41" s="459">
        <v>44</v>
      </c>
      <c r="F41" s="459">
        <v>32</v>
      </c>
      <c r="G41" s="459">
        <v>7</v>
      </c>
      <c r="H41" s="459">
        <v>9</v>
      </c>
      <c r="L41" s="247"/>
    </row>
    <row r="42" spans="1:12" ht="14">
      <c r="A42" s="247"/>
      <c r="B42" s="249" t="s">
        <v>67</v>
      </c>
      <c r="C42" s="456">
        <v>27</v>
      </c>
      <c r="D42" s="456">
        <v>8</v>
      </c>
      <c r="E42" s="456">
        <v>33</v>
      </c>
      <c r="F42" s="456">
        <v>39</v>
      </c>
      <c r="G42" s="456">
        <v>1</v>
      </c>
      <c r="H42" s="456">
        <v>19</v>
      </c>
      <c r="L42" s="247"/>
    </row>
    <row r="43" spans="1:12" ht="14">
      <c r="A43" s="247"/>
      <c r="B43" s="248" t="s">
        <v>68</v>
      </c>
      <c r="C43" s="459">
        <v>8</v>
      </c>
      <c r="D43" s="459">
        <v>33</v>
      </c>
      <c r="E43" s="459">
        <v>38</v>
      </c>
      <c r="F43" s="459">
        <v>4</v>
      </c>
      <c r="G43" s="459">
        <v>36</v>
      </c>
      <c r="H43" s="459">
        <v>18</v>
      </c>
      <c r="L43" s="247"/>
    </row>
    <row r="44" spans="1:12" ht="14">
      <c r="A44" s="247"/>
      <c r="B44" s="249" t="s">
        <v>69</v>
      </c>
      <c r="C44" s="456">
        <v>29</v>
      </c>
      <c r="D44" s="456">
        <v>46</v>
      </c>
      <c r="E44" s="456">
        <v>19</v>
      </c>
      <c r="F44" s="456">
        <v>17</v>
      </c>
      <c r="G44" s="456">
        <v>42</v>
      </c>
      <c r="H44" s="456">
        <v>21</v>
      </c>
      <c r="L44" s="247"/>
    </row>
    <row r="45" spans="1:12" ht="14">
      <c r="A45" s="247"/>
      <c r="B45" s="248" t="s">
        <v>70</v>
      </c>
      <c r="C45" s="459">
        <v>39</v>
      </c>
      <c r="D45" s="459">
        <v>40</v>
      </c>
      <c r="E45" s="459">
        <v>29</v>
      </c>
      <c r="F45" s="459">
        <v>25</v>
      </c>
      <c r="G45" s="459">
        <v>31</v>
      </c>
      <c r="H45" s="459">
        <v>45</v>
      </c>
      <c r="L45" s="247"/>
    </row>
    <row r="46" spans="1:12" ht="14">
      <c r="A46" s="247"/>
      <c r="B46" s="249" t="s">
        <v>71</v>
      </c>
      <c r="C46" s="456">
        <v>30</v>
      </c>
      <c r="D46" s="456">
        <v>4</v>
      </c>
      <c r="E46" s="456">
        <v>34</v>
      </c>
      <c r="F46" s="456">
        <v>31</v>
      </c>
      <c r="G46" s="456">
        <v>26</v>
      </c>
      <c r="H46" s="456">
        <v>30</v>
      </c>
      <c r="L46" s="247"/>
    </row>
    <row r="47" spans="1:12" ht="14">
      <c r="A47" s="247"/>
      <c r="B47" s="248" t="s">
        <v>72</v>
      </c>
      <c r="C47" s="459">
        <v>2</v>
      </c>
      <c r="D47" s="459">
        <v>1</v>
      </c>
      <c r="E47" s="459">
        <v>1</v>
      </c>
      <c r="F47" s="459">
        <v>35</v>
      </c>
      <c r="G47" s="459">
        <v>44</v>
      </c>
      <c r="H47" s="459">
        <v>22</v>
      </c>
      <c r="L47" s="247"/>
    </row>
    <row r="48" spans="1:12" ht="14">
      <c r="A48" s="247"/>
      <c r="B48" s="249" t="s">
        <v>73</v>
      </c>
      <c r="C48" s="456">
        <v>18</v>
      </c>
      <c r="D48" s="456">
        <v>24</v>
      </c>
      <c r="E48" s="456">
        <v>8</v>
      </c>
      <c r="F48" s="456">
        <v>47</v>
      </c>
      <c r="G48" s="456">
        <v>24</v>
      </c>
      <c r="H48" s="456">
        <v>31</v>
      </c>
      <c r="L48" s="247"/>
    </row>
    <row r="49" spans="1:19" ht="14">
      <c r="A49" s="247"/>
      <c r="B49" s="248" t="s">
        <v>74</v>
      </c>
      <c r="C49" s="459">
        <v>13</v>
      </c>
      <c r="D49" s="459">
        <v>47</v>
      </c>
      <c r="E49" s="459">
        <v>6</v>
      </c>
      <c r="F49" s="459">
        <v>36</v>
      </c>
      <c r="G49" s="459">
        <v>12</v>
      </c>
      <c r="H49" s="459">
        <v>38</v>
      </c>
      <c r="L49" s="247"/>
    </row>
    <row r="50" spans="1:19" ht="14">
      <c r="A50" s="247"/>
      <c r="B50" s="249" t="s">
        <v>75</v>
      </c>
      <c r="C50" s="456">
        <v>9</v>
      </c>
      <c r="D50" s="456">
        <v>12</v>
      </c>
      <c r="E50" s="456">
        <v>10</v>
      </c>
      <c r="F50" s="456">
        <v>22</v>
      </c>
      <c r="G50" s="456">
        <v>15</v>
      </c>
      <c r="H50" s="456">
        <v>5</v>
      </c>
      <c r="L50" s="247"/>
    </row>
    <row r="51" spans="1:19" ht="14">
      <c r="A51" s="247"/>
      <c r="B51" s="248" t="s">
        <v>76</v>
      </c>
      <c r="C51" s="459">
        <v>44</v>
      </c>
      <c r="D51" s="459">
        <v>45</v>
      </c>
      <c r="E51" s="459">
        <v>39</v>
      </c>
      <c r="F51" s="459">
        <v>16</v>
      </c>
      <c r="G51" s="459">
        <v>16</v>
      </c>
      <c r="H51" s="459">
        <v>49</v>
      </c>
      <c r="L51" s="247"/>
    </row>
    <row r="52" spans="1:19" ht="14">
      <c r="A52" s="247"/>
      <c r="B52" s="249" t="s">
        <v>77</v>
      </c>
      <c r="C52" s="456">
        <v>25</v>
      </c>
      <c r="D52" s="456">
        <v>14</v>
      </c>
      <c r="E52" s="456">
        <v>35</v>
      </c>
      <c r="F52" s="456">
        <v>11</v>
      </c>
      <c r="G52" s="456">
        <v>41</v>
      </c>
      <c r="H52" s="456">
        <v>32</v>
      </c>
      <c r="L52" s="247"/>
    </row>
    <row r="53" spans="1:19" ht="14">
      <c r="A53" s="247"/>
      <c r="B53" s="248" t="s">
        <v>78</v>
      </c>
      <c r="C53" s="459">
        <v>19</v>
      </c>
      <c r="D53" s="459">
        <v>41</v>
      </c>
      <c r="E53" s="459">
        <v>6</v>
      </c>
      <c r="F53" s="459">
        <v>49</v>
      </c>
      <c r="G53" s="459">
        <v>19</v>
      </c>
      <c r="H53" s="459">
        <v>27</v>
      </c>
      <c r="L53" s="247"/>
    </row>
    <row r="54" spans="1:19" ht="14">
      <c r="A54" s="247"/>
      <c r="B54" s="249" t="s">
        <v>79</v>
      </c>
      <c r="C54" s="456">
        <v>23</v>
      </c>
      <c r="D54" s="456">
        <v>15</v>
      </c>
      <c r="E54" s="456">
        <v>28</v>
      </c>
      <c r="F54" s="456">
        <v>18</v>
      </c>
      <c r="G54" s="456">
        <v>29</v>
      </c>
      <c r="H54" s="456">
        <v>17</v>
      </c>
      <c r="L54" s="247"/>
    </row>
    <row r="55" spans="1:19" ht="14">
      <c r="A55" s="247"/>
      <c r="B55" s="248" t="s">
        <v>80</v>
      </c>
      <c r="C55" s="459">
        <v>26</v>
      </c>
      <c r="D55" s="459">
        <v>30</v>
      </c>
      <c r="E55" s="459">
        <v>37</v>
      </c>
      <c r="F55" s="459">
        <v>7</v>
      </c>
      <c r="G55" s="459">
        <v>37</v>
      </c>
      <c r="H55" s="459">
        <v>23</v>
      </c>
      <c r="L55" s="247"/>
    </row>
    <row r="56" spans="1:19" ht="14">
      <c r="A56" s="247"/>
      <c r="B56" s="249" t="s">
        <v>81</v>
      </c>
      <c r="C56" s="456">
        <v>1</v>
      </c>
      <c r="D56" s="456">
        <v>1</v>
      </c>
      <c r="E56" s="456">
        <v>1</v>
      </c>
      <c r="F56" s="456">
        <v>6</v>
      </c>
      <c r="G56" s="456">
        <v>27</v>
      </c>
      <c r="H56" s="456">
        <v>39</v>
      </c>
      <c r="L56" s="247"/>
    </row>
    <row r="57" spans="1:19" ht="14">
      <c r="A57" s="247"/>
      <c r="B57" s="249" t="s">
        <v>82</v>
      </c>
      <c r="C57" s="476">
        <v>-47</v>
      </c>
      <c r="D57" s="476">
        <v>-15</v>
      </c>
      <c r="E57" s="476">
        <v>-45</v>
      </c>
      <c r="F57" s="476">
        <v>-36</v>
      </c>
      <c r="G57" s="476">
        <v>-35</v>
      </c>
      <c r="H57" s="476">
        <v>-49</v>
      </c>
      <c r="L57" s="247"/>
    </row>
    <row r="58" spans="1:19" ht="14">
      <c r="A58" s="249"/>
      <c r="B58" s="249"/>
      <c r="C58" s="249"/>
      <c r="D58" s="249"/>
      <c r="E58" s="249"/>
      <c r="F58" s="249"/>
      <c r="G58" s="249"/>
      <c r="H58" s="249"/>
      <c r="M58" s="247"/>
      <c r="N58" s="247"/>
      <c r="O58" s="247"/>
      <c r="P58" s="247"/>
      <c r="Q58" s="247"/>
      <c r="R58" s="247"/>
      <c r="S58" s="247"/>
    </row>
    <row r="59" spans="1:19" ht="62.25" customHeight="1">
      <c r="A59" s="691" t="s">
        <v>2226</v>
      </c>
      <c r="B59" s="691"/>
      <c r="C59" s="691"/>
      <c r="D59" s="691"/>
      <c r="E59" s="691"/>
      <c r="F59" s="691"/>
      <c r="G59" s="691"/>
      <c r="H59" s="691"/>
    </row>
    <row r="60" spans="1:19" ht="25.5" customHeight="1">
      <c r="A60" s="692"/>
      <c r="B60" s="692"/>
      <c r="C60" s="692"/>
      <c r="D60" s="692"/>
      <c r="E60" s="692"/>
      <c r="F60" s="692"/>
      <c r="G60" s="692"/>
      <c r="H60" s="692"/>
    </row>
    <row r="61" spans="1:19" ht="14">
      <c r="A61" s="249"/>
      <c r="B61" s="249"/>
      <c r="C61" s="249"/>
      <c r="D61" s="249"/>
      <c r="E61" s="249"/>
      <c r="F61" s="249"/>
      <c r="G61" s="249"/>
      <c r="H61" s="249"/>
    </row>
    <row r="62" spans="1:19" ht="12.75" customHeight="1">
      <c r="A62" s="691" t="s">
        <v>777</v>
      </c>
      <c r="B62" s="691"/>
      <c r="C62" s="691"/>
      <c r="D62" s="691"/>
      <c r="E62" s="691"/>
      <c r="F62" s="691"/>
      <c r="G62" s="691"/>
      <c r="H62" s="691"/>
    </row>
    <row r="63" spans="1:19" ht="12.75" customHeight="1">
      <c r="A63" s="573"/>
      <c r="B63" s="573"/>
      <c r="C63" s="573"/>
      <c r="D63" s="573"/>
      <c r="E63" s="573"/>
      <c r="F63" s="573"/>
      <c r="G63" s="573"/>
      <c r="H63" s="573"/>
    </row>
    <row r="64" spans="1:19" s="163" customFormat="1" ht="14">
      <c r="A64" s="317"/>
      <c r="B64" s="317"/>
      <c r="C64" s="317"/>
      <c r="D64" s="317"/>
      <c r="E64" s="317"/>
      <c r="F64" s="317"/>
      <c r="G64" s="317"/>
      <c r="H64" s="317"/>
    </row>
    <row r="66" spans="5:5" ht="14">
      <c r="E66" s="239"/>
    </row>
    <row r="67" spans="5:5" ht="14">
      <c r="E67" s="219"/>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6" activePane="bottomLeft" state="frozen"/>
      <selection activeCell="D31" sqref="D31"/>
      <selection pane="bottomLeft" activeCell="A60" sqref="A60"/>
    </sheetView>
  </sheetViews>
  <sheetFormatPr baseColWidth="10" defaultColWidth="9.33203125" defaultRowHeight="15"/>
  <cols>
    <col min="1" max="1" width="12.6640625" style="257" customWidth="1"/>
    <col min="2" max="2" width="12.5" style="257" customWidth="1"/>
    <col min="3" max="3" width="16.5" style="257" customWidth="1"/>
    <col min="4" max="4" width="16.33203125" style="257" customWidth="1"/>
    <col min="5" max="5" width="13.6640625" style="257" customWidth="1"/>
    <col min="6" max="7" width="9.33203125" style="257"/>
    <col min="8" max="8" width="12.5" style="257" customWidth="1"/>
    <col min="9" max="10" width="9.33203125" style="257"/>
    <col min="11" max="11" width="12.6640625" style="257" customWidth="1"/>
    <col min="12" max="14" width="16.33203125" style="257" customWidth="1"/>
    <col min="15" max="15" width="11.33203125" style="257" bestFit="1" customWidth="1"/>
    <col min="16" max="17" width="11.33203125" style="257" customWidth="1"/>
    <col min="18" max="16384" width="9.33203125" style="257"/>
  </cols>
  <sheetData>
    <row r="1" spans="1:13">
      <c r="B1" s="684" t="s">
        <v>396</v>
      </c>
      <c r="C1" s="684"/>
      <c r="D1" s="684"/>
    </row>
    <row r="2" spans="1:13" ht="18">
      <c r="A2" s="685" t="s">
        <v>341</v>
      </c>
      <c r="B2" s="686"/>
      <c r="C2" s="686"/>
      <c r="D2" s="686"/>
      <c r="E2" s="686"/>
    </row>
    <row r="3" spans="1:13" ht="18">
      <c r="A3" s="687" t="s">
        <v>2152</v>
      </c>
      <c r="B3" s="688"/>
      <c r="C3" s="688"/>
      <c r="D3" s="688"/>
      <c r="E3" s="688"/>
    </row>
    <row r="4" spans="1:13" ht="15.75" customHeight="1">
      <c r="A4" s="397"/>
      <c r="B4" s="398"/>
      <c r="C4" s="398"/>
      <c r="D4" s="398"/>
      <c r="E4" s="398"/>
    </row>
    <row r="5" spans="1:13" ht="30.75" customHeight="1">
      <c r="A5" s="239"/>
      <c r="B5" s="5" t="s">
        <v>28</v>
      </c>
      <c r="C5" s="4" t="s">
        <v>372</v>
      </c>
      <c r="D5" s="3" t="s">
        <v>30</v>
      </c>
    </row>
    <row r="6" spans="1:13">
      <c r="A6" s="239"/>
      <c r="B6" s="239" t="s">
        <v>31</v>
      </c>
      <c r="C6" s="206">
        <f>(STC!D4/Pop!E4)*1000</f>
        <v>3151.2953028203901</v>
      </c>
      <c r="D6" s="213"/>
      <c r="E6" s="13"/>
      <c r="H6" s="10"/>
      <c r="I6" s="10"/>
      <c r="J6" s="10"/>
    </row>
    <row r="7" spans="1:13">
      <c r="A7" s="239"/>
      <c r="B7" s="248" t="s">
        <v>32</v>
      </c>
      <c r="C7" s="121">
        <f>(STC!G4/Pop!E5)*1000</f>
        <v>2261.838947877307</v>
      </c>
      <c r="D7" s="332">
        <f>RANK(C7,$C$7:$C$56)</f>
        <v>41</v>
      </c>
      <c r="E7" s="13"/>
      <c r="F7" s="17"/>
      <c r="G7" s="17"/>
      <c r="H7" s="17"/>
      <c r="I7" s="17"/>
      <c r="J7" s="614"/>
      <c r="K7" s="17"/>
      <c r="L7" s="17"/>
      <c r="M7" s="17"/>
    </row>
    <row r="8" spans="1:13">
      <c r="A8" s="239"/>
      <c r="B8" s="249" t="s">
        <v>33</v>
      </c>
      <c r="C8" s="86">
        <f>(STC!H4/Pop!E6)*1000</f>
        <v>2226.2658013283831</v>
      </c>
      <c r="D8" s="333">
        <f>RANK(C8,$C$7:$C$56)</f>
        <v>43</v>
      </c>
      <c r="E8" s="13"/>
      <c r="F8" s="471"/>
      <c r="G8" s="9"/>
      <c r="H8" s="10"/>
      <c r="I8" s="10"/>
      <c r="J8" s="10"/>
    </row>
    <row r="9" spans="1:13">
      <c r="A9" s="239"/>
      <c r="B9" s="248" t="s">
        <v>34</v>
      </c>
      <c r="C9" s="121">
        <f>(STC!I4/Pop!E7)*1000</f>
        <v>2271.9912555639248</v>
      </c>
      <c r="D9" s="332">
        <f t="shared" ref="D9:D56" si="0">RANK(C9,$C$7:$C$56)</f>
        <v>40</v>
      </c>
      <c r="E9" s="13"/>
      <c r="F9" s="471"/>
      <c r="G9" s="9"/>
      <c r="H9" s="10"/>
      <c r="I9" s="10"/>
      <c r="J9" s="10"/>
    </row>
    <row r="10" spans="1:13">
      <c r="A10" s="239"/>
      <c r="B10" s="249" t="s">
        <v>35</v>
      </c>
      <c r="C10" s="86">
        <f>(STC!J4/Pop!E8)*1000</f>
        <v>3266.0068185777213</v>
      </c>
      <c r="D10" s="333">
        <f t="shared" si="0"/>
        <v>16</v>
      </c>
      <c r="E10" s="13"/>
      <c r="G10" s="9"/>
      <c r="H10" s="10"/>
      <c r="I10" s="10"/>
      <c r="J10" s="10"/>
    </row>
    <row r="11" spans="1:13">
      <c r="A11" s="239"/>
      <c r="B11" s="248" t="s">
        <v>36</v>
      </c>
      <c r="C11" s="121">
        <f>(STC!K4/Pop!E9)*1000</f>
        <v>4424.4175468617532</v>
      </c>
      <c r="D11" s="332">
        <f t="shared" si="0"/>
        <v>7</v>
      </c>
      <c r="E11" s="13"/>
      <c r="G11" s="9"/>
      <c r="H11" s="10"/>
      <c r="I11" s="10"/>
      <c r="J11" s="10"/>
    </row>
    <row r="12" spans="1:13">
      <c r="A12" s="239"/>
      <c r="B12" s="249" t="s">
        <v>37</v>
      </c>
      <c r="C12" s="86">
        <f>(STC!L4/Pop!E10)*1000</f>
        <v>2598.9108365738671</v>
      </c>
      <c r="D12" s="333">
        <f t="shared" si="0"/>
        <v>35</v>
      </c>
      <c r="E12" s="13"/>
      <c r="G12" s="9"/>
      <c r="H12" s="10"/>
      <c r="I12" s="10"/>
      <c r="J12" s="10"/>
    </row>
    <row r="13" spans="1:13">
      <c r="A13" s="239"/>
      <c r="B13" s="248" t="s">
        <v>38</v>
      </c>
      <c r="C13" s="121">
        <f>(SGF!M$9/Pop!E11)*1000</f>
        <v>5341.1845219185125</v>
      </c>
      <c r="D13" s="332">
        <f t="shared" si="0"/>
        <v>3</v>
      </c>
      <c r="E13" s="13"/>
      <c r="G13" s="9"/>
      <c r="H13" s="10"/>
      <c r="I13" s="10"/>
      <c r="J13" s="10"/>
    </row>
    <row r="14" spans="1:13">
      <c r="A14" s="239"/>
      <c r="B14" s="249" t="s">
        <v>39</v>
      </c>
      <c r="C14" s="86">
        <f>(STC!N4/Pop!E12)*1000</f>
        <v>4362.9368539792858</v>
      </c>
      <c r="D14" s="333">
        <f t="shared" si="0"/>
        <v>8</v>
      </c>
      <c r="E14" s="13"/>
      <c r="G14" s="9"/>
      <c r="H14" s="10"/>
      <c r="I14" s="10"/>
      <c r="J14" s="10"/>
    </row>
    <row r="15" spans="1:13">
      <c r="A15" s="239"/>
      <c r="B15" s="248" t="s">
        <v>40</v>
      </c>
      <c r="C15" s="121">
        <f>(STC!P4/Pop!E13)*1000</f>
        <v>2157.8713879430452</v>
      </c>
      <c r="D15" s="332">
        <f t="shared" si="0"/>
        <v>45</v>
      </c>
      <c r="E15" s="13"/>
      <c r="G15" s="9"/>
      <c r="H15" s="10"/>
      <c r="I15" s="10"/>
      <c r="J15" s="10"/>
    </row>
    <row r="16" spans="1:13">
      <c r="A16" s="239"/>
      <c r="B16" s="249" t="s">
        <v>41</v>
      </c>
      <c r="C16" s="86">
        <f>(STC!Q4/Pop!E14)*1000</f>
        <v>2243.6965723099302</v>
      </c>
      <c r="D16" s="333">
        <f t="shared" si="0"/>
        <v>42</v>
      </c>
      <c r="E16" s="13"/>
      <c r="G16" s="9"/>
      <c r="H16" s="10"/>
      <c r="I16" s="10"/>
      <c r="J16" s="10"/>
    </row>
    <row r="17" spans="1:10">
      <c r="A17" s="239"/>
      <c r="B17" s="248" t="s">
        <v>42</v>
      </c>
      <c r="C17" s="121">
        <f>(STC!R4/Pop!E15)*1000</f>
        <v>5430.8341270729625</v>
      </c>
      <c r="D17" s="332">
        <f t="shared" si="0"/>
        <v>2</v>
      </c>
      <c r="E17" s="13"/>
      <c r="G17" s="9"/>
      <c r="H17" s="10"/>
      <c r="I17" s="10"/>
      <c r="J17" s="10"/>
    </row>
    <row r="18" spans="1:10">
      <c r="A18" s="239"/>
      <c r="B18" s="249" t="s">
        <v>43</v>
      </c>
      <c r="C18" s="86">
        <f>(STC!S4/Pop!E16)*1000</f>
        <v>2763.844994436236</v>
      </c>
      <c r="D18" s="333">
        <f t="shared" si="0"/>
        <v>29</v>
      </c>
      <c r="E18" s="13"/>
      <c r="G18" s="9"/>
      <c r="H18" s="10"/>
      <c r="I18" s="10"/>
      <c r="J18" s="10"/>
    </row>
    <row r="19" spans="1:10">
      <c r="A19" s="239"/>
      <c r="B19" s="248" t="s">
        <v>44</v>
      </c>
      <c r="C19" s="121">
        <f>(STC!T4/Pop!E17)*1000</f>
        <v>3128.2331639076124</v>
      </c>
      <c r="D19" s="332">
        <f t="shared" si="0"/>
        <v>21</v>
      </c>
      <c r="E19" s="13"/>
      <c r="G19" s="9"/>
      <c r="H19" s="10"/>
      <c r="I19" s="10"/>
      <c r="J19" s="10"/>
    </row>
    <row r="20" spans="1:10">
      <c r="A20" s="239"/>
      <c r="B20" s="249" t="s">
        <v>45</v>
      </c>
      <c r="C20" s="86">
        <f>(STC!U4/Pop!E18)*1000</f>
        <v>2898.7197614780189</v>
      </c>
      <c r="D20" s="333">
        <f t="shared" si="0"/>
        <v>26</v>
      </c>
      <c r="E20" s="13"/>
      <c r="G20" s="9"/>
      <c r="H20" s="10"/>
      <c r="I20" s="10"/>
      <c r="J20" s="10"/>
    </row>
    <row r="21" spans="1:10">
      <c r="A21" s="239"/>
      <c r="B21" s="248" t="s">
        <v>46</v>
      </c>
      <c r="C21" s="121">
        <f>(STC!V4/Pop!E19)*1000</f>
        <v>3196.4564365705633</v>
      </c>
      <c r="D21" s="332">
        <f t="shared" si="0"/>
        <v>18</v>
      </c>
      <c r="E21" s="13"/>
      <c r="G21" s="9"/>
      <c r="H21" s="10"/>
      <c r="I21" s="10"/>
      <c r="J21" s="10"/>
    </row>
    <row r="22" spans="1:10">
      <c r="A22" s="239"/>
      <c r="B22" s="249" t="s">
        <v>47</v>
      </c>
      <c r="C22" s="86">
        <f>(STC!W4/Pop!E20)*1000</f>
        <v>3278.9880147896019</v>
      </c>
      <c r="D22" s="333">
        <f t="shared" si="0"/>
        <v>15</v>
      </c>
      <c r="E22" s="13"/>
      <c r="G22" s="9"/>
      <c r="H22" s="10"/>
      <c r="I22" s="10"/>
      <c r="J22" s="10"/>
    </row>
    <row r="23" spans="1:10">
      <c r="A23" s="239"/>
      <c r="B23" s="248" t="s">
        <v>48</v>
      </c>
      <c r="C23" s="121">
        <f>(STC!X4/Pop!E21)*1000</f>
        <v>2698.9447234156637</v>
      </c>
      <c r="D23" s="332">
        <f t="shared" si="0"/>
        <v>32</v>
      </c>
      <c r="E23" s="13"/>
      <c r="G23" s="9"/>
      <c r="H23" s="10"/>
      <c r="I23" s="10"/>
      <c r="J23" s="10"/>
    </row>
    <row r="24" spans="1:10">
      <c r="A24" s="239"/>
      <c r="B24" s="249" t="s">
        <v>49</v>
      </c>
      <c r="C24" s="86">
        <f>(STC!Y4/Pop!E22)*1000</f>
        <v>2437.2831803068598</v>
      </c>
      <c r="D24" s="333">
        <f t="shared" si="0"/>
        <v>38</v>
      </c>
      <c r="E24" s="13"/>
      <c r="G24" s="9"/>
      <c r="H24" s="10"/>
      <c r="I24" s="10"/>
      <c r="J24" s="10"/>
    </row>
    <row r="25" spans="1:10">
      <c r="A25" s="239"/>
      <c r="B25" s="248" t="s">
        <v>50</v>
      </c>
      <c r="C25" s="121">
        <f>(STC!Z4/Pop!E23)*1000</f>
        <v>3295.4414362180628</v>
      </c>
      <c r="D25" s="332">
        <f t="shared" si="0"/>
        <v>13</v>
      </c>
      <c r="E25" s="13"/>
      <c r="G25" s="9"/>
      <c r="H25" s="10"/>
      <c r="I25" s="10"/>
      <c r="J25" s="10"/>
    </row>
    <row r="26" spans="1:10">
      <c r="A26" s="239"/>
      <c r="B26" s="249" t="s">
        <v>51</v>
      </c>
      <c r="C26" s="86">
        <f>(STC!AA4/Pop!E24)*1000</f>
        <v>3711.4154590699086</v>
      </c>
      <c r="D26" s="333">
        <f t="shared" si="0"/>
        <v>11</v>
      </c>
      <c r="E26" s="13"/>
      <c r="G26" s="9"/>
      <c r="H26" s="10"/>
      <c r="I26" s="10"/>
      <c r="J26" s="10"/>
    </row>
    <row r="27" spans="1:10">
      <c r="A27" s="239"/>
      <c r="B27" s="248" t="s">
        <v>52</v>
      </c>
      <c r="C27" s="121">
        <f>(STC!AB4/Pop!E25)*1000</f>
        <v>4296.4594070629309</v>
      </c>
      <c r="D27" s="332">
        <f t="shared" si="0"/>
        <v>9</v>
      </c>
      <c r="E27" s="13"/>
      <c r="G27" s="9"/>
      <c r="H27" s="10"/>
      <c r="I27" s="10"/>
      <c r="J27" s="10"/>
    </row>
    <row r="28" spans="1:10">
      <c r="A28" s="239"/>
      <c r="B28" s="249" t="s">
        <v>53</v>
      </c>
      <c r="C28" s="86">
        <f>(STC!AC4/Pop!E26)*1000</f>
        <v>3052.0828758547868</v>
      </c>
      <c r="D28" s="333">
        <f t="shared" si="0"/>
        <v>22</v>
      </c>
      <c r="E28" s="13"/>
      <c r="G28" s="9"/>
      <c r="H28" s="10"/>
      <c r="I28" s="10"/>
      <c r="J28" s="10"/>
    </row>
    <row r="29" spans="1:10">
      <c r="A29" s="239"/>
      <c r="B29" s="248" t="s">
        <v>54</v>
      </c>
      <c r="C29" s="121">
        <f>(STC!AD4/Pop!E27)*1000</f>
        <v>4757.9072063108306</v>
      </c>
      <c r="D29" s="332">
        <f t="shared" si="0"/>
        <v>5</v>
      </c>
      <c r="E29" s="13"/>
      <c r="G29" s="9"/>
      <c r="H29" s="10"/>
      <c r="I29" s="10"/>
      <c r="J29" s="10"/>
    </row>
    <row r="30" spans="1:10">
      <c r="A30" s="239"/>
      <c r="B30" s="249" t="s">
        <v>55</v>
      </c>
      <c r="C30" s="86">
        <f>(STC!AE4/Pop!E28)*1000</f>
        <v>2642.0531519857495</v>
      </c>
      <c r="D30" s="333">
        <f t="shared" si="0"/>
        <v>34</v>
      </c>
      <c r="E30" s="13"/>
      <c r="G30" s="9"/>
      <c r="H30" s="10"/>
      <c r="I30" s="10"/>
      <c r="J30" s="10"/>
    </row>
    <row r="31" spans="1:10">
      <c r="A31" s="239"/>
      <c r="B31" s="248" t="s">
        <v>56</v>
      </c>
      <c r="C31" s="121">
        <f>(STC!AF4/Pop!E29)*1000</f>
        <v>2126.4353332075402</v>
      </c>
      <c r="D31" s="332">
        <f t="shared" si="0"/>
        <v>47</v>
      </c>
      <c r="E31" s="13"/>
      <c r="G31" s="9"/>
      <c r="H31" s="10"/>
      <c r="I31" s="10"/>
      <c r="J31" s="10"/>
    </row>
    <row r="32" spans="1:10">
      <c r="A32" s="239"/>
      <c r="B32" s="249" t="s">
        <v>57</v>
      </c>
      <c r="C32" s="86">
        <f>(STC!AG4/Pop!E30)*1000</f>
        <v>2772.1106461891832</v>
      </c>
      <c r="D32" s="333">
        <f t="shared" si="0"/>
        <v>28</v>
      </c>
      <c r="E32" s="13"/>
      <c r="G32" s="9"/>
      <c r="H32" s="10"/>
      <c r="I32" s="10"/>
      <c r="J32" s="10"/>
    </row>
    <row r="33" spans="1:10">
      <c r="A33" s="239"/>
      <c r="B33" s="248" t="s">
        <v>58</v>
      </c>
      <c r="C33" s="121">
        <f>(STC!AH4/Pop!E31)*1000</f>
        <v>2795.408932299712</v>
      </c>
      <c r="D33" s="332">
        <f t="shared" si="0"/>
        <v>27</v>
      </c>
      <c r="E33" s="13"/>
      <c r="G33" s="9"/>
      <c r="H33" s="10"/>
      <c r="I33" s="10"/>
      <c r="J33" s="10"/>
    </row>
    <row r="34" spans="1:10">
      <c r="A34" s="239"/>
      <c r="B34" s="249" t="s">
        <v>59</v>
      </c>
      <c r="C34" s="86">
        <f>(STC!AI4/Pop!E32)*1000</f>
        <v>3017.7498490636676</v>
      </c>
      <c r="D34" s="333">
        <f t="shared" si="0"/>
        <v>23</v>
      </c>
      <c r="E34" s="13"/>
      <c r="G34" s="9"/>
      <c r="H34" s="10"/>
      <c r="I34" s="10"/>
      <c r="J34" s="10"/>
    </row>
    <row r="35" spans="1:10">
      <c r="A35" s="239"/>
      <c r="B35" s="248" t="s">
        <v>60</v>
      </c>
      <c r="C35" s="121">
        <f>(STC!AJ4/Pop!E33)*1000</f>
        <v>2153.3198963771824</v>
      </c>
      <c r="D35" s="332">
        <f t="shared" si="0"/>
        <v>46</v>
      </c>
      <c r="E35" s="13"/>
      <c r="G35" s="9"/>
      <c r="H35" s="10"/>
      <c r="I35" s="10"/>
      <c r="J35" s="10"/>
    </row>
    <row r="36" spans="1:10">
      <c r="A36" s="239"/>
      <c r="B36" s="249" t="s">
        <v>61</v>
      </c>
      <c r="C36" s="86">
        <f>(STC!AK$4/Pop!E34)*1000</f>
        <v>3969.8003708809092</v>
      </c>
      <c r="D36" s="333">
        <f t="shared" si="0"/>
        <v>10</v>
      </c>
      <c r="E36" s="13"/>
      <c r="G36" s="9"/>
      <c r="H36" s="10"/>
      <c r="I36" s="10"/>
      <c r="J36" s="10"/>
    </row>
    <row r="37" spans="1:10">
      <c r="A37" s="239"/>
      <c r="B37" s="248" t="s">
        <v>62</v>
      </c>
      <c r="C37" s="121">
        <f>(STC!AL$4/Pop!E35)*1000</f>
        <v>2706.7997564220773</v>
      </c>
      <c r="D37" s="332">
        <f t="shared" si="0"/>
        <v>31</v>
      </c>
      <c r="E37" s="13"/>
      <c r="G37" s="9"/>
      <c r="H37" s="10"/>
      <c r="I37" s="10"/>
      <c r="J37" s="10"/>
    </row>
    <row r="38" spans="1:10">
      <c r="A38" s="239"/>
      <c r="B38" s="249" t="s">
        <v>63</v>
      </c>
      <c r="C38" s="86">
        <f>(STC!AM$4/Pop!E36)*1000</f>
        <v>4530.762054586562</v>
      </c>
      <c r="D38" s="333">
        <f t="shared" si="0"/>
        <v>6</v>
      </c>
      <c r="E38" s="13"/>
      <c r="G38" s="9"/>
      <c r="H38" s="10"/>
      <c r="I38" s="10"/>
      <c r="J38" s="10"/>
    </row>
    <row r="39" spans="1:10">
      <c r="A39" s="239"/>
      <c r="B39" s="248" t="s">
        <v>64</v>
      </c>
      <c r="C39" s="121">
        <f>(STC!AN$4/Pop!E37)*1000</f>
        <v>2682.5972059840406</v>
      </c>
      <c r="D39" s="332">
        <f t="shared" si="0"/>
        <v>33</v>
      </c>
      <c r="E39" s="13"/>
      <c r="G39" s="9"/>
      <c r="H39" s="10"/>
      <c r="I39" s="10"/>
      <c r="J39" s="10"/>
    </row>
    <row r="40" spans="1:10">
      <c r="A40" s="239"/>
      <c r="B40" s="249" t="s">
        <v>65</v>
      </c>
      <c r="C40" s="86">
        <f>(STC!AO$4/Pop!E38)*1000</f>
        <v>5532.5763047691216</v>
      </c>
      <c r="D40" s="333">
        <f t="shared" si="0"/>
        <v>1</v>
      </c>
      <c r="E40" s="13"/>
      <c r="G40" s="9"/>
      <c r="H40" s="10"/>
      <c r="I40" s="10"/>
      <c r="J40" s="10"/>
    </row>
    <row r="41" spans="1:10">
      <c r="A41" s="239"/>
      <c r="B41" s="248" t="s">
        <v>66</v>
      </c>
      <c r="C41" s="121">
        <f>(STC!AP$4/Pop!E39)*1000</f>
        <v>2491.9957684892056</v>
      </c>
      <c r="D41" s="332">
        <f t="shared" si="0"/>
        <v>37</v>
      </c>
      <c r="E41" s="13"/>
      <c r="G41" s="9"/>
      <c r="H41" s="10"/>
      <c r="I41" s="10"/>
      <c r="J41" s="10"/>
    </row>
    <row r="42" spans="1:10">
      <c r="A42" s="239"/>
      <c r="B42" s="249" t="s">
        <v>67</v>
      </c>
      <c r="C42" s="86">
        <f>(STC!AQ$4/Pop!E40)*1000</f>
        <v>2425.4725811986013</v>
      </c>
      <c r="D42" s="333">
        <f t="shared" si="0"/>
        <v>39</v>
      </c>
      <c r="E42" s="13"/>
      <c r="G42" s="9"/>
      <c r="H42" s="10"/>
      <c r="I42" s="10"/>
      <c r="J42" s="10"/>
    </row>
    <row r="43" spans="1:10">
      <c r="A43" s="239"/>
      <c r="B43" s="248" t="s">
        <v>68</v>
      </c>
      <c r="C43" s="121">
        <f>(STC!AR$4/Pop!E41)*1000</f>
        <v>3017.3550419701851</v>
      </c>
      <c r="D43" s="332">
        <f t="shared" si="0"/>
        <v>24</v>
      </c>
      <c r="E43" s="13"/>
      <c r="G43" s="9"/>
      <c r="H43" s="10"/>
      <c r="I43" s="10"/>
      <c r="J43" s="10"/>
    </row>
    <row r="44" spans="1:10">
      <c r="A44" s="239"/>
      <c r="B44" s="249" t="s">
        <v>69</v>
      </c>
      <c r="C44" s="86">
        <f>(STC!AS$4/Pop!E42)*1000</f>
        <v>3178.6799624582068</v>
      </c>
      <c r="D44" s="333">
        <f t="shared" si="0"/>
        <v>20</v>
      </c>
      <c r="E44" s="13"/>
      <c r="G44" s="9"/>
      <c r="H44" s="10"/>
      <c r="I44" s="10"/>
      <c r="J44" s="10"/>
    </row>
    <row r="45" spans="1:10">
      <c r="A45" s="239"/>
      <c r="B45" s="248" t="s">
        <v>70</v>
      </c>
      <c r="C45" s="121">
        <f>(STC!AT$4/Pop!E43)*1000</f>
        <v>3294.2878896071657</v>
      </c>
      <c r="D45" s="332">
        <f t="shared" si="0"/>
        <v>14</v>
      </c>
      <c r="E45" s="13"/>
      <c r="G45" s="9"/>
      <c r="H45" s="10"/>
      <c r="I45" s="10"/>
      <c r="J45" s="10"/>
    </row>
    <row r="46" spans="1:10">
      <c r="A46" s="239"/>
      <c r="B46" s="249" t="s">
        <v>71</v>
      </c>
      <c r="C46" s="86">
        <f>(STC!AU$4/Pop!E44)*1000</f>
        <v>2075.1047328282712</v>
      </c>
      <c r="D46" s="333">
        <f t="shared" si="0"/>
        <v>50</v>
      </c>
      <c r="E46" s="13"/>
      <c r="G46" s="9"/>
      <c r="H46" s="10"/>
      <c r="I46" s="10"/>
      <c r="J46" s="10"/>
    </row>
    <row r="47" spans="1:10">
      <c r="A47" s="239"/>
      <c r="B47" s="248" t="s">
        <v>72</v>
      </c>
      <c r="C47" s="121">
        <f>(STC!AV$4/Pop!E45)*1000</f>
        <v>2173.5115927162265</v>
      </c>
      <c r="D47" s="332">
        <f t="shared" si="0"/>
        <v>44</v>
      </c>
      <c r="E47" s="13"/>
      <c r="G47" s="9"/>
      <c r="H47" s="10"/>
      <c r="I47" s="10"/>
      <c r="J47" s="10"/>
    </row>
    <row r="48" spans="1:10">
      <c r="A48" s="239"/>
      <c r="B48" s="249" t="s">
        <v>73</v>
      </c>
      <c r="C48" s="86">
        <f>(STC!AW$4/Pop!E46)*1000</f>
        <v>2107.686842412345</v>
      </c>
      <c r="D48" s="333">
        <f t="shared" si="0"/>
        <v>48</v>
      </c>
      <c r="E48" s="13"/>
      <c r="G48" s="9"/>
      <c r="H48" s="10"/>
      <c r="I48" s="10"/>
      <c r="J48" s="10"/>
    </row>
    <row r="49" spans="1:12">
      <c r="A49" s="239"/>
      <c r="B49" s="248" t="s">
        <v>74</v>
      </c>
      <c r="C49" s="121">
        <f>(STC!AX$4/Pop!E47)*1000</f>
        <v>2101.9151556284974</v>
      </c>
      <c r="D49" s="332">
        <f t="shared" si="0"/>
        <v>49</v>
      </c>
      <c r="E49" s="13"/>
      <c r="G49" s="9"/>
      <c r="H49" s="10"/>
      <c r="I49" s="10"/>
      <c r="J49" s="10"/>
    </row>
    <row r="50" spans="1:12">
      <c r="A50" s="239"/>
      <c r="B50" s="249" t="s">
        <v>75</v>
      </c>
      <c r="C50" s="86">
        <f>(STC!AY$4/Pop!E48)*1000</f>
        <v>2543.006005811259</v>
      </c>
      <c r="D50" s="333">
        <f t="shared" si="0"/>
        <v>36</v>
      </c>
      <c r="E50" s="13"/>
      <c r="G50" s="9"/>
      <c r="H50" s="10"/>
      <c r="I50" s="10"/>
      <c r="J50" s="10"/>
    </row>
    <row r="51" spans="1:12">
      <c r="A51" s="239"/>
      <c r="B51" s="248" t="s">
        <v>76</v>
      </c>
      <c r="C51" s="121">
        <f>(STC!AZ$4/Pop!E49)*1000</f>
        <v>5243.8707390559466</v>
      </c>
      <c r="D51" s="332">
        <f t="shared" si="0"/>
        <v>4</v>
      </c>
      <c r="E51" s="13"/>
      <c r="G51" s="9"/>
      <c r="H51" s="10"/>
      <c r="I51" s="10"/>
      <c r="J51" s="10"/>
    </row>
    <row r="52" spans="1:12">
      <c r="A52" s="239"/>
      <c r="B52" s="249" t="s">
        <v>77</v>
      </c>
      <c r="C52" s="86">
        <f>(STC!BA$4/Pop!E50)*1000</f>
        <v>2757.7209065608786</v>
      </c>
      <c r="D52" s="333">
        <f t="shared" si="0"/>
        <v>30</v>
      </c>
      <c r="E52" s="13"/>
      <c r="G52" s="9"/>
      <c r="H52" s="10"/>
      <c r="I52" s="10"/>
      <c r="J52" s="10"/>
    </row>
    <row r="53" spans="1:12">
      <c r="A53" s="239"/>
      <c r="B53" s="248" t="s">
        <v>78</v>
      </c>
      <c r="C53" s="121">
        <f>(STC!BB$4/Pop!E51)*1000</f>
        <v>3526.5832500728875</v>
      </c>
      <c r="D53" s="332">
        <f t="shared" si="0"/>
        <v>12</v>
      </c>
      <c r="E53" s="13"/>
      <c r="G53" s="9"/>
      <c r="H53" s="10"/>
      <c r="I53" s="10"/>
      <c r="J53" s="10"/>
    </row>
    <row r="54" spans="1:12">
      <c r="A54" s="239"/>
      <c r="B54" s="249" t="s">
        <v>79</v>
      </c>
      <c r="C54" s="86">
        <f>(STC!BC$4/Pop!E52)*1000</f>
        <v>3000.0980157622635</v>
      </c>
      <c r="D54" s="333">
        <f t="shared" si="0"/>
        <v>25</v>
      </c>
      <c r="E54" s="13"/>
      <c r="G54" s="9"/>
      <c r="H54" s="10"/>
      <c r="I54" s="10"/>
      <c r="J54" s="10"/>
    </row>
    <row r="55" spans="1:12">
      <c r="A55" s="239"/>
      <c r="B55" s="248" t="s">
        <v>80</v>
      </c>
      <c r="C55" s="121">
        <f>(STC!BD$4/Pop!E53)*1000</f>
        <v>3223.9975519336836</v>
      </c>
      <c r="D55" s="332">
        <f t="shared" si="0"/>
        <v>17</v>
      </c>
      <c r="E55" s="13"/>
      <c r="G55" s="9"/>
      <c r="H55" s="10"/>
      <c r="I55" s="10"/>
      <c r="J55" s="10"/>
    </row>
    <row r="56" spans="1:12">
      <c r="A56" s="239"/>
      <c r="B56" s="249" t="s">
        <v>81</v>
      </c>
      <c r="C56" s="86">
        <f>(STC!BE$4/Pop!E54)*1000</f>
        <v>3180.3415741072495</v>
      </c>
      <c r="D56" s="333">
        <f t="shared" si="0"/>
        <v>19</v>
      </c>
      <c r="E56" s="13"/>
      <c r="G56" s="9"/>
    </row>
    <row r="57" spans="1:12">
      <c r="A57" s="249"/>
      <c r="B57" s="249"/>
      <c r="C57" s="249"/>
      <c r="D57" s="249"/>
      <c r="E57" s="9"/>
      <c r="G57" s="13"/>
      <c r="J57" s="12"/>
      <c r="K57" s="11"/>
      <c r="L57" s="10"/>
    </row>
    <row r="58" spans="1:12" ht="32.25" customHeight="1">
      <c r="A58" s="690" t="s">
        <v>2353</v>
      </c>
      <c r="B58" s="690"/>
      <c r="C58" s="690"/>
      <c r="D58" s="690"/>
      <c r="E58" s="690"/>
      <c r="F58" s="690"/>
    </row>
    <row r="59" spans="1:12">
      <c r="A59" s="399"/>
      <c r="B59" s="399"/>
      <c r="C59" s="399"/>
      <c r="D59" s="399"/>
      <c r="E59" s="399"/>
      <c r="F59" s="399"/>
      <c r="L59" s="8"/>
    </row>
    <row r="60" spans="1:12" ht="15" customHeight="1">
      <c r="A60" s="608" t="s">
        <v>2341</v>
      </c>
      <c r="B60" s="600"/>
      <c r="C60" s="600"/>
      <c r="D60" s="600"/>
      <c r="E60" s="600"/>
      <c r="F60" s="600"/>
      <c r="L60" s="8"/>
    </row>
    <row r="61" spans="1:12">
      <c r="A61" s="600"/>
      <c r="B61" s="600"/>
      <c r="C61" s="600"/>
      <c r="D61" s="600"/>
      <c r="E61" s="600"/>
      <c r="F61" s="600"/>
      <c r="L61" s="8"/>
    </row>
    <row r="62" spans="1:12">
      <c r="L62" s="8"/>
    </row>
    <row r="63" spans="1:12">
      <c r="B63" s="239"/>
      <c r="K63" s="8"/>
    </row>
    <row r="64" spans="1:12">
      <c r="B64" s="219"/>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2" activePane="bottomLeft" state="frozen"/>
      <selection activeCell="D31" sqref="D31"/>
      <selection pane="bottomLeft" activeCell="B66" sqref="B66"/>
    </sheetView>
  </sheetViews>
  <sheetFormatPr baseColWidth="10" defaultColWidth="9.33203125" defaultRowHeight="15"/>
  <cols>
    <col min="1" max="1" width="11.33203125" style="17" customWidth="1"/>
    <col min="2" max="2" width="15.6640625" style="17" customWidth="1"/>
    <col min="3" max="3" width="19.6640625" style="17" customWidth="1"/>
    <col min="4" max="4" width="15.6640625" style="17" customWidth="1"/>
    <col min="5" max="5" width="12.6640625" style="17" customWidth="1"/>
    <col min="6" max="16384" width="9.33203125" style="17"/>
  </cols>
  <sheetData>
    <row r="1" spans="1:6">
      <c r="A1" s="257"/>
      <c r="B1" s="684" t="s">
        <v>395</v>
      </c>
      <c r="C1" s="684"/>
      <c r="D1" s="684"/>
      <c r="E1" s="257"/>
    </row>
    <row r="2" spans="1:6" ht="18" customHeight="1">
      <c r="A2" s="685" t="s">
        <v>342</v>
      </c>
      <c r="B2" s="685"/>
      <c r="C2" s="685"/>
      <c r="D2" s="685"/>
      <c r="E2" s="685"/>
    </row>
    <row r="3" spans="1:6" ht="18" customHeight="1">
      <c r="A3" s="687" t="s">
        <v>2152</v>
      </c>
      <c r="B3" s="687"/>
      <c r="C3" s="687"/>
      <c r="D3" s="687"/>
      <c r="E3" s="687"/>
    </row>
    <row r="4" spans="1:6" ht="13.5" customHeight="1">
      <c r="A4" s="393"/>
      <c r="B4" s="394"/>
      <c r="C4" s="394"/>
      <c r="D4" s="394"/>
      <c r="E4" s="394"/>
    </row>
    <row r="5" spans="1:6" ht="16">
      <c r="A5" s="257"/>
      <c r="B5" s="5" t="s">
        <v>28</v>
      </c>
      <c r="C5" s="4" t="s">
        <v>373</v>
      </c>
      <c r="D5" s="3" t="s">
        <v>30</v>
      </c>
      <c r="E5" s="257"/>
    </row>
    <row r="6" spans="1:6">
      <c r="B6" s="239" t="s">
        <v>31</v>
      </c>
      <c r="C6" s="206">
        <f>(SGF!D5/Pop!E4)*1000</f>
        <v>6416.2268485438553</v>
      </c>
      <c r="D6" s="213"/>
    </row>
    <row r="7" spans="1:6">
      <c r="A7" s="257"/>
      <c r="B7" s="248" t="s">
        <v>32</v>
      </c>
      <c r="C7" s="121">
        <f>(SGF!G5/Pop!E5)*1000</f>
        <v>5779.8098599574332</v>
      </c>
      <c r="D7" s="332">
        <f>RANK(C7,$C$7:$C$56)</f>
        <v>34</v>
      </c>
    </row>
    <row r="8" spans="1:6">
      <c r="A8" s="247"/>
      <c r="B8" s="249" t="s">
        <v>33</v>
      </c>
      <c r="C8" s="86">
        <f>(SGF!H5/Pop!E6)*1000</f>
        <v>11054.613404787928</v>
      </c>
      <c r="D8" s="333">
        <f>RANK(C8,$C$7:$C$56)</f>
        <v>1</v>
      </c>
    </row>
    <row r="9" spans="1:6">
      <c r="A9" s="247"/>
      <c r="B9" s="248" t="s">
        <v>34</v>
      </c>
      <c r="C9" s="121">
        <f>(SGF!I5/Pop!E7)*1000</f>
        <v>5334.7548108202782</v>
      </c>
      <c r="D9" s="332">
        <f t="shared" ref="D9:D56" si="0">RANK(C9,$C$7:$C$56)</f>
        <v>42</v>
      </c>
    </row>
    <row r="10" spans="1:6">
      <c r="A10" s="247"/>
      <c r="B10" s="249" t="s">
        <v>35</v>
      </c>
      <c r="C10" s="86">
        <f>(SGF!J$5/Pop!E8)*1000</f>
        <v>7101.383457898186</v>
      </c>
      <c r="D10" s="333">
        <f t="shared" si="0"/>
        <v>18</v>
      </c>
    </row>
    <row r="11" spans="1:6">
      <c r="A11" s="247"/>
      <c r="B11" s="248" t="s">
        <v>36</v>
      </c>
      <c r="C11" s="121">
        <f>(SGF!K$5/Pop!E9)*1000</f>
        <v>8095.8893415825169</v>
      </c>
      <c r="D11" s="332">
        <f t="shared" si="0"/>
        <v>11</v>
      </c>
      <c r="F11" s="479"/>
    </row>
    <row r="12" spans="1:6">
      <c r="A12" s="247"/>
      <c r="B12" s="249" t="s">
        <v>37</v>
      </c>
      <c r="C12" s="86">
        <f>(SGF!L$5/Pop!E10)*1000</f>
        <v>5421.5210293484542</v>
      </c>
      <c r="D12" s="333">
        <f t="shared" si="0"/>
        <v>41</v>
      </c>
      <c r="F12" s="479"/>
    </row>
    <row r="13" spans="1:6">
      <c r="A13" s="247"/>
      <c r="B13" s="248" t="s">
        <v>38</v>
      </c>
      <c r="C13" s="121">
        <f>(SGF!M$5/Pop!E11)*1000</f>
        <v>8534.3168195170838</v>
      </c>
      <c r="D13" s="332">
        <f t="shared" si="0"/>
        <v>8</v>
      </c>
    </row>
    <row r="14" spans="1:6">
      <c r="A14" s="247"/>
      <c r="B14" s="249" t="s">
        <v>39</v>
      </c>
      <c r="C14" s="86">
        <f>(SGF!N5/Pop!E12)*1000</f>
        <v>9590.3733672742455</v>
      </c>
      <c r="D14" s="333">
        <f t="shared" si="0"/>
        <v>6</v>
      </c>
    </row>
    <row r="15" spans="1:6">
      <c r="A15" s="247"/>
      <c r="B15" s="248" t="s">
        <v>40</v>
      </c>
      <c r="C15" s="121">
        <f>(SGF!O$5/Pop!E13)*1000</f>
        <v>4309.206841061864</v>
      </c>
      <c r="D15" s="332">
        <f t="shared" si="0"/>
        <v>49</v>
      </c>
    </row>
    <row r="16" spans="1:6">
      <c r="A16" s="247"/>
      <c r="B16" s="249" t="s">
        <v>41</v>
      </c>
      <c r="C16" s="86">
        <f>(SGF!P$5/Pop!E14)*1000</f>
        <v>4290.6768636267489</v>
      </c>
      <c r="D16" s="333">
        <f t="shared" si="0"/>
        <v>50</v>
      </c>
    </row>
    <row r="17" spans="1:4">
      <c r="A17" s="247"/>
      <c r="B17" s="248" t="s">
        <v>42</v>
      </c>
      <c r="C17" s="121">
        <f>(SGF!Q$5/Pop!E15)*1000</f>
        <v>9910.8948947934205</v>
      </c>
      <c r="D17" s="332">
        <f t="shared" si="0"/>
        <v>4</v>
      </c>
    </row>
    <row r="18" spans="1:4">
      <c r="A18" s="247"/>
      <c r="B18" s="249" t="s">
        <v>43</v>
      </c>
      <c r="C18" s="86">
        <f>(SGF!R$5/Pop!E16)*1000</f>
        <v>5218.9785931884926</v>
      </c>
      <c r="D18" s="333">
        <f t="shared" si="0"/>
        <v>44</v>
      </c>
    </row>
    <row r="19" spans="1:4">
      <c r="A19" s="247"/>
      <c r="B19" s="248" t="s">
        <v>44</v>
      </c>
      <c r="C19" s="121">
        <f>(SGF!S$5/Pop!E17)*1000</f>
        <v>5773.4928279235355</v>
      </c>
      <c r="D19" s="332">
        <f t="shared" si="0"/>
        <v>35</v>
      </c>
    </row>
    <row r="20" spans="1:4">
      <c r="A20" s="247"/>
      <c r="B20" s="249" t="s">
        <v>45</v>
      </c>
      <c r="C20" s="86">
        <f>(SGF!T$5/Pop!E18)*1000</f>
        <v>6059.1014958730566</v>
      </c>
      <c r="D20" s="333">
        <f t="shared" si="0"/>
        <v>30</v>
      </c>
    </row>
    <row r="21" spans="1:4">
      <c r="A21" s="247"/>
      <c r="B21" s="248" t="s">
        <v>46</v>
      </c>
      <c r="C21" s="121">
        <f>(SGF!U$5/Pop!E19)*1000</f>
        <v>7627.047553265139</v>
      </c>
      <c r="D21" s="332">
        <f t="shared" si="0"/>
        <v>15</v>
      </c>
    </row>
    <row r="22" spans="1:4">
      <c r="A22" s="247"/>
      <c r="B22" s="249" t="s">
        <v>47</v>
      </c>
      <c r="C22" s="86">
        <f>(SGF!V$5/Pop!E20)*1000</f>
        <v>6552.5468786761485</v>
      </c>
      <c r="D22" s="333">
        <f t="shared" si="0"/>
        <v>26</v>
      </c>
    </row>
    <row r="23" spans="1:4">
      <c r="A23" s="247"/>
      <c r="B23" s="248" t="s">
        <v>48</v>
      </c>
      <c r="C23" s="121">
        <f>(SGF!W$5/Pop!E21)*1000</f>
        <v>6557.1049784688121</v>
      </c>
      <c r="D23" s="332">
        <f t="shared" si="0"/>
        <v>25</v>
      </c>
    </row>
    <row r="24" spans="1:4">
      <c r="A24" s="247"/>
      <c r="B24" s="249" t="s">
        <v>49</v>
      </c>
      <c r="C24" s="86">
        <f>(SGF!X$5/Pop!E22)*1000</f>
        <v>6271.9665200136133</v>
      </c>
      <c r="D24" s="333">
        <f t="shared" si="0"/>
        <v>28</v>
      </c>
    </row>
    <row r="25" spans="1:4">
      <c r="A25" s="247"/>
      <c r="B25" s="248" t="s">
        <v>50</v>
      </c>
      <c r="C25" s="121">
        <f>(SGF!Y$5/Pop!E23)*1000</f>
        <v>6586.0808843966397</v>
      </c>
      <c r="D25" s="332">
        <f t="shared" si="0"/>
        <v>24</v>
      </c>
    </row>
    <row r="26" spans="1:4">
      <c r="A26" s="247"/>
      <c r="B26" s="249" t="s">
        <v>51</v>
      </c>
      <c r="C26" s="86">
        <f>(SGF!Z$5/Pop!E24)*1000</f>
        <v>6967.2514917955796</v>
      </c>
      <c r="D26" s="333">
        <f t="shared" si="0"/>
        <v>19</v>
      </c>
    </row>
    <row r="27" spans="1:4">
      <c r="A27" s="247"/>
      <c r="B27" s="248" t="s">
        <v>52</v>
      </c>
      <c r="C27" s="121">
        <f>(SGF!AA$5/Pop!E25)*1000</f>
        <v>8416.8730637371045</v>
      </c>
      <c r="D27" s="332">
        <f t="shared" si="0"/>
        <v>9</v>
      </c>
    </row>
    <row r="28" spans="1:4">
      <c r="A28" s="247"/>
      <c r="B28" s="249" t="s">
        <v>53</v>
      </c>
      <c r="C28" s="86">
        <f>(SGF!AB$5/Pop!E26)*1000</f>
        <v>6619.5051678610707</v>
      </c>
      <c r="D28" s="333">
        <f t="shared" si="0"/>
        <v>22</v>
      </c>
    </row>
    <row r="29" spans="1:4">
      <c r="A29" s="247"/>
      <c r="B29" s="248" t="s">
        <v>54</v>
      </c>
      <c r="C29" s="121">
        <f>(SGF!AC$5/Pop!E27)*1000</f>
        <v>7926.3110301774368</v>
      </c>
      <c r="D29" s="332">
        <f t="shared" si="0"/>
        <v>13</v>
      </c>
    </row>
    <row r="30" spans="1:4">
      <c r="A30" s="247"/>
      <c r="B30" s="249" t="s">
        <v>55</v>
      </c>
      <c r="C30" s="86">
        <f>(SGF!AD$5/Pop!E28)*1000</f>
        <v>6407.7806015677061</v>
      </c>
      <c r="D30" s="333">
        <f t="shared" si="0"/>
        <v>27</v>
      </c>
    </row>
    <row r="31" spans="1:4">
      <c r="A31" s="247"/>
      <c r="B31" s="248" t="s">
        <v>56</v>
      </c>
      <c r="C31" s="121">
        <f>(SGF!AE$5/Pop!E29)*1000</f>
        <v>5054.2206157821856</v>
      </c>
      <c r="D31" s="332">
        <f t="shared" si="0"/>
        <v>45</v>
      </c>
    </row>
    <row r="32" spans="1:4">
      <c r="A32" s="247"/>
      <c r="B32" s="249" t="s">
        <v>57</v>
      </c>
      <c r="C32" s="86">
        <f>(SGF!AF$5/Pop!E30)*1000</f>
        <v>6609.6375334767326</v>
      </c>
      <c r="D32" s="333">
        <f t="shared" si="0"/>
        <v>23</v>
      </c>
    </row>
    <row r="33" spans="1:4">
      <c r="A33" s="247"/>
      <c r="B33" s="248" t="s">
        <v>58</v>
      </c>
      <c r="C33" s="121">
        <f>(SGF!AG$5/Pop!E31)*1000</f>
        <v>5427.0433138371654</v>
      </c>
      <c r="D33" s="332">
        <f t="shared" si="0"/>
        <v>39</v>
      </c>
    </row>
    <row r="34" spans="1:4">
      <c r="A34" s="247"/>
      <c r="B34" s="249" t="s">
        <v>59</v>
      </c>
      <c r="C34" s="86">
        <f>(SGF!AH$5/Pop!E32)*1000</f>
        <v>5301.7316154274067</v>
      </c>
      <c r="D34" s="333">
        <f t="shared" si="0"/>
        <v>43</v>
      </c>
    </row>
    <row r="35" spans="1:4">
      <c r="A35" s="247"/>
      <c r="B35" s="248" t="s">
        <v>60</v>
      </c>
      <c r="C35" s="121">
        <f>(SGF!AI5/Pop!E33)*1000</f>
        <v>5578.1498579388381</v>
      </c>
      <c r="D35" s="332">
        <f t="shared" si="0"/>
        <v>37</v>
      </c>
    </row>
    <row r="36" spans="1:4">
      <c r="A36" s="247"/>
      <c r="B36" s="249" t="s">
        <v>61</v>
      </c>
      <c r="C36" s="86">
        <f>(SGF!AJ$5/Pop!E34)*1000</f>
        <v>7488.4847314705466</v>
      </c>
      <c r="D36" s="333">
        <f t="shared" si="0"/>
        <v>16</v>
      </c>
    </row>
    <row r="37" spans="1:4">
      <c r="A37" s="247"/>
      <c r="B37" s="248" t="s">
        <v>62</v>
      </c>
      <c r="C37" s="121">
        <f>(SGF!AK$5/Pop!E35)*1000</f>
        <v>8412.300971448316</v>
      </c>
      <c r="D37" s="332">
        <f t="shared" si="0"/>
        <v>10</v>
      </c>
    </row>
    <row r="38" spans="1:4">
      <c r="A38" s="247"/>
      <c r="B38" s="249" t="s">
        <v>63</v>
      </c>
      <c r="C38" s="86">
        <f>(SGF!AL$5/Pop!E36)*1000</f>
        <v>8966.1732714044774</v>
      </c>
      <c r="D38" s="333">
        <f t="shared" si="0"/>
        <v>7</v>
      </c>
    </row>
    <row r="39" spans="1:4">
      <c r="A39" s="247"/>
      <c r="B39" s="248" t="s">
        <v>64</v>
      </c>
      <c r="C39" s="121">
        <f>(SGF!AM$5/Pop!E37)*1000</f>
        <v>5426.1913475261999</v>
      </c>
      <c r="D39" s="332">
        <f t="shared" si="0"/>
        <v>40</v>
      </c>
    </row>
    <row r="40" spans="1:4">
      <c r="A40" s="247"/>
      <c r="B40" s="249" t="s">
        <v>65</v>
      </c>
      <c r="C40" s="86">
        <f>(SGF!AN$5/Pop!E38)*1000</f>
        <v>10191.788463537247</v>
      </c>
      <c r="D40" s="333">
        <f t="shared" si="0"/>
        <v>2</v>
      </c>
    </row>
    <row r="41" spans="1:4">
      <c r="A41" s="247"/>
      <c r="B41" s="248" t="s">
        <v>66</v>
      </c>
      <c r="C41" s="121">
        <f>(SGF!AO$5/Pop!E39)*1000</f>
        <v>5924.0114284325982</v>
      </c>
      <c r="D41" s="332">
        <f t="shared" si="0"/>
        <v>32</v>
      </c>
    </row>
    <row r="42" spans="1:4">
      <c r="A42" s="249"/>
      <c r="B42" s="249" t="s">
        <v>67</v>
      </c>
      <c r="C42" s="86">
        <f>(SGF!AP$5/Pop!E40)*1000</f>
        <v>5601.2879782525279</v>
      </c>
      <c r="D42" s="333">
        <f t="shared" si="0"/>
        <v>36</v>
      </c>
    </row>
    <row r="43" spans="1:4">
      <c r="A43" s="249"/>
      <c r="B43" s="248" t="s">
        <v>68</v>
      </c>
      <c r="C43" s="121">
        <f>(SGF!AQ$5/Pop!E41)*1000</f>
        <v>7668.881882390896</v>
      </c>
      <c r="D43" s="332">
        <f t="shared" si="0"/>
        <v>14</v>
      </c>
    </row>
    <row r="44" spans="1:4">
      <c r="A44" s="249"/>
      <c r="B44" s="249" t="s">
        <v>69</v>
      </c>
      <c r="C44" s="86">
        <f>(SGF!AR$5/Pop!E42)*1000</f>
        <v>6849.0057827479523</v>
      </c>
      <c r="D44" s="333">
        <f t="shared" si="0"/>
        <v>20</v>
      </c>
    </row>
    <row r="45" spans="1:4">
      <c r="A45" s="249"/>
      <c r="B45" s="248" t="s">
        <v>70</v>
      </c>
      <c r="C45" s="121">
        <f>(SGF!AS$5/Pop!E43)*1000</f>
        <v>7950.4083456680364</v>
      </c>
      <c r="D45" s="332">
        <f t="shared" si="0"/>
        <v>12</v>
      </c>
    </row>
    <row r="46" spans="1:4">
      <c r="A46" s="249"/>
      <c r="B46" s="249" t="s">
        <v>71</v>
      </c>
      <c r="C46" s="86">
        <f>(SGF!AT$5/Pop!E44)*1000</f>
        <v>5542.3312596243168</v>
      </c>
      <c r="D46" s="333">
        <f t="shared" si="0"/>
        <v>38</v>
      </c>
    </row>
    <row r="47" spans="1:4">
      <c r="A47" s="249"/>
      <c r="B47" s="248" t="s">
        <v>72</v>
      </c>
      <c r="C47" s="121">
        <f>(SGF!AU$5/Pop!E45)*1000</f>
        <v>4998.4108542508511</v>
      </c>
      <c r="D47" s="332">
        <f t="shared" si="0"/>
        <v>46</v>
      </c>
    </row>
    <row r="48" spans="1:4">
      <c r="A48" s="249"/>
      <c r="B48" s="249" t="s">
        <v>73</v>
      </c>
      <c r="C48" s="86">
        <f>(SGF!AV$5/Pop!E46)*1000</f>
        <v>4466.011867043032</v>
      </c>
      <c r="D48" s="333">
        <f t="shared" si="0"/>
        <v>48</v>
      </c>
    </row>
    <row r="49" spans="1:6">
      <c r="A49" s="249"/>
      <c r="B49" s="248" t="s">
        <v>74</v>
      </c>
      <c r="C49" s="121">
        <f>(SGF!AW$5/Pop!E47)*1000</f>
        <v>4794.9149610417035</v>
      </c>
      <c r="D49" s="332">
        <f t="shared" si="0"/>
        <v>47</v>
      </c>
    </row>
    <row r="50" spans="1:6">
      <c r="A50" s="249"/>
      <c r="B50" s="249" t="s">
        <v>75</v>
      </c>
      <c r="C50" s="86">
        <f>(SGF!AX$5/Pop!E48)*1000</f>
        <v>5908.7126178978551</v>
      </c>
      <c r="D50" s="333">
        <f t="shared" si="0"/>
        <v>33</v>
      </c>
    </row>
    <row r="51" spans="1:6">
      <c r="A51" s="249"/>
      <c r="B51" s="248" t="s">
        <v>76</v>
      </c>
      <c r="C51" s="121">
        <f>(SGF!AY$5/Pop!E49)*1000</f>
        <v>10156.897903397577</v>
      </c>
      <c r="D51" s="332">
        <f t="shared" si="0"/>
        <v>3</v>
      </c>
    </row>
    <row r="52" spans="1:6">
      <c r="A52" s="249"/>
      <c r="B52" s="249" t="s">
        <v>77</v>
      </c>
      <c r="C52" s="86">
        <f>(SGF!AZ$5/Pop!E50)*1000</f>
        <v>5973.7280728272999</v>
      </c>
      <c r="D52" s="333">
        <f t="shared" si="0"/>
        <v>31</v>
      </c>
    </row>
    <row r="53" spans="1:6">
      <c r="A53" s="249"/>
      <c r="B53" s="248" t="s">
        <v>78</v>
      </c>
      <c r="C53" s="121">
        <f>(SGF!BA$5/Pop!E51)*1000</f>
        <v>6757.7956393864797</v>
      </c>
      <c r="D53" s="332">
        <f t="shared" si="0"/>
        <v>21</v>
      </c>
    </row>
    <row r="54" spans="1:6">
      <c r="A54" s="249"/>
      <c r="B54" s="249" t="s">
        <v>79</v>
      </c>
      <c r="C54" s="86">
        <f>(SGF!BB$5/Pop!E52)*1000</f>
        <v>7182.5978274833988</v>
      </c>
      <c r="D54" s="333">
        <f t="shared" si="0"/>
        <v>17</v>
      </c>
    </row>
    <row r="55" spans="1:6">
      <c r="A55" s="249"/>
      <c r="B55" s="248" t="s">
        <v>80</v>
      </c>
      <c r="C55" s="121">
        <f>(SGF!BC$5/Pop!E53)*1000</f>
        <v>6240.2550378700307</v>
      </c>
      <c r="D55" s="332">
        <f t="shared" si="0"/>
        <v>29</v>
      </c>
    </row>
    <row r="56" spans="1:6">
      <c r="A56" s="249"/>
      <c r="B56" s="249" t="s">
        <v>81</v>
      </c>
      <c r="C56" s="86">
        <f>(SGF!BD$5/Pop!E54)*1000</f>
        <v>9696.6560909202617</v>
      </c>
      <c r="D56" s="333">
        <f t="shared" si="0"/>
        <v>5</v>
      </c>
    </row>
    <row r="57" spans="1:6">
      <c r="A57" s="249"/>
      <c r="B57" s="86"/>
      <c r="C57" s="249"/>
      <c r="D57" s="100"/>
      <c r="E57" s="68"/>
      <c r="F57" s="68"/>
    </row>
    <row r="58" spans="1:6" ht="17.25" customHeight="1">
      <c r="A58" s="696" t="s">
        <v>2354</v>
      </c>
      <c r="B58" s="696"/>
      <c r="C58" s="696"/>
      <c r="D58" s="696"/>
      <c r="E58" s="696"/>
      <c r="F58" s="696"/>
    </row>
    <row r="59" spans="1:6">
      <c r="A59" s="696"/>
      <c r="B59" s="696"/>
      <c r="C59" s="696"/>
      <c r="D59" s="696"/>
      <c r="E59" s="696"/>
      <c r="F59" s="696"/>
    </row>
    <row r="60" spans="1:6">
      <c r="A60" s="696"/>
      <c r="B60" s="696"/>
      <c r="C60" s="696"/>
      <c r="D60" s="696"/>
      <c r="E60" s="696"/>
      <c r="F60" s="696"/>
    </row>
    <row r="61" spans="1:6" ht="24.75" customHeight="1">
      <c r="A61" s="696"/>
      <c r="B61" s="696"/>
      <c r="C61" s="696"/>
      <c r="D61" s="696"/>
      <c r="E61" s="696"/>
      <c r="F61" s="696"/>
    </row>
    <row r="62" spans="1:6" ht="6.75" hidden="1" customHeight="1">
      <c r="A62" s="696"/>
      <c r="B62" s="696"/>
      <c r="C62" s="696"/>
      <c r="D62" s="696"/>
      <c r="E62" s="696"/>
      <c r="F62" s="696"/>
    </row>
    <row r="63" spans="1:6" ht="14.25" customHeight="1">
      <c r="A63" s="395"/>
      <c r="B63" s="395"/>
      <c r="C63" s="395"/>
      <c r="D63" s="395"/>
      <c r="E63" s="395"/>
      <c r="F63" s="395"/>
    </row>
    <row r="64" spans="1:6" ht="15" customHeight="1">
      <c r="A64" s="608" t="s">
        <v>2342</v>
      </c>
      <c r="B64" s="608"/>
      <c r="C64" s="608"/>
      <c r="D64" s="608"/>
      <c r="E64" s="608"/>
      <c r="F64" s="608"/>
    </row>
    <row r="65" spans="1:6">
      <c r="A65" s="608"/>
      <c r="B65" s="608"/>
      <c r="C65" s="608"/>
      <c r="D65" s="608"/>
      <c r="E65" s="608"/>
      <c r="F65" s="608"/>
    </row>
    <row r="66" spans="1:6">
      <c r="B66" s="239"/>
    </row>
    <row r="67" spans="1:6">
      <c r="B67" s="219"/>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4" workbookViewId="0">
      <selection activeCell="A66" sqref="A66:G67"/>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2" ht="15">
      <c r="A1" s="257"/>
      <c r="B1" s="684" t="s">
        <v>394</v>
      </c>
      <c r="C1" s="684"/>
      <c r="D1" s="684"/>
      <c r="E1" s="257"/>
    </row>
    <row r="2" spans="1:12" ht="18">
      <c r="A2" s="685" t="s">
        <v>343</v>
      </c>
      <c r="B2" s="686"/>
      <c r="C2" s="686"/>
      <c r="D2" s="686"/>
      <c r="E2" s="686"/>
    </row>
    <row r="3" spans="1:12" ht="18" customHeight="1">
      <c r="A3" s="687" t="str">
        <f>CONCATENATE("Fiscal Year ",Pop!H1)</f>
        <v>Fiscal Year 2017</v>
      </c>
      <c r="B3" s="688"/>
      <c r="C3" s="688"/>
      <c r="D3" s="688"/>
      <c r="E3" s="688"/>
    </row>
    <row r="4" spans="1:12" ht="15">
      <c r="A4" s="257"/>
      <c r="B4" s="16"/>
      <c r="C4" s="15"/>
      <c r="D4" s="257"/>
      <c r="E4" s="257"/>
    </row>
    <row r="5" spans="1:12" ht="30">
      <c r="A5" s="239"/>
      <c r="B5" s="5" t="s">
        <v>28</v>
      </c>
      <c r="C5" s="4" t="s">
        <v>372</v>
      </c>
      <c r="D5" s="3" t="s">
        <v>30</v>
      </c>
      <c r="E5" s="239"/>
      <c r="F5" s="113"/>
      <c r="G5" s="113"/>
    </row>
    <row r="6" spans="1:12" ht="14">
      <c r="A6" s="113"/>
      <c r="B6" s="239" t="s">
        <v>31</v>
      </c>
      <c r="C6" s="206">
        <f>(SLF!D12/Pop!D4)*1000</f>
        <v>5072.6207229742013</v>
      </c>
      <c r="D6" s="102"/>
      <c r="F6" s="26"/>
      <c r="G6" s="26"/>
      <c r="H6" s="26"/>
      <c r="I6" s="26"/>
      <c r="J6" s="26"/>
      <c r="K6" s="26"/>
      <c r="L6" s="26"/>
    </row>
    <row r="7" spans="1:12" ht="14">
      <c r="A7" s="113"/>
      <c r="B7" s="248" t="s">
        <v>32</v>
      </c>
      <c r="C7" s="121">
        <f>(SLF!I12/Pop!D5)*1000</f>
        <v>3369.9221762746351</v>
      </c>
      <c r="D7" s="332">
        <f>RANK(C7,$C$7:$C$56)</f>
        <v>50</v>
      </c>
      <c r="F7" s="478"/>
    </row>
    <row r="8" spans="1:12" ht="14">
      <c r="A8" s="113"/>
      <c r="B8" s="249" t="s">
        <v>33</v>
      </c>
      <c r="C8" s="86">
        <f>(SLF!L12/Pop!D6)*1000</f>
        <v>4096.1359095738499</v>
      </c>
      <c r="D8" s="333">
        <f>RANK(C8,$C$7:$C$56)</f>
        <v>33</v>
      </c>
    </row>
    <row r="9" spans="1:12" ht="14">
      <c r="A9" s="113"/>
      <c r="B9" s="248" t="s">
        <v>34</v>
      </c>
      <c r="C9" s="121">
        <f>(SLF!O12/Pop!D7)*1000</f>
        <v>3471.7452825102896</v>
      </c>
      <c r="D9" s="332">
        <f t="shared" ref="D9:D56" si="0">RANK(C9,$C$7:$C$56)</f>
        <v>48</v>
      </c>
    </row>
    <row r="10" spans="1:12" ht="14">
      <c r="A10" s="113"/>
      <c r="B10" s="249" t="s">
        <v>35</v>
      </c>
      <c r="C10" s="86">
        <f>(SLF!R$12/Pop!D8)*1000</f>
        <v>4001.5877471739063</v>
      </c>
      <c r="D10" s="333">
        <f t="shared" si="0"/>
        <v>35</v>
      </c>
      <c r="F10" s="478"/>
    </row>
    <row r="11" spans="1:12" ht="14">
      <c r="A11" s="113"/>
      <c r="B11" s="248" t="s">
        <v>36</v>
      </c>
      <c r="C11" s="121">
        <f>(SLF!U$12/Pop!D9)*1000</f>
        <v>6169.6993013767815</v>
      </c>
      <c r="D11" s="332">
        <f t="shared" si="0"/>
        <v>9</v>
      </c>
      <c r="F11" s="478"/>
    </row>
    <row r="12" spans="1:12" ht="14">
      <c r="A12" s="113"/>
      <c r="B12" s="249" t="s">
        <v>37</v>
      </c>
      <c r="C12" s="86">
        <f>(SLF!X$12/Pop!D10)*1000</f>
        <v>4880.5686067883662</v>
      </c>
      <c r="D12" s="333">
        <f t="shared" si="0"/>
        <v>21</v>
      </c>
    </row>
    <row r="13" spans="1:12" ht="14">
      <c r="A13" s="113"/>
      <c r="B13" s="248" t="s">
        <v>38</v>
      </c>
      <c r="C13" s="121">
        <f>(SLF!AA$12/Pop!D11)*1000</f>
        <v>7637.9657403158471</v>
      </c>
      <c r="D13" s="332">
        <f t="shared" si="0"/>
        <v>2</v>
      </c>
    </row>
    <row r="14" spans="1:12" ht="14">
      <c r="A14" s="113"/>
      <c r="B14" s="249" t="s">
        <v>39</v>
      </c>
      <c r="C14" s="86">
        <f>(SLF!AD$12/Pop!D12)*1000</f>
        <v>4885.9319721067668</v>
      </c>
      <c r="D14" s="333">
        <f t="shared" si="0"/>
        <v>20</v>
      </c>
    </row>
    <row r="15" spans="1:12" ht="14">
      <c r="A15" s="113"/>
      <c r="B15" s="248" t="s">
        <v>40</v>
      </c>
      <c r="C15" s="121">
        <f>(SLF!AJ$12/Pop!D13)*1000</f>
        <v>3652.6041230669366</v>
      </c>
      <c r="D15" s="332">
        <f t="shared" si="0"/>
        <v>45</v>
      </c>
    </row>
    <row r="16" spans="1:12" ht="14">
      <c r="A16" s="113"/>
      <c r="B16" s="249" t="s">
        <v>41</v>
      </c>
      <c r="C16" s="86">
        <f>(SLF!AM$12/Pop!D14)*1000</f>
        <v>3739.4919166373365</v>
      </c>
      <c r="D16" s="333">
        <f t="shared" si="0"/>
        <v>42</v>
      </c>
    </row>
    <row r="17" spans="1:4" ht="14">
      <c r="A17" s="113"/>
      <c r="B17" s="248" t="s">
        <v>42</v>
      </c>
      <c r="C17" s="121">
        <f>(SLF!AP$12/Pop!D15)*1000</f>
        <v>6640.4065993401218</v>
      </c>
      <c r="D17" s="332">
        <f t="shared" si="0"/>
        <v>5</v>
      </c>
    </row>
    <row r="18" spans="1:4" ht="14">
      <c r="A18" s="113"/>
      <c r="B18" s="249" t="s">
        <v>43</v>
      </c>
      <c r="C18" s="86">
        <f>(SLF!AS$12/Pop!D16)*1000</f>
        <v>3711.5632984739113</v>
      </c>
      <c r="D18" s="333">
        <f t="shared" si="0"/>
        <v>43</v>
      </c>
    </row>
    <row r="19" spans="1:4" ht="14">
      <c r="A19" s="113"/>
      <c r="B19" s="248" t="s">
        <v>44</v>
      </c>
      <c r="C19" s="121">
        <f>(SLF!AV$12/Pop!D17)*1000</f>
        <v>5764.1926496355909</v>
      </c>
      <c r="D19" s="332">
        <f t="shared" si="0"/>
        <v>11</v>
      </c>
    </row>
    <row r="20" spans="1:4" ht="14">
      <c r="A20" s="113"/>
      <c r="B20" s="249" t="s">
        <v>45</v>
      </c>
      <c r="C20" s="86">
        <f>(SLF!AY$12/Pop!D18)*1000</f>
        <v>3893.2417048318625</v>
      </c>
      <c r="D20" s="333">
        <f t="shared" si="0"/>
        <v>39</v>
      </c>
    </row>
    <row r="21" spans="1:4" ht="14">
      <c r="A21" s="113"/>
      <c r="B21" s="248" t="s">
        <v>46</v>
      </c>
      <c r="C21" s="121">
        <f>(SLF!BB$12/Pop!D19)*1000</f>
        <v>4992.0423382216204</v>
      </c>
      <c r="D21" s="332">
        <f t="shared" si="0"/>
        <v>17</v>
      </c>
    </row>
    <row r="22" spans="1:4" ht="14">
      <c r="A22" s="113"/>
      <c r="B22" s="249" t="s">
        <v>47</v>
      </c>
      <c r="C22" s="86">
        <f>(SLF!BE$12/Pop!D20)*1000</f>
        <v>4643.3339322751417</v>
      </c>
      <c r="D22" s="333">
        <f t="shared" si="0"/>
        <v>26</v>
      </c>
    </row>
    <row r="23" spans="1:4" ht="14">
      <c r="A23" s="113"/>
      <c r="B23" s="248" t="s">
        <v>48</v>
      </c>
      <c r="C23" s="121">
        <f>(SLF!BH$12/Pop!D21)*1000</f>
        <v>3893.8766565915425</v>
      </c>
      <c r="D23" s="332">
        <f t="shared" si="0"/>
        <v>38</v>
      </c>
    </row>
    <row r="24" spans="1:4" ht="14">
      <c r="A24" s="113"/>
      <c r="B24" s="249" t="s">
        <v>49</v>
      </c>
      <c r="C24" s="86">
        <f>(SLF!BK$12/Pop!D22)*1000</f>
        <v>4328.3553330487293</v>
      </c>
      <c r="D24" s="333">
        <f t="shared" si="0"/>
        <v>28</v>
      </c>
    </row>
    <row r="25" spans="1:4" ht="14">
      <c r="A25" s="113"/>
      <c r="B25" s="248" t="s">
        <v>50</v>
      </c>
      <c r="C25" s="121">
        <f>(SLF!BN$12/Pop!D23)*1000</f>
        <v>5302.2741248914845</v>
      </c>
      <c r="D25" s="332">
        <f t="shared" si="0"/>
        <v>14</v>
      </c>
    </row>
    <row r="26" spans="1:4" ht="14">
      <c r="A26" s="113"/>
      <c r="B26" s="249" t="s">
        <v>51</v>
      </c>
      <c r="C26" s="86">
        <f>(SLF!BQ$12/Pop!D24)*1000</f>
        <v>6301.2691847869119</v>
      </c>
      <c r="D26" s="333">
        <f t="shared" si="0"/>
        <v>7</v>
      </c>
    </row>
    <row r="27" spans="1:4" ht="14">
      <c r="A27" s="113"/>
      <c r="B27" s="248" t="s">
        <v>52</v>
      </c>
      <c r="C27" s="121">
        <f>(SLF!BT$12/Pop!D25)*1000</f>
        <v>6564.3153400009269</v>
      </c>
      <c r="D27" s="332">
        <f t="shared" si="0"/>
        <v>6</v>
      </c>
    </row>
    <row r="28" spans="1:4" ht="14">
      <c r="A28" s="113"/>
      <c r="B28" s="249" t="s">
        <v>53</v>
      </c>
      <c r="C28" s="86">
        <f>(SLF!BW$12/Pop!D26)*1000</f>
        <v>4188.5272382041421</v>
      </c>
      <c r="D28" s="333">
        <f t="shared" si="0"/>
        <v>30</v>
      </c>
    </row>
    <row r="29" spans="1:4" ht="14">
      <c r="A29" s="113"/>
      <c r="B29" s="248" t="s">
        <v>54</v>
      </c>
      <c r="C29" s="121">
        <f>(SLF!BZ$12/Pop!D27)*1000</f>
        <v>6176.3627269715007</v>
      </c>
      <c r="D29" s="332">
        <f t="shared" si="0"/>
        <v>8</v>
      </c>
    </row>
    <row r="30" spans="1:4" ht="14">
      <c r="A30" s="113"/>
      <c r="B30" s="249" t="s">
        <v>55</v>
      </c>
      <c r="C30" s="86">
        <f>(SLF!CC$12/Pop!D28)*1000</f>
        <v>3677.820543653248</v>
      </c>
      <c r="D30" s="333">
        <f t="shared" si="0"/>
        <v>44</v>
      </c>
    </row>
    <row r="31" spans="1:4" ht="14">
      <c r="A31" s="113"/>
      <c r="B31" s="248" t="s">
        <v>56</v>
      </c>
      <c r="C31" s="121">
        <f>(SLF!CF$12/Pop!D29)*1000</f>
        <v>3820.6409246486764</v>
      </c>
      <c r="D31" s="332">
        <f t="shared" si="0"/>
        <v>41</v>
      </c>
    </row>
    <row r="32" spans="1:4" ht="14">
      <c r="A32" s="113"/>
      <c r="B32" s="249" t="s">
        <v>57</v>
      </c>
      <c r="C32" s="86">
        <f>(SLF!CI$12/Pop!D30)*1000</f>
        <v>3878.1557131869067</v>
      </c>
      <c r="D32" s="333">
        <f t="shared" si="0"/>
        <v>40</v>
      </c>
    </row>
    <row r="33" spans="1:4" ht="14">
      <c r="A33" s="113"/>
      <c r="B33" s="248" t="s">
        <v>58</v>
      </c>
      <c r="C33" s="121">
        <f>(SLF!CL$12/Pop!D31)*1000</f>
        <v>5118.2696895818935</v>
      </c>
      <c r="D33" s="332">
        <f t="shared" si="0"/>
        <v>16</v>
      </c>
    </row>
    <row r="34" spans="1:4" ht="14">
      <c r="A34" s="113"/>
      <c r="B34" s="249" t="s">
        <v>59</v>
      </c>
      <c r="C34" s="86">
        <f>(SLF!CO$12/Pop!D32)*1000</f>
        <v>4495.3295395479427</v>
      </c>
      <c r="D34" s="333">
        <f t="shared" si="0"/>
        <v>27</v>
      </c>
    </row>
    <row r="35" spans="1:4" ht="14">
      <c r="A35" s="113"/>
      <c r="B35" s="248" t="s">
        <v>60</v>
      </c>
      <c r="C35" s="121">
        <f>(SLF!CR$12/Pop!D33)*1000</f>
        <v>4895.0930049408535</v>
      </c>
      <c r="D35" s="332">
        <f t="shared" si="0"/>
        <v>18</v>
      </c>
    </row>
    <row r="36" spans="1:4" ht="14">
      <c r="A36" s="113"/>
      <c r="B36" s="249" t="s">
        <v>61</v>
      </c>
      <c r="C36" s="86">
        <f>(SLF!CU$12/Pop!D34)*1000</f>
        <v>6978.2527912617397</v>
      </c>
      <c r="D36" s="333">
        <f t="shared" si="0"/>
        <v>3</v>
      </c>
    </row>
    <row r="37" spans="1:4" ht="14">
      <c r="A37" s="113"/>
      <c r="B37" s="248" t="s">
        <v>62</v>
      </c>
      <c r="C37" s="121">
        <f>(SLF!CX$12/Pop!D35)*1000</f>
        <v>4117.324250798345</v>
      </c>
      <c r="D37" s="332">
        <f t="shared" si="0"/>
        <v>32</v>
      </c>
    </row>
    <row r="38" spans="1:4" ht="14">
      <c r="A38" s="113"/>
      <c r="B38" s="249" t="s">
        <v>63</v>
      </c>
      <c r="C38" s="86">
        <f>(SLF!DA$12/Pop!D36)*1000</f>
        <v>9073.2015501830228</v>
      </c>
      <c r="D38" s="333">
        <f t="shared" si="0"/>
        <v>1</v>
      </c>
    </row>
    <row r="39" spans="1:4" ht="14">
      <c r="A39" s="113"/>
      <c r="B39" s="248" t="s">
        <v>64</v>
      </c>
      <c r="C39" s="121">
        <f>(SLF!DD$12/Pop!D37)*1000</f>
        <v>3960.4744518440625</v>
      </c>
      <c r="D39" s="332">
        <f t="shared" si="0"/>
        <v>36</v>
      </c>
    </row>
    <row r="40" spans="1:4" ht="14">
      <c r="A40" s="113"/>
      <c r="B40" s="249" t="s">
        <v>65</v>
      </c>
      <c r="C40" s="86">
        <f>(SLF!DG$12/Pop!D38)*1000</f>
        <v>6664.6755193491317</v>
      </c>
      <c r="D40" s="333">
        <f t="shared" si="0"/>
        <v>4</v>
      </c>
    </row>
    <row r="41" spans="1:4" ht="14">
      <c r="A41" s="113"/>
      <c r="B41" s="248" t="s">
        <v>66</v>
      </c>
      <c r="C41" s="121">
        <f>(SLF!DJ$12/Pop!D39)*1000</f>
        <v>4681.6839902919455</v>
      </c>
      <c r="D41" s="332">
        <f t="shared" si="0"/>
        <v>25</v>
      </c>
    </row>
    <row r="42" spans="1:4" ht="14">
      <c r="A42" s="113"/>
      <c r="B42" s="249" t="s">
        <v>67</v>
      </c>
      <c r="C42" s="86">
        <f>(SLF!DM$12/Pop!D40)*1000</f>
        <v>3543.5214003824403</v>
      </c>
      <c r="D42" s="333">
        <f t="shared" si="0"/>
        <v>46</v>
      </c>
    </row>
    <row r="43" spans="1:4" ht="14">
      <c r="A43" s="113"/>
      <c r="B43" s="248" t="s">
        <v>68</v>
      </c>
      <c r="C43" s="121">
        <f>(SLF!DP$12/Pop!D41)*1000</f>
        <v>4731.0591444733409</v>
      </c>
      <c r="D43" s="332">
        <f t="shared" si="0"/>
        <v>23</v>
      </c>
    </row>
    <row r="44" spans="1:4" ht="14">
      <c r="A44" s="113"/>
      <c r="B44" s="249" t="s">
        <v>69</v>
      </c>
      <c r="C44" s="86">
        <f>(SLF!DS$12/Pop!D42)*1000</f>
        <v>5165.5956199185212</v>
      </c>
      <c r="D44" s="333">
        <f t="shared" si="0"/>
        <v>15</v>
      </c>
    </row>
    <row r="45" spans="1:4" ht="14">
      <c r="A45" s="113"/>
      <c r="B45" s="248" t="s">
        <v>70</v>
      </c>
      <c r="C45" s="121">
        <f>(SLF!DV$12/Pop!D43)*1000</f>
        <v>5562.1664650549092</v>
      </c>
      <c r="D45" s="332">
        <f t="shared" si="0"/>
        <v>12</v>
      </c>
    </row>
    <row r="46" spans="1:4" ht="14">
      <c r="A46" s="113"/>
      <c r="B46" s="249" t="s">
        <v>71</v>
      </c>
      <c r="C46" s="86">
        <f>(SLF!DY$12/Pop!D44)*1000</f>
        <v>3522.0939377469895</v>
      </c>
      <c r="D46" s="333">
        <f t="shared" si="0"/>
        <v>47</v>
      </c>
    </row>
    <row r="47" spans="1:4" ht="14">
      <c r="A47" s="113"/>
      <c r="B47" s="248" t="s">
        <v>72</v>
      </c>
      <c r="C47" s="121">
        <f>(SLF!EB$12/Pop!D45)*1000</f>
        <v>4260.2778471199581</v>
      </c>
      <c r="D47" s="332">
        <f t="shared" si="0"/>
        <v>29</v>
      </c>
    </row>
    <row r="48" spans="1:4" ht="14">
      <c r="A48" s="113"/>
      <c r="B48" s="249" t="s">
        <v>73</v>
      </c>
      <c r="C48" s="86">
        <f>(SLF!EE$12/Pop!D46)*1000</f>
        <v>3405.457076189849</v>
      </c>
      <c r="D48" s="333">
        <f t="shared" si="0"/>
        <v>49</v>
      </c>
    </row>
    <row r="49" spans="1:7" ht="14">
      <c r="A49" s="113"/>
      <c r="B49" s="248" t="s">
        <v>74</v>
      </c>
      <c r="C49" s="121">
        <f>(SLF!EH$12/Pop!D47)*1000</f>
        <v>4161.0318317977762</v>
      </c>
      <c r="D49" s="332">
        <f t="shared" si="0"/>
        <v>31</v>
      </c>
    </row>
    <row r="50" spans="1:7" ht="14">
      <c r="A50" s="113"/>
      <c r="B50" s="249" t="s">
        <v>75</v>
      </c>
      <c r="C50" s="86">
        <f>(SLF!EK$12/Pop!D48)*1000</f>
        <v>4063.2251174463877</v>
      </c>
      <c r="D50" s="333">
        <f t="shared" si="0"/>
        <v>34</v>
      </c>
    </row>
    <row r="51" spans="1:7" ht="14">
      <c r="A51" s="113"/>
      <c r="B51" s="248" t="s">
        <v>76</v>
      </c>
      <c r="C51" s="121">
        <f>(SLF!EN$12/Pop!D49)*1000</f>
        <v>6044.1391457507707</v>
      </c>
      <c r="D51" s="332">
        <f t="shared" si="0"/>
        <v>10</v>
      </c>
    </row>
    <row r="52" spans="1:7" ht="14">
      <c r="A52" s="113"/>
      <c r="B52" s="249" t="s">
        <v>77</v>
      </c>
      <c r="C52" s="86">
        <f>(SLF!EQ$12/Pop!D50)*1000</f>
        <v>4797.303007475186</v>
      </c>
      <c r="D52" s="333">
        <f t="shared" si="0"/>
        <v>22</v>
      </c>
    </row>
    <row r="53" spans="1:7" ht="14">
      <c r="A53" s="113"/>
      <c r="B53" s="248" t="s">
        <v>78</v>
      </c>
      <c r="C53" s="121">
        <f>(SLF!ET$12/Pop!D51)*1000</f>
        <v>5341.5643695881936</v>
      </c>
      <c r="D53" s="332">
        <f t="shared" si="0"/>
        <v>13</v>
      </c>
    </row>
    <row r="54" spans="1:7" ht="14">
      <c r="A54" s="113"/>
      <c r="B54" s="249" t="s">
        <v>79</v>
      </c>
      <c r="C54" s="86">
        <f>(SLF!EW$12/Pop!D52)*1000</f>
        <v>3953.9588387318331</v>
      </c>
      <c r="D54" s="333">
        <f t="shared" si="0"/>
        <v>37</v>
      </c>
    </row>
    <row r="55" spans="1:7" ht="14">
      <c r="A55" s="113"/>
      <c r="B55" s="248" t="s">
        <v>80</v>
      </c>
      <c r="C55" s="121">
        <f>(SLF!EZ$12/Pop!D53)*1000</f>
        <v>4890.9750622016281</v>
      </c>
      <c r="D55" s="332">
        <f t="shared" si="0"/>
        <v>19</v>
      </c>
    </row>
    <row r="56" spans="1:7" ht="14">
      <c r="A56" s="113"/>
      <c r="B56" s="249" t="s">
        <v>81</v>
      </c>
      <c r="C56" s="86">
        <f>(SLF!FC$12/Pop!D54)*1000</f>
        <v>4698.4405821734426</v>
      </c>
      <c r="D56" s="333">
        <f t="shared" si="0"/>
        <v>24</v>
      </c>
    </row>
    <row r="57" spans="1:7" ht="14">
      <c r="A57" s="113"/>
      <c r="B57" s="209" t="s">
        <v>82</v>
      </c>
      <c r="C57" s="203">
        <f>(SLF!AG$12/Pop!D55)*1000</f>
        <v>10717.212095599914</v>
      </c>
      <c r="D57" s="334" t="str">
        <f>CONCATENATE("(",RANK(C57,$C$7:$C$57),")")</f>
        <v>(1)</v>
      </c>
    </row>
    <row r="58" spans="1:7" ht="14">
      <c r="A58" s="214"/>
      <c r="B58" s="114"/>
      <c r="C58" s="202"/>
      <c r="D58" s="214"/>
      <c r="E58" s="201"/>
      <c r="F58" s="202"/>
      <c r="G58" s="113"/>
    </row>
    <row r="59" spans="1:7" ht="14">
      <c r="A59" s="214"/>
      <c r="B59" s="114"/>
      <c r="C59" s="202"/>
      <c r="D59" s="214"/>
      <c r="E59" s="201"/>
      <c r="F59" s="202"/>
      <c r="G59" s="113"/>
    </row>
    <row r="60" spans="1:7">
      <c r="A60" s="697" t="s">
        <v>2355</v>
      </c>
      <c r="B60" s="697"/>
      <c r="C60" s="697"/>
      <c r="D60" s="697"/>
      <c r="E60" s="698"/>
      <c r="F60" s="698"/>
      <c r="G60" s="698"/>
    </row>
    <row r="61" spans="1:7">
      <c r="A61" s="698"/>
      <c r="B61" s="698"/>
      <c r="C61" s="698"/>
      <c r="D61" s="698"/>
      <c r="E61" s="698"/>
      <c r="F61" s="698"/>
      <c r="G61" s="698"/>
    </row>
    <row r="62" spans="1:7">
      <c r="A62" s="698"/>
      <c r="B62" s="698"/>
      <c r="C62" s="698"/>
      <c r="D62" s="698"/>
      <c r="E62" s="698"/>
      <c r="F62" s="698"/>
      <c r="G62" s="698"/>
    </row>
    <row r="63" spans="1:7">
      <c r="A63" s="698"/>
      <c r="B63" s="698"/>
      <c r="C63" s="698"/>
      <c r="D63" s="698"/>
      <c r="E63" s="698"/>
      <c r="F63" s="698"/>
      <c r="G63" s="698"/>
    </row>
    <row r="64" spans="1:7" ht="35.25" customHeight="1">
      <c r="A64" s="698"/>
      <c r="B64" s="698"/>
      <c r="C64" s="698"/>
      <c r="D64" s="698"/>
      <c r="E64" s="698"/>
      <c r="F64" s="698"/>
      <c r="G64" s="698"/>
    </row>
    <row r="65" spans="1:7" ht="14">
      <c r="A65" s="113"/>
      <c r="B65" s="113"/>
      <c r="C65" s="113"/>
      <c r="D65" s="113"/>
      <c r="E65" s="113"/>
      <c r="F65" s="113"/>
      <c r="G65" s="113"/>
    </row>
    <row r="66" spans="1:7" ht="14.25" customHeight="1">
      <c r="A66" s="608" t="s">
        <v>2343</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45" activePane="bottomLeft" state="frozen"/>
      <selection activeCell="D31" sqref="D31"/>
      <selection pane="bottomLeft" activeCell="C69" sqref="C69"/>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0" ht="15">
      <c r="A1" s="257"/>
      <c r="B1" s="684" t="s">
        <v>393</v>
      </c>
      <c r="C1" s="684"/>
      <c r="D1" s="684"/>
      <c r="E1" s="257"/>
    </row>
    <row r="2" spans="1:10" ht="18">
      <c r="A2" s="685" t="s">
        <v>344</v>
      </c>
      <c r="B2" s="686"/>
      <c r="C2" s="686"/>
      <c r="D2" s="686"/>
      <c r="E2" s="686"/>
    </row>
    <row r="3" spans="1:10" ht="18">
      <c r="A3" s="687" t="str">
        <f>CONCATENATE("Fiscal Year ",Pop!H1)</f>
        <v>Fiscal Year 2017</v>
      </c>
      <c r="B3" s="688"/>
      <c r="C3" s="688"/>
      <c r="D3" s="688"/>
      <c r="E3" s="688"/>
    </row>
    <row r="4" spans="1:10" ht="15.75" customHeight="1">
      <c r="A4" s="257"/>
      <c r="B4" s="16"/>
      <c r="C4" s="15"/>
      <c r="D4" s="257"/>
      <c r="E4" s="257"/>
    </row>
    <row r="5" spans="1:10" ht="32.25" customHeight="1">
      <c r="A5" s="239"/>
      <c r="B5" s="5" t="s">
        <v>28</v>
      </c>
      <c r="C5" s="4" t="s">
        <v>373</v>
      </c>
      <c r="D5" s="3" t="s">
        <v>30</v>
      </c>
      <c r="E5" s="239"/>
      <c r="F5" s="113"/>
    </row>
    <row r="6" spans="1:10" ht="14">
      <c r="A6" s="113"/>
      <c r="B6" s="113" t="s">
        <v>31</v>
      </c>
      <c r="C6" s="458">
        <f>(SLF!D6/Pop!D4)*1000</f>
        <v>9573.055663008623</v>
      </c>
      <c r="D6" s="102"/>
    </row>
    <row r="7" spans="1:10" ht="14">
      <c r="A7" s="113">
        <v>1</v>
      </c>
      <c r="B7" s="264" t="s">
        <v>32</v>
      </c>
      <c r="C7" s="460">
        <f>(SLF!I6/Pop!D5)*1000</f>
        <v>8206.6831175437746</v>
      </c>
      <c r="D7" s="332">
        <f t="shared" ref="D7:D38" si="0">RANK(C7,$C$7:$C$56)</f>
        <v>38</v>
      </c>
      <c r="J7" s="346"/>
    </row>
    <row r="8" spans="1:10" ht="14">
      <c r="A8" s="113">
        <v>2</v>
      </c>
      <c r="B8" s="263" t="s">
        <v>33</v>
      </c>
      <c r="C8" s="86">
        <f>(SLF!L6/Pop!D6)*1000</f>
        <v>15722.761717577785</v>
      </c>
      <c r="D8" s="333">
        <f t="shared" si="0"/>
        <v>1</v>
      </c>
      <c r="F8" s="478"/>
      <c r="J8" s="346"/>
    </row>
    <row r="9" spans="1:10" ht="14">
      <c r="A9" s="113">
        <v>3</v>
      </c>
      <c r="B9" s="264" t="s">
        <v>34</v>
      </c>
      <c r="C9" s="460">
        <f>(SLF!O6/Pop!D7)*1000</f>
        <v>7270.3341639149276</v>
      </c>
      <c r="D9" s="332">
        <f t="shared" si="0"/>
        <v>47</v>
      </c>
      <c r="J9" s="346"/>
    </row>
    <row r="10" spans="1:10" ht="14">
      <c r="A10" s="113">
        <v>4</v>
      </c>
      <c r="B10" s="263" t="s">
        <v>35</v>
      </c>
      <c r="C10" s="457">
        <f>(SLF!R$6/Pop!D8)*1000</f>
        <v>8538.0741306101881</v>
      </c>
      <c r="D10" s="333">
        <f t="shared" si="0"/>
        <v>35</v>
      </c>
      <c r="J10" s="346"/>
    </row>
    <row r="11" spans="1:10" ht="14">
      <c r="A11" s="113">
        <v>5</v>
      </c>
      <c r="B11" s="264" t="s">
        <v>36</v>
      </c>
      <c r="C11" s="121">
        <f>(SLF!U$6/Pop!D9)*1000</f>
        <v>11521.155032282386</v>
      </c>
      <c r="D11" s="332">
        <f t="shared" si="0"/>
        <v>6</v>
      </c>
      <c r="J11" s="346"/>
    </row>
    <row r="12" spans="1:10" ht="14">
      <c r="A12" s="113">
        <v>6</v>
      </c>
      <c r="B12" s="263" t="s">
        <v>37</v>
      </c>
      <c r="C12" s="457">
        <f>(SLF!X$6/Pop!D10)*1000</f>
        <v>9172.5630183717603</v>
      </c>
      <c r="D12" s="333">
        <f t="shared" si="0"/>
        <v>25</v>
      </c>
      <c r="J12" s="346"/>
    </row>
    <row r="13" spans="1:10" ht="14">
      <c r="A13" s="113">
        <v>7</v>
      </c>
      <c r="B13" s="264" t="s">
        <v>38</v>
      </c>
      <c r="C13" s="121">
        <f>(SLF!AA$6/Pop!D11)*1000</f>
        <v>11441.736432112999</v>
      </c>
      <c r="D13" s="332">
        <f t="shared" si="0"/>
        <v>7</v>
      </c>
      <c r="J13" s="346"/>
    </row>
    <row r="14" spans="1:10" ht="14">
      <c r="A14" s="113">
        <v>8</v>
      </c>
      <c r="B14" s="263" t="s">
        <v>39</v>
      </c>
      <c r="C14" s="457">
        <f>(SLF!AD$6/Pop!D12)*1000</f>
        <v>10533.994094525211</v>
      </c>
      <c r="D14" s="333">
        <f t="shared" si="0"/>
        <v>12</v>
      </c>
      <c r="F14" s="478"/>
      <c r="J14" s="346"/>
    </row>
    <row r="15" spans="1:10" ht="14">
      <c r="A15" s="113">
        <v>9</v>
      </c>
      <c r="B15" s="264" t="s">
        <v>40</v>
      </c>
      <c r="C15" s="460">
        <f>(SLF!AJ$6/Pop!D13)*1000</f>
        <v>7413.6321572601209</v>
      </c>
      <c r="D15" s="332">
        <f t="shared" si="0"/>
        <v>46</v>
      </c>
      <c r="F15" s="478"/>
    </row>
    <row r="16" spans="1:10" ht="14">
      <c r="A16" s="113">
        <v>10</v>
      </c>
      <c r="B16" s="263" t="s">
        <v>41</v>
      </c>
      <c r="C16" s="457">
        <f>(SLF!AM$6/Pop!D14)*1000</f>
        <v>6999.8246432002907</v>
      </c>
      <c r="D16" s="333">
        <f t="shared" si="0"/>
        <v>49</v>
      </c>
    </row>
    <row r="17" spans="1:4" ht="14">
      <c r="A17" s="113">
        <v>11</v>
      </c>
      <c r="B17" s="264" t="s">
        <v>42</v>
      </c>
      <c r="C17" s="121">
        <f>(SLF!AP$6/Pop!D15)*1000</f>
        <v>12099.282897171261</v>
      </c>
      <c r="D17" s="332">
        <f t="shared" si="0"/>
        <v>5</v>
      </c>
    </row>
    <row r="18" spans="1:4" ht="14">
      <c r="A18" s="113">
        <v>12</v>
      </c>
      <c r="B18" s="263" t="s">
        <v>43</v>
      </c>
      <c r="C18" s="457">
        <f>(SLF!AS$6/Pop!D16)*1000</f>
        <v>7067.8647556815276</v>
      </c>
      <c r="D18" s="333">
        <f t="shared" si="0"/>
        <v>48</v>
      </c>
    </row>
    <row r="19" spans="1:4" ht="14">
      <c r="A19" s="113">
        <v>13</v>
      </c>
      <c r="B19" s="264" t="s">
        <v>44</v>
      </c>
      <c r="C19" s="460">
        <f>(SLF!AV$6/Pop!D17)*1000</f>
        <v>9279.0653295162992</v>
      </c>
      <c r="D19" s="332">
        <f t="shared" si="0"/>
        <v>20</v>
      </c>
    </row>
    <row r="20" spans="1:4" ht="14">
      <c r="A20" s="113">
        <v>14</v>
      </c>
      <c r="B20" s="263" t="s">
        <v>45</v>
      </c>
      <c r="C20" s="457">
        <f>(SLF!AY$6/Pop!D18)*1000</f>
        <v>8304.9027023991603</v>
      </c>
      <c r="D20" s="333">
        <f t="shared" si="0"/>
        <v>37</v>
      </c>
    </row>
    <row r="21" spans="1:4" ht="14">
      <c r="A21" s="113">
        <v>15</v>
      </c>
      <c r="B21" s="264" t="s">
        <v>46</v>
      </c>
      <c r="C21" s="121">
        <f>(SLF!BB$6/Pop!D19)*1000</f>
        <v>10259.873197827867</v>
      </c>
      <c r="D21" s="332">
        <f t="shared" si="0"/>
        <v>17</v>
      </c>
    </row>
    <row r="22" spans="1:4" ht="14">
      <c r="A22" s="113">
        <v>16</v>
      </c>
      <c r="B22" s="263" t="s">
        <v>47</v>
      </c>
      <c r="C22" s="86">
        <f>(SLF!BE$6/Pop!D20)*1000</f>
        <v>9192.4358803018804</v>
      </c>
      <c r="D22" s="333">
        <f t="shared" si="0"/>
        <v>24</v>
      </c>
    </row>
    <row r="23" spans="1:4" ht="14">
      <c r="A23" s="113">
        <v>17</v>
      </c>
      <c r="B23" s="264" t="s">
        <v>48</v>
      </c>
      <c r="C23" s="121">
        <f>(SLF!BH$6/Pop!D21)*1000</f>
        <v>8196.8621025201865</v>
      </c>
      <c r="D23" s="332">
        <f t="shared" si="0"/>
        <v>39</v>
      </c>
    </row>
    <row r="24" spans="1:4" ht="14">
      <c r="A24" s="113">
        <v>18</v>
      </c>
      <c r="B24" s="263" t="s">
        <v>49</v>
      </c>
      <c r="C24" s="86">
        <f>(SLF!BK$6/Pop!D22)*1000</f>
        <v>9058.0427239939545</v>
      </c>
      <c r="D24" s="333">
        <f t="shared" si="0"/>
        <v>27</v>
      </c>
    </row>
    <row r="25" spans="1:4" ht="14">
      <c r="A25" s="113">
        <v>19</v>
      </c>
      <c r="B25" s="264" t="s">
        <v>50</v>
      </c>
      <c r="C25" s="121">
        <f>(SLF!BN$6/Pop!D23)*1000</f>
        <v>9159.4943459597034</v>
      </c>
      <c r="D25" s="332">
        <f t="shared" si="0"/>
        <v>26</v>
      </c>
    </row>
    <row r="26" spans="1:4" ht="14">
      <c r="A26" s="113">
        <v>20</v>
      </c>
      <c r="B26" s="263" t="s">
        <v>51</v>
      </c>
      <c r="C26" s="457">
        <f>(SLF!BQ$6/Pop!D24)*1000</f>
        <v>10420.245113148105</v>
      </c>
      <c r="D26" s="333">
        <f t="shared" si="0"/>
        <v>14</v>
      </c>
    </row>
    <row r="27" spans="1:4" ht="14">
      <c r="A27" s="113">
        <v>21</v>
      </c>
      <c r="B27" s="264" t="s">
        <v>52</v>
      </c>
      <c r="C27" s="121">
        <f>(SLF!BT$6/Pop!D25)*1000</f>
        <v>11290.575334178609</v>
      </c>
      <c r="D27" s="332">
        <f t="shared" si="0"/>
        <v>9</v>
      </c>
    </row>
    <row r="28" spans="1:4" ht="14">
      <c r="A28" s="113">
        <v>22</v>
      </c>
      <c r="B28" s="263" t="s">
        <v>53</v>
      </c>
      <c r="C28" s="457">
        <f>(SLF!BW$6/Pop!D26)*1000</f>
        <v>8903.4056914250123</v>
      </c>
      <c r="D28" s="333">
        <f t="shared" si="0"/>
        <v>28</v>
      </c>
    </row>
    <row r="29" spans="1:4" ht="14">
      <c r="A29" s="113">
        <v>23</v>
      </c>
      <c r="B29" s="264" t="s">
        <v>54</v>
      </c>
      <c r="C29" s="460">
        <f>(SLF!BZ$6/Pop!D27)*1000</f>
        <v>10498.047019165235</v>
      </c>
      <c r="D29" s="332">
        <f t="shared" si="0"/>
        <v>13</v>
      </c>
    </row>
    <row r="30" spans="1:4" ht="14">
      <c r="A30" s="113">
        <v>24</v>
      </c>
      <c r="B30" s="263" t="s">
        <v>55</v>
      </c>
      <c r="C30" s="86">
        <f>(SLF!CC$6/Pop!D28)*1000</f>
        <v>8820.9169394677592</v>
      </c>
      <c r="D30" s="333">
        <f t="shared" si="0"/>
        <v>29</v>
      </c>
    </row>
    <row r="31" spans="1:4" ht="14">
      <c r="A31" s="113">
        <v>25</v>
      </c>
      <c r="B31" s="264" t="s">
        <v>56</v>
      </c>
      <c r="C31" s="460">
        <f>(SLF!CF$6/Pop!D29)*1000</f>
        <v>7785.3805414388735</v>
      </c>
      <c r="D31" s="332">
        <f t="shared" si="0"/>
        <v>44</v>
      </c>
    </row>
    <row r="32" spans="1:4" ht="14">
      <c r="A32" s="113">
        <v>26</v>
      </c>
      <c r="B32" s="263" t="s">
        <v>57</v>
      </c>
      <c r="C32" s="86">
        <f>(SLF!CI$6/Pop!D30)*1000</f>
        <v>8728.1808772279674</v>
      </c>
      <c r="D32" s="333">
        <f t="shared" si="0"/>
        <v>32</v>
      </c>
    </row>
    <row r="33" spans="1:4" ht="14">
      <c r="A33" s="113">
        <v>27</v>
      </c>
      <c r="B33" s="264" t="s">
        <v>58</v>
      </c>
      <c r="C33" s="460">
        <f>(SLF!CL$6/Pop!D31)*1000</f>
        <v>9220.6469108118326</v>
      </c>
      <c r="D33" s="332">
        <f t="shared" si="0"/>
        <v>21</v>
      </c>
    </row>
    <row r="34" spans="1:4" ht="14">
      <c r="A34" s="113">
        <v>28</v>
      </c>
      <c r="B34" s="263" t="s">
        <v>59</v>
      </c>
      <c r="C34" s="457">
        <f>(SLF!CO$6/Pop!D32)*1000</f>
        <v>8001.9136019485904</v>
      </c>
      <c r="D34" s="333">
        <f t="shared" si="0"/>
        <v>42</v>
      </c>
    </row>
    <row r="35" spans="1:4" ht="14">
      <c r="A35" s="113">
        <v>29</v>
      </c>
      <c r="B35" s="264" t="s">
        <v>60</v>
      </c>
      <c r="C35" s="121">
        <f>(SLF!CR$6/Pop!D33)*1000</f>
        <v>8569.7627812800274</v>
      </c>
      <c r="D35" s="332">
        <f t="shared" si="0"/>
        <v>34</v>
      </c>
    </row>
    <row r="36" spans="1:4" ht="14">
      <c r="A36" s="113">
        <v>30</v>
      </c>
      <c r="B36" s="263" t="s">
        <v>61</v>
      </c>
      <c r="C36" s="86">
        <f>(SLF!CU$6/Pop!D34)*1000</f>
        <v>11210.36282324336</v>
      </c>
      <c r="D36" s="333">
        <f t="shared" si="0"/>
        <v>10</v>
      </c>
    </row>
    <row r="37" spans="1:4" ht="14">
      <c r="A37" s="113">
        <v>31</v>
      </c>
      <c r="B37" s="264" t="s">
        <v>62</v>
      </c>
      <c r="C37" s="460">
        <f>(SLF!CX$6/Pop!D35)*1000</f>
        <v>10337.483370314729</v>
      </c>
      <c r="D37" s="332">
        <f t="shared" si="0"/>
        <v>16</v>
      </c>
    </row>
    <row r="38" spans="1:4" ht="14">
      <c r="A38" s="113">
        <v>32</v>
      </c>
      <c r="B38" s="263" t="s">
        <v>63</v>
      </c>
      <c r="C38" s="457">
        <f>(SLF!DA$6/Pop!D36)*1000</f>
        <v>15237.541919722293</v>
      </c>
      <c r="D38" s="333">
        <f t="shared" si="0"/>
        <v>2</v>
      </c>
    </row>
    <row r="39" spans="1:4" ht="14">
      <c r="A39" s="113">
        <v>33</v>
      </c>
      <c r="B39" s="264" t="s">
        <v>64</v>
      </c>
      <c r="C39" s="460">
        <f>(SLF!DD$6/Pop!D37)*1000</f>
        <v>8111.972971920396</v>
      </c>
      <c r="D39" s="332">
        <f t="shared" ref="D39:D56" si="1">RANK(C39,$C$7:$C$56)</f>
        <v>41</v>
      </c>
    </row>
    <row r="40" spans="1:4" ht="14">
      <c r="A40" s="113">
        <v>34</v>
      </c>
      <c r="B40" s="263" t="s">
        <v>65</v>
      </c>
      <c r="C40" s="86">
        <f>(SLF!DG$6/Pop!D38)*1000</f>
        <v>12279.366664194837</v>
      </c>
      <c r="D40" s="333">
        <f t="shared" si="1"/>
        <v>4</v>
      </c>
    </row>
    <row r="41" spans="1:4" ht="14">
      <c r="A41" s="113">
        <v>35</v>
      </c>
      <c r="B41" s="264" t="s">
        <v>66</v>
      </c>
      <c r="C41" s="460">
        <f>(SLF!DJ$6/Pop!D39)*1000</f>
        <v>9201.9947653185245</v>
      </c>
      <c r="D41" s="332">
        <f t="shared" si="1"/>
        <v>23</v>
      </c>
    </row>
    <row r="42" spans="1:4" ht="14">
      <c r="A42" s="113">
        <v>36</v>
      </c>
      <c r="B42" s="263" t="s">
        <v>67</v>
      </c>
      <c r="C42" s="86">
        <f>(SLF!DM$6/Pop!D40)*1000</f>
        <v>7688.1669819764838</v>
      </c>
      <c r="D42" s="333">
        <f t="shared" si="1"/>
        <v>45</v>
      </c>
    </row>
    <row r="43" spans="1:4" ht="14">
      <c r="A43" s="113">
        <v>37</v>
      </c>
      <c r="B43" s="264" t="s">
        <v>68</v>
      </c>
      <c r="C43" s="121">
        <f>(SLF!DP$6/Pop!D41)*1000</f>
        <v>10539.445404804717</v>
      </c>
      <c r="D43" s="332">
        <f t="shared" si="1"/>
        <v>11</v>
      </c>
    </row>
    <row r="44" spans="1:4" ht="14">
      <c r="A44" s="113">
        <v>38</v>
      </c>
      <c r="B44" s="263" t="s">
        <v>69</v>
      </c>
      <c r="C44" s="457">
        <f>(SLF!DS$6/Pop!D42)*1000</f>
        <v>9768.709099846159</v>
      </c>
      <c r="D44" s="333">
        <f t="shared" si="1"/>
        <v>19</v>
      </c>
    </row>
    <row r="45" spans="1:4" ht="14">
      <c r="A45" s="113">
        <v>39</v>
      </c>
      <c r="B45" s="264" t="s">
        <v>70</v>
      </c>
      <c r="C45" s="121">
        <f>(SLF!DV$6/Pop!D43)*1000</f>
        <v>10207.548419950666</v>
      </c>
      <c r="D45" s="332">
        <f t="shared" si="1"/>
        <v>18</v>
      </c>
    </row>
    <row r="46" spans="1:4" ht="14">
      <c r="A46" s="113">
        <v>40</v>
      </c>
      <c r="B46" s="263" t="s">
        <v>71</v>
      </c>
      <c r="C46" s="86">
        <f>(SLF!DY$6/Pop!D44)*1000</f>
        <v>8328.6916981713021</v>
      </c>
      <c r="D46" s="333">
        <f t="shared" si="1"/>
        <v>36</v>
      </c>
    </row>
    <row r="47" spans="1:4" ht="14">
      <c r="A47" s="113">
        <v>41</v>
      </c>
      <c r="B47" s="264" t="s">
        <v>72</v>
      </c>
      <c r="C47" s="121">
        <f>(SLF!EB$6/Pop!D45)*1000</f>
        <v>8123.7761741285212</v>
      </c>
      <c r="D47" s="332">
        <f t="shared" si="1"/>
        <v>40</v>
      </c>
    </row>
    <row r="48" spans="1:4" ht="14">
      <c r="A48" s="113">
        <v>42</v>
      </c>
      <c r="B48" s="263" t="s">
        <v>73</v>
      </c>
      <c r="C48" s="86">
        <f>(SLF!EE$6/Pop!D46)*1000</f>
        <v>6917.6610580083398</v>
      </c>
      <c r="D48" s="333">
        <f t="shared" si="1"/>
        <v>50</v>
      </c>
    </row>
    <row r="49" spans="1:9" ht="14">
      <c r="A49" s="113">
        <v>43</v>
      </c>
      <c r="B49" s="264" t="s">
        <v>74</v>
      </c>
      <c r="C49" s="460">
        <f>(SLF!EH$6/Pop!D47)*1000</f>
        <v>7875.9927234382203</v>
      </c>
      <c r="D49" s="332">
        <f t="shared" si="1"/>
        <v>43</v>
      </c>
    </row>
    <row r="50" spans="1:9" ht="14">
      <c r="A50" s="113">
        <v>44</v>
      </c>
      <c r="B50" s="263" t="s">
        <v>75</v>
      </c>
      <c r="C50" s="457">
        <f>(SLF!EK$6/Pop!D48)*1000</f>
        <v>8663.3025234618854</v>
      </c>
      <c r="D50" s="333">
        <f t="shared" si="1"/>
        <v>33</v>
      </c>
    </row>
    <row r="51" spans="1:9" ht="14">
      <c r="A51" s="113">
        <v>45</v>
      </c>
      <c r="B51" s="264" t="s">
        <v>76</v>
      </c>
      <c r="C51" s="121">
        <f>(SLF!EN$6/Pop!D49)*1000</f>
        <v>11329.131740122493</v>
      </c>
      <c r="D51" s="332">
        <f t="shared" si="1"/>
        <v>8</v>
      </c>
    </row>
    <row r="52" spans="1:9" ht="14">
      <c r="A52" s="113">
        <v>46</v>
      </c>
      <c r="B52" s="263" t="s">
        <v>77</v>
      </c>
      <c r="C52" s="457">
        <f>(SLF!EQ$6/Pop!D50)*1000</f>
        <v>8729.7838080037509</v>
      </c>
      <c r="D52" s="333">
        <f t="shared" si="1"/>
        <v>31</v>
      </c>
    </row>
    <row r="53" spans="1:9" ht="14">
      <c r="A53" s="113">
        <v>47</v>
      </c>
      <c r="B53" s="264" t="s">
        <v>78</v>
      </c>
      <c r="C53" s="460">
        <f>(SLF!ET$6/Pop!D51)*1000</f>
        <v>10358.475708888049</v>
      </c>
      <c r="D53" s="332">
        <f t="shared" si="1"/>
        <v>15</v>
      </c>
    </row>
    <row r="54" spans="1:9" ht="14">
      <c r="A54" s="113">
        <v>48</v>
      </c>
      <c r="B54" s="263" t="s">
        <v>79</v>
      </c>
      <c r="C54" s="86">
        <f>(SLF!EW$6/Pop!D52)*1000</f>
        <v>9209.1045475958817</v>
      </c>
      <c r="D54" s="333">
        <f t="shared" si="1"/>
        <v>22</v>
      </c>
    </row>
    <row r="55" spans="1:9" ht="14">
      <c r="A55" s="113">
        <v>49</v>
      </c>
      <c r="B55" s="264" t="s">
        <v>80</v>
      </c>
      <c r="C55" s="460">
        <f>(SLF!EZ$6/Pop!D53)*1000</f>
        <v>8789.0817950325363</v>
      </c>
      <c r="D55" s="332">
        <f t="shared" si="1"/>
        <v>30</v>
      </c>
    </row>
    <row r="56" spans="1:9" ht="14">
      <c r="A56" s="113">
        <v>50</v>
      </c>
      <c r="B56" s="263" t="s">
        <v>81</v>
      </c>
      <c r="C56" s="457">
        <f>(SLF!FC$6/Pop!D54)*1000</f>
        <v>14221.895760138461</v>
      </c>
      <c r="D56" s="333">
        <f t="shared" si="1"/>
        <v>3</v>
      </c>
    </row>
    <row r="57" spans="1:9" ht="15.75" customHeight="1">
      <c r="A57" s="113"/>
      <c r="B57" s="209" t="s">
        <v>82</v>
      </c>
      <c r="C57" s="203">
        <f>(SLF!AG$6/Pop!D55)*1000</f>
        <v>19812.392283355686</v>
      </c>
      <c r="D57" s="334" t="str">
        <f>CONCATENATE("(",RANK(C57,$C$7:$C$57),")")</f>
        <v>(1)</v>
      </c>
    </row>
    <row r="58" spans="1:9" ht="0.75" hidden="1" customHeight="1">
      <c r="A58" s="214"/>
      <c r="B58" s="114"/>
      <c r="C58" s="202"/>
      <c r="D58" s="214"/>
      <c r="E58" s="201"/>
      <c r="F58" s="202"/>
      <c r="G58" s="113"/>
    </row>
    <row r="59" spans="1:9" ht="19.5" customHeight="1">
      <c r="A59" s="697" t="s">
        <v>2356</v>
      </c>
      <c r="B59" s="697"/>
      <c r="C59" s="697"/>
      <c r="D59" s="697"/>
      <c r="E59" s="697"/>
      <c r="F59" s="697"/>
      <c r="G59" s="697"/>
    </row>
    <row r="60" spans="1:9" ht="21" customHeight="1">
      <c r="A60" s="697"/>
      <c r="B60" s="697"/>
      <c r="C60" s="697"/>
      <c r="D60" s="697"/>
      <c r="E60" s="697"/>
      <c r="F60" s="697"/>
      <c r="G60" s="697"/>
      <c r="H60" s="20"/>
      <c r="I60" s="19"/>
    </row>
    <row r="61" spans="1:9" ht="12.75" customHeight="1">
      <c r="A61" s="697"/>
      <c r="B61" s="697"/>
      <c r="C61" s="697"/>
      <c r="D61" s="697"/>
      <c r="E61" s="697"/>
      <c r="F61" s="697"/>
      <c r="G61" s="697"/>
    </row>
    <row r="62" spans="1:9" ht="12.75" customHeight="1">
      <c r="A62" s="697"/>
      <c r="B62" s="697"/>
      <c r="C62" s="697"/>
      <c r="D62" s="697"/>
      <c r="E62" s="697"/>
      <c r="F62" s="697"/>
      <c r="G62" s="697"/>
    </row>
    <row r="63" spans="1:9" ht="12.75" customHeight="1">
      <c r="A63" s="697"/>
      <c r="B63" s="697"/>
      <c r="C63" s="697"/>
      <c r="D63" s="697"/>
      <c r="E63" s="697"/>
      <c r="F63" s="697"/>
      <c r="G63" s="697"/>
    </row>
    <row r="64" spans="1:9" ht="12.75" customHeight="1">
      <c r="A64" s="697"/>
      <c r="B64" s="697"/>
      <c r="C64" s="697"/>
      <c r="D64" s="697"/>
      <c r="E64" s="697"/>
      <c r="F64" s="697"/>
      <c r="G64" s="697"/>
    </row>
    <row r="65" spans="1:7" ht="14">
      <c r="A65" s="113"/>
      <c r="B65" s="113"/>
      <c r="C65" s="113"/>
      <c r="D65" s="113"/>
      <c r="E65" s="113"/>
      <c r="F65" s="113"/>
      <c r="G65" s="113"/>
    </row>
    <row r="66" spans="1:7" ht="14.25" customHeight="1">
      <c r="A66" s="608" t="s">
        <v>2343</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6" activePane="bottomLeft" state="frozen"/>
      <selection activeCell="D31" sqref="D31"/>
      <selection pane="bottomLeft" activeCell="D31" sqref="D31"/>
    </sheetView>
  </sheetViews>
  <sheetFormatPr baseColWidth="10" defaultColWidth="9.33203125" defaultRowHeight="13"/>
  <cols>
    <col min="1" max="1" width="10.6640625" style="21" customWidth="1"/>
    <col min="2" max="3" width="11.6640625" style="21" customWidth="1"/>
    <col min="4" max="4" width="13.5" style="21" customWidth="1"/>
    <col min="5" max="5" width="14.33203125" style="21" customWidth="1"/>
    <col min="6" max="6" width="17" style="21" customWidth="1"/>
    <col min="7" max="8" width="9.33203125" style="21"/>
    <col min="9" max="9" width="9.83203125" style="21" bestFit="1" customWidth="1"/>
    <col min="10" max="14" width="11.33203125" style="21" customWidth="1"/>
    <col min="15" max="16384" width="9.33203125" style="21"/>
  </cols>
  <sheetData>
    <row r="1" spans="1:9" ht="14">
      <c r="A1" s="23"/>
      <c r="B1" s="684" t="s">
        <v>392</v>
      </c>
      <c r="C1" s="684"/>
      <c r="D1" s="684"/>
      <c r="E1" s="684"/>
      <c r="F1" s="684"/>
      <c r="G1" s="684"/>
    </row>
    <row r="2" spans="1:9" ht="18">
      <c r="B2" s="685" t="s">
        <v>374</v>
      </c>
      <c r="C2" s="685"/>
      <c r="D2" s="685"/>
      <c r="E2" s="685"/>
      <c r="F2" s="685"/>
      <c r="G2" s="685"/>
    </row>
    <row r="3" spans="1:9" ht="18">
      <c r="B3" s="700" t="s">
        <v>87</v>
      </c>
      <c r="C3" s="700"/>
      <c r="D3" s="700"/>
      <c r="E3" s="700"/>
      <c r="F3" s="700"/>
      <c r="G3" s="700"/>
    </row>
    <row r="4" spans="1:9" ht="18">
      <c r="B4" s="687" t="str">
        <f>CONCATENATE("Fiscal Year ",Pop!H1)</f>
        <v>Fiscal Year 2017</v>
      </c>
      <c r="C4" s="687"/>
      <c r="D4" s="687"/>
      <c r="E4" s="687"/>
      <c r="F4" s="687"/>
      <c r="G4" s="687"/>
    </row>
    <row r="5" spans="1:9" ht="18">
      <c r="B5" s="374"/>
      <c r="C5" s="375"/>
      <c r="D5" s="375"/>
      <c r="E5" s="375"/>
      <c r="F5" s="25"/>
      <c r="G5" s="24"/>
    </row>
    <row r="6" spans="1:9" ht="30">
      <c r="A6" s="16"/>
      <c r="B6" s="22" t="s">
        <v>28</v>
      </c>
      <c r="C6" s="99" t="s">
        <v>88</v>
      </c>
      <c r="D6" s="99" t="s">
        <v>89</v>
      </c>
      <c r="E6" s="99" t="s">
        <v>90</v>
      </c>
      <c r="F6" s="99" t="s">
        <v>91</v>
      </c>
      <c r="G6" s="99" t="s">
        <v>92</v>
      </c>
      <c r="H6" s="239"/>
    </row>
    <row r="7" spans="1:9" ht="14">
      <c r="A7" s="239"/>
      <c r="B7" s="239" t="s">
        <v>31</v>
      </c>
      <c r="C7" s="204">
        <f>(SLF!D$13)/(SLF!D$12)</f>
        <v>0.31885169190950569</v>
      </c>
      <c r="D7" s="204">
        <f>(SLF!D$15)/(SLF!D$12)</f>
        <v>0.23581178098285943</v>
      </c>
      <c r="E7" s="204">
        <f>(SLF!D$22)/(SLF!D$12)</f>
        <v>0.23280708038123554</v>
      </c>
      <c r="F7" s="204">
        <f>(SLF!D$23)/(SLF!D$12)</f>
        <v>3.2016179260902916E-2</v>
      </c>
      <c r="G7" s="204">
        <f>1-SUM(C7:F7)</f>
        <v>0.18051326746549634</v>
      </c>
    </row>
    <row r="8" spans="1:9" ht="14">
      <c r="A8" s="239"/>
      <c r="B8" s="248" t="s">
        <v>32</v>
      </c>
      <c r="C8" s="335">
        <f>(SLF!I$13)/(SLF!I$12)</f>
        <v>0.17266728651405841</v>
      </c>
      <c r="D8" s="335">
        <f>(SLF!I$15)/(SLF!I$12)</f>
        <v>0.30835117043114901</v>
      </c>
      <c r="E8" s="335">
        <f>(SLF!I$22)/(SLF!I$12)</f>
        <v>0.22818585074054518</v>
      </c>
      <c r="F8" s="335">
        <f>(SLF!I$23)/(SLF!I$12)</f>
        <v>3.1658659881823203E-2</v>
      </c>
      <c r="G8" s="335">
        <f t="shared" ref="G8:G58" si="0">1-SUM(C8:F8)</f>
        <v>0.25913703243242425</v>
      </c>
    </row>
    <row r="9" spans="1:9" ht="14">
      <c r="A9" s="239"/>
      <c r="B9" s="249" t="s">
        <v>33</v>
      </c>
      <c r="C9" s="336">
        <f>(SLF!L$13)/(SLF!L$12)</f>
        <v>0.51761067682551753</v>
      </c>
      <c r="D9" s="336">
        <f>(SLF!L$15)/(SLF!L$12)</f>
        <v>7.7164893883833227E-2</v>
      </c>
      <c r="E9" s="336">
        <f>(SLF!L$22)/(SLF!L$12)</f>
        <v>0</v>
      </c>
      <c r="F9" s="336">
        <f>(SLF!L$23)/(SLF!L$12)</f>
        <v>2.8966123083665318E-2</v>
      </c>
      <c r="G9" s="336">
        <f t="shared" si="0"/>
        <v>0.37625830620698397</v>
      </c>
    </row>
    <row r="10" spans="1:9" ht="14">
      <c r="A10" s="239"/>
      <c r="B10" s="248" t="s">
        <v>34</v>
      </c>
      <c r="C10" s="335">
        <f>(SLF!O$13)/(SLF!O$12)</f>
        <v>0.31660836987660379</v>
      </c>
      <c r="D10" s="335">
        <f>(SLF!O$15)/(SLF!O$12)</f>
        <v>0.39486853126495847</v>
      </c>
      <c r="E10" s="335">
        <f>(SLF!O$22)/(SLF!O$12)</f>
        <v>0.14080025328640169</v>
      </c>
      <c r="F10" s="335">
        <f>(SLF!O$23)/(SLF!O$12)</f>
        <v>1.5043211598346545E-2</v>
      </c>
      <c r="G10" s="335">
        <f t="shared" si="0"/>
        <v>0.13267963397368954</v>
      </c>
      <c r="I10" s="416"/>
    </row>
    <row r="11" spans="1:9" ht="14">
      <c r="A11" s="239"/>
      <c r="B11" s="249" t="s">
        <v>35</v>
      </c>
      <c r="C11" s="336">
        <f>(SLF!R$13)/(SLF!R$12)</f>
        <v>0.18499185637122031</v>
      </c>
      <c r="D11" s="336">
        <f>(SLF!R$15)/(SLF!R$12)</f>
        <v>0.37770251805062866</v>
      </c>
      <c r="E11" s="336">
        <f>(SLF!R$22)/(SLF!R$12)</f>
        <v>0.23032563863325509</v>
      </c>
      <c r="F11" s="336">
        <f>(SLF!R$23)/(SLF!R$12)</f>
        <v>3.3036286997921903E-2</v>
      </c>
      <c r="G11" s="336">
        <f t="shared" si="0"/>
        <v>0.17394369994697401</v>
      </c>
    </row>
    <row r="12" spans="1:9" ht="14">
      <c r="A12" s="239"/>
      <c r="B12" s="248" t="s">
        <v>36</v>
      </c>
      <c r="C12" s="335">
        <f>(SLF!U$13)/(SLF!U$12)</f>
        <v>0.26042960639444107</v>
      </c>
      <c r="D12" s="335">
        <f>(SLF!U$15)/(SLF!U$12)</f>
        <v>0.20188736123332404</v>
      </c>
      <c r="E12" s="335">
        <f>(SLF!U$22)/(SLF!U$12)</f>
        <v>0.34637161078755702</v>
      </c>
      <c r="F12" s="335">
        <f>(SLF!U$23)/(SLF!U$12)</f>
        <v>4.1601247078065826E-2</v>
      </c>
      <c r="G12" s="335">
        <f t="shared" si="0"/>
        <v>0.14971017450661206</v>
      </c>
    </row>
    <row r="13" spans="1:9" ht="14">
      <c r="A13" s="239"/>
      <c r="B13" s="249" t="s">
        <v>37</v>
      </c>
      <c r="C13" s="336">
        <f>(SLF!X$13)/(SLF!X$12)</f>
        <v>0.31597755392019239</v>
      </c>
      <c r="D13" s="336">
        <f>(SLF!X$15)/(SLF!X$12)</f>
        <v>0.27427021144125452</v>
      </c>
      <c r="E13" s="336">
        <f>(SLF!X$22)/(SLF!X$12)</f>
        <v>0.24780107990883948</v>
      </c>
      <c r="F13" s="336">
        <f>(SLF!X$23)/(SLF!X$12)</f>
        <v>1.9283627755251553E-2</v>
      </c>
      <c r="G13" s="336">
        <f t="shared" si="0"/>
        <v>0.14266752697446217</v>
      </c>
    </row>
    <row r="14" spans="1:9" ht="14">
      <c r="A14" s="239"/>
      <c r="B14" s="248" t="s">
        <v>38</v>
      </c>
      <c r="C14" s="335">
        <f>(SLF!AA$13)/(SLF!AA$12)</f>
        <v>0.39534522494325697</v>
      </c>
      <c r="D14" s="335">
        <f>(SLF!AA$15)/(SLF!AA$12)</f>
        <v>0.15520358097155335</v>
      </c>
      <c r="E14" s="335">
        <f>(SLF!AA$22)/(SLF!AA$12)</f>
        <v>0.29158667822488432</v>
      </c>
      <c r="F14" s="335">
        <f>(SLF!AA$23)/(SLF!AA$12)</f>
        <v>3.2869594225013704E-2</v>
      </c>
      <c r="G14" s="335">
        <f t="shared" si="0"/>
        <v>0.12499492163529169</v>
      </c>
    </row>
    <row r="15" spans="1:9" ht="14">
      <c r="A15" s="239"/>
      <c r="B15" s="249" t="s">
        <v>39</v>
      </c>
      <c r="C15" s="336">
        <f>(SLF!AD$13)/(SLF!AD$12)</f>
        <v>0.18887421416195738</v>
      </c>
      <c r="D15" s="336">
        <f>(SLF!AD$15)/(SLF!AD$12)</f>
        <v>0</v>
      </c>
      <c r="E15" s="336">
        <f>(SLF!AD$22)/(SLF!AD$12)</f>
        <v>0.26545169622117704</v>
      </c>
      <c r="F15" s="336">
        <f>(SLF!AD$23)/(SLF!AD$12)</f>
        <v>5.4050516892069619E-2</v>
      </c>
      <c r="G15" s="336">
        <f t="shared" si="0"/>
        <v>0.49162357272479595</v>
      </c>
    </row>
    <row r="16" spans="1:9" ht="14">
      <c r="A16" s="239"/>
      <c r="B16" s="248" t="s">
        <v>40</v>
      </c>
      <c r="C16" s="335">
        <f>(SLF!AJ$13)/(SLF!AJ$12)</f>
        <v>0.36411197652205385</v>
      </c>
      <c r="D16" s="335">
        <f>(SLF!AJ$15)/(SLF!AJ$12)</f>
        <v>0.36231924593046799</v>
      </c>
      <c r="E16" s="335">
        <f>(SLF!AJ$22)/(SLF!AJ$12)</f>
        <v>0</v>
      </c>
      <c r="F16" s="335">
        <f>(SLF!AJ$23)/(SLF!AJ$12)</f>
        <v>3.1111763392294881E-2</v>
      </c>
      <c r="G16" s="335">
        <f t="shared" si="0"/>
        <v>0.24245701415518328</v>
      </c>
      <c r="I16" s="416"/>
    </row>
    <row r="17" spans="1:9" ht="14">
      <c r="A17" s="239"/>
      <c r="B17" s="249" t="s">
        <v>41</v>
      </c>
      <c r="C17" s="336">
        <f>(SLF!AM$13)/(SLF!AM$12)</f>
        <v>0.31047260836576501</v>
      </c>
      <c r="D17" s="336">
        <f>(SLF!AM$15)/(SLF!AM$12)</f>
        <v>0.23851009006656088</v>
      </c>
      <c r="E17" s="336">
        <f>(SLF!AM$22)/(SLF!AM$12)</f>
        <v>0.28191638652079437</v>
      </c>
      <c r="F17" s="336">
        <f>(SLF!AM$23)/(SLF!AM$12)</f>
        <v>2.4959157832778436E-2</v>
      </c>
      <c r="G17" s="336">
        <f t="shared" si="0"/>
        <v>0.14414175721410138</v>
      </c>
      <c r="I17" s="416"/>
    </row>
    <row r="18" spans="1:9" ht="14">
      <c r="A18" s="239"/>
      <c r="B18" s="248" t="s">
        <v>42</v>
      </c>
      <c r="C18" s="335">
        <f>(SLF!AP$13)/(SLF!AP$12)</f>
        <v>0.18606932410954644</v>
      </c>
      <c r="D18" s="335">
        <f>(SLF!AP$15)/(SLF!AP$12)</f>
        <v>0.36612762201252852</v>
      </c>
      <c r="E18" s="335">
        <f>(SLF!AP$22)/(SLF!AP$12)</f>
        <v>0.22158585226397381</v>
      </c>
      <c r="F18" s="335">
        <f>(SLF!AP$23)/(SLF!AP$12)</f>
        <v>1.9544717211183293E-2</v>
      </c>
      <c r="G18" s="335">
        <f t="shared" si="0"/>
        <v>0.20667248440276786</v>
      </c>
    </row>
    <row r="19" spans="1:9" ht="14">
      <c r="A19" s="239"/>
      <c r="B19" s="249" t="s">
        <v>43</v>
      </c>
      <c r="C19" s="336">
        <f>(SLF!AS$13)/(SLF!AS$12)</f>
        <v>0.27419374305329258</v>
      </c>
      <c r="D19" s="336">
        <f>(SLF!AS$15)/(SLF!AS$12)</f>
        <v>0.25944928548935775</v>
      </c>
      <c r="E19" s="336">
        <f>(SLF!AS$22)/(SLF!AS$12)</f>
        <v>0.26023426049100751</v>
      </c>
      <c r="F19" s="336">
        <f>(SLF!AS$23)/(SLF!AS$12)</f>
        <v>3.39572223107827E-2</v>
      </c>
      <c r="G19" s="336">
        <f t="shared" si="0"/>
        <v>0.17216548865555947</v>
      </c>
    </row>
    <row r="20" spans="1:9" ht="14">
      <c r="A20" s="239"/>
      <c r="B20" s="248" t="s">
        <v>44</v>
      </c>
      <c r="C20" s="335">
        <f>(SLF!AV$13)/(SLF!AV$12)</f>
        <v>0.38838375250028501</v>
      </c>
      <c r="D20" s="335">
        <f>(SLF!AV$15)/(SLF!AV$12)</f>
        <v>0.19553450426247709</v>
      </c>
      <c r="E20" s="335">
        <f>(SLF!AV$22)/(SLF!AV$12)</f>
        <v>0.17987033666084154</v>
      </c>
      <c r="F20" s="335">
        <f>(SLF!AV$23)/(SLF!AV$12)</f>
        <v>3.9042294821000821E-2</v>
      </c>
      <c r="G20" s="335">
        <f t="shared" si="0"/>
        <v>0.19716911175539553</v>
      </c>
    </row>
    <row r="21" spans="1:9" ht="14">
      <c r="A21" s="239"/>
      <c r="B21" s="249" t="s">
        <v>45</v>
      </c>
      <c r="C21" s="336">
        <f>(SLF!AY$13)/(SLF!AY$12)</f>
        <v>0.26743890475446147</v>
      </c>
      <c r="D21" s="336">
        <f>(SLF!AY$15)/(SLF!AY$12)</f>
        <v>0.29142731879202799</v>
      </c>
      <c r="E21" s="336">
        <f>(SLF!AY$22)/(SLF!AY$12)</f>
        <v>0.23357575784221632</v>
      </c>
      <c r="F21" s="336">
        <f>(SLF!AY$23)/(SLF!AY$12)</f>
        <v>3.955820804943163E-2</v>
      </c>
      <c r="G21" s="336">
        <f t="shared" si="0"/>
        <v>0.16799981056186264</v>
      </c>
    </row>
    <row r="22" spans="1:9" ht="14">
      <c r="A22" s="239"/>
      <c r="B22" s="248" t="s">
        <v>46</v>
      </c>
      <c r="C22" s="335">
        <f>(SLF!BB$13)/(SLF!BB$12)</f>
        <v>0.32701202669773072</v>
      </c>
      <c r="D22" s="335">
        <f>(SLF!BB$15)/(SLF!BB$12)</f>
        <v>0.22600260023963292</v>
      </c>
      <c r="E22" s="335">
        <f>(SLF!BB$22)/(SLF!BB$12)</f>
        <v>0.23950554537455118</v>
      </c>
      <c r="F22" s="335">
        <f>(SLF!BB$23)/(SLF!BB$12)</f>
        <v>2.7529175273649318E-2</v>
      </c>
      <c r="G22" s="335">
        <f t="shared" si="0"/>
        <v>0.17995065241443586</v>
      </c>
    </row>
    <row r="23" spans="1:9" ht="14">
      <c r="A23" s="239"/>
      <c r="B23" s="249" t="s">
        <v>47</v>
      </c>
      <c r="C23" s="336">
        <f>(SLF!BE$13)/(SLF!BE$12)</f>
        <v>0.3343082777068746</v>
      </c>
      <c r="D23" s="336">
        <f>(SLF!BE$15)/(SLF!BE$12)</f>
        <v>0.31804419302241216</v>
      </c>
      <c r="E23" s="336">
        <f>(SLF!BE$22)/(SLF!BE$12)</f>
        <v>0.1723241679930029</v>
      </c>
      <c r="F23" s="336">
        <f>(SLF!BE$23)/(SLF!BE$12)</f>
        <v>2.8631696770941319E-2</v>
      </c>
      <c r="G23" s="336">
        <f t="shared" si="0"/>
        <v>0.14669166450676907</v>
      </c>
    </row>
    <row r="24" spans="1:9" ht="14">
      <c r="A24" s="239"/>
      <c r="B24" s="248" t="s">
        <v>48</v>
      </c>
      <c r="C24" s="335">
        <f>(SLF!BH$13)/(SLF!BH$12)</f>
        <v>0.21343446942587707</v>
      </c>
      <c r="D24" s="335">
        <f>(SLF!BH$15)/(SLF!BH$12)</f>
        <v>0.20127267535713306</v>
      </c>
      <c r="E24" s="335">
        <f>(SLF!BH$22)/(SLF!BH$12)</f>
        <v>0.33723146548811278</v>
      </c>
      <c r="F24" s="335">
        <f>(SLF!BH$23)/(SLF!BH$12)</f>
        <v>3.6859830768162717E-2</v>
      </c>
      <c r="G24" s="335">
        <f t="shared" si="0"/>
        <v>0.21120155896071435</v>
      </c>
    </row>
    <row r="25" spans="1:9" ht="14">
      <c r="A25" s="239"/>
      <c r="B25" s="249" t="s">
        <v>49</v>
      </c>
      <c r="C25" s="336">
        <f>(SLF!BK$13)/(SLF!BK$12)</f>
        <v>0.20808148208237046</v>
      </c>
      <c r="D25" s="336">
        <f>(SLF!BK$15)/(SLF!BK$12)</f>
        <v>0.4277105954604451</v>
      </c>
      <c r="E25" s="336">
        <f>(SLF!BK$22)/(SLF!BK$12)</f>
        <v>0.14591407412390389</v>
      </c>
      <c r="F25" s="336">
        <f>(SLF!BK$23)/(SLF!BK$12)</f>
        <v>1.4409733214093513E-2</v>
      </c>
      <c r="G25" s="336">
        <f t="shared" si="0"/>
        <v>0.20388411511918703</v>
      </c>
    </row>
    <row r="26" spans="1:9" ht="14">
      <c r="A26" s="239"/>
      <c r="B26" s="248" t="s">
        <v>50</v>
      </c>
      <c r="C26" s="335">
        <f>(SLF!BN$13)/(SLF!BN$12)</f>
        <v>0.40323441453226294</v>
      </c>
      <c r="D26" s="335">
        <f>(SLF!BN$15)/(SLF!BN$12)</f>
        <v>0.20368844179932674</v>
      </c>
      <c r="E26" s="335">
        <f>(SLF!BN$22)/(SLF!BN$12)</f>
        <v>0.21682358907565755</v>
      </c>
      <c r="F26" s="335">
        <f>(SLF!BN$23)/(SLF!BN$12)</f>
        <v>2.4755222231796884E-2</v>
      </c>
      <c r="G26" s="335">
        <f t="shared" si="0"/>
        <v>0.15149833236095578</v>
      </c>
    </row>
    <row r="27" spans="1:9" ht="14">
      <c r="A27" s="239"/>
      <c r="B27" s="249" t="s">
        <v>51</v>
      </c>
      <c r="C27" s="336">
        <f>(SLF!BQ$13)/(SLF!BQ$12)</f>
        <v>0.25756573384686626</v>
      </c>
      <c r="D27" s="336">
        <f>(SLF!BQ$15)/(SLF!BQ$12)</f>
        <v>0.12141718860218215</v>
      </c>
      <c r="E27" s="336">
        <f>(SLF!BQ$22)/(SLF!BQ$12)</f>
        <v>0.37936620196889409</v>
      </c>
      <c r="F27" s="336">
        <f>(SLF!BQ$23)/(SLF!BQ$12)</f>
        <v>2.6391367083846314E-2</v>
      </c>
      <c r="G27" s="336">
        <f t="shared" si="0"/>
        <v>0.21525950849821118</v>
      </c>
    </row>
    <row r="28" spans="1:9" ht="14">
      <c r="A28" s="239"/>
      <c r="B28" s="248" t="s">
        <v>52</v>
      </c>
      <c r="C28" s="335">
        <f>(SLF!BT$13)/(SLF!BT$12)</f>
        <v>0.37074814764486713</v>
      </c>
      <c r="D28" s="335">
        <f>(SLF!BT$15)/(SLF!BT$12)</f>
        <v>0.13852328896828858</v>
      </c>
      <c r="E28" s="335">
        <f>(SLF!BT$22)/(SLF!BT$12)</f>
        <v>0.32682478008828408</v>
      </c>
      <c r="F28" s="335">
        <f>(SLF!BT$23)/(SLF!BT$12)</f>
        <v>4.8753642166582012E-2</v>
      </c>
      <c r="G28" s="335">
        <f t="shared" si="0"/>
        <v>0.11515014113197819</v>
      </c>
    </row>
    <row r="29" spans="1:9" ht="14">
      <c r="A29" s="239"/>
      <c r="B29" s="249" t="s">
        <v>53</v>
      </c>
      <c r="C29" s="336">
        <f>(SLF!BW$13)/(SLF!BW$12)</f>
        <v>0.33795394315213817</v>
      </c>
      <c r="D29" s="336">
        <f>(SLF!BW$15)/(SLF!BW$12)</f>
        <v>0.22073422066680673</v>
      </c>
      <c r="E29" s="336">
        <f>(SLF!BW$22)/(SLF!BW$12)</f>
        <v>0.24002101629660402</v>
      </c>
      <c r="F29" s="336">
        <f>(SLF!BW$23)/(SLF!BW$12)</f>
        <v>2.8607219248649448E-2</v>
      </c>
      <c r="G29" s="336">
        <f t="shared" si="0"/>
        <v>0.17268360063580168</v>
      </c>
    </row>
    <row r="30" spans="1:9" ht="14">
      <c r="A30" s="239"/>
      <c r="B30" s="248" t="s">
        <v>54</v>
      </c>
      <c r="C30" s="335">
        <f>(SLF!BZ$13)/(SLF!BZ$12)</f>
        <v>0.25883781326741678</v>
      </c>
      <c r="D30" s="335">
        <f>(SLF!BZ$15)/(SLF!BZ$12)</f>
        <v>0.17754909032014096</v>
      </c>
      <c r="E30" s="335">
        <f>(SLF!BZ$22)/(SLF!BZ$12)</f>
        <v>0.31857818969499091</v>
      </c>
      <c r="F30" s="335">
        <f>(SLF!BZ$23)/(SLF!BZ$12)</f>
        <v>3.5678810221702252E-2</v>
      </c>
      <c r="G30" s="335">
        <f t="shared" si="0"/>
        <v>0.20935609649574904</v>
      </c>
    </row>
    <row r="31" spans="1:9" ht="14">
      <c r="A31" s="239"/>
      <c r="B31" s="249" t="s">
        <v>55</v>
      </c>
      <c r="C31" s="336">
        <f>(SLF!CC$13)/(SLF!CC$12)</f>
        <v>0.2765258046878325</v>
      </c>
      <c r="D31" s="336">
        <f>(SLF!CC$15)/(SLF!CC$12)</f>
        <v>0.32076130804722391</v>
      </c>
      <c r="E31" s="336">
        <f>(SLF!CC$22)/(SLF!CC$12)</f>
        <v>0.16685892811604516</v>
      </c>
      <c r="F31" s="336">
        <f>(SLF!CC$23)/(SLF!CC$12)</f>
        <v>3.7098365468461299E-2</v>
      </c>
      <c r="G31" s="336">
        <f t="shared" si="0"/>
        <v>0.19875559368043705</v>
      </c>
    </row>
    <row r="32" spans="1:9" ht="14">
      <c r="A32" s="239"/>
      <c r="B32" s="248" t="s">
        <v>56</v>
      </c>
      <c r="C32" s="335">
        <f>(SLF!CF$13)/(SLF!CF$12)</f>
        <v>0.27201349100316286</v>
      </c>
      <c r="D32" s="335">
        <f>(SLF!CF$15)/(SLF!CF$12)</f>
        <v>0.27429141319226474</v>
      </c>
      <c r="E32" s="335">
        <f>(SLF!CF$22)/(SLF!CF$12)</f>
        <v>0.28081171051843984</v>
      </c>
      <c r="F32" s="335">
        <f>(SLF!CF$23)/(SLF!CF$12)</f>
        <v>1.6418615633965617E-2</v>
      </c>
      <c r="G32" s="335">
        <f t="shared" si="0"/>
        <v>0.15646476965216705</v>
      </c>
    </row>
    <row r="33" spans="1:7" ht="14">
      <c r="A33" s="239"/>
      <c r="B33" s="249" t="s">
        <v>57</v>
      </c>
      <c r="C33" s="336">
        <f>(SLF!CI$13)/(SLF!CI$12)</f>
        <v>0.40415450654705981</v>
      </c>
      <c r="D33" s="336">
        <f>(SLF!CI$15)/(SLF!CI$12)</f>
        <v>0</v>
      </c>
      <c r="E33" s="336">
        <f>(SLF!CI$22)/(SLF!CI$12)</f>
        <v>0.28842909986099574</v>
      </c>
      <c r="F33" s="336">
        <f>(SLF!CI$23)/(SLF!CI$12)</f>
        <v>3.0607630127665035E-2</v>
      </c>
      <c r="G33" s="336">
        <f t="shared" si="0"/>
        <v>0.27680876346427952</v>
      </c>
    </row>
    <row r="34" spans="1:7" ht="14">
      <c r="A34" s="239"/>
      <c r="B34" s="248" t="s">
        <v>58</v>
      </c>
      <c r="C34" s="335">
        <f>(SLF!CL$13)/(SLF!CL$12)</f>
        <v>0.38230368715552826</v>
      </c>
      <c r="D34" s="335">
        <f>(SLF!CL$15)/(SLF!CL$12)</f>
        <v>0.22805666540257202</v>
      </c>
      <c r="E34" s="335">
        <f>(SLF!CL$22)/(SLF!CL$12)</f>
        <v>0.22705673326020467</v>
      </c>
      <c r="F34" s="335">
        <f>(SLF!CL$23)/(SLF!CL$12)</f>
        <v>2.6943351918445314E-2</v>
      </c>
      <c r="G34" s="335">
        <f t="shared" si="0"/>
        <v>0.13563956226324969</v>
      </c>
    </row>
    <row r="35" spans="1:7" ht="14">
      <c r="A35" s="239"/>
      <c r="B35" s="249" t="s">
        <v>59</v>
      </c>
      <c r="C35" s="336">
        <f>(SLF!CO$13)/(SLF!CO$12)</f>
        <v>0.2250770471952426</v>
      </c>
      <c r="D35" s="336">
        <f>(SLF!CO$15)/(SLF!CO$12)</f>
        <v>0.41068347859667087</v>
      </c>
      <c r="E35" s="336">
        <f>(SLF!CO$22)/(SLF!CO$12)</f>
        <v>0</v>
      </c>
      <c r="F35" s="336">
        <f>(SLF!CO$23)/(SLF!CO$12)</f>
        <v>0</v>
      </c>
      <c r="G35" s="336">
        <f t="shared" si="0"/>
        <v>0.36423947420808656</v>
      </c>
    </row>
    <row r="36" spans="1:7" ht="14">
      <c r="A36" s="239"/>
      <c r="B36" s="248" t="s">
        <v>60</v>
      </c>
      <c r="C36" s="335">
        <f>(SLF!CR$13)/(SLF!CR$12)</f>
        <v>0.67564995039528641</v>
      </c>
      <c r="D36" s="335">
        <f>(SLF!CR$15)/(SLF!CR$12)</f>
        <v>0</v>
      </c>
      <c r="E36" s="335">
        <f>(SLF!CR$22)/(SLF!CR$12)</f>
        <v>9.9083807371767463E-3</v>
      </c>
      <c r="F36" s="335">
        <f>(SLF!CR$23)/(SLF!CR$12)</f>
        <v>8.6821945942591724E-2</v>
      </c>
      <c r="G36" s="335">
        <f t="shared" si="0"/>
        <v>0.22761972292494514</v>
      </c>
    </row>
    <row r="37" spans="1:7" ht="14">
      <c r="A37" s="239"/>
      <c r="B37" s="249" t="s">
        <v>61</v>
      </c>
      <c r="C37" s="336">
        <f>(SLF!CU$13)/(SLF!CU$12)</f>
        <v>0.46944443100932665</v>
      </c>
      <c r="D37" s="336">
        <f>(SLF!CU$15)/(SLF!CU$12)</f>
        <v>0.15464166122544395</v>
      </c>
      <c r="E37" s="336">
        <f>(SLF!CU$22)/(SLF!CU$12)</f>
        <v>0.22503476739780578</v>
      </c>
      <c r="F37" s="336">
        <f>(SLF!CU$23)/(SLF!CU$12)</f>
        <v>3.4016589683441754E-2</v>
      </c>
      <c r="G37" s="336">
        <f t="shared" si="0"/>
        <v>0.11686255068398177</v>
      </c>
    </row>
    <row r="38" spans="1:7" ht="14">
      <c r="A38" s="239"/>
      <c r="B38" s="248" t="s">
        <v>62</v>
      </c>
      <c r="C38" s="335">
        <f>(SLF!CX$13)/(SLF!CX$12)</f>
        <v>0.19232999496704214</v>
      </c>
      <c r="D38" s="335">
        <f>(SLF!CX$15)/(SLF!CX$12)</f>
        <v>0.38954374577831363</v>
      </c>
      <c r="E38" s="335">
        <f>(SLF!CX$22)/(SLF!CX$12)</f>
        <v>0.15532418026481851</v>
      </c>
      <c r="F38" s="335">
        <f>(SLF!CX$23)/(SLF!CX$12)</f>
        <v>1.0659475268314201E-2</v>
      </c>
      <c r="G38" s="335">
        <f t="shared" si="0"/>
        <v>0.25214260372151143</v>
      </c>
    </row>
    <row r="39" spans="1:7" ht="14">
      <c r="A39" s="239"/>
      <c r="B39" s="249" t="s">
        <v>63</v>
      </c>
      <c r="C39" s="336">
        <f>(SLF!DA$13)/(SLF!DA$12)</f>
        <v>0.31984971387597794</v>
      </c>
      <c r="D39" s="336">
        <f>(SLF!DA$15)/(SLF!DA$12)</f>
        <v>0.17097874165694527</v>
      </c>
      <c r="E39" s="336">
        <f>(SLF!DA$22)/(SLF!DA$12)</f>
        <v>0.31714090638328407</v>
      </c>
      <c r="F39" s="336">
        <f>(SLF!DA$23)/(SLF!DA$12)</f>
        <v>5.9557944976617851E-2</v>
      </c>
      <c r="G39" s="336">
        <f t="shared" si="0"/>
        <v>0.13247269310717491</v>
      </c>
    </row>
    <row r="40" spans="1:7" ht="14">
      <c r="A40" s="239"/>
      <c r="B40" s="248" t="s">
        <v>64</v>
      </c>
      <c r="C40" s="335">
        <f>(SLF!DD$13)/(SLF!DD$12)</f>
        <v>0.24595338213818385</v>
      </c>
      <c r="D40" s="335">
        <f>(SLF!DD$15)/(SLF!DD$12)</f>
        <v>0.25907290516581494</v>
      </c>
      <c r="E40" s="335">
        <f>(SLF!DD$22)/(SLF!DD$12)</f>
        <v>0.29712762475704779</v>
      </c>
      <c r="F40" s="335">
        <f>(SLF!DD$23)/(SLF!DD$12)</f>
        <v>1.861092299745698E-2</v>
      </c>
      <c r="G40" s="335">
        <f t="shared" si="0"/>
        <v>0.17923516494149649</v>
      </c>
    </row>
    <row r="41" spans="1:7" ht="14">
      <c r="A41" s="239"/>
      <c r="B41" s="249" t="s">
        <v>65</v>
      </c>
      <c r="C41" s="336">
        <f>(SLF!DG$13)/(SLF!DG$12)</f>
        <v>0.24818006267828571</v>
      </c>
      <c r="D41" s="336">
        <f>(SLF!DG$15)/(SLF!DG$12)</f>
        <v>0.2214653955103941</v>
      </c>
      <c r="E41" s="336">
        <f>(SLF!DG$22)/(SLF!DG$12)</f>
        <v>6.3482378214358301E-2</v>
      </c>
      <c r="F41" s="336">
        <f>(SLF!DG$23)/(SLF!DG$12)</f>
        <v>1.2094369902024695E-2</v>
      </c>
      <c r="G41" s="336">
        <f t="shared" si="0"/>
        <v>0.4547777936949372</v>
      </c>
    </row>
    <row r="42" spans="1:7" ht="14">
      <c r="A42" s="239"/>
      <c r="B42" s="248" t="s">
        <v>66</v>
      </c>
      <c r="C42" s="335">
        <f>(SLF!DJ$13)/(SLF!DJ$12)</f>
        <v>0.28100873051646169</v>
      </c>
      <c r="D42" s="335">
        <f>(SLF!DJ$15)/(SLF!DJ$12)</f>
        <v>0.2856700272265304</v>
      </c>
      <c r="E42" s="335">
        <f>(SLF!DJ$22)/(SLF!DJ$12)</f>
        <v>0.25772283011907132</v>
      </c>
      <c r="F42" s="335">
        <f>(SLF!DJ$23)/(SLF!DJ$12)</f>
        <v>3.9822357867560446E-3</v>
      </c>
      <c r="G42" s="335">
        <f t="shared" si="0"/>
        <v>0.17161617635118054</v>
      </c>
    </row>
    <row r="43" spans="1:7" ht="14">
      <c r="A43" s="239"/>
      <c r="B43" s="249" t="s">
        <v>67</v>
      </c>
      <c r="C43" s="336">
        <f>(SLF!DM$13)/(SLF!DM$12)</f>
        <v>0.20612492190748249</v>
      </c>
      <c r="D43" s="336">
        <f>(SLF!DM$15)/(SLF!DM$12)</f>
        <v>0.33453736578958587</v>
      </c>
      <c r="E43" s="336">
        <f>(SLF!DM$22)/(SLF!DM$12)</f>
        <v>0.22407705157098537</v>
      </c>
      <c r="F43" s="336">
        <f>(SLF!DM$23)/(SLF!DM$12)</f>
        <v>1.1330429552260955E-2</v>
      </c>
      <c r="G43" s="336">
        <f t="shared" si="0"/>
        <v>0.22393023117968536</v>
      </c>
    </row>
    <row r="44" spans="1:7" ht="14">
      <c r="A44" s="239"/>
      <c r="B44" s="248" t="s">
        <v>68</v>
      </c>
      <c r="C44" s="335">
        <f>(SLF!DP$13)/(SLF!DP$12)</f>
        <v>0.31430072691231198</v>
      </c>
      <c r="D44" s="335">
        <f>(SLF!DP$15)/(SLF!DP$12)</f>
        <v>0</v>
      </c>
      <c r="E44" s="335">
        <f>(SLF!DP$22)/(SLF!DP$12)</f>
        <v>0.42712648510748313</v>
      </c>
      <c r="F44" s="335">
        <f>(SLF!DP$23)/(SLF!DP$12)</f>
        <v>3.657377606386699E-2</v>
      </c>
      <c r="G44" s="335">
        <f t="shared" si="0"/>
        <v>0.22199901191633786</v>
      </c>
    </row>
    <row r="45" spans="1:7" ht="14">
      <c r="A45" s="239"/>
      <c r="B45" s="249" t="s">
        <v>69</v>
      </c>
      <c r="C45" s="336">
        <f>(SLF!DS$13)/(SLF!DS$12)</f>
        <v>0.29584175952524006</v>
      </c>
      <c r="D45" s="336">
        <f>(SLF!DS$15)/(SLF!DS$12)</f>
        <v>0.17300056120545704</v>
      </c>
      <c r="E45" s="336">
        <f>(SLF!DS$22)/(SLF!DS$12)</f>
        <v>0.25917229013585036</v>
      </c>
      <c r="F45" s="336">
        <f>(SLF!DS$23)/(SLF!DS$12)</f>
        <v>4.316593072555152E-2</v>
      </c>
      <c r="G45" s="336">
        <f t="shared" si="0"/>
        <v>0.22881945840790097</v>
      </c>
    </row>
    <row r="46" spans="1:7" ht="14">
      <c r="A46" s="239"/>
      <c r="B46" s="248" t="s">
        <v>70</v>
      </c>
      <c r="C46" s="335">
        <f>(SLF!DV$13)/(SLF!DV$12)</f>
        <v>0.43275648442375209</v>
      </c>
      <c r="D46" s="335">
        <f>(SLF!DV$15)/(SLF!DV$12)</f>
        <v>0.16955930644714723</v>
      </c>
      <c r="E46" s="335">
        <f>(SLF!DV$22)/(SLF!DV$12)</f>
        <v>0.21083287911154389</v>
      </c>
      <c r="F46" s="335">
        <f>(SLF!DV$23)/(SLF!DV$12)</f>
        <v>2.2076965790505026E-2</v>
      </c>
      <c r="G46" s="335">
        <f t="shared" si="0"/>
        <v>0.16477436422705172</v>
      </c>
    </row>
    <row r="47" spans="1:7" ht="14">
      <c r="A47" s="239"/>
      <c r="B47" s="249" t="s">
        <v>71</v>
      </c>
      <c r="C47" s="336">
        <f>(SLF!DY$13)/(SLF!DY$12)</f>
        <v>0.34105547546664006</v>
      </c>
      <c r="D47" s="336">
        <f>(SLF!DY$15)/(SLF!DY$12)</f>
        <v>0.21583905869341069</v>
      </c>
      <c r="E47" s="336">
        <f>(SLF!DY$22)/(SLF!DY$12)</f>
        <v>0.23422267369815616</v>
      </c>
      <c r="F47" s="336">
        <f>(SLF!DY$23)/(SLF!DY$12)</f>
        <v>2.1241201331847724E-2</v>
      </c>
      <c r="G47" s="336">
        <f t="shared" si="0"/>
        <v>0.18764159080994536</v>
      </c>
    </row>
    <row r="48" spans="1:7" ht="14">
      <c r="A48" s="239"/>
      <c r="B48" s="248" t="s">
        <v>72</v>
      </c>
      <c r="C48" s="335">
        <f>(SLF!EB$13)/(SLF!EB$12)</f>
        <v>0.38039872154940774</v>
      </c>
      <c r="D48" s="335">
        <f>(SLF!EB$15)/(SLF!EB$12)</f>
        <v>0.38671463947419138</v>
      </c>
      <c r="E48" s="335">
        <f>(SLF!EB$22)/(SLF!EB$12)</f>
        <v>0</v>
      </c>
      <c r="F48" s="335">
        <f>(SLF!EB$23)/(SLF!EB$12)</f>
        <v>8.2592359346647347E-3</v>
      </c>
      <c r="G48" s="335">
        <f t="shared" si="0"/>
        <v>0.22462740304173612</v>
      </c>
    </row>
    <row r="49" spans="1:8" ht="14">
      <c r="A49" s="239"/>
      <c r="B49" s="249" t="s">
        <v>73</v>
      </c>
      <c r="C49" s="336">
        <f>(SLF!EE$13)/(SLF!EE$12)</f>
        <v>0.25720834385645774</v>
      </c>
      <c r="D49" s="336">
        <f>(SLF!EE$15)/(SLF!EE$12)</f>
        <v>0.40913539967373574</v>
      </c>
      <c r="E49" s="336">
        <f>(SLF!EE$22)/(SLF!EE$12)</f>
        <v>1.0941583637938573E-2</v>
      </c>
      <c r="F49" s="336">
        <f>(SLF!EE$23)/(SLF!EE$12)</f>
        <v>7.5557404610157086E-2</v>
      </c>
      <c r="G49" s="336">
        <f t="shared" si="0"/>
        <v>0.24715726822171069</v>
      </c>
    </row>
    <row r="50" spans="1:8" ht="14">
      <c r="A50" s="239"/>
      <c r="B50" s="248" t="s">
        <v>74</v>
      </c>
      <c r="C50" s="335">
        <f>(SLF!EH$13)/(SLF!EH$12)</f>
        <v>0.44986571134422154</v>
      </c>
      <c r="D50" s="335">
        <f>(SLF!EH$15)/(SLF!EH$12)</f>
        <v>0.34274422639559621</v>
      </c>
      <c r="E50" s="335">
        <f>(SLF!EH$22)/(SLF!EH$12)</f>
        <v>0</v>
      </c>
      <c r="F50" s="335">
        <f>(SLF!EH$23)/(SLF!EH$12)</f>
        <v>0</v>
      </c>
      <c r="G50" s="335">
        <f t="shared" si="0"/>
        <v>0.20739006226018231</v>
      </c>
    </row>
    <row r="51" spans="1:8" ht="14">
      <c r="A51" s="239"/>
      <c r="B51" s="249" t="s">
        <v>75</v>
      </c>
      <c r="C51" s="336">
        <f>(SLF!EK$13)/(SLF!EK$12)</f>
        <v>0.2553355560901085</v>
      </c>
      <c r="D51" s="336">
        <f>(SLF!EK$15)/(SLF!EK$12)</f>
        <v>0.26350120912860969</v>
      </c>
      <c r="E51" s="336">
        <f>(SLF!EK$22)/(SLF!EK$12)</f>
        <v>0.28719919401472022</v>
      </c>
      <c r="F51" s="336">
        <f>(SLF!EK$23)/(SLF!EK$12)</f>
        <v>2.6138924915694896E-2</v>
      </c>
      <c r="G51" s="336">
        <f t="shared" si="0"/>
        <v>0.16782511585086657</v>
      </c>
    </row>
    <row r="52" spans="1:8" ht="14">
      <c r="A52" s="239"/>
      <c r="B52" s="248" t="s">
        <v>76</v>
      </c>
      <c r="C52" s="335">
        <f>(SLF!EN$13)/(SLF!EN$12)</f>
        <v>0.44171217119380635</v>
      </c>
      <c r="D52" s="335">
        <f>(SLF!EN$15)/(SLF!EN$12)</f>
        <v>0.10371349791613461</v>
      </c>
      <c r="E52" s="335">
        <f>(SLF!EN$22)/(SLF!EN$12)</f>
        <v>0.19700290035064891</v>
      </c>
      <c r="F52" s="335">
        <f>(SLF!EN$23)/(SLF!EN$12)</f>
        <v>2.1563211642942146E-2</v>
      </c>
      <c r="G52" s="335">
        <f t="shared" si="0"/>
        <v>0.23600821889646795</v>
      </c>
    </row>
    <row r="53" spans="1:8" ht="14">
      <c r="A53" s="239"/>
      <c r="B53" s="249" t="s">
        <v>77</v>
      </c>
      <c r="C53" s="336">
        <f>(SLF!EQ$13)/(SLF!EQ$12)</f>
        <v>0.34443245155159807</v>
      </c>
      <c r="D53" s="336">
        <f>(SLF!EQ$15)/(SLF!EQ$12)</f>
        <v>0.13373539032581575</v>
      </c>
      <c r="E53" s="336">
        <f>(SLF!EQ$22)/(SLF!EQ$12)</f>
        <v>0.32141922207995077</v>
      </c>
      <c r="F53" s="336">
        <f>(SLF!EQ$23)/(SLF!EQ$12)</f>
        <v>2.0363523288493082E-2</v>
      </c>
      <c r="G53" s="336">
        <f t="shared" si="0"/>
        <v>0.18004941275414232</v>
      </c>
    </row>
    <row r="54" spans="1:8" ht="14">
      <c r="A54" s="239"/>
      <c r="B54" s="248" t="s">
        <v>78</v>
      </c>
      <c r="C54" s="335">
        <f>(SLF!ET$13)/(SLF!ET$12)</f>
        <v>0.28041119900317224</v>
      </c>
      <c r="D54" s="335">
        <f>(SLF!ET$15)/(SLF!ET$12)</f>
        <v>0.46356347005148801</v>
      </c>
      <c r="E54" s="335">
        <f>(SLF!ET$22)/(SLF!ET$12)</f>
        <v>0</v>
      </c>
      <c r="F54" s="335">
        <f>(SLF!ET$23)/(SLF!ET$12)</f>
        <v>0</v>
      </c>
      <c r="G54" s="335">
        <f t="shared" si="0"/>
        <v>0.25602533094533975</v>
      </c>
    </row>
    <row r="55" spans="1:8" ht="14">
      <c r="A55" s="239"/>
      <c r="B55" s="249" t="s">
        <v>79</v>
      </c>
      <c r="C55" s="336">
        <f>(SLF!EW$13)/(SLF!EW$12)</f>
        <v>0.23967264121411927</v>
      </c>
      <c r="D55" s="336">
        <f>(SLF!EW$15)/(SLF!EW$12)</f>
        <v>0.19161718653112178</v>
      </c>
      <c r="E55" s="336">
        <f>(SLF!EW$22)/(SLF!EW$12)</f>
        <v>0.25246818408378108</v>
      </c>
      <c r="F55" s="336">
        <f>(SLF!EW$23)/(SLF!EW$12)</f>
        <v>1.618824772605262E-2</v>
      </c>
      <c r="G55" s="336">
        <f t="shared" si="0"/>
        <v>0.30005374044492528</v>
      </c>
    </row>
    <row r="56" spans="1:8" ht="14">
      <c r="A56" s="239"/>
      <c r="B56" s="248" t="s">
        <v>80</v>
      </c>
      <c r="C56" s="335">
        <f>(SLF!EZ$13)/(SLF!EZ$12)</f>
        <v>0.33839413540513946</v>
      </c>
      <c r="D56" s="335">
        <f>(SLF!EZ$15)/(SLF!EZ$12)</f>
        <v>0.19803929410719001</v>
      </c>
      <c r="E56" s="335">
        <f>(SLF!EZ$22)/(SLF!EZ$12)</f>
        <v>0.27507516473443239</v>
      </c>
      <c r="F56" s="335">
        <f>(SLF!EZ$23)/(SLF!EZ$12)</f>
        <v>3.3877177260423205E-2</v>
      </c>
      <c r="G56" s="335">
        <f t="shared" si="0"/>
        <v>0.15461422849281503</v>
      </c>
    </row>
    <row r="57" spans="1:8" ht="14">
      <c r="A57" s="239"/>
      <c r="B57" s="249" t="s">
        <v>81</v>
      </c>
      <c r="C57" s="336">
        <f>(SLF!FC$13)/(SLF!FC$12)</f>
        <v>0.44453357558048695</v>
      </c>
      <c r="D57" s="336">
        <f>(SLF!FC$15)/(SLF!FC$12)</f>
        <v>0.23759423871368821</v>
      </c>
      <c r="E57" s="336">
        <f>(SLF!FC$22)/(SLF!FC$12)</f>
        <v>0</v>
      </c>
      <c r="F57" s="336">
        <f>(SLF!FC$23)/(SLF!FC$12)</f>
        <v>0</v>
      </c>
      <c r="G57" s="336">
        <f t="shared" si="0"/>
        <v>0.31787218570582487</v>
      </c>
    </row>
    <row r="58" spans="1:8" ht="14">
      <c r="A58" s="239"/>
      <c r="B58" s="215" t="s">
        <v>82</v>
      </c>
      <c r="C58" s="205">
        <f>(SLF!AG$13)/(SLF!AG$12)</f>
        <v>0.32618214270960805</v>
      </c>
      <c r="D58" s="205">
        <f>(SLF!AG$15)/(SLF!AG$12)</f>
        <v>0.18354616793108461</v>
      </c>
      <c r="E58" s="205">
        <f>(SLF!AG$22)/(SLF!AG$12)</f>
        <v>0.26264909732843983</v>
      </c>
      <c r="F58" s="205">
        <f>(SLF!AG$23)/(SLF!AG$12)</f>
        <v>7.4336750596979459E-2</v>
      </c>
      <c r="G58" s="205">
        <f t="shared" si="0"/>
        <v>0.15328584143388801</v>
      </c>
    </row>
    <row r="59" spans="1:8" ht="14">
      <c r="A59" s="239"/>
      <c r="B59" s="204"/>
      <c r="C59" s="204"/>
      <c r="D59" s="204"/>
      <c r="E59" s="204"/>
      <c r="F59" s="204"/>
      <c r="G59" s="239"/>
      <c r="H59" s="239"/>
    </row>
    <row r="60" spans="1:8" ht="50.25" customHeight="1">
      <c r="A60" s="699" t="s">
        <v>2227</v>
      </c>
      <c r="B60" s="699"/>
      <c r="C60" s="699"/>
      <c r="D60" s="699"/>
      <c r="E60" s="699"/>
      <c r="F60" s="699"/>
      <c r="G60" s="239"/>
      <c r="H60" s="239"/>
    </row>
    <row r="61" spans="1:8" ht="14">
      <c r="A61" s="239" t="s">
        <v>375</v>
      </c>
      <c r="B61" s="239"/>
      <c r="C61" s="239"/>
      <c r="D61" s="239"/>
      <c r="E61" s="239"/>
      <c r="F61" s="239"/>
      <c r="G61" s="239"/>
      <c r="H61" s="239"/>
    </row>
    <row r="62" spans="1:8" ht="14">
      <c r="A62" s="239"/>
      <c r="B62" s="239"/>
      <c r="C62" s="239"/>
      <c r="D62" s="239"/>
      <c r="E62" s="239"/>
      <c r="F62" s="239"/>
      <c r="G62" s="239"/>
      <c r="H62" s="239"/>
    </row>
    <row r="63" spans="1:8" ht="14">
      <c r="A63" s="605" t="s">
        <v>2343</v>
      </c>
      <c r="B63" s="403"/>
      <c r="C63" s="403"/>
      <c r="D63" s="403"/>
      <c r="E63" s="403"/>
      <c r="F63" s="403"/>
      <c r="G63" s="239"/>
      <c r="H63" s="239"/>
    </row>
    <row r="64" spans="1:8" ht="14">
      <c r="A64" s="239"/>
      <c r="B64" s="239"/>
      <c r="C64" s="239"/>
      <c r="D64" s="239"/>
      <c r="E64" s="239"/>
      <c r="F64" s="239"/>
      <c r="G64" s="239"/>
      <c r="H64" s="239"/>
    </row>
    <row r="65" spans="1:8" ht="14">
      <c r="A65" s="239"/>
      <c r="B65" s="239"/>
      <c r="C65" s="239"/>
      <c r="D65" s="239"/>
      <c r="E65" s="239"/>
      <c r="F65" s="239"/>
      <c r="G65" s="239"/>
      <c r="H65" s="239"/>
    </row>
    <row r="67" spans="1:8" ht="14">
      <c r="B67" s="239"/>
    </row>
    <row r="68" spans="1:8" ht="14">
      <c r="B68" s="219"/>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43" workbookViewId="0">
      <selection activeCell="D31" sqref="D31"/>
    </sheetView>
  </sheetViews>
  <sheetFormatPr baseColWidth="10" defaultColWidth="8.83203125" defaultRowHeight="15"/>
  <cols>
    <col min="1" max="1" width="17.6640625" customWidth="1"/>
    <col min="3" max="3" width="14.5" style="419" customWidth="1"/>
    <col min="4" max="4" width="8.5" customWidth="1"/>
    <col min="6" max="6" width="10.6640625" bestFit="1" customWidth="1"/>
    <col min="8" max="8" width="17.6640625" bestFit="1" customWidth="1"/>
  </cols>
  <sheetData>
    <row r="1" spans="1:55" s="257" customFormat="1" ht="18.75" customHeight="1">
      <c r="C1" s="418" t="s">
        <v>391</v>
      </c>
    </row>
    <row r="2" spans="1:55" s="257" customFormat="1" ht="18.75" customHeight="1">
      <c r="A2" s="583" t="s">
        <v>346</v>
      </c>
    </row>
    <row r="3" spans="1:55" s="257" customFormat="1" ht="18.75" customHeight="1">
      <c r="C3" s="418" t="s">
        <v>704</v>
      </c>
      <c r="H3" s="17"/>
      <c r="I3" s="17"/>
      <c r="J3" s="17"/>
      <c r="K3" s="17"/>
      <c r="L3" s="17"/>
      <c r="M3" s="17"/>
      <c r="N3" s="17"/>
      <c r="O3" s="17"/>
      <c r="P3" s="17"/>
      <c r="Q3" s="17"/>
      <c r="R3" s="17"/>
      <c r="S3" s="17"/>
      <c r="T3" s="17"/>
      <c r="U3" s="17"/>
      <c r="V3" s="17"/>
      <c r="W3" s="17"/>
    </row>
    <row r="4" spans="1:55" s="257" customFormat="1">
      <c r="C4" s="419"/>
    </row>
    <row r="5" spans="1:55" s="52" customFormat="1" ht="60">
      <c r="B5" s="70" t="s">
        <v>28</v>
      </c>
      <c r="C5" s="420" t="s">
        <v>376</v>
      </c>
      <c r="D5" s="261" t="s">
        <v>30</v>
      </c>
    </row>
    <row r="6" spans="1:55">
      <c r="A6" s="474"/>
      <c r="B6" s="451" t="s">
        <v>31</v>
      </c>
      <c r="C6" s="289">
        <f>(SLF!D$8/SLF!D$6)</f>
        <v>0.22736578885506117</v>
      </c>
      <c r="D6" s="451"/>
      <c r="E6" s="258" t="s">
        <v>93</v>
      </c>
    </row>
    <row r="7" spans="1:55">
      <c r="A7" s="474">
        <v>1</v>
      </c>
      <c r="B7" s="215" t="s">
        <v>32</v>
      </c>
      <c r="C7" s="481">
        <f>(SLF!J$8/SLF!J$6)</f>
        <v>0.36818292567817906</v>
      </c>
      <c r="D7" s="215">
        <f>RANK(C7,$C$7:$C$56)</f>
        <v>14</v>
      </c>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row>
    <row r="8" spans="1:55">
      <c r="A8" s="474">
        <v>2</v>
      </c>
      <c r="B8" s="456" t="s">
        <v>33</v>
      </c>
      <c r="C8" s="303">
        <f>(SLF!M$8/SLF!M$6)</f>
        <v>0.39288484446299377</v>
      </c>
      <c r="D8" s="456">
        <f>RANK(C8,$C$7:$C$56)</f>
        <v>7</v>
      </c>
      <c r="E8" s="257"/>
      <c r="F8" s="471"/>
      <c r="H8" s="17"/>
      <c r="I8" s="17"/>
      <c r="J8" s="17"/>
      <c r="K8" s="17"/>
      <c r="L8" s="17"/>
      <c r="M8" s="17"/>
      <c r="N8" s="17"/>
      <c r="O8" s="17"/>
      <c r="P8" s="17"/>
      <c r="Q8" s="17"/>
      <c r="R8" s="17"/>
      <c r="S8" s="17"/>
      <c r="T8" s="17"/>
      <c r="U8" s="17"/>
      <c r="V8" s="17"/>
      <c r="W8" s="17"/>
      <c r="X8" s="17"/>
      <c r="Y8" s="17"/>
      <c r="Z8" s="17"/>
      <c r="AA8" s="17"/>
      <c r="AB8" s="17"/>
      <c r="AC8" s="17"/>
    </row>
    <row r="9" spans="1:55">
      <c r="A9" s="474">
        <v>3</v>
      </c>
      <c r="B9" s="215" t="s">
        <v>34</v>
      </c>
      <c r="C9" s="481">
        <f>(SLF!P$8/SLF!P$6)</f>
        <v>0.43147742138800299</v>
      </c>
      <c r="D9" s="215">
        <f t="shared" ref="D9:D56" si="0">RANK(C9,$C$7:$C$56)</f>
        <v>5</v>
      </c>
      <c r="E9" s="257"/>
      <c r="F9" s="471"/>
      <c r="H9" s="17"/>
      <c r="I9" s="17"/>
      <c r="J9" s="17"/>
      <c r="K9" s="17"/>
      <c r="L9" s="17"/>
      <c r="M9" s="17"/>
      <c r="N9" s="17"/>
      <c r="O9" s="17"/>
      <c r="P9" s="17"/>
      <c r="Q9" s="17"/>
      <c r="R9" s="17"/>
      <c r="S9" s="17"/>
      <c r="T9" s="17"/>
      <c r="U9" s="17"/>
      <c r="V9" s="17"/>
      <c r="W9" s="17"/>
      <c r="X9" s="17"/>
      <c r="Y9" s="17"/>
      <c r="Z9" s="17"/>
      <c r="AA9" s="17"/>
      <c r="AB9" s="17"/>
      <c r="AC9" s="17"/>
    </row>
    <row r="10" spans="1:55">
      <c r="A10" s="474">
        <v>4</v>
      </c>
      <c r="B10" s="456" t="s">
        <v>35</v>
      </c>
      <c r="C10" s="303">
        <f>(SLF!S$8/SLF!S$6)</f>
        <v>0.37191624242353172</v>
      </c>
      <c r="D10" s="456">
        <f t="shared" si="0"/>
        <v>13</v>
      </c>
      <c r="E10" s="257"/>
      <c r="H10" s="17"/>
      <c r="I10" s="17"/>
      <c r="J10" s="17"/>
      <c r="K10" s="17"/>
      <c r="L10" s="17"/>
      <c r="M10" s="17"/>
      <c r="N10" s="17"/>
      <c r="O10" s="17"/>
      <c r="P10" s="17"/>
      <c r="Q10" s="17"/>
      <c r="R10" s="17"/>
      <c r="S10" s="17"/>
      <c r="T10" s="17"/>
      <c r="U10" s="17"/>
      <c r="V10" s="17"/>
      <c r="W10" s="17"/>
      <c r="X10" s="17"/>
      <c r="Y10" s="17"/>
      <c r="Z10" s="17"/>
      <c r="AA10" s="17"/>
      <c r="AB10" s="17"/>
      <c r="AC10" s="17"/>
    </row>
    <row r="11" spans="1:55">
      <c r="A11" s="474">
        <v>5</v>
      </c>
      <c r="B11" s="215" t="s">
        <v>36</v>
      </c>
      <c r="C11" s="481">
        <f>(SLF!V$8/SLF!V$6)</f>
        <v>0.30656633977515108</v>
      </c>
      <c r="D11" s="215">
        <f t="shared" si="0"/>
        <v>34</v>
      </c>
      <c r="E11" s="257"/>
    </row>
    <row r="12" spans="1:55">
      <c r="A12" s="474">
        <v>6</v>
      </c>
      <c r="B12" s="456" t="s">
        <v>37</v>
      </c>
      <c r="C12" s="289">
        <f>(SLF!Y$8/SLF!Y$6)</f>
        <v>0.30041144570402173</v>
      </c>
      <c r="D12" s="451">
        <f t="shared" si="0"/>
        <v>36</v>
      </c>
      <c r="E12" s="257"/>
    </row>
    <row r="13" spans="1:55">
      <c r="A13" s="474">
        <v>7</v>
      </c>
      <c r="B13" s="459" t="s">
        <v>38</v>
      </c>
      <c r="C13" s="481">
        <f>(SLF!AB$8/SLF!AB$6)</f>
        <v>0.27044805044579057</v>
      </c>
      <c r="D13" s="215">
        <f t="shared" si="0"/>
        <v>43</v>
      </c>
      <c r="E13" s="257"/>
    </row>
    <row r="14" spans="1:55">
      <c r="A14" s="474">
        <v>8</v>
      </c>
      <c r="B14" s="456" t="s">
        <v>39</v>
      </c>
      <c r="C14" s="303">
        <f>(SLF!AE$8/SLF!AE$6)</f>
        <v>0.28127813105034899</v>
      </c>
      <c r="D14" s="456">
        <f t="shared" si="0"/>
        <v>42</v>
      </c>
      <c r="E14" s="257"/>
    </row>
    <row r="15" spans="1:55">
      <c r="A15" s="474">
        <v>9</v>
      </c>
      <c r="B15" s="459" t="s">
        <v>40</v>
      </c>
      <c r="C15" s="481">
        <f>(SLF!AK$8/SLF!AK$6)</f>
        <v>0.32785681881550621</v>
      </c>
      <c r="D15" s="215">
        <f t="shared" si="0"/>
        <v>27</v>
      </c>
      <c r="E15" s="257"/>
    </row>
    <row r="16" spans="1:55">
      <c r="A16" s="474">
        <v>10</v>
      </c>
      <c r="B16" s="456" t="s">
        <v>41</v>
      </c>
      <c r="C16" s="303">
        <f>(SLF!AN$8/SLF!AN$6)</f>
        <v>0.34313040667065903</v>
      </c>
      <c r="D16" s="456">
        <f t="shared" si="0"/>
        <v>18</v>
      </c>
      <c r="E16" s="257"/>
    </row>
    <row r="17" spans="1:5">
      <c r="A17" s="474">
        <v>11</v>
      </c>
      <c r="B17" s="459" t="s">
        <v>42</v>
      </c>
      <c r="C17" s="481">
        <f>(SLF!AQ$8/SLF!AQ$6)</f>
        <v>0.2066388802075822</v>
      </c>
      <c r="D17" s="215">
        <f t="shared" si="0"/>
        <v>50</v>
      </c>
      <c r="E17" s="257"/>
    </row>
    <row r="18" spans="1:5">
      <c r="A18" s="474">
        <v>12</v>
      </c>
      <c r="B18" s="456" t="s">
        <v>43</v>
      </c>
      <c r="C18" s="289">
        <f>(SLF!AT$8/SLF!AT$6)</f>
        <v>0.30740753455402742</v>
      </c>
      <c r="D18" s="451">
        <f t="shared" si="0"/>
        <v>33</v>
      </c>
      <c r="E18" s="257"/>
    </row>
    <row r="19" spans="1:5">
      <c r="A19" s="474">
        <v>13</v>
      </c>
      <c r="B19" s="459" t="s">
        <v>44</v>
      </c>
      <c r="C19" s="481">
        <f>(SLF!AW$8/SLF!AW$6)</f>
        <v>0.28450595281718899</v>
      </c>
      <c r="D19" s="215">
        <f t="shared" si="0"/>
        <v>41</v>
      </c>
      <c r="E19" s="257"/>
    </row>
    <row r="20" spans="1:5">
      <c r="A20" s="474">
        <v>14</v>
      </c>
      <c r="B20" s="456" t="s">
        <v>45</v>
      </c>
      <c r="C20" s="303">
        <f>(SLF!AZ$8/SLF!AZ$6)</f>
        <v>0.3800777132310848</v>
      </c>
      <c r="D20" s="456">
        <f t="shared" si="0"/>
        <v>10</v>
      </c>
      <c r="E20" s="257"/>
    </row>
    <row r="21" spans="1:5">
      <c r="A21" s="474">
        <v>15</v>
      </c>
      <c r="B21" s="459" t="s">
        <v>46</v>
      </c>
      <c r="C21" s="481">
        <f>(SLF!BC$8/SLF!BC$6)</f>
        <v>0.29403232454398986</v>
      </c>
      <c r="D21" s="215">
        <f t="shared" si="0"/>
        <v>37</v>
      </c>
      <c r="E21" s="257"/>
    </row>
    <row r="22" spans="1:5">
      <c r="A22" s="474">
        <v>16</v>
      </c>
      <c r="B22" s="456" t="s">
        <v>47</v>
      </c>
      <c r="C22" s="303">
        <f>(SLF!BF$8/SLF!BF$6)</f>
        <v>0.23255853139330906</v>
      </c>
      <c r="D22" s="456">
        <f t="shared" si="0"/>
        <v>48</v>
      </c>
      <c r="E22" s="257"/>
    </row>
    <row r="23" spans="1:5">
      <c r="A23" s="474">
        <v>17</v>
      </c>
      <c r="B23" s="459" t="s">
        <v>48</v>
      </c>
      <c r="C23" s="481">
        <f>(SLF!BI$8/SLF!BI$6)</f>
        <v>0.38926583376876933</v>
      </c>
      <c r="D23" s="215">
        <f t="shared" si="0"/>
        <v>8</v>
      </c>
      <c r="E23" s="257"/>
    </row>
    <row r="24" spans="1:5">
      <c r="A24" s="474">
        <v>18</v>
      </c>
      <c r="B24" s="456" t="s">
        <v>49</v>
      </c>
      <c r="C24" s="289">
        <f>(SLF!BL$8/SLF!BL$6)</f>
        <v>0.43699737382025899</v>
      </c>
      <c r="D24" s="451">
        <f t="shared" si="0"/>
        <v>3</v>
      </c>
      <c r="E24" s="257"/>
    </row>
    <row r="25" spans="1:5">
      <c r="A25" s="474">
        <v>19</v>
      </c>
      <c r="B25" s="459" t="s">
        <v>50</v>
      </c>
      <c r="C25" s="481">
        <f>(SLF!BO$8/SLF!BO$6)</f>
        <v>0.34303462357637904</v>
      </c>
      <c r="D25" s="215">
        <f t="shared" si="0"/>
        <v>19</v>
      </c>
      <c r="E25" s="257"/>
    </row>
    <row r="26" spans="1:5">
      <c r="A26" s="474">
        <v>20</v>
      </c>
      <c r="B26" s="456" t="s">
        <v>51</v>
      </c>
      <c r="C26" s="303">
        <f>(SLF!BR$8/SLF!BR$6)</f>
        <v>0.31205222982905317</v>
      </c>
      <c r="D26" s="456">
        <f t="shared" si="0"/>
        <v>31</v>
      </c>
      <c r="E26" s="257"/>
    </row>
    <row r="27" spans="1:5">
      <c r="A27" s="474">
        <v>21</v>
      </c>
      <c r="B27" s="459" t="s">
        <v>52</v>
      </c>
      <c r="C27" s="481">
        <f>(SLF!BU$8/SLF!BU$6)</f>
        <v>0.28730063906511411</v>
      </c>
      <c r="D27" s="215">
        <f t="shared" si="0"/>
        <v>39</v>
      </c>
      <c r="E27" s="257"/>
    </row>
    <row r="28" spans="1:5">
      <c r="A28" s="474">
        <v>22</v>
      </c>
      <c r="B28" s="456" t="s">
        <v>53</v>
      </c>
      <c r="C28" s="303">
        <f>(SLF!BX$8/SLF!BX$6)</f>
        <v>0.33088589219161851</v>
      </c>
      <c r="D28" s="456">
        <f t="shared" si="0"/>
        <v>23</v>
      </c>
      <c r="E28" s="257"/>
    </row>
    <row r="29" spans="1:5">
      <c r="A29" s="474">
        <v>23</v>
      </c>
      <c r="B29" s="459" t="s">
        <v>54</v>
      </c>
      <c r="C29" s="481">
        <f>(SLF!CA$8/SLF!CA$6)</f>
        <v>0.25982002464332649</v>
      </c>
      <c r="D29" s="215">
        <f t="shared" si="0"/>
        <v>46</v>
      </c>
      <c r="E29" s="257"/>
    </row>
    <row r="30" spans="1:5">
      <c r="A30" s="474">
        <v>24</v>
      </c>
      <c r="B30" s="456" t="s">
        <v>55</v>
      </c>
      <c r="C30" s="289">
        <f>(SLF!CD$8/SLF!CD$6)</f>
        <v>0.43256706497704123</v>
      </c>
      <c r="D30" s="451">
        <f t="shared" si="0"/>
        <v>4</v>
      </c>
      <c r="E30" s="257"/>
    </row>
    <row r="31" spans="1:5">
      <c r="A31" s="474">
        <v>25</v>
      </c>
      <c r="B31" s="459" t="s">
        <v>56</v>
      </c>
      <c r="C31" s="481">
        <f>(SLF!CG$8/SLF!CG$6)</f>
        <v>0.37692250749517936</v>
      </c>
      <c r="D31" s="215">
        <f t="shared" si="0"/>
        <v>12</v>
      </c>
      <c r="E31" s="257"/>
    </row>
    <row r="32" spans="1:5">
      <c r="A32" s="474">
        <v>26</v>
      </c>
      <c r="B32" s="456" t="s">
        <v>57</v>
      </c>
      <c r="C32" s="303">
        <f>(SLF!CJ$8/SLF!CJ$6)</f>
        <v>0.46071677294876656</v>
      </c>
      <c r="D32" s="456">
        <f t="shared" si="0"/>
        <v>1</v>
      </c>
      <c r="E32" s="257"/>
    </row>
    <row r="33" spans="1:5">
      <c r="A33" s="474">
        <v>27</v>
      </c>
      <c r="B33" s="459" t="s">
        <v>58</v>
      </c>
      <c r="C33" s="481">
        <f>(SLF!CM$8/SLF!CM$6)</f>
        <v>0.309383866741755</v>
      </c>
      <c r="D33" s="215">
        <f t="shared" si="0"/>
        <v>32</v>
      </c>
      <c r="E33" s="257"/>
    </row>
    <row r="34" spans="1:5">
      <c r="A34" s="474">
        <v>28</v>
      </c>
      <c r="B34" s="456" t="s">
        <v>59</v>
      </c>
      <c r="C34" s="303">
        <f>(SLF!CP$8/SLF!CP$6)</f>
        <v>0.32582823914525189</v>
      </c>
      <c r="D34" s="456">
        <f t="shared" si="0"/>
        <v>29</v>
      </c>
      <c r="E34" s="257"/>
    </row>
    <row r="35" spans="1:5">
      <c r="A35" s="474">
        <v>29</v>
      </c>
      <c r="B35" s="459" t="s">
        <v>60</v>
      </c>
      <c r="C35" s="481">
        <f>(SLF!CS$8/SLF!CS$6)</f>
        <v>0.33230189936345628</v>
      </c>
      <c r="D35" s="215">
        <f t="shared" si="0"/>
        <v>22</v>
      </c>
      <c r="E35" s="257"/>
    </row>
    <row r="36" spans="1:5">
      <c r="A36" s="474">
        <v>30</v>
      </c>
      <c r="B36" s="456" t="s">
        <v>61</v>
      </c>
      <c r="C36" s="289">
        <f>(SLF!CV$8/SLF!CV$6)</f>
        <v>0.28701042026618495</v>
      </c>
      <c r="D36" s="451">
        <f t="shared" si="0"/>
        <v>40</v>
      </c>
      <c r="E36" s="257"/>
    </row>
    <row r="37" spans="1:5">
      <c r="A37" s="474">
        <v>31</v>
      </c>
      <c r="B37" s="459" t="s">
        <v>62</v>
      </c>
      <c r="C37" s="481">
        <f>(SLF!CY$8/SLF!CY$6)</f>
        <v>0.40649188744975456</v>
      </c>
      <c r="D37" s="215">
        <f t="shared" si="0"/>
        <v>6</v>
      </c>
      <c r="E37" s="257"/>
    </row>
    <row r="38" spans="1:5">
      <c r="A38" s="474">
        <v>32</v>
      </c>
      <c r="B38" s="456" t="s">
        <v>63</v>
      </c>
      <c r="C38" s="303">
        <f>(SLF!DB$8/SLF!DB$6)</f>
        <v>0.35931609149870614</v>
      </c>
      <c r="D38" s="456">
        <f t="shared" si="0"/>
        <v>15</v>
      </c>
      <c r="E38" s="257"/>
    </row>
    <row r="39" spans="1:5">
      <c r="A39" s="474">
        <v>33</v>
      </c>
      <c r="B39" s="459" t="s">
        <v>64</v>
      </c>
      <c r="C39" s="481">
        <f>(SLF!DE$8/SLF!DE$6)</f>
        <v>0.30489104068524076</v>
      </c>
      <c r="D39" s="215">
        <f t="shared" si="0"/>
        <v>35</v>
      </c>
      <c r="E39" s="257"/>
    </row>
    <row r="40" spans="1:5">
      <c r="A40" s="474">
        <v>34</v>
      </c>
      <c r="B40" s="456" t="s">
        <v>65</v>
      </c>
      <c r="C40" s="303">
        <f>(SLF!DH$8/SLF!DH$6)</f>
        <v>0.26827476825521362</v>
      </c>
      <c r="D40" s="456">
        <f t="shared" si="0"/>
        <v>44</v>
      </c>
      <c r="E40" s="257"/>
    </row>
    <row r="41" spans="1:5">
      <c r="A41" s="474">
        <v>35</v>
      </c>
      <c r="B41" s="459" t="s">
        <v>66</v>
      </c>
      <c r="C41" s="481">
        <f>(SLF!DK$8/SLF!DK$6)</f>
        <v>0.33916945281813415</v>
      </c>
      <c r="D41" s="215">
        <f t="shared" si="0"/>
        <v>20</v>
      </c>
      <c r="E41" s="257"/>
    </row>
    <row r="42" spans="1:5">
      <c r="A42" s="474">
        <v>36</v>
      </c>
      <c r="B42" s="456" t="s">
        <v>67</v>
      </c>
      <c r="C42" s="289">
        <f>(SLF!DN$8/SLF!DN$6)</f>
        <v>0.338127972145713</v>
      </c>
      <c r="D42" s="451">
        <f t="shared" si="0"/>
        <v>21</v>
      </c>
      <c r="E42" s="257"/>
    </row>
    <row r="43" spans="1:5">
      <c r="A43" s="474">
        <v>37</v>
      </c>
      <c r="B43" s="459" t="s">
        <v>68</v>
      </c>
      <c r="C43" s="481">
        <f>(SLF!DQ$8/SLF!DQ$6)</f>
        <v>0.32809086452450331</v>
      </c>
      <c r="D43" s="215">
        <f t="shared" si="0"/>
        <v>26</v>
      </c>
      <c r="E43" s="257"/>
    </row>
    <row r="44" spans="1:5">
      <c r="A44" s="474">
        <v>38</v>
      </c>
      <c r="B44" s="456" t="s">
        <v>69</v>
      </c>
      <c r="C44" s="303">
        <f>(SLF!DT$8/SLF!DT$6)</f>
        <v>0.34993240276479165</v>
      </c>
      <c r="D44" s="456">
        <f t="shared" si="0"/>
        <v>16</v>
      </c>
      <c r="E44" s="257"/>
    </row>
    <row r="45" spans="1:5">
      <c r="A45" s="474">
        <v>39</v>
      </c>
      <c r="B45" s="459" t="s">
        <v>70</v>
      </c>
      <c r="C45" s="481">
        <f>(SLF!DW$8/SLF!DW$6)</f>
        <v>0.32816468069601895</v>
      </c>
      <c r="D45" s="215">
        <f t="shared" si="0"/>
        <v>25</v>
      </c>
      <c r="E45" s="257"/>
    </row>
    <row r="46" spans="1:5">
      <c r="A46" s="474">
        <v>40</v>
      </c>
      <c r="B46" s="456" t="s">
        <v>71</v>
      </c>
      <c r="C46" s="303">
        <f>(SLF!DZ$8/SLF!DZ$6)</f>
        <v>0.31874556266250825</v>
      </c>
      <c r="D46" s="456">
        <f t="shared" si="0"/>
        <v>30</v>
      </c>
      <c r="E46" s="257"/>
    </row>
    <row r="47" spans="1:5">
      <c r="A47" s="474">
        <v>41</v>
      </c>
      <c r="B47" s="459" t="s">
        <v>72</v>
      </c>
      <c r="C47" s="481">
        <f>(SLF!EC$8/SLF!EC$6)</f>
        <v>0.34763548878140665</v>
      </c>
      <c r="D47" s="215">
        <f t="shared" si="0"/>
        <v>17</v>
      </c>
      <c r="E47" s="257"/>
    </row>
    <row r="48" spans="1:5">
      <c r="A48" s="474">
        <v>42</v>
      </c>
      <c r="B48" s="456" t="s">
        <v>73</v>
      </c>
      <c r="C48" s="289">
        <f>(SLF!EF$8/SLF!EF$6)</f>
        <v>0.37696341025305141</v>
      </c>
      <c r="D48" s="451">
        <f t="shared" si="0"/>
        <v>11</v>
      </c>
      <c r="E48" s="257"/>
    </row>
    <row r="49" spans="1:36">
      <c r="A49" s="474">
        <v>43</v>
      </c>
      <c r="B49" s="459" t="s">
        <v>74</v>
      </c>
      <c r="C49" s="481">
        <f>(SLF!EI$8/SLF!EI$6)</f>
        <v>0.32590795998561722</v>
      </c>
      <c r="D49" s="215">
        <f t="shared" si="0"/>
        <v>28</v>
      </c>
      <c r="E49" s="257"/>
      <c r="F49" s="257"/>
    </row>
    <row r="50" spans="1:36">
      <c r="A50" s="474">
        <v>44</v>
      </c>
      <c r="B50" s="456" t="s">
        <v>75</v>
      </c>
      <c r="C50" s="303">
        <f>(SLF!EL$8/SLF!EL$6)</f>
        <v>0.24178130196262643</v>
      </c>
      <c r="D50" s="456">
        <f t="shared" si="0"/>
        <v>47</v>
      </c>
      <c r="E50" s="257"/>
      <c r="F50" s="257"/>
    </row>
    <row r="51" spans="1:36">
      <c r="A51" s="474">
        <v>45</v>
      </c>
      <c r="B51" s="459" t="s">
        <v>76</v>
      </c>
      <c r="C51" s="481">
        <f>(SLF!EO$8/SLF!EO$6)</f>
        <v>0.33012310201545569</v>
      </c>
      <c r="D51" s="215">
        <f t="shared" si="0"/>
        <v>24</v>
      </c>
      <c r="E51" s="257"/>
      <c r="F51" s="257"/>
    </row>
    <row r="52" spans="1:36">
      <c r="A52" s="474">
        <v>46</v>
      </c>
      <c r="B52" s="456" t="s">
        <v>77</v>
      </c>
      <c r="C52" s="303">
        <f>(SLF!ER$8/SLF!ER$6)</f>
        <v>0.2112153417881488</v>
      </c>
      <c r="D52" s="456">
        <f t="shared" si="0"/>
        <v>49</v>
      </c>
      <c r="E52" s="257"/>
      <c r="F52" s="257"/>
    </row>
    <row r="53" spans="1:36">
      <c r="A53" s="474">
        <v>47</v>
      </c>
      <c r="B53" s="459" t="s">
        <v>78</v>
      </c>
      <c r="C53" s="481">
        <f>(SLF!EU$8/SLF!EU$6)</f>
        <v>0.29160645025714449</v>
      </c>
      <c r="D53" s="215">
        <f t="shared" si="0"/>
        <v>38</v>
      </c>
      <c r="E53" s="257"/>
      <c r="F53" s="257"/>
    </row>
    <row r="54" spans="1:36">
      <c r="A54" s="474">
        <v>48</v>
      </c>
      <c r="B54" s="456" t="s">
        <v>79</v>
      </c>
      <c r="C54" s="289">
        <f>(SLF!EX$8/SLF!EX$6)</f>
        <v>0.38106078788763326</v>
      </c>
      <c r="D54" s="451">
        <f t="shared" si="0"/>
        <v>9</v>
      </c>
      <c r="E54" s="257"/>
      <c r="F54" s="257"/>
    </row>
    <row r="55" spans="1:36">
      <c r="A55" s="474">
        <v>49</v>
      </c>
      <c r="B55" s="459" t="s">
        <v>80</v>
      </c>
      <c r="C55" s="481">
        <f>(SLF!FA$8/SLF!FA$6)</f>
        <v>0.26335279382605742</v>
      </c>
      <c r="D55" s="215">
        <f t="shared" si="0"/>
        <v>45</v>
      </c>
      <c r="E55" s="257"/>
      <c r="F55" s="257"/>
    </row>
    <row r="56" spans="1:36">
      <c r="A56" s="474">
        <v>50</v>
      </c>
      <c r="B56" s="456" t="s">
        <v>81</v>
      </c>
      <c r="C56" s="303">
        <f>(SLF!FD$8/SLF!FD$6)</f>
        <v>0.4445730899360632</v>
      </c>
      <c r="D56" s="456">
        <f t="shared" si="0"/>
        <v>2</v>
      </c>
      <c r="E56" s="257"/>
      <c r="F56" s="257"/>
    </row>
    <row r="57" spans="1:36">
      <c r="A57" s="257"/>
      <c r="B57" s="257"/>
      <c r="C57" s="421"/>
      <c r="D57" s="254" t="s">
        <v>93</v>
      </c>
      <c r="E57" s="257"/>
      <c r="F57" s="257"/>
    </row>
    <row r="58" spans="1:36" ht="90.75" customHeight="1">
      <c r="A58" s="701" t="s">
        <v>2230</v>
      </c>
      <c r="B58" s="701"/>
      <c r="C58" s="701"/>
      <c r="D58" s="701"/>
      <c r="E58" s="701"/>
      <c r="F58" s="701"/>
      <c r="I58" s="584"/>
      <c r="J58" s="584"/>
      <c r="K58" s="584"/>
      <c r="L58" s="584"/>
      <c r="M58" s="584"/>
      <c r="N58" s="584"/>
      <c r="O58" s="584"/>
      <c r="P58" s="584"/>
      <c r="Q58" s="584"/>
      <c r="R58" s="584"/>
      <c r="S58" s="584"/>
      <c r="T58" s="584"/>
      <c r="U58" s="584"/>
      <c r="V58" s="584"/>
      <c r="W58" s="584"/>
      <c r="X58" s="584"/>
      <c r="Y58" s="584"/>
      <c r="Z58" s="584"/>
      <c r="AA58" s="584"/>
      <c r="AB58" s="584"/>
      <c r="AC58" s="584"/>
      <c r="AD58" s="584"/>
      <c r="AE58" s="584"/>
      <c r="AF58" s="584"/>
      <c r="AG58" s="584"/>
      <c r="AH58" s="584"/>
      <c r="AI58" s="584"/>
      <c r="AJ58" s="584"/>
    </row>
    <row r="59" spans="1:36" s="257" customFormat="1" ht="13.5" customHeight="1">
      <c r="A59" s="318"/>
      <c r="B59" s="318"/>
      <c r="C59" s="422"/>
      <c r="D59" s="318"/>
      <c r="E59" s="318"/>
      <c r="F59" s="318"/>
    </row>
    <row r="60" spans="1:36">
      <c r="A60" s="596" t="s">
        <v>2344</v>
      </c>
      <c r="B60" s="257"/>
      <c r="D60" s="257"/>
      <c r="E60" s="257"/>
      <c r="F60" s="257"/>
    </row>
    <row r="64" spans="1:36">
      <c r="A64" s="257"/>
      <c r="B64" s="257"/>
      <c r="D64" s="316"/>
      <c r="E64" s="257"/>
      <c r="F64" s="257"/>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D31" sqref="D31"/>
    </sheetView>
  </sheetViews>
  <sheetFormatPr baseColWidth="10" defaultColWidth="9.33203125" defaultRowHeight="15"/>
  <cols>
    <col min="1" max="1" width="9.33203125" style="257"/>
    <col min="2" max="2" width="18.33203125" style="257" customWidth="1"/>
    <col min="3" max="3" width="18" style="257" customWidth="1"/>
    <col min="4" max="4" width="16.6640625" style="257" customWidth="1"/>
    <col min="5" max="5" width="17.5" style="257" customWidth="1"/>
    <col min="6" max="6" width="11.5" style="257" customWidth="1"/>
    <col min="7" max="7" width="9.33203125" style="257"/>
    <col min="8" max="8" width="9.1640625" style="257" bestFit="1" customWidth="1"/>
    <col min="9" max="12" width="19" style="257" customWidth="1"/>
    <col min="13" max="13" width="12" style="257" customWidth="1"/>
    <col min="14" max="16384" width="9.33203125" style="257"/>
  </cols>
  <sheetData>
    <row r="1" spans="2:11">
      <c r="C1" s="702" t="s">
        <v>390</v>
      </c>
      <c r="D1" s="703"/>
      <c r="E1" s="703"/>
      <c r="F1" s="27"/>
      <c r="G1" s="27"/>
    </row>
    <row r="2" spans="2:11" ht="25.5" customHeight="1">
      <c r="B2" s="706" t="s">
        <v>9</v>
      </c>
      <c r="C2" s="706"/>
      <c r="D2" s="706"/>
      <c r="E2" s="706"/>
      <c r="F2" s="706"/>
      <c r="G2" s="384"/>
      <c r="H2" s="384"/>
    </row>
    <row r="3" spans="2:11" ht="18">
      <c r="C3" s="704" t="s">
        <v>2209</v>
      </c>
      <c r="D3" s="705"/>
      <c r="E3" s="705"/>
    </row>
    <row r="4" spans="2:11">
      <c r="C4" s="385"/>
      <c r="D4" s="386"/>
      <c r="E4" s="386"/>
    </row>
    <row r="5" spans="2:11" s="384" customFormat="1" ht="46.5" customHeight="1">
      <c r="B5" s="115" t="s">
        <v>94</v>
      </c>
      <c r="C5" s="115" t="s">
        <v>95</v>
      </c>
      <c r="D5" s="115" t="s">
        <v>96</v>
      </c>
      <c r="E5" s="115" t="s">
        <v>97</v>
      </c>
      <c r="F5" s="115" t="s">
        <v>2231</v>
      </c>
      <c r="G5" s="379"/>
      <c r="H5" s="611"/>
      <c r="I5" s="612"/>
      <c r="J5" s="612"/>
      <c r="K5" s="612"/>
    </row>
    <row r="6" spans="2:11" ht="16">
      <c r="B6" s="115" t="s">
        <v>98</v>
      </c>
      <c r="C6" s="482">
        <v>1601309</v>
      </c>
      <c r="D6" s="519">
        <v>1</v>
      </c>
      <c r="E6" s="519">
        <v>1</v>
      </c>
      <c r="F6" s="586">
        <v>0.1464</v>
      </c>
    </row>
    <row r="7" spans="2:11" ht="16">
      <c r="B7" s="116" t="s">
        <v>99</v>
      </c>
      <c r="C7" s="483">
        <v>615979</v>
      </c>
      <c r="D7" s="585">
        <v>0.2104</v>
      </c>
      <c r="E7" s="585">
        <v>0.38400000000000001</v>
      </c>
      <c r="F7" s="585">
        <v>0.2676</v>
      </c>
    </row>
    <row r="8" spans="2:11" ht="16">
      <c r="B8" s="115" t="s">
        <v>100</v>
      </c>
      <c r="C8" s="482">
        <v>946954</v>
      </c>
      <c r="D8" s="586">
        <v>0.36530000000000001</v>
      </c>
      <c r="E8" s="586">
        <v>0.59140000000000004</v>
      </c>
      <c r="F8" s="586">
        <v>0.23699999999999999</v>
      </c>
    </row>
    <row r="9" spans="2:11" ht="16">
      <c r="B9" s="116" t="s">
        <v>101</v>
      </c>
      <c r="C9" s="483">
        <v>1122158</v>
      </c>
      <c r="D9" s="585">
        <v>0.47739999999999999</v>
      </c>
      <c r="E9" s="585">
        <v>0.70079999999999998</v>
      </c>
      <c r="F9" s="585">
        <v>0.21490000000000001</v>
      </c>
    </row>
    <row r="10" spans="2:11" ht="16">
      <c r="B10" s="115" t="s">
        <v>102</v>
      </c>
      <c r="C10" s="482">
        <v>1378757</v>
      </c>
      <c r="D10" s="586">
        <v>0.69140000000000001</v>
      </c>
      <c r="E10" s="586">
        <v>0.86099999999999999</v>
      </c>
      <c r="F10" s="586">
        <v>0.18229999999999999</v>
      </c>
    </row>
    <row r="11" spans="2:11" ht="16">
      <c r="B11" s="116" t="s">
        <v>103</v>
      </c>
      <c r="C11" s="483">
        <v>1551537</v>
      </c>
      <c r="D11" s="585">
        <v>0.88749999999999996</v>
      </c>
      <c r="E11" s="585">
        <v>0.96889999999999998</v>
      </c>
      <c r="F11" s="585">
        <v>0.15989999999999999</v>
      </c>
      <c r="H11" s="471"/>
    </row>
    <row r="12" spans="2:11" ht="16.5" customHeight="1">
      <c r="B12" s="115" t="s">
        <v>104</v>
      </c>
      <c r="C12" s="482">
        <v>49772</v>
      </c>
      <c r="D12" s="586">
        <v>0.1125</v>
      </c>
      <c r="E12" s="586">
        <v>3.1099999999999999E-2</v>
      </c>
      <c r="F12" s="586">
        <v>4.0500000000000001E-2</v>
      </c>
      <c r="H12" s="471"/>
    </row>
    <row r="13" spans="2:11">
      <c r="B13" s="26"/>
      <c r="C13" s="26"/>
    </row>
    <row r="14" spans="2:11" ht="15" customHeight="1">
      <c r="B14" s="707" t="s">
        <v>2210</v>
      </c>
      <c r="C14" s="708"/>
      <c r="D14" s="708"/>
      <c r="E14" s="708"/>
      <c r="F14" s="708"/>
    </row>
    <row r="15" spans="2:11">
      <c r="B15" s="708"/>
      <c r="C15" s="708"/>
      <c r="D15" s="708"/>
      <c r="E15" s="708"/>
      <c r="F15" s="708"/>
    </row>
    <row r="16" spans="2:11">
      <c r="B16" s="708"/>
      <c r="C16" s="708"/>
      <c r="D16" s="708"/>
      <c r="E16" s="708"/>
      <c r="F16" s="708"/>
    </row>
    <row r="17" spans="2:8">
      <c r="B17" s="708"/>
      <c r="C17" s="708"/>
      <c r="D17" s="708"/>
      <c r="E17" s="708"/>
      <c r="F17" s="708"/>
    </row>
    <row r="18" spans="2:8" ht="18" customHeight="1">
      <c r="B18" s="708"/>
      <c r="C18" s="708"/>
      <c r="D18" s="708"/>
      <c r="E18" s="708"/>
      <c r="F18" s="708"/>
    </row>
    <row r="19" spans="2:8" ht="13" customHeight="1">
      <c r="B19" s="708"/>
      <c r="C19" s="708"/>
      <c r="D19" s="708"/>
      <c r="E19" s="708"/>
      <c r="F19" s="708"/>
    </row>
    <row r="21" spans="2:8">
      <c r="B21" s="709" t="s">
        <v>2208</v>
      </c>
      <c r="C21" s="709"/>
      <c r="D21" s="709"/>
      <c r="E21" s="709"/>
      <c r="F21" s="709"/>
    </row>
    <row r="22" spans="2:8">
      <c r="B22" s="117"/>
      <c r="C22" s="239"/>
      <c r="D22" s="239"/>
      <c r="E22" s="239"/>
      <c r="F22" s="239"/>
      <c r="G22" s="239"/>
      <c r="H22" s="239"/>
    </row>
    <row r="23" spans="2:8">
      <c r="C23" s="239"/>
    </row>
    <row r="24" spans="2:8">
      <c r="C24" s="239"/>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V83"/>
  <sheetViews>
    <sheetView workbookViewId="0">
      <pane ySplit="3" topLeftCell="A37" activePane="bottomLeft" state="frozen"/>
      <selection activeCell="D31" sqref="D31"/>
      <selection pane="bottomLeft" activeCell="G48" sqref="G48"/>
    </sheetView>
  </sheetViews>
  <sheetFormatPr baseColWidth="10" defaultColWidth="9.1640625" defaultRowHeight="15"/>
  <cols>
    <col min="1" max="1" width="9.1640625" style="555"/>
    <col min="2" max="2" width="8.33203125" style="555" customWidth="1"/>
    <col min="3" max="3" width="14.33203125" style="555" customWidth="1"/>
    <col min="4" max="4" width="12.5" style="555" customWidth="1"/>
    <col min="5" max="7" width="9.1640625" style="555"/>
    <col min="8" max="8" width="14.6640625" style="555" customWidth="1"/>
    <col min="9" max="16384" width="9.1640625" style="555"/>
  </cols>
  <sheetData>
    <row r="1" spans="1:10">
      <c r="A1" s="451"/>
      <c r="B1" s="684" t="s">
        <v>389</v>
      </c>
      <c r="C1" s="710"/>
      <c r="D1" s="710"/>
      <c r="E1" s="451"/>
    </row>
    <row r="2" spans="1:10" ht="18">
      <c r="A2" s="704" t="s">
        <v>377</v>
      </c>
      <c r="B2" s="705"/>
      <c r="C2" s="705"/>
      <c r="D2" s="705"/>
      <c r="E2" s="705"/>
    </row>
    <row r="3" spans="1:10" ht="18">
      <c r="A3" s="449"/>
      <c r="B3" s="704" t="s">
        <v>2232</v>
      </c>
      <c r="C3" s="704"/>
      <c r="D3" s="704"/>
      <c r="E3" s="449"/>
      <c r="F3" s="17"/>
      <c r="G3" s="17"/>
      <c r="H3" s="17"/>
      <c r="I3" s="17"/>
      <c r="J3" s="17"/>
    </row>
    <row r="5" spans="1:10">
      <c r="A5" s="447" t="s">
        <v>105</v>
      </c>
      <c r="B5" s="447"/>
      <c r="C5" s="451"/>
      <c r="D5" s="451"/>
      <c r="E5" s="451"/>
      <c r="F5" s="451"/>
    </row>
    <row r="6" spans="1:10">
      <c r="A6" s="459"/>
      <c r="B6" s="119" t="s">
        <v>106</v>
      </c>
      <c r="C6" s="459"/>
      <c r="D6" s="451"/>
      <c r="E6" s="451"/>
      <c r="F6" s="451"/>
    </row>
    <row r="7" spans="1:10" ht="16">
      <c r="A7" s="118" t="s">
        <v>107</v>
      </c>
      <c r="B7" s="119"/>
      <c r="C7" s="120" t="s">
        <v>108</v>
      </c>
      <c r="D7" s="451"/>
      <c r="E7" s="451"/>
      <c r="F7" s="451"/>
    </row>
    <row r="8" spans="1:10">
      <c r="A8" s="563">
        <v>0.1</v>
      </c>
      <c r="B8" s="119" t="s">
        <v>109</v>
      </c>
      <c r="C8" s="460">
        <v>0</v>
      </c>
      <c r="D8" s="451"/>
      <c r="E8" s="425"/>
      <c r="F8" s="451"/>
    </row>
    <row r="9" spans="1:10">
      <c r="A9" s="563">
        <v>0.12</v>
      </c>
      <c r="B9" s="119" t="s">
        <v>109</v>
      </c>
      <c r="C9" s="460">
        <v>9875</v>
      </c>
      <c r="D9" s="451"/>
      <c r="E9" s="451"/>
      <c r="F9" s="451"/>
    </row>
    <row r="10" spans="1:10">
      <c r="A10" s="563">
        <v>0.22</v>
      </c>
      <c r="B10" s="119" t="s">
        <v>109</v>
      </c>
      <c r="C10" s="460">
        <v>40125</v>
      </c>
      <c r="D10" s="451"/>
      <c r="E10" s="451"/>
      <c r="F10" s="451"/>
    </row>
    <row r="11" spans="1:10">
      <c r="A11" s="563">
        <v>0.24</v>
      </c>
      <c r="B11" s="119" t="s">
        <v>109</v>
      </c>
      <c r="C11" s="460">
        <v>85525</v>
      </c>
      <c r="D11" s="451"/>
      <c r="E11" s="451"/>
      <c r="F11" s="451"/>
    </row>
    <row r="12" spans="1:10">
      <c r="A12" s="563">
        <v>0.32</v>
      </c>
      <c r="B12" s="119" t="s">
        <v>109</v>
      </c>
      <c r="C12" s="460">
        <v>163300</v>
      </c>
      <c r="D12" s="451"/>
      <c r="E12" s="451"/>
      <c r="F12" s="451"/>
    </row>
    <row r="13" spans="1:10">
      <c r="A13" s="563">
        <v>0.35</v>
      </c>
      <c r="B13" s="119" t="s">
        <v>109</v>
      </c>
      <c r="C13" s="460">
        <v>207350</v>
      </c>
      <c r="D13" s="451"/>
      <c r="E13" s="451"/>
      <c r="F13" s="451"/>
    </row>
    <row r="14" spans="1:10">
      <c r="A14" s="563">
        <v>0.37</v>
      </c>
      <c r="B14" s="119" t="s">
        <v>109</v>
      </c>
      <c r="C14" s="460">
        <v>518400</v>
      </c>
      <c r="D14" s="451"/>
      <c r="E14" s="451"/>
      <c r="F14" s="451"/>
    </row>
    <row r="15" spans="1:10">
      <c r="A15" s="456"/>
      <c r="B15" s="105" t="s">
        <v>110</v>
      </c>
      <c r="C15" s="456"/>
      <c r="D15" s="451"/>
      <c r="E15" s="451"/>
      <c r="F15" s="451"/>
    </row>
    <row r="16" spans="1:10" ht="16">
      <c r="A16" s="455" t="s">
        <v>107</v>
      </c>
      <c r="B16" s="105"/>
      <c r="C16" s="560" t="s">
        <v>108</v>
      </c>
      <c r="D16" s="451"/>
      <c r="E16" s="451"/>
      <c r="F16" s="451"/>
    </row>
    <row r="17" spans="1:6">
      <c r="A17" s="564">
        <v>0.1</v>
      </c>
      <c r="B17" s="105" t="s">
        <v>109</v>
      </c>
      <c r="C17" s="457">
        <v>0</v>
      </c>
      <c r="D17" s="451"/>
      <c r="E17" s="451"/>
      <c r="F17" s="451"/>
    </row>
    <row r="18" spans="1:6">
      <c r="A18" s="564">
        <v>0.12</v>
      </c>
      <c r="B18" s="105" t="s">
        <v>109</v>
      </c>
      <c r="C18" s="457">
        <v>19750</v>
      </c>
      <c r="D18" s="451"/>
      <c r="E18" s="451"/>
      <c r="F18" s="451"/>
    </row>
    <row r="19" spans="1:6">
      <c r="A19" s="564">
        <v>0.22</v>
      </c>
      <c r="B19" s="105" t="s">
        <v>109</v>
      </c>
      <c r="C19" s="457">
        <v>80250</v>
      </c>
      <c r="D19" s="451"/>
      <c r="E19" s="451"/>
      <c r="F19" s="451"/>
    </row>
    <row r="20" spans="1:6">
      <c r="A20" s="564">
        <v>0.24</v>
      </c>
      <c r="B20" s="105" t="s">
        <v>109</v>
      </c>
      <c r="C20" s="457">
        <v>171050</v>
      </c>
      <c r="D20" s="451"/>
      <c r="E20" s="451"/>
      <c r="F20" s="451"/>
    </row>
    <row r="21" spans="1:6">
      <c r="A21" s="564">
        <v>0.32</v>
      </c>
      <c r="B21" s="105" t="s">
        <v>109</v>
      </c>
      <c r="C21" s="457">
        <v>326600</v>
      </c>
      <c r="D21" s="451"/>
      <c r="E21" s="451"/>
      <c r="F21" s="451"/>
    </row>
    <row r="22" spans="1:6">
      <c r="A22" s="564">
        <v>0.35</v>
      </c>
      <c r="B22" s="105" t="s">
        <v>109</v>
      </c>
      <c r="C22" s="457">
        <v>414700</v>
      </c>
      <c r="D22" s="451"/>
      <c r="E22" s="451"/>
      <c r="F22" s="451"/>
    </row>
    <row r="23" spans="1:6">
      <c r="A23" s="564">
        <v>0.37</v>
      </c>
      <c r="B23" s="105" t="s">
        <v>109</v>
      </c>
      <c r="C23" s="457">
        <v>622050</v>
      </c>
      <c r="D23" s="451"/>
      <c r="E23" s="451"/>
      <c r="F23" s="451"/>
    </row>
    <row r="24" spans="1:6">
      <c r="A24" s="459"/>
      <c r="B24" s="119" t="s">
        <v>111</v>
      </c>
      <c r="C24" s="459"/>
      <c r="D24" s="451"/>
      <c r="E24" s="451"/>
      <c r="F24" s="451"/>
    </row>
    <row r="25" spans="1:6" ht="16">
      <c r="A25" s="118" t="s">
        <v>107</v>
      </c>
      <c r="B25" s="119"/>
      <c r="C25" s="120" t="s">
        <v>108</v>
      </c>
      <c r="D25" s="451"/>
      <c r="E25" s="451"/>
      <c r="F25" s="451"/>
    </row>
    <row r="26" spans="1:6">
      <c r="A26" s="563">
        <v>0.1</v>
      </c>
      <c r="B26" s="119" t="s">
        <v>109</v>
      </c>
      <c r="C26" s="460">
        <v>0</v>
      </c>
      <c r="D26" s="451"/>
      <c r="E26" s="451"/>
      <c r="F26" s="451"/>
    </row>
    <row r="27" spans="1:6">
      <c r="A27" s="563">
        <v>0.12</v>
      </c>
      <c r="B27" s="119" t="s">
        <v>109</v>
      </c>
      <c r="C27" s="460">
        <v>14100</v>
      </c>
      <c r="D27" s="451"/>
      <c r="E27" s="451"/>
      <c r="F27" s="451"/>
    </row>
    <row r="28" spans="1:6">
      <c r="A28" s="563">
        <v>0.22</v>
      </c>
      <c r="B28" s="119" t="s">
        <v>109</v>
      </c>
      <c r="C28" s="460">
        <v>53700</v>
      </c>
      <c r="D28" s="451"/>
      <c r="E28" s="451"/>
      <c r="F28" s="451"/>
    </row>
    <row r="29" spans="1:6">
      <c r="A29" s="563">
        <v>0.24</v>
      </c>
      <c r="B29" s="119" t="s">
        <v>109</v>
      </c>
      <c r="C29" s="460">
        <v>85500</v>
      </c>
      <c r="D29" s="451"/>
      <c r="E29" s="451"/>
      <c r="F29" s="451"/>
    </row>
    <row r="30" spans="1:6">
      <c r="A30" s="563">
        <v>0.32</v>
      </c>
      <c r="B30" s="119" t="s">
        <v>109</v>
      </c>
      <c r="C30" s="460">
        <v>163300</v>
      </c>
      <c r="D30" s="451"/>
      <c r="E30" s="451"/>
      <c r="F30" s="451"/>
    </row>
    <row r="31" spans="1:6">
      <c r="A31" s="563">
        <v>0.35</v>
      </c>
      <c r="B31" s="119" t="s">
        <v>109</v>
      </c>
      <c r="C31" s="460">
        <v>207350</v>
      </c>
      <c r="D31" s="451"/>
      <c r="E31" s="451"/>
      <c r="F31" s="451"/>
    </row>
    <row r="32" spans="1:6">
      <c r="A32" s="563">
        <v>0.37</v>
      </c>
      <c r="B32" s="119" t="s">
        <v>109</v>
      </c>
      <c r="C32" s="460">
        <v>518400</v>
      </c>
      <c r="D32" s="451"/>
      <c r="E32" s="451"/>
      <c r="F32" s="451"/>
    </row>
    <row r="33" spans="1:14">
      <c r="A33" s="565" t="s">
        <v>710</v>
      </c>
      <c r="B33" s="105"/>
      <c r="C33" s="457"/>
      <c r="D33" s="451"/>
      <c r="E33" s="451"/>
      <c r="F33" s="451"/>
    </row>
    <row r="34" spans="1:14">
      <c r="A34" s="336">
        <v>0.153</v>
      </c>
      <c r="B34" s="105" t="s">
        <v>109</v>
      </c>
      <c r="C34" s="457">
        <v>0</v>
      </c>
      <c r="D34" s="451"/>
      <c r="E34" s="451"/>
      <c r="F34" s="451"/>
    </row>
    <row r="35" spans="1:14">
      <c r="A35" s="336">
        <v>2.9000000000000001E-2</v>
      </c>
      <c r="B35" s="105" t="s">
        <v>109</v>
      </c>
      <c r="C35" s="457">
        <v>137700</v>
      </c>
      <c r="D35" s="451"/>
      <c r="E35" s="451"/>
      <c r="F35" s="451"/>
      <c r="H35" s="436"/>
    </row>
    <row r="36" spans="1:14">
      <c r="A36" s="336">
        <v>3.7999999999999999E-2</v>
      </c>
      <c r="B36" s="105" t="s">
        <v>109</v>
      </c>
      <c r="C36" s="457">
        <v>200000</v>
      </c>
      <c r="D36" s="451"/>
      <c r="E36" s="451"/>
      <c r="F36" s="451"/>
    </row>
    <row r="37" spans="1:14">
      <c r="A37" s="447" t="s">
        <v>112</v>
      </c>
      <c r="B37" s="451"/>
      <c r="C37" s="451"/>
      <c r="D37" s="451"/>
      <c r="E37" s="451"/>
      <c r="F37" s="451"/>
    </row>
    <row r="38" spans="1:14" ht="16">
      <c r="A38" s="455" t="s">
        <v>107</v>
      </c>
      <c r="B38" s="105"/>
      <c r="C38" s="560" t="s">
        <v>108</v>
      </c>
      <c r="D38" s="451"/>
      <c r="E38" s="451"/>
      <c r="F38" s="451"/>
    </row>
    <row r="39" spans="1:14">
      <c r="A39" s="563">
        <v>0.21</v>
      </c>
      <c r="B39" s="119" t="s">
        <v>109</v>
      </c>
      <c r="C39" s="460">
        <v>0</v>
      </c>
      <c r="D39" s="451"/>
      <c r="E39" s="451"/>
      <c r="F39" s="451"/>
    </row>
    <row r="40" spans="1:14">
      <c r="A40" s="447" t="s">
        <v>113</v>
      </c>
      <c r="B40" s="451"/>
      <c r="C40" s="451"/>
      <c r="D40" s="451"/>
      <c r="E40" s="451"/>
      <c r="F40" s="451"/>
    </row>
    <row r="41" spans="1:14">
      <c r="A41" s="711" t="s">
        <v>114</v>
      </c>
      <c r="B41" s="711"/>
      <c r="C41" s="451" t="s">
        <v>115</v>
      </c>
      <c r="D41" s="451"/>
      <c r="E41" s="451"/>
      <c r="F41" s="17"/>
      <c r="G41" s="17"/>
      <c r="H41" s="17"/>
      <c r="I41" s="17"/>
      <c r="J41" s="17"/>
      <c r="K41" s="17"/>
      <c r="L41" s="17"/>
      <c r="M41" s="17"/>
      <c r="N41" s="17"/>
    </row>
    <row r="42" spans="1:14">
      <c r="A42" s="451" t="s">
        <v>116</v>
      </c>
      <c r="B42" s="451"/>
      <c r="C42" s="435">
        <v>0.1</v>
      </c>
      <c r="D42" s="451"/>
      <c r="E42" s="451"/>
      <c r="F42" s="68"/>
      <c r="G42" s="17"/>
      <c r="H42" s="17"/>
      <c r="I42" s="17"/>
      <c r="J42" s="17"/>
      <c r="K42" s="17"/>
      <c r="L42" s="17"/>
      <c r="M42" s="17"/>
      <c r="N42" s="17"/>
    </row>
    <row r="43" spans="1:14">
      <c r="A43" s="451" t="s">
        <v>117</v>
      </c>
      <c r="B43" s="451"/>
      <c r="C43" s="435">
        <v>0.11</v>
      </c>
      <c r="D43" s="451"/>
      <c r="E43" s="451"/>
      <c r="F43" s="451"/>
    </row>
    <row r="44" spans="1:14">
      <c r="A44" s="451" t="s">
        <v>118</v>
      </c>
      <c r="B44" s="451"/>
      <c r="C44" s="435">
        <v>0.11</v>
      </c>
      <c r="D44" s="451"/>
      <c r="E44" s="451"/>
      <c r="F44" s="451"/>
    </row>
    <row r="45" spans="1:14">
      <c r="A45" s="456" t="s">
        <v>119</v>
      </c>
      <c r="B45" s="451"/>
      <c r="C45" s="435">
        <v>0.1</v>
      </c>
      <c r="D45" s="451"/>
      <c r="E45" s="451"/>
      <c r="F45" s="451"/>
    </row>
    <row r="46" spans="1:14">
      <c r="A46" s="456" t="s">
        <v>120</v>
      </c>
      <c r="B46" s="451"/>
      <c r="C46" s="435">
        <v>0.03</v>
      </c>
      <c r="D46" s="451"/>
      <c r="E46" s="451"/>
      <c r="F46" s="451"/>
    </row>
    <row r="47" spans="1:14">
      <c r="A47" s="456" t="s">
        <v>121</v>
      </c>
      <c r="B47" s="451"/>
      <c r="C47" s="555" t="s">
        <v>2163</v>
      </c>
      <c r="D47" s="451"/>
      <c r="E47" s="451"/>
      <c r="F47" s="451"/>
    </row>
    <row r="48" spans="1:14">
      <c r="A48" s="456" t="s">
        <v>122</v>
      </c>
      <c r="B48" s="451"/>
      <c r="C48" s="445">
        <v>7.4999999999999997E-2</v>
      </c>
      <c r="D48" s="451"/>
      <c r="E48" s="451"/>
      <c r="F48" s="451"/>
    </row>
    <row r="49" spans="1:22">
      <c r="A49" s="456" t="s">
        <v>123</v>
      </c>
      <c r="C49" s="435">
        <v>0.12</v>
      </c>
      <c r="D49" s="451"/>
      <c r="E49" s="451"/>
      <c r="F49" s="451"/>
    </row>
    <row r="50" spans="1:22">
      <c r="A50" s="456" t="s">
        <v>124</v>
      </c>
      <c r="B50" s="451"/>
      <c r="C50" s="555" t="s">
        <v>125</v>
      </c>
      <c r="D50" s="451"/>
      <c r="E50" s="451"/>
      <c r="F50" s="451"/>
    </row>
    <row r="51" spans="1:22">
      <c r="A51" s="451" t="s">
        <v>126</v>
      </c>
      <c r="B51" s="451"/>
      <c r="C51" s="555" t="s">
        <v>336</v>
      </c>
      <c r="D51" s="451"/>
      <c r="E51" s="451"/>
      <c r="F51" s="451"/>
    </row>
    <row r="52" spans="1:22" ht="13.25" customHeight="1">
      <c r="D52" s="451"/>
      <c r="E52" s="451"/>
      <c r="F52" s="451"/>
    </row>
    <row r="53" spans="1:22" s="596" customFormat="1" ht="13.25" customHeight="1">
      <c r="D53" s="605"/>
      <c r="E53" s="605"/>
      <c r="F53" s="605"/>
    </row>
    <row r="54" spans="1:22" ht="57" customHeight="1">
      <c r="A54" s="712" t="s">
        <v>2164</v>
      </c>
      <c r="B54" s="712"/>
      <c r="C54" s="712"/>
      <c r="D54" s="712"/>
      <c r="E54" s="712"/>
      <c r="F54" s="712"/>
      <c r="G54" s="712"/>
      <c r="H54" s="606"/>
      <c r="I54" s="606"/>
      <c r="J54" s="606"/>
      <c r="K54" s="606"/>
      <c r="L54" s="606"/>
      <c r="M54" s="606"/>
      <c r="N54" s="606"/>
      <c r="O54" s="606"/>
      <c r="P54" s="606"/>
      <c r="Q54" s="606"/>
      <c r="R54" s="606"/>
      <c r="S54" s="606"/>
      <c r="T54" s="606"/>
      <c r="U54" s="606"/>
      <c r="V54" s="606"/>
    </row>
    <row r="55" spans="1:22" ht="102" customHeight="1">
      <c r="A55" s="713" t="s">
        <v>2233</v>
      </c>
      <c r="B55" s="713"/>
      <c r="C55" s="713"/>
      <c r="D55" s="713"/>
      <c r="E55" s="713"/>
      <c r="F55" s="713"/>
      <c r="G55" s="713"/>
      <c r="H55" s="606"/>
    </row>
    <row r="56" spans="1:22">
      <c r="A56" s="606" t="s">
        <v>474</v>
      </c>
      <c r="B56" s="606"/>
      <c r="C56" s="606"/>
      <c r="D56" s="606"/>
      <c r="E56" s="606"/>
      <c r="F56" s="606"/>
      <c r="G56" s="606"/>
      <c r="H56" s="606"/>
    </row>
    <row r="57" spans="1:22">
      <c r="A57" s="608" t="s">
        <v>2228</v>
      </c>
      <c r="B57" s="665"/>
      <c r="C57" s="665"/>
      <c r="D57" s="665"/>
      <c r="E57" s="665"/>
      <c r="F57" s="665"/>
      <c r="G57" s="665"/>
      <c r="H57" s="665"/>
    </row>
    <row r="58" spans="1:22">
      <c r="A58" s="665"/>
      <c r="B58" s="665"/>
      <c r="C58" s="665"/>
      <c r="D58" s="665"/>
      <c r="E58" s="665"/>
      <c r="F58" s="665"/>
      <c r="G58" s="665"/>
      <c r="H58" s="665"/>
    </row>
    <row r="59" spans="1:22">
      <c r="A59" s="665"/>
      <c r="B59" s="665"/>
      <c r="C59" s="665"/>
      <c r="D59" s="665"/>
      <c r="E59" s="665"/>
      <c r="F59" s="665"/>
      <c r="G59" s="665"/>
      <c r="H59" s="665"/>
    </row>
    <row r="60" spans="1:22">
      <c r="A60" s="665"/>
      <c r="B60" s="665"/>
      <c r="C60" s="665"/>
      <c r="D60" s="665"/>
      <c r="E60" s="665"/>
      <c r="F60" s="665"/>
      <c r="G60" s="665"/>
      <c r="H60" s="665"/>
    </row>
    <row r="61" spans="1:22">
      <c r="A61" s="665"/>
      <c r="B61" s="665"/>
      <c r="C61" s="665"/>
      <c r="D61" s="665"/>
      <c r="E61" s="665"/>
      <c r="F61" s="665"/>
      <c r="G61" s="665"/>
      <c r="H61" s="665"/>
    </row>
    <row r="62" spans="1:22">
      <c r="A62" s="665"/>
      <c r="B62" s="665"/>
      <c r="C62" s="665"/>
      <c r="D62" s="665"/>
      <c r="E62" s="665"/>
      <c r="F62" s="665"/>
      <c r="G62" s="665"/>
      <c r="H62" s="665"/>
    </row>
    <row r="63" spans="1:22">
      <c r="B63" s="606"/>
      <c r="C63" s="606"/>
      <c r="D63" s="606"/>
      <c r="E63" s="606"/>
      <c r="F63" s="606"/>
      <c r="G63" s="606"/>
      <c r="H63" s="606"/>
    </row>
    <row r="64" spans="1:22">
      <c r="A64" s="606"/>
      <c r="B64" s="606"/>
      <c r="C64" s="606"/>
      <c r="D64" s="606"/>
      <c r="E64" s="606"/>
      <c r="F64" s="606"/>
      <c r="G64" s="606"/>
      <c r="H64" s="606"/>
    </row>
    <row r="65" spans="1:18" ht="15" customHeight="1">
      <c r="A65" s="606"/>
      <c r="B65" s="606"/>
      <c r="C65" s="606"/>
      <c r="D65" s="606"/>
      <c r="E65" s="606"/>
      <c r="F65" s="606"/>
      <c r="G65" s="606"/>
      <c r="H65" s="606"/>
    </row>
    <row r="66" spans="1:18" ht="15" customHeight="1">
      <c r="B66" s="608"/>
      <c r="C66" s="608"/>
      <c r="D66" s="608"/>
      <c r="E66" s="608"/>
      <c r="F66" s="608"/>
      <c r="G66" s="608"/>
      <c r="H66" s="606"/>
    </row>
    <row r="67" spans="1:18">
      <c r="A67" s="608"/>
      <c r="B67" s="608"/>
      <c r="C67" s="608"/>
      <c r="D67" s="608"/>
      <c r="E67" s="608"/>
      <c r="F67" s="608"/>
      <c r="G67" s="608"/>
      <c r="H67" s="606"/>
    </row>
    <row r="68" spans="1:18" ht="15" customHeight="1"/>
    <row r="69" spans="1:18">
      <c r="H69" s="558"/>
      <c r="I69" s="558"/>
      <c r="J69" s="558"/>
      <c r="K69" s="395"/>
      <c r="L69" s="395"/>
    </row>
    <row r="70" spans="1:18">
      <c r="D70" s="559"/>
      <c r="E70" s="559"/>
      <c r="F70" s="559"/>
      <c r="G70" s="559"/>
      <c r="H70" s="559"/>
      <c r="I70" s="559"/>
      <c r="J70" s="559"/>
      <c r="K70" s="559"/>
      <c r="L70" s="559"/>
      <c r="M70" s="559"/>
      <c r="N70" s="559"/>
      <c r="O70" s="559"/>
      <c r="P70" s="559"/>
      <c r="Q70" s="559"/>
      <c r="R70" s="559"/>
    </row>
    <row r="72" spans="1:18">
      <c r="D72" s="557"/>
      <c r="E72" s="557"/>
      <c r="F72" s="557"/>
      <c r="G72" s="557"/>
      <c r="H72" s="557"/>
      <c r="I72" s="557"/>
      <c r="J72" s="557"/>
    </row>
    <row r="75" spans="1:18">
      <c r="A75" s="556"/>
      <c r="B75" s="556"/>
      <c r="C75" s="556"/>
    </row>
    <row r="76" spans="1:18">
      <c r="B76" s="451"/>
      <c r="C76" s="451"/>
    </row>
    <row r="81" spans="4:7">
      <c r="G81" s="556"/>
    </row>
    <row r="82" spans="4:7">
      <c r="D82" s="556"/>
      <c r="E82" s="556"/>
      <c r="F82" s="556"/>
      <c r="G82" s="451"/>
    </row>
    <row r="83" spans="4:7">
      <c r="D83" s="451"/>
      <c r="E83" s="451"/>
      <c r="F83" s="451"/>
    </row>
  </sheetData>
  <mergeCells count="6">
    <mergeCell ref="A55:G55"/>
    <mergeCell ref="B1:D1"/>
    <mergeCell ref="A2:E2"/>
    <mergeCell ref="B3:D3"/>
    <mergeCell ref="A41:B41"/>
    <mergeCell ref="A54:G54"/>
  </mergeCells>
  <pageMargins left="0.7" right="0.7" top="0.75" bottom="0.75" header="0.3" footer="0.3"/>
  <pageSetup scale="67"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pageSetUpPr fitToPage="1"/>
  </sheetPr>
  <dimension ref="A1:XFD240"/>
  <sheetViews>
    <sheetView workbookViewId="0">
      <pane ySplit="6" topLeftCell="A190" activePane="bottomLeft" state="frozen"/>
      <selection activeCell="D31" sqref="D31"/>
      <selection pane="bottomLeft" activeCell="E184" sqref="E184"/>
    </sheetView>
  </sheetViews>
  <sheetFormatPr baseColWidth="10" defaultColWidth="9.33203125" defaultRowHeight="13"/>
  <cols>
    <col min="1" max="1" width="16.6640625" style="247" customWidth="1"/>
    <col min="2" max="2" width="8.83203125" style="247" customWidth="1"/>
    <col min="3" max="3" width="3.5" style="653" customWidth="1"/>
    <col min="4" max="4" width="12.5" style="247" customWidth="1"/>
    <col min="5" max="5" width="9.33203125" style="247"/>
    <col min="6" max="6" width="13.6640625" style="247" bestFit="1" customWidth="1"/>
    <col min="7" max="7" width="11.5" style="247" bestFit="1" customWidth="1"/>
    <col min="8" max="8" width="9.33203125" style="247"/>
    <col min="9" max="9" width="18.5" style="247" bestFit="1" customWidth="1"/>
    <col min="10" max="10" width="11.5" style="247" bestFit="1" customWidth="1"/>
    <col min="11" max="11" width="9.33203125" style="247"/>
    <col min="12" max="12" width="17.6640625" style="247" bestFit="1" customWidth="1"/>
    <col min="13" max="13" width="11.5" style="247" bestFit="1" customWidth="1"/>
    <col min="14" max="16384" width="9.33203125" style="247"/>
  </cols>
  <sheetData>
    <row r="1" spans="1:13" ht="18">
      <c r="A1" s="449" t="s">
        <v>93</v>
      </c>
      <c r="B1" s="684" t="s">
        <v>388</v>
      </c>
      <c r="C1" s="684"/>
      <c r="D1" s="684"/>
      <c r="E1" s="684"/>
      <c r="F1" s="449"/>
    </row>
    <row r="2" spans="1:13" ht="18">
      <c r="A2" s="685" t="s">
        <v>11</v>
      </c>
      <c r="B2" s="686"/>
      <c r="C2" s="686"/>
      <c r="D2" s="686"/>
      <c r="E2" s="686"/>
      <c r="F2" s="686"/>
    </row>
    <row r="3" spans="1:13" ht="18">
      <c r="A3" s="714" t="s">
        <v>2153</v>
      </c>
      <c r="B3" s="715"/>
      <c r="C3" s="715"/>
      <c r="D3" s="715"/>
      <c r="E3" s="715"/>
      <c r="F3" s="715"/>
    </row>
    <row r="6" spans="1:13" ht="15">
      <c r="A6" s="455" t="s">
        <v>28</v>
      </c>
      <c r="B6" s="455" t="s">
        <v>107</v>
      </c>
      <c r="C6" s="105"/>
      <c r="D6" s="609" t="s">
        <v>108</v>
      </c>
      <c r="E6" s="456"/>
      <c r="F6" s="456"/>
    </row>
    <row r="7" spans="1:13" ht="15">
      <c r="A7" s="122" t="s">
        <v>468</v>
      </c>
      <c r="B7" s="123">
        <v>0.02</v>
      </c>
      <c r="C7" s="119" t="s">
        <v>109</v>
      </c>
      <c r="D7" s="33">
        <v>0</v>
      </c>
      <c r="E7" s="456"/>
      <c r="F7" s="617"/>
      <c r="G7" s="32"/>
      <c r="I7" s="618"/>
      <c r="J7" s="32"/>
      <c r="L7" s="618"/>
      <c r="M7" s="32"/>
    </row>
    <row r="8" spans="1:13" ht="14">
      <c r="A8" s="122"/>
      <c r="B8" s="123">
        <v>0.04</v>
      </c>
      <c r="C8" s="119" t="s">
        <v>109</v>
      </c>
      <c r="D8" s="124">
        <v>500</v>
      </c>
      <c r="E8" s="456"/>
      <c r="F8" s="617"/>
      <c r="G8" s="29"/>
      <c r="I8" s="618"/>
      <c r="J8" s="29"/>
      <c r="L8" s="618"/>
      <c r="M8" s="29"/>
    </row>
    <row r="9" spans="1:13" ht="12.75" customHeight="1">
      <c r="A9" s="122"/>
      <c r="B9" s="123">
        <v>0.05</v>
      </c>
      <c r="C9" s="119" t="s">
        <v>109</v>
      </c>
      <c r="D9" s="124">
        <v>3000</v>
      </c>
      <c r="E9" s="456"/>
      <c r="F9" s="617"/>
      <c r="G9" s="29"/>
      <c r="I9" s="618"/>
      <c r="J9" s="29"/>
      <c r="L9" s="618"/>
      <c r="M9" s="29"/>
    </row>
    <row r="10" spans="1:13" ht="12.75" customHeight="1">
      <c r="A10" s="601" t="s">
        <v>33</v>
      </c>
      <c r="B10" s="456"/>
      <c r="C10" s="619" t="s">
        <v>127</v>
      </c>
      <c r="D10" s="210"/>
      <c r="E10" s="456"/>
      <c r="F10" s="456"/>
    </row>
    <row r="11" spans="1:13" ht="12.75" customHeight="1">
      <c r="A11" s="122" t="s">
        <v>2320</v>
      </c>
      <c r="B11" s="126">
        <v>2.5899999999999999E-2</v>
      </c>
      <c r="C11" s="119" t="s">
        <v>109</v>
      </c>
      <c r="D11" s="124">
        <v>0</v>
      </c>
      <c r="E11" s="456"/>
      <c r="F11" s="620"/>
      <c r="I11" s="621"/>
      <c r="J11" s="29"/>
      <c r="L11" s="622"/>
      <c r="M11" s="29"/>
    </row>
    <row r="12" spans="1:13" ht="12.75" customHeight="1">
      <c r="A12" s="122"/>
      <c r="B12" s="126">
        <v>3.3399999999999999E-2</v>
      </c>
      <c r="C12" s="119" t="s">
        <v>109</v>
      </c>
      <c r="D12" s="124">
        <v>26500</v>
      </c>
      <c r="E12" s="620"/>
      <c r="F12" s="623"/>
      <c r="H12" s="622"/>
      <c r="K12" s="622"/>
      <c r="L12" s="623"/>
    </row>
    <row r="13" spans="1:13" ht="12.75" customHeight="1">
      <c r="A13" s="122"/>
      <c r="B13" s="126">
        <v>4.1700000000000001E-2</v>
      </c>
      <c r="C13" s="119" t="s">
        <v>109</v>
      </c>
      <c r="D13" s="124">
        <v>53000</v>
      </c>
      <c r="E13" s="620"/>
      <c r="F13" s="623"/>
      <c r="H13" s="622"/>
      <c r="K13" s="622"/>
      <c r="L13" s="623"/>
    </row>
    <row r="14" spans="1:13" ht="12.75" customHeight="1">
      <c r="A14" s="122"/>
      <c r="B14" s="126">
        <v>4.4999999999999998E-2</v>
      </c>
      <c r="C14" s="119" t="s">
        <v>109</v>
      </c>
      <c r="D14" s="124">
        <v>159000</v>
      </c>
      <c r="E14" s="620"/>
      <c r="F14" s="623"/>
      <c r="H14" s="622"/>
      <c r="K14" s="622"/>
      <c r="L14" s="623"/>
    </row>
    <row r="15" spans="1:13" ht="12.75" customHeight="1">
      <c r="A15" s="601" t="s">
        <v>2321</v>
      </c>
      <c r="B15" s="624">
        <v>0.02</v>
      </c>
      <c r="C15" s="619" t="s">
        <v>109</v>
      </c>
      <c r="D15" s="625">
        <v>0</v>
      </c>
      <c r="E15" s="456"/>
    </row>
    <row r="16" spans="1:13" ht="12.75" customHeight="1">
      <c r="A16" s="601"/>
      <c r="B16" s="624">
        <v>0.04</v>
      </c>
      <c r="C16" s="619" t="s">
        <v>109</v>
      </c>
      <c r="D16" s="625">
        <v>4000</v>
      </c>
      <c r="E16" s="456"/>
    </row>
    <row r="17" spans="1:12" ht="12.75" customHeight="1">
      <c r="A17" s="601"/>
      <c r="B17" s="624">
        <v>5.8999999999999997E-2</v>
      </c>
      <c r="C17" s="619" t="s">
        <v>109</v>
      </c>
      <c r="D17" s="625">
        <v>8000</v>
      </c>
      <c r="E17" s="456"/>
    </row>
    <row r="18" spans="1:12" ht="12.75" customHeight="1">
      <c r="A18" s="601"/>
      <c r="B18" s="624">
        <v>6.6000000000000003E-2</v>
      </c>
      <c r="C18" s="619" t="s">
        <v>109</v>
      </c>
      <c r="D18" s="625">
        <v>79300</v>
      </c>
      <c r="E18" s="456"/>
    </row>
    <row r="19" spans="1:12" ht="12.75" customHeight="1">
      <c r="A19" s="122" t="s">
        <v>2322</v>
      </c>
      <c r="B19" s="188">
        <v>0.01</v>
      </c>
      <c r="C19" s="129" t="s">
        <v>109</v>
      </c>
      <c r="D19" s="124">
        <v>0</v>
      </c>
      <c r="E19" s="626"/>
      <c r="F19" s="627"/>
      <c r="H19" s="628"/>
      <c r="I19" s="29"/>
      <c r="K19" s="628"/>
      <c r="L19" s="29"/>
    </row>
    <row r="20" spans="1:12" ht="12.75" customHeight="1">
      <c r="A20" s="128"/>
      <c r="B20" s="188">
        <v>0.02</v>
      </c>
      <c r="C20" s="129" t="s">
        <v>109</v>
      </c>
      <c r="D20" s="124">
        <v>8809</v>
      </c>
      <c r="E20" s="626"/>
      <c r="F20" s="627"/>
      <c r="H20" s="628"/>
      <c r="I20" s="29"/>
      <c r="K20" s="628"/>
      <c r="L20" s="29"/>
    </row>
    <row r="21" spans="1:12" ht="12.75" customHeight="1">
      <c r="A21" s="122"/>
      <c r="B21" s="188">
        <v>0.04</v>
      </c>
      <c r="C21" s="129" t="s">
        <v>109</v>
      </c>
      <c r="D21" s="124">
        <v>20883</v>
      </c>
      <c r="E21" s="626"/>
      <c r="F21" s="627"/>
      <c r="H21" s="628"/>
      <c r="I21" s="29"/>
      <c r="K21" s="628"/>
      <c r="L21" s="29"/>
    </row>
    <row r="22" spans="1:12" ht="12.75" customHeight="1">
      <c r="A22" s="122"/>
      <c r="B22" s="188">
        <v>0.06</v>
      </c>
      <c r="C22" s="129" t="s">
        <v>109</v>
      </c>
      <c r="D22" s="124">
        <v>32960</v>
      </c>
      <c r="E22" s="626"/>
      <c r="F22" s="627"/>
      <c r="H22" s="628"/>
      <c r="I22" s="29"/>
      <c r="K22" s="628"/>
      <c r="L22" s="29"/>
    </row>
    <row r="23" spans="1:12" ht="12.75" customHeight="1">
      <c r="A23" s="122"/>
      <c r="B23" s="188">
        <v>0.08</v>
      </c>
      <c r="C23" s="129" t="s">
        <v>109</v>
      </c>
      <c r="D23" s="124">
        <v>45753</v>
      </c>
      <c r="E23" s="626"/>
      <c r="F23" s="627"/>
      <c r="H23" s="628"/>
      <c r="I23" s="29"/>
      <c r="K23" s="628"/>
      <c r="L23" s="29"/>
    </row>
    <row r="24" spans="1:12" ht="12.75" customHeight="1">
      <c r="A24" s="122"/>
      <c r="B24" s="188">
        <v>9.2999999999999999E-2</v>
      </c>
      <c r="C24" s="129" t="s">
        <v>109</v>
      </c>
      <c r="D24" s="124">
        <v>57824</v>
      </c>
      <c r="E24" s="626"/>
      <c r="F24" s="627"/>
      <c r="H24" s="628"/>
      <c r="I24" s="29"/>
      <c r="K24" s="628"/>
      <c r="L24" s="29"/>
    </row>
    <row r="25" spans="1:12" ht="12.75" customHeight="1">
      <c r="A25" s="122"/>
      <c r="B25" s="188">
        <v>0.10299999999999999</v>
      </c>
      <c r="C25" s="129" t="s">
        <v>109</v>
      </c>
      <c r="D25" s="124">
        <v>295373</v>
      </c>
      <c r="E25" s="626"/>
      <c r="F25" s="627"/>
      <c r="H25" s="628"/>
      <c r="I25" s="29"/>
      <c r="K25" s="628"/>
      <c r="L25" s="29"/>
    </row>
    <row r="26" spans="1:12" ht="12.75" customHeight="1">
      <c r="A26" s="122"/>
      <c r="B26" s="188">
        <v>0.113</v>
      </c>
      <c r="C26" s="129" t="s">
        <v>109</v>
      </c>
      <c r="D26" s="124">
        <v>354445</v>
      </c>
      <c r="E26" s="626"/>
      <c r="F26" s="617"/>
      <c r="H26" s="628"/>
      <c r="I26" s="29"/>
      <c r="K26" s="628"/>
      <c r="L26" s="29"/>
    </row>
    <row r="27" spans="1:12" ht="12.75" customHeight="1">
      <c r="A27" s="122"/>
      <c r="B27" s="188">
        <v>0.123</v>
      </c>
      <c r="C27" s="129" t="s">
        <v>109</v>
      </c>
      <c r="D27" s="124">
        <v>590742</v>
      </c>
      <c r="E27" s="626"/>
      <c r="F27" s="617"/>
      <c r="H27" s="628"/>
      <c r="I27" s="29"/>
      <c r="K27" s="628"/>
      <c r="L27" s="29"/>
    </row>
    <row r="28" spans="1:12" ht="12.75" customHeight="1">
      <c r="A28" s="122"/>
      <c r="B28" s="188">
        <v>0.13300000000000001</v>
      </c>
      <c r="C28" s="129" t="s">
        <v>109</v>
      </c>
      <c r="D28" s="124">
        <v>1000000</v>
      </c>
      <c r="E28" s="626"/>
      <c r="F28" s="627"/>
      <c r="H28" s="628"/>
      <c r="I28" s="29"/>
      <c r="K28" s="628"/>
      <c r="L28" s="29"/>
    </row>
    <row r="29" spans="1:12" ht="12.75" customHeight="1">
      <c r="A29" s="601" t="s">
        <v>2211</v>
      </c>
      <c r="B29" s="629" t="s">
        <v>2375</v>
      </c>
      <c r="C29" s="105"/>
      <c r="D29" s="210"/>
      <c r="E29" s="456"/>
    </row>
    <row r="30" spans="1:12" ht="12.75" customHeight="1">
      <c r="A30" s="122" t="s">
        <v>2323</v>
      </c>
      <c r="B30" s="126">
        <v>0.03</v>
      </c>
      <c r="C30" s="119" t="s">
        <v>109</v>
      </c>
      <c r="D30" s="124">
        <v>0</v>
      </c>
      <c r="E30" s="617"/>
      <c r="F30" s="29"/>
      <c r="H30" s="618"/>
      <c r="I30" s="29"/>
      <c r="K30" s="618"/>
      <c r="L30" s="29"/>
    </row>
    <row r="31" spans="1:12" ht="12.75" customHeight="1">
      <c r="A31" s="122"/>
      <c r="B31" s="126">
        <v>0.05</v>
      </c>
      <c r="C31" s="119" t="s">
        <v>109</v>
      </c>
      <c r="D31" s="124">
        <v>10000</v>
      </c>
      <c r="E31" s="617"/>
      <c r="F31" s="29"/>
      <c r="H31" s="618"/>
      <c r="I31" s="29"/>
      <c r="K31" s="618"/>
      <c r="L31" s="29"/>
    </row>
    <row r="32" spans="1:12" ht="12.75" customHeight="1">
      <c r="A32" s="122"/>
      <c r="B32" s="126">
        <v>5.5E-2</v>
      </c>
      <c r="C32" s="119" t="s">
        <v>109</v>
      </c>
      <c r="D32" s="124">
        <v>50000</v>
      </c>
      <c r="E32" s="620"/>
      <c r="F32" s="29"/>
      <c r="H32" s="622"/>
      <c r="I32" s="29"/>
      <c r="K32" s="622"/>
      <c r="L32" s="29"/>
    </row>
    <row r="33" spans="1:12" ht="12.75" customHeight="1">
      <c r="A33" s="122"/>
      <c r="B33" s="126">
        <v>0.06</v>
      </c>
      <c r="C33" s="119" t="s">
        <v>109</v>
      </c>
      <c r="D33" s="124">
        <v>100000</v>
      </c>
      <c r="E33" s="620"/>
    </row>
    <row r="34" spans="1:12" ht="12.75" customHeight="1">
      <c r="A34" s="122"/>
      <c r="B34" s="126">
        <v>6.5000000000000002E-2</v>
      </c>
      <c r="C34" s="119" t="s">
        <v>109</v>
      </c>
      <c r="D34" s="124">
        <v>200000</v>
      </c>
      <c r="E34" s="620"/>
    </row>
    <row r="35" spans="1:12" ht="12.75" customHeight="1">
      <c r="A35" s="122"/>
      <c r="B35" s="126">
        <v>6.9000000000000006E-2</v>
      </c>
      <c r="C35" s="119" t="s">
        <v>109</v>
      </c>
      <c r="D35" s="124">
        <v>250000</v>
      </c>
      <c r="E35" s="620"/>
    </row>
    <row r="36" spans="1:12" ht="12.75" customHeight="1">
      <c r="A36" s="122"/>
      <c r="B36" s="126">
        <v>6.9900000000000004E-2</v>
      </c>
      <c r="C36" s="119" t="s">
        <v>109</v>
      </c>
      <c r="D36" s="124">
        <v>500000</v>
      </c>
      <c r="E36" s="620"/>
    </row>
    <row r="37" spans="1:12" ht="12.75" customHeight="1">
      <c r="A37" s="601" t="s">
        <v>141</v>
      </c>
      <c r="B37" s="620">
        <v>2.1999999999999999E-2</v>
      </c>
      <c r="C37" s="105" t="s">
        <v>109</v>
      </c>
      <c r="D37" s="625">
        <v>2000</v>
      </c>
      <c r="E37" s="456"/>
    </row>
    <row r="38" spans="1:12" ht="12.75" customHeight="1">
      <c r="A38" s="601"/>
      <c r="B38" s="620">
        <v>3.9E-2</v>
      </c>
      <c r="C38" s="105" t="s">
        <v>109</v>
      </c>
      <c r="D38" s="625">
        <v>5000</v>
      </c>
      <c r="E38" s="456"/>
    </row>
    <row r="39" spans="1:12" ht="12.75" customHeight="1">
      <c r="A39" s="601"/>
      <c r="B39" s="620">
        <v>4.8000000000000001E-2</v>
      </c>
      <c r="C39" s="105" t="s">
        <v>109</v>
      </c>
      <c r="D39" s="625">
        <v>10000</v>
      </c>
      <c r="E39" s="456"/>
    </row>
    <row r="40" spans="1:12" ht="12.75" customHeight="1">
      <c r="A40" s="601"/>
      <c r="B40" s="620">
        <v>5.1999999999999998E-2</v>
      </c>
      <c r="C40" s="105" t="s">
        <v>109</v>
      </c>
      <c r="D40" s="625">
        <v>20000</v>
      </c>
      <c r="E40" s="456"/>
    </row>
    <row r="41" spans="1:12" ht="12.75" customHeight="1">
      <c r="A41" s="601"/>
      <c r="B41" s="620">
        <v>5.5500000000000001E-2</v>
      </c>
      <c r="C41" s="105" t="s">
        <v>109</v>
      </c>
      <c r="D41" s="625">
        <v>25000</v>
      </c>
      <c r="E41" s="456"/>
    </row>
    <row r="42" spans="1:12" ht="12.75" customHeight="1">
      <c r="A42" s="601"/>
      <c r="B42" s="620">
        <v>6.6000000000000003E-2</v>
      </c>
      <c r="C42" s="105" t="s">
        <v>109</v>
      </c>
      <c r="D42" s="625">
        <v>60000</v>
      </c>
      <c r="E42" s="456"/>
      <c r="F42" s="29"/>
      <c r="H42" s="618"/>
      <c r="I42" s="29"/>
      <c r="K42" s="618"/>
      <c r="L42" s="29"/>
    </row>
    <row r="43" spans="1:12" ht="12.75" customHeight="1">
      <c r="A43" s="122" t="s">
        <v>40</v>
      </c>
      <c r="B43" s="459"/>
      <c r="C43" s="129" t="s">
        <v>127</v>
      </c>
      <c r="D43" s="211"/>
      <c r="E43" s="456"/>
      <c r="F43" s="29"/>
      <c r="H43" s="618"/>
      <c r="I43" s="29"/>
      <c r="K43" s="618"/>
      <c r="L43" s="29"/>
    </row>
    <row r="44" spans="1:12" ht="12.75" customHeight="1">
      <c r="A44" s="601" t="s">
        <v>41</v>
      </c>
      <c r="B44" s="620">
        <v>0.01</v>
      </c>
      <c r="C44" s="105" t="s">
        <v>109</v>
      </c>
      <c r="D44" s="625">
        <v>0</v>
      </c>
      <c r="E44" s="617"/>
      <c r="F44" s="29"/>
      <c r="H44" s="618"/>
      <c r="I44" s="29"/>
      <c r="K44" s="618"/>
      <c r="L44" s="29"/>
    </row>
    <row r="45" spans="1:12" ht="12.75" customHeight="1">
      <c r="A45" s="601"/>
      <c r="B45" s="620">
        <v>0.02</v>
      </c>
      <c r="C45" s="105" t="s">
        <v>109</v>
      </c>
      <c r="D45" s="625">
        <v>750</v>
      </c>
      <c r="E45" s="617"/>
      <c r="F45" s="29"/>
      <c r="H45" s="618"/>
      <c r="I45" s="29"/>
      <c r="K45" s="618"/>
      <c r="L45" s="29"/>
    </row>
    <row r="46" spans="1:12" ht="12.75" customHeight="1">
      <c r="A46" s="601"/>
      <c r="B46" s="620">
        <v>0.03</v>
      </c>
      <c r="C46" s="105" t="s">
        <v>109</v>
      </c>
      <c r="D46" s="625">
        <v>2250</v>
      </c>
      <c r="E46" s="617"/>
    </row>
    <row r="47" spans="1:12" ht="12.75" customHeight="1">
      <c r="A47" s="601"/>
      <c r="B47" s="620">
        <v>0.04</v>
      </c>
      <c r="C47" s="105" t="s">
        <v>109</v>
      </c>
      <c r="D47" s="625">
        <v>3750</v>
      </c>
      <c r="E47" s="617"/>
      <c r="F47" s="29"/>
      <c r="H47" s="631"/>
      <c r="I47" s="29"/>
      <c r="K47" s="631"/>
      <c r="L47" s="29"/>
    </row>
    <row r="48" spans="1:12" ht="12.75" customHeight="1">
      <c r="A48" s="601"/>
      <c r="B48" s="620">
        <v>0.05</v>
      </c>
      <c r="C48" s="105" t="s">
        <v>109</v>
      </c>
      <c r="D48" s="625">
        <v>5250</v>
      </c>
      <c r="E48" s="617"/>
      <c r="F48" s="29"/>
      <c r="H48" s="631"/>
      <c r="I48" s="29"/>
      <c r="K48" s="631"/>
      <c r="L48" s="29"/>
    </row>
    <row r="49" spans="1:12" ht="12.75" customHeight="1">
      <c r="A49" s="601"/>
      <c r="B49" s="620">
        <v>5.7500000000000002E-2</v>
      </c>
      <c r="C49" s="105" t="s">
        <v>109</v>
      </c>
      <c r="D49" s="625">
        <v>7000</v>
      </c>
      <c r="E49" s="617"/>
      <c r="F49" s="617"/>
      <c r="H49" s="631"/>
      <c r="I49" s="29"/>
      <c r="K49" s="631"/>
      <c r="L49" s="29"/>
    </row>
    <row r="50" spans="1:12" ht="12.75" customHeight="1">
      <c r="A50" s="122" t="s">
        <v>42</v>
      </c>
      <c r="B50" s="126">
        <v>1.4E-2</v>
      </c>
      <c r="C50" s="119" t="s">
        <v>109</v>
      </c>
      <c r="D50" s="124">
        <v>0</v>
      </c>
      <c r="E50" s="624"/>
      <c r="F50" s="617"/>
      <c r="H50" s="631"/>
      <c r="I50" s="29"/>
      <c r="K50" s="631"/>
      <c r="L50" s="29"/>
    </row>
    <row r="51" spans="1:12" ht="12.75" customHeight="1">
      <c r="A51" s="122"/>
      <c r="B51" s="126">
        <v>3.2000000000000001E-2</v>
      </c>
      <c r="C51" s="119" t="s">
        <v>109</v>
      </c>
      <c r="D51" s="124">
        <v>2400</v>
      </c>
      <c r="E51" s="624"/>
      <c r="F51" s="29"/>
      <c r="H51" s="631"/>
      <c r="I51" s="632"/>
      <c r="K51" s="631"/>
      <c r="L51" s="632"/>
    </row>
    <row r="52" spans="1:12" ht="12.75" customHeight="1">
      <c r="A52" s="122"/>
      <c r="B52" s="126">
        <v>5.5E-2</v>
      </c>
      <c r="C52" s="119" t="s">
        <v>109</v>
      </c>
      <c r="D52" s="124">
        <v>4800</v>
      </c>
      <c r="E52" s="624"/>
      <c r="F52" s="29"/>
      <c r="H52" s="631"/>
      <c r="I52" s="632"/>
      <c r="K52" s="631"/>
      <c r="L52" s="632"/>
    </row>
    <row r="53" spans="1:12" ht="12.75" customHeight="1">
      <c r="A53" s="122"/>
      <c r="B53" s="126">
        <v>6.4000000000000001E-2</v>
      </c>
      <c r="C53" s="119" t="s">
        <v>109</v>
      </c>
      <c r="D53" s="124">
        <v>9600</v>
      </c>
      <c r="E53" s="624"/>
      <c r="F53" s="29"/>
      <c r="H53" s="631"/>
      <c r="I53" s="632"/>
      <c r="K53" s="631"/>
      <c r="L53" s="632"/>
    </row>
    <row r="54" spans="1:12" ht="12.75" customHeight="1">
      <c r="A54" s="122"/>
      <c r="B54" s="126">
        <v>6.8000000000000005E-2</v>
      </c>
      <c r="C54" s="119" t="s">
        <v>109</v>
      </c>
      <c r="D54" s="124">
        <v>14400</v>
      </c>
      <c r="E54" s="624"/>
      <c r="F54" s="29"/>
      <c r="H54" s="622"/>
      <c r="I54" s="632"/>
      <c r="K54" s="622"/>
      <c r="L54" s="632"/>
    </row>
    <row r="55" spans="1:12" ht="12.75" customHeight="1">
      <c r="A55" s="122"/>
      <c r="B55" s="126">
        <v>7.1999999999999995E-2</v>
      </c>
      <c r="C55" s="119" t="s">
        <v>109</v>
      </c>
      <c r="D55" s="131">
        <v>19200</v>
      </c>
      <c r="E55" s="624"/>
      <c r="F55" s="29"/>
      <c r="H55" s="618"/>
      <c r="I55" s="632"/>
      <c r="K55" s="618"/>
      <c r="L55" s="632"/>
    </row>
    <row r="56" spans="1:12" ht="12.75" customHeight="1">
      <c r="A56" s="122"/>
      <c r="B56" s="126">
        <v>7.5999999999999998E-2</v>
      </c>
      <c r="C56" s="119" t="s">
        <v>109</v>
      </c>
      <c r="D56" s="131">
        <v>24000</v>
      </c>
      <c r="E56" s="624"/>
      <c r="F56" s="29"/>
      <c r="H56" s="618"/>
      <c r="I56" s="632"/>
      <c r="K56" s="618"/>
      <c r="L56" s="632"/>
    </row>
    <row r="57" spans="1:12" ht="12.75" customHeight="1">
      <c r="A57" s="122"/>
      <c r="B57" s="126">
        <v>7.9000000000000001E-2</v>
      </c>
      <c r="C57" s="119" t="s">
        <v>109</v>
      </c>
      <c r="D57" s="131">
        <v>36000</v>
      </c>
      <c r="E57" s="624"/>
      <c r="F57" s="29"/>
      <c r="H57" s="618"/>
      <c r="I57" s="632"/>
      <c r="K57" s="618"/>
      <c r="L57" s="632"/>
    </row>
    <row r="58" spans="1:12" ht="12.75" customHeight="1">
      <c r="A58" s="122"/>
      <c r="B58" s="126">
        <v>8.2500000000000004E-2</v>
      </c>
      <c r="C58" s="119" t="s">
        <v>109</v>
      </c>
      <c r="D58" s="131">
        <v>48000</v>
      </c>
      <c r="E58" s="620"/>
    </row>
    <row r="59" spans="1:12" ht="12.75" customHeight="1">
      <c r="A59" s="122"/>
      <c r="B59" s="126">
        <v>0.09</v>
      </c>
      <c r="C59" s="119" t="s">
        <v>109</v>
      </c>
      <c r="D59" s="131">
        <v>150000</v>
      </c>
      <c r="E59" s="620"/>
    </row>
    <row r="60" spans="1:12" ht="12.75" customHeight="1">
      <c r="A60" s="122"/>
      <c r="B60" s="126">
        <v>0.1</v>
      </c>
      <c r="C60" s="119" t="s">
        <v>109</v>
      </c>
      <c r="D60" s="131">
        <v>175000</v>
      </c>
      <c r="E60" s="620"/>
    </row>
    <row r="61" spans="1:12" ht="12.75" customHeight="1">
      <c r="A61" s="122"/>
      <c r="B61" s="126">
        <v>0.11</v>
      </c>
      <c r="C61" s="119" t="s">
        <v>109</v>
      </c>
      <c r="D61" s="131">
        <v>200000</v>
      </c>
      <c r="E61" s="620"/>
    </row>
    <row r="62" spans="1:12" ht="15">
      <c r="A62" s="601" t="s">
        <v>2324</v>
      </c>
      <c r="B62" s="633">
        <v>1.125E-2</v>
      </c>
      <c r="C62" s="105" t="s">
        <v>109</v>
      </c>
      <c r="D62" s="634">
        <v>0</v>
      </c>
      <c r="E62" s="635"/>
      <c r="F62" s="636"/>
    </row>
    <row r="63" spans="1:12" ht="12.75" customHeight="1">
      <c r="A63" s="601"/>
      <c r="B63" s="633">
        <v>3.125E-2</v>
      </c>
      <c r="C63" s="105" t="s">
        <v>109</v>
      </c>
      <c r="D63" s="634">
        <v>1541</v>
      </c>
      <c r="E63" s="635"/>
      <c r="F63" s="636"/>
    </row>
    <row r="64" spans="1:12" ht="12.75" customHeight="1">
      <c r="A64" s="601"/>
      <c r="B64" s="633">
        <v>3.6249999999999998E-2</v>
      </c>
      <c r="C64" s="105" t="s">
        <v>109</v>
      </c>
      <c r="D64" s="625">
        <v>3081</v>
      </c>
      <c r="E64" s="635"/>
      <c r="F64" s="636"/>
    </row>
    <row r="65" spans="1:12" ht="12.75" customHeight="1">
      <c r="A65" s="601"/>
      <c r="B65" s="633">
        <v>4.6249999999999999E-2</v>
      </c>
      <c r="C65" s="105" t="s">
        <v>109</v>
      </c>
      <c r="D65" s="625">
        <v>4622</v>
      </c>
      <c r="E65" s="635"/>
      <c r="F65" s="636"/>
    </row>
    <row r="66" spans="1:12" ht="12.75" customHeight="1">
      <c r="A66" s="601"/>
      <c r="B66" s="633">
        <v>5.6250000000000001E-2</v>
      </c>
      <c r="C66" s="105" t="s">
        <v>109</v>
      </c>
      <c r="D66" s="625">
        <v>6162</v>
      </c>
      <c r="E66" s="635"/>
      <c r="F66" s="636"/>
    </row>
    <row r="67" spans="1:12" ht="12.75" customHeight="1">
      <c r="A67" s="601"/>
      <c r="B67" s="633">
        <v>6.6250000000000003E-2</v>
      </c>
      <c r="C67" s="105" t="s">
        <v>109</v>
      </c>
      <c r="D67" s="625">
        <v>7703</v>
      </c>
      <c r="E67" s="635"/>
      <c r="F67" s="636"/>
    </row>
    <row r="68" spans="1:12" ht="12.75" customHeight="1">
      <c r="A68" s="601"/>
      <c r="B68" s="633">
        <v>6.9250000000000006E-2</v>
      </c>
      <c r="C68" s="105" t="s">
        <v>109</v>
      </c>
      <c r="D68" s="625">
        <v>11554</v>
      </c>
      <c r="E68" s="635"/>
      <c r="F68" s="636"/>
    </row>
    <row r="69" spans="1:12" ht="12.75" customHeight="1">
      <c r="A69" s="122" t="s">
        <v>44</v>
      </c>
      <c r="B69" s="132" t="s">
        <v>2376</v>
      </c>
      <c r="C69" s="119"/>
      <c r="D69" s="211"/>
      <c r="E69" s="456"/>
    </row>
    <row r="70" spans="1:12" ht="12.75" customHeight="1">
      <c r="A70" s="601" t="s">
        <v>469</v>
      </c>
      <c r="B70" s="629" t="s">
        <v>2377</v>
      </c>
      <c r="C70" s="105"/>
      <c r="D70" s="210"/>
      <c r="E70" s="456"/>
    </row>
    <row r="71" spans="1:12" ht="12.75" customHeight="1">
      <c r="A71" s="122" t="s">
        <v>2325</v>
      </c>
      <c r="B71" s="126">
        <v>3.3E-3</v>
      </c>
      <c r="C71" s="119" t="s">
        <v>109</v>
      </c>
      <c r="D71" s="133">
        <v>0</v>
      </c>
      <c r="E71" s="456"/>
    </row>
    <row r="72" spans="1:12" ht="12.75" customHeight="1">
      <c r="A72" s="122"/>
      <c r="B72" s="126">
        <v>6.7000000000000002E-3</v>
      </c>
      <c r="C72" s="119" t="s">
        <v>109</v>
      </c>
      <c r="D72" s="133">
        <v>1638</v>
      </c>
      <c r="E72" s="456"/>
    </row>
    <row r="73" spans="1:12" ht="12.75" customHeight="1">
      <c r="A73" s="122"/>
      <c r="B73" s="126">
        <v>2.2499999999999999E-2</v>
      </c>
      <c r="C73" s="119" t="s">
        <v>109</v>
      </c>
      <c r="D73" s="133">
        <v>3276</v>
      </c>
      <c r="E73" s="456"/>
    </row>
    <row r="74" spans="1:12" ht="12.75" customHeight="1">
      <c r="A74" s="122"/>
      <c r="B74" s="126">
        <v>4.1399999999999999E-2</v>
      </c>
      <c r="C74" s="119" t="s">
        <v>109</v>
      </c>
      <c r="D74" s="133">
        <v>6552</v>
      </c>
      <c r="E74" s="456"/>
      <c r="F74" s="617"/>
    </row>
    <row r="75" spans="1:12" ht="12.75" customHeight="1">
      <c r="A75" s="122"/>
      <c r="B75" s="126">
        <v>5.6300000000000003E-2</v>
      </c>
      <c r="C75" s="119" t="s">
        <v>109</v>
      </c>
      <c r="D75" s="133">
        <v>14742</v>
      </c>
      <c r="E75" s="456"/>
      <c r="F75" s="617"/>
    </row>
    <row r="76" spans="1:12" ht="12.75" customHeight="1">
      <c r="A76" s="122"/>
      <c r="B76" s="126">
        <v>5.96E-2</v>
      </c>
      <c r="C76" s="119" t="s">
        <v>109</v>
      </c>
      <c r="D76" s="133">
        <v>24570</v>
      </c>
      <c r="E76" s="456"/>
    </row>
    <row r="77" spans="1:12" ht="12.75" customHeight="1">
      <c r="A77" s="122"/>
      <c r="B77" s="126">
        <v>6.25E-2</v>
      </c>
      <c r="C77" s="119" t="s">
        <v>109</v>
      </c>
      <c r="D77" s="133">
        <v>32760</v>
      </c>
      <c r="E77" s="456"/>
      <c r="F77" s="29"/>
      <c r="H77" s="622"/>
      <c r="I77" s="29"/>
      <c r="K77" s="622"/>
      <c r="L77" s="29"/>
    </row>
    <row r="78" spans="1:12" ht="12.75" customHeight="1">
      <c r="A78" s="122"/>
      <c r="B78" s="126">
        <v>7.4399999999999994E-2</v>
      </c>
      <c r="C78" s="119" t="s">
        <v>109</v>
      </c>
      <c r="D78" s="133">
        <v>49140</v>
      </c>
      <c r="E78" s="456"/>
      <c r="F78" s="29"/>
      <c r="H78" s="622"/>
      <c r="I78" s="29"/>
      <c r="K78" s="622"/>
      <c r="L78" s="29"/>
    </row>
    <row r="79" spans="1:12" ht="12.75" customHeight="1">
      <c r="A79" s="122"/>
      <c r="B79" s="126">
        <v>8.5300000000000001E-2</v>
      </c>
      <c r="C79" s="119" t="s">
        <v>109</v>
      </c>
      <c r="D79" s="133">
        <v>73710</v>
      </c>
      <c r="E79" s="456"/>
      <c r="F79" s="29"/>
      <c r="H79" s="622"/>
      <c r="I79" s="29"/>
      <c r="K79" s="622"/>
      <c r="L79" s="29"/>
    </row>
    <row r="80" spans="1:12" ht="15">
      <c r="A80" s="601" t="s">
        <v>470</v>
      </c>
      <c r="B80" s="620">
        <v>3.1E-2</v>
      </c>
      <c r="C80" s="105" t="s">
        <v>109</v>
      </c>
      <c r="D80" s="625">
        <v>0</v>
      </c>
      <c r="E80" s="635"/>
      <c r="F80" s="636"/>
    </row>
    <row r="81" spans="1:12" ht="12.75" customHeight="1">
      <c r="A81" s="601"/>
      <c r="B81" s="620">
        <v>5.2499999999999998E-2</v>
      </c>
      <c r="C81" s="105" t="s">
        <v>109</v>
      </c>
      <c r="D81" s="625">
        <v>15000</v>
      </c>
      <c r="E81" s="635"/>
      <c r="F81" s="636"/>
    </row>
    <row r="82" spans="1:12" ht="12.75" customHeight="1">
      <c r="A82" s="601"/>
      <c r="B82" s="620">
        <v>5.7000000000000002E-2</v>
      </c>
      <c r="C82" s="105" t="s">
        <v>109</v>
      </c>
      <c r="D82" s="625">
        <v>30000</v>
      </c>
      <c r="E82" s="635"/>
      <c r="F82" s="636"/>
    </row>
    <row r="83" spans="1:12" ht="15">
      <c r="A83" s="122" t="s">
        <v>471</v>
      </c>
      <c r="B83" s="188" t="s">
        <v>2378</v>
      </c>
      <c r="C83" s="119"/>
      <c r="D83" s="124"/>
      <c r="E83" s="456"/>
    </row>
    <row r="84" spans="1:12" ht="15">
      <c r="A84" s="601" t="s">
        <v>195</v>
      </c>
      <c r="B84" s="617">
        <v>0.02</v>
      </c>
      <c r="C84" s="105" t="s">
        <v>109</v>
      </c>
      <c r="D84" s="625">
        <v>0</v>
      </c>
      <c r="E84" s="617"/>
      <c r="F84" s="29"/>
      <c r="H84" s="31"/>
      <c r="I84" s="28"/>
      <c r="K84" s="31"/>
      <c r="L84" s="29"/>
    </row>
    <row r="85" spans="1:12" ht="12.75" customHeight="1">
      <c r="A85" s="601"/>
      <c r="B85" s="617">
        <v>0.04</v>
      </c>
      <c r="C85" s="105" t="s">
        <v>109</v>
      </c>
      <c r="D85" s="625">
        <v>12500</v>
      </c>
      <c r="E85" s="617"/>
      <c r="F85" s="29"/>
      <c r="H85" s="30"/>
      <c r="I85" s="28"/>
      <c r="K85" s="30"/>
      <c r="L85" s="29"/>
    </row>
    <row r="86" spans="1:12" ht="12.75" customHeight="1">
      <c r="A86" s="601"/>
      <c r="B86" s="617">
        <v>0.06</v>
      </c>
      <c r="C86" s="105" t="s">
        <v>109</v>
      </c>
      <c r="D86" s="625">
        <v>50000</v>
      </c>
      <c r="E86" s="617"/>
      <c r="F86" s="29"/>
      <c r="H86" s="30"/>
      <c r="I86" s="28"/>
      <c r="K86" s="30"/>
      <c r="L86" s="29"/>
    </row>
    <row r="87" spans="1:12" ht="15">
      <c r="A87" s="122" t="s">
        <v>2326</v>
      </c>
      <c r="B87" s="134">
        <v>5.8000000000000003E-2</v>
      </c>
      <c r="C87" s="119" t="s">
        <v>109</v>
      </c>
      <c r="D87" s="124">
        <v>0</v>
      </c>
      <c r="E87" s="635"/>
      <c r="F87" s="636"/>
    </row>
    <row r="88" spans="1:12" ht="12.75" customHeight="1">
      <c r="A88" s="122"/>
      <c r="B88" s="134">
        <v>6.7500000000000004E-2</v>
      </c>
      <c r="C88" s="119" t="s">
        <v>109</v>
      </c>
      <c r="D88" s="124">
        <v>22200</v>
      </c>
      <c r="E88" s="635"/>
      <c r="F88" s="637"/>
      <c r="H88" s="618"/>
      <c r="I88" s="29"/>
      <c r="K88" s="618"/>
      <c r="L88" s="29"/>
    </row>
    <row r="89" spans="1:12" ht="12.75" customHeight="1">
      <c r="A89" s="122"/>
      <c r="B89" s="134">
        <v>7.1499999999999994E-2</v>
      </c>
      <c r="C89" s="119" t="s">
        <v>109</v>
      </c>
      <c r="D89" s="124">
        <v>52600</v>
      </c>
      <c r="E89" s="635"/>
      <c r="F89" s="637"/>
      <c r="H89" s="618"/>
      <c r="I89" s="29"/>
      <c r="K89" s="618"/>
      <c r="L89" s="29"/>
    </row>
    <row r="90" spans="1:12" ht="12.75" customHeight="1">
      <c r="A90" s="601" t="s">
        <v>321</v>
      </c>
      <c r="B90" s="620">
        <v>0.02</v>
      </c>
      <c r="C90" s="105" t="s">
        <v>109</v>
      </c>
      <c r="D90" s="625">
        <v>0</v>
      </c>
      <c r="E90" s="635"/>
      <c r="F90" s="638"/>
      <c r="H90" s="618"/>
      <c r="I90" s="623"/>
      <c r="K90" s="618"/>
      <c r="L90" s="623"/>
    </row>
    <row r="91" spans="1:12" ht="12.75" customHeight="1">
      <c r="A91" s="601"/>
      <c r="B91" s="620">
        <v>0.03</v>
      </c>
      <c r="C91" s="105" t="s">
        <v>109</v>
      </c>
      <c r="D91" s="625">
        <v>1000</v>
      </c>
      <c r="E91" s="635"/>
      <c r="F91" s="638"/>
      <c r="H91" s="622"/>
      <c r="I91" s="623"/>
      <c r="K91" s="622"/>
      <c r="L91" s="623"/>
    </row>
    <row r="92" spans="1:12" ht="12.75" customHeight="1">
      <c r="A92" s="601"/>
      <c r="B92" s="620">
        <v>0.04</v>
      </c>
      <c r="C92" s="105" t="s">
        <v>109</v>
      </c>
      <c r="D92" s="625">
        <v>2000</v>
      </c>
      <c r="E92" s="635"/>
      <c r="F92" s="617"/>
      <c r="H92" s="631"/>
      <c r="I92" s="623"/>
      <c r="K92" s="631"/>
      <c r="L92" s="623"/>
    </row>
    <row r="93" spans="1:12" ht="12.75" customHeight="1">
      <c r="A93" s="601"/>
      <c r="B93" s="620">
        <v>4.7500000000000001E-2</v>
      </c>
      <c r="C93" s="105" t="s">
        <v>109</v>
      </c>
      <c r="D93" s="625">
        <v>3000</v>
      </c>
      <c r="E93" s="635"/>
      <c r="F93" s="617"/>
    </row>
    <row r="94" spans="1:12" ht="12.75" customHeight="1">
      <c r="A94" s="601"/>
      <c r="B94" s="620">
        <v>0.05</v>
      </c>
      <c r="C94" s="105" t="s">
        <v>109</v>
      </c>
      <c r="D94" s="625">
        <v>100000</v>
      </c>
      <c r="E94" s="635"/>
      <c r="F94" s="638"/>
    </row>
    <row r="95" spans="1:12" ht="12.75" customHeight="1">
      <c r="A95" s="601"/>
      <c r="B95" s="620">
        <v>5.2499999999999998E-2</v>
      </c>
      <c r="C95" s="105" t="s">
        <v>109</v>
      </c>
      <c r="D95" s="625">
        <v>125000</v>
      </c>
      <c r="E95" s="635"/>
      <c r="F95" s="638"/>
    </row>
    <row r="96" spans="1:12" ht="12.75" customHeight="1">
      <c r="A96" s="601"/>
      <c r="B96" s="620">
        <v>5.5E-2</v>
      </c>
      <c r="C96" s="105" t="s">
        <v>109</v>
      </c>
      <c r="D96" s="625">
        <v>150000</v>
      </c>
      <c r="E96" s="635"/>
      <c r="F96" s="638"/>
    </row>
    <row r="97" spans="1:12" ht="12.75" customHeight="1">
      <c r="A97" s="601"/>
      <c r="B97" s="620">
        <v>5.7500000000000002E-2</v>
      </c>
      <c r="C97" s="105" t="s">
        <v>109</v>
      </c>
      <c r="D97" s="625">
        <v>250000</v>
      </c>
      <c r="E97" s="635"/>
      <c r="F97" s="638"/>
    </row>
    <row r="98" spans="1:12" ht="12.75" customHeight="1">
      <c r="A98" s="122" t="s">
        <v>52</v>
      </c>
      <c r="B98" s="127" t="s">
        <v>2378</v>
      </c>
      <c r="C98" s="119"/>
      <c r="D98" s="131"/>
    </row>
    <row r="99" spans="1:12" ht="12.75" customHeight="1">
      <c r="A99" s="601" t="s">
        <v>197</v>
      </c>
      <c r="B99" s="629" t="s">
        <v>2379</v>
      </c>
      <c r="C99" s="105"/>
      <c r="D99" s="639"/>
      <c r="E99" s="456"/>
      <c r="F99" s="28"/>
      <c r="H99" s="622"/>
      <c r="I99" s="28"/>
      <c r="K99" s="622"/>
      <c r="L99" s="28"/>
    </row>
    <row r="100" spans="1:12" ht="12.75" customHeight="1">
      <c r="A100" s="122" t="s">
        <v>2212</v>
      </c>
      <c r="B100" s="126">
        <v>5.3499999999999999E-2</v>
      </c>
      <c r="C100" s="119" t="s">
        <v>109</v>
      </c>
      <c r="D100" s="133">
        <v>0</v>
      </c>
      <c r="E100" s="620"/>
    </row>
    <row r="101" spans="1:12" ht="12.75" customHeight="1">
      <c r="A101" s="122"/>
      <c r="B101" s="126">
        <v>6.8000000000000005E-2</v>
      </c>
      <c r="C101" s="119" t="s">
        <v>109</v>
      </c>
      <c r="D101" s="133">
        <v>26960</v>
      </c>
      <c r="E101" s="620"/>
    </row>
    <row r="102" spans="1:12" ht="12.75" customHeight="1">
      <c r="A102" s="122"/>
      <c r="B102" s="126">
        <v>7.85E-2</v>
      </c>
      <c r="C102" s="119" t="s">
        <v>109</v>
      </c>
      <c r="D102" s="133">
        <v>88550</v>
      </c>
      <c r="E102" s="620"/>
    </row>
    <row r="103" spans="1:12" ht="12.75" customHeight="1">
      <c r="A103" s="122"/>
      <c r="B103" s="126">
        <v>9.8500000000000004E-2</v>
      </c>
      <c r="C103" s="119" t="s">
        <v>109</v>
      </c>
      <c r="D103" s="133">
        <v>164400</v>
      </c>
      <c r="E103" s="620"/>
    </row>
    <row r="104" spans="1:12" ht="12.75" customHeight="1">
      <c r="A104" s="601" t="s">
        <v>55</v>
      </c>
      <c r="B104" s="617">
        <v>0.03</v>
      </c>
      <c r="C104" s="105" t="s">
        <v>109</v>
      </c>
      <c r="D104" s="625">
        <v>1000</v>
      </c>
      <c r="E104" s="456"/>
    </row>
    <row r="105" spans="1:12" ht="12.75" customHeight="1">
      <c r="A105" s="601"/>
      <c r="B105" s="617">
        <v>0.04</v>
      </c>
      <c r="C105" s="105" t="s">
        <v>109</v>
      </c>
      <c r="D105" s="625">
        <v>5000</v>
      </c>
      <c r="E105" s="456"/>
    </row>
    <row r="106" spans="1:12" ht="12.75" customHeight="1">
      <c r="A106" s="601"/>
      <c r="B106" s="617">
        <v>0.05</v>
      </c>
      <c r="C106" s="105" t="s">
        <v>109</v>
      </c>
      <c r="D106" s="625">
        <v>10000</v>
      </c>
      <c r="E106" s="456"/>
    </row>
    <row r="107" spans="1:12" ht="12.75" customHeight="1">
      <c r="A107" s="122" t="s">
        <v>2327</v>
      </c>
      <c r="B107" s="130">
        <v>1.4999999999999999E-2</v>
      </c>
      <c r="C107" s="119" t="s">
        <v>109</v>
      </c>
      <c r="D107" s="124">
        <v>105</v>
      </c>
      <c r="E107" s="456"/>
    </row>
    <row r="108" spans="1:12" ht="12.75" customHeight="1">
      <c r="A108" s="122"/>
      <c r="B108" s="130">
        <v>0.02</v>
      </c>
      <c r="C108" s="119" t="s">
        <v>109</v>
      </c>
      <c r="D108" s="124">
        <v>1053</v>
      </c>
      <c r="E108" s="456"/>
      <c r="F108" s="617"/>
    </row>
    <row r="109" spans="1:12" ht="12.75" customHeight="1">
      <c r="A109" s="122"/>
      <c r="B109" s="130">
        <v>2.5000000000000001E-2</v>
      </c>
      <c r="C109" s="119" t="s">
        <v>109</v>
      </c>
      <c r="D109" s="124">
        <v>2106</v>
      </c>
      <c r="E109" s="456"/>
      <c r="F109" s="617"/>
    </row>
    <row r="110" spans="1:12" ht="12.75" customHeight="1">
      <c r="A110" s="122"/>
      <c r="B110" s="130">
        <v>0.03</v>
      </c>
      <c r="C110" s="119" t="s">
        <v>109</v>
      </c>
      <c r="D110" s="124">
        <v>3159</v>
      </c>
      <c r="E110" s="456"/>
    </row>
    <row r="111" spans="1:12" ht="12.75" customHeight="1">
      <c r="A111" s="122"/>
      <c r="B111" s="130">
        <v>3.5000000000000003E-2</v>
      </c>
      <c r="C111" s="119" t="s">
        <v>109</v>
      </c>
      <c r="D111" s="124">
        <v>4212</v>
      </c>
      <c r="E111" s="456"/>
    </row>
    <row r="112" spans="1:12" ht="12.75" customHeight="1">
      <c r="A112" s="122"/>
      <c r="B112" s="130">
        <v>0.04</v>
      </c>
      <c r="C112" s="119" t="s">
        <v>109</v>
      </c>
      <c r="D112" s="124">
        <v>5265</v>
      </c>
      <c r="E112" s="456"/>
    </row>
    <row r="113" spans="1:12" ht="12.75" customHeight="1">
      <c r="A113" s="122"/>
      <c r="B113" s="130">
        <v>4.4999999999999998E-2</v>
      </c>
      <c r="C113" s="119" t="s">
        <v>109</v>
      </c>
      <c r="D113" s="124">
        <v>6318</v>
      </c>
      <c r="E113" s="456"/>
    </row>
    <row r="114" spans="1:12" ht="12.75" customHeight="1">
      <c r="A114" s="122"/>
      <c r="B114" s="130">
        <v>0.05</v>
      </c>
      <c r="C114" s="119" t="s">
        <v>109</v>
      </c>
      <c r="D114" s="124">
        <v>7371</v>
      </c>
      <c r="E114" s="456"/>
    </row>
    <row r="115" spans="1:12" ht="12.75" customHeight="1">
      <c r="A115" s="122"/>
      <c r="B115" s="130">
        <v>5.3999999999999999E-2</v>
      </c>
      <c r="C115" s="119" t="s">
        <v>109</v>
      </c>
      <c r="D115" s="124">
        <v>8424</v>
      </c>
      <c r="E115" s="456"/>
    </row>
    <row r="116" spans="1:12" ht="15">
      <c r="A116" s="601" t="s">
        <v>2328</v>
      </c>
      <c r="B116" s="624">
        <v>0.01</v>
      </c>
      <c r="C116" s="105" t="s">
        <v>109</v>
      </c>
      <c r="D116" s="625">
        <v>0</v>
      </c>
      <c r="E116" s="635"/>
      <c r="F116" s="636"/>
    </row>
    <row r="117" spans="1:12" ht="12.75" customHeight="1">
      <c r="A117" s="601"/>
      <c r="B117" s="624">
        <v>0.02</v>
      </c>
      <c r="C117" s="105" t="s">
        <v>109</v>
      </c>
      <c r="D117" s="625">
        <v>3100</v>
      </c>
      <c r="E117" s="635"/>
      <c r="F117" s="636"/>
    </row>
    <row r="118" spans="1:12" ht="12.75" customHeight="1">
      <c r="A118" s="601"/>
      <c r="B118" s="624">
        <v>0.03</v>
      </c>
      <c r="C118" s="105" t="s">
        <v>109</v>
      </c>
      <c r="D118" s="625">
        <v>5400</v>
      </c>
      <c r="E118" s="635"/>
      <c r="F118" s="636"/>
    </row>
    <row r="119" spans="1:12" ht="12.75" customHeight="1">
      <c r="A119" s="601"/>
      <c r="B119" s="624">
        <v>0.04</v>
      </c>
      <c r="C119" s="105" t="s">
        <v>109</v>
      </c>
      <c r="D119" s="625">
        <v>8200</v>
      </c>
      <c r="E119" s="635"/>
      <c r="F119" s="636"/>
      <c r="H119" s="622"/>
      <c r="I119" s="29"/>
      <c r="K119" s="622"/>
      <c r="L119" s="29"/>
    </row>
    <row r="120" spans="1:12" ht="12.75" customHeight="1">
      <c r="A120" s="601"/>
      <c r="B120" s="624">
        <v>0.05</v>
      </c>
      <c r="C120" s="105" t="s">
        <v>109</v>
      </c>
      <c r="D120" s="625">
        <v>11100</v>
      </c>
      <c r="E120" s="635"/>
      <c r="F120" s="636"/>
      <c r="H120" s="622"/>
      <c r="I120" s="29"/>
      <c r="K120" s="622"/>
      <c r="L120" s="29"/>
    </row>
    <row r="121" spans="1:12" ht="12.75" customHeight="1">
      <c r="A121" s="601"/>
      <c r="B121" s="624">
        <v>0.06</v>
      </c>
      <c r="C121" s="105" t="s">
        <v>109</v>
      </c>
      <c r="D121" s="625">
        <v>14300</v>
      </c>
      <c r="E121" s="635"/>
      <c r="F121" s="636"/>
      <c r="H121" s="622"/>
      <c r="I121" s="29"/>
      <c r="K121" s="622"/>
      <c r="L121" s="29"/>
    </row>
    <row r="122" spans="1:12" ht="12.75" customHeight="1">
      <c r="A122" s="601"/>
      <c r="B122" s="624">
        <v>6.9000000000000006E-2</v>
      </c>
      <c r="C122" s="105" t="s">
        <v>109</v>
      </c>
      <c r="D122" s="625">
        <v>18400</v>
      </c>
      <c r="E122" s="635"/>
      <c r="F122" s="636"/>
      <c r="H122" s="622"/>
      <c r="I122" s="29"/>
      <c r="K122" s="622"/>
      <c r="L122" s="29"/>
    </row>
    <row r="123" spans="1:12" ht="12.75" customHeight="1">
      <c r="A123" s="122" t="s">
        <v>2329</v>
      </c>
      <c r="B123" s="126">
        <v>2.46E-2</v>
      </c>
      <c r="C123" s="119" t="s">
        <v>109</v>
      </c>
      <c r="D123" s="124">
        <v>0</v>
      </c>
      <c r="E123" s="635"/>
      <c r="F123" s="636"/>
    </row>
    <row r="124" spans="1:12" ht="12.75" customHeight="1">
      <c r="A124" s="122"/>
      <c r="B124" s="126">
        <v>3.5099999999999999E-2</v>
      </c>
      <c r="C124" s="119" t="s">
        <v>109</v>
      </c>
      <c r="D124" s="124">
        <v>3230</v>
      </c>
      <c r="E124" s="635"/>
      <c r="F124" s="636"/>
    </row>
    <row r="125" spans="1:12" ht="12.75" customHeight="1">
      <c r="A125" s="122"/>
      <c r="B125" s="126">
        <v>5.0099999999999999E-2</v>
      </c>
      <c r="C125" s="119" t="s">
        <v>109</v>
      </c>
      <c r="D125" s="124">
        <v>19330</v>
      </c>
      <c r="E125" s="635"/>
      <c r="F125" s="636"/>
    </row>
    <row r="126" spans="1:12" ht="12.75" customHeight="1">
      <c r="A126" s="122"/>
      <c r="B126" s="126">
        <v>6.8400000000000002E-2</v>
      </c>
      <c r="C126" s="119" t="s">
        <v>109</v>
      </c>
      <c r="D126" s="124">
        <v>31160</v>
      </c>
      <c r="E126" s="635"/>
      <c r="F126" s="636"/>
    </row>
    <row r="127" spans="1:12" ht="15" customHeight="1">
      <c r="A127" s="601" t="s">
        <v>59</v>
      </c>
      <c r="B127" s="456"/>
      <c r="C127" s="619" t="s">
        <v>127</v>
      </c>
      <c r="D127" s="210"/>
      <c r="E127" s="456"/>
      <c r="F127" s="29"/>
      <c r="H127" s="622"/>
      <c r="I127" s="29"/>
      <c r="K127" s="622"/>
      <c r="L127" s="29"/>
    </row>
    <row r="128" spans="1:12" ht="15">
      <c r="A128" s="122" t="s">
        <v>2162</v>
      </c>
      <c r="B128" s="135">
        <v>0.05</v>
      </c>
      <c r="C128" s="119" t="s">
        <v>109</v>
      </c>
      <c r="D128" s="124">
        <v>0</v>
      </c>
      <c r="E128" s="456"/>
      <c r="F128" s="29"/>
      <c r="H128" s="622"/>
      <c r="I128" s="29"/>
      <c r="K128" s="640"/>
      <c r="L128" s="29"/>
    </row>
    <row r="129" spans="1:12" ht="15">
      <c r="A129" s="601" t="s">
        <v>472</v>
      </c>
      <c r="B129" s="633">
        <v>1.4E-2</v>
      </c>
      <c r="C129" s="105" t="s">
        <v>109</v>
      </c>
      <c r="D129" s="625">
        <v>0</v>
      </c>
      <c r="E129" s="620"/>
      <c r="F129" s="29"/>
      <c r="H129" s="622"/>
      <c r="I129" s="29"/>
      <c r="K129" s="622"/>
      <c r="L129" s="29"/>
    </row>
    <row r="130" spans="1:12" ht="12.75" customHeight="1">
      <c r="A130" s="601"/>
      <c r="B130" s="633">
        <v>1.7500000000000002E-2</v>
      </c>
      <c r="C130" s="105" t="s">
        <v>109</v>
      </c>
      <c r="D130" s="625">
        <v>20000</v>
      </c>
      <c r="E130" s="620"/>
      <c r="F130" s="29"/>
      <c r="H130" s="622"/>
      <c r="I130" s="29"/>
    </row>
    <row r="131" spans="1:12" ht="12.75" customHeight="1">
      <c r="A131" s="601"/>
      <c r="B131" s="633">
        <v>3.5000000000000003E-2</v>
      </c>
      <c r="C131" s="105" t="s">
        <v>109</v>
      </c>
      <c r="D131" s="625">
        <v>35000</v>
      </c>
      <c r="E131" s="620"/>
      <c r="F131" s="29"/>
      <c r="H131" s="631"/>
      <c r="I131" s="29"/>
    </row>
    <row r="132" spans="1:12" ht="12.75" customHeight="1">
      <c r="A132" s="601"/>
      <c r="B132" s="633">
        <v>5.525E-2</v>
      </c>
      <c r="C132" s="105" t="s">
        <v>109</v>
      </c>
      <c r="D132" s="625">
        <v>40000</v>
      </c>
      <c r="E132" s="620"/>
      <c r="F132" s="617"/>
      <c r="H132" s="631"/>
      <c r="I132" s="29"/>
      <c r="K132" s="631"/>
      <c r="L132" s="29"/>
    </row>
    <row r="133" spans="1:12" ht="12.75" customHeight="1">
      <c r="A133" s="601"/>
      <c r="B133" s="633">
        <v>6.3700000000000007E-2</v>
      </c>
      <c r="C133" s="105" t="s">
        <v>109</v>
      </c>
      <c r="D133" s="625">
        <v>75000</v>
      </c>
      <c r="E133" s="633"/>
      <c r="F133" s="617"/>
      <c r="H133" s="631"/>
      <c r="I133" s="29"/>
      <c r="K133" s="631"/>
      <c r="L133" s="29"/>
    </row>
    <row r="134" spans="1:12" ht="12.75" customHeight="1">
      <c r="A134" s="601"/>
      <c r="B134" s="633">
        <v>8.9700000000000002E-2</v>
      </c>
      <c r="C134" s="105" t="s">
        <v>109</v>
      </c>
      <c r="D134" s="625">
        <v>500000</v>
      </c>
      <c r="E134" s="620"/>
      <c r="F134" s="29"/>
      <c r="H134" s="631"/>
      <c r="I134" s="29"/>
      <c r="K134" s="631"/>
      <c r="L134" s="29"/>
    </row>
    <row r="135" spans="1:12" ht="12.75" customHeight="1">
      <c r="A135" s="601"/>
      <c r="B135" s="633">
        <v>0.1075</v>
      </c>
      <c r="C135" s="105" t="s">
        <v>109</v>
      </c>
      <c r="D135" s="625">
        <v>5000000</v>
      </c>
      <c r="E135" s="620"/>
      <c r="F135" s="29"/>
      <c r="H135" s="631"/>
      <c r="I135" s="29"/>
      <c r="K135" s="631"/>
      <c r="L135" s="29"/>
    </row>
    <row r="136" spans="1:12" ht="12.75" customHeight="1">
      <c r="A136" s="122" t="s">
        <v>62</v>
      </c>
      <c r="B136" s="130">
        <v>1.7000000000000001E-2</v>
      </c>
      <c r="C136" s="119" t="s">
        <v>109</v>
      </c>
      <c r="D136" s="124">
        <v>0</v>
      </c>
      <c r="E136" s="624"/>
    </row>
    <row r="137" spans="1:12" ht="12.75" customHeight="1">
      <c r="A137" s="122"/>
      <c r="B137" s="130">
        <v>3.2000000000000001E-2</v>
      </c>
      <c r="C137" s="119" t="s">
        <v>109</v>
      </c>
      <c r="D137" s="124">
        <v>5500</v>
      </c>
      <c r="E137" s="624"/>
      <c r="F137" s="29"/>
      <c r="H137" s="618"/>
      <c r="I137" s="29"/>
      <c r="K137" s="618"/>
      <c r="L137" s="29"/>
    </row>
    <row r="138" spans="1:12" ht="12.75" customHeight="1">
      <c r="A138" s="122"/>
      <c r="B138" s="130">
        <v>4.7E-2</v>
      </c>
      <c r="C138" s="119" t="s">
        <v>109</v>
      </c>
      <c r="D138" s="124">
        <v>11000</v>
      </c>
      <c r="E138" s="624"/>
      <c r="F138" s="29"/>
      <c r="H138" s="631"/>
      <c r="I138" s="29"/>
      <c r="K138" s="631"/>
      <c r="L138" s="29"/>
    </row>
    <row r="139" spans="1:12" ht="12.75" customHeight="1">
      <c r="A139" s="122"/>
      <c r="B139" s="130">
        <v>4.9000000000000002E-2</v>
      </c>
      <c r="C139" s="119" t="s">
        <v>109</v>
      </c>
      <c r="D139" s="124">
        <v>16000</v>
      </c>
      <c r="E139" s="624"/>
      <c r="F139" s="29"/>
      <c r="H139" s="622"/>
      <c r="I139" s="29"/>
      <c r="K139" s="622"/>
      <c r="L139" s="29"/>
    </row>
    <row r="140" spans="1:12" ht="15" customHeight="1">
      <c r="A140" s="601" t="s">
        <v>2330</v>
      </c>
      <c r="B140" s="620">
        <v>0.04</v>
      </c>
      <c r="C140" s="105" t="s">
        <v>109</v>
      </c>
      <c r="D140" s="625">
        <v>0</v>
      </c>
      <c r="E140" s="456"/>
      <c r="F140" s="29"/>
      <c r="H140" s="622"/>
      <c r="I140" s="29"/>
      <c r="K140" s="622"/>
      <c r="L140" s="29"/>
    </row>
    <row r="141" spans="1:12" ht="12.75" customHeight="1">
      <c r="A141" s="601"/>
      <c r="B141" s="620">
        <v>4.4999999999999998E-2</v>
      </c>
      <c r="C141" s="105" t="s">
        <v>109</v>
      </c>
      <c r="D141" s="625">
        <v>8500</v>
      </c>
      <c r="E141" s="617"/>
      <c r="F141" s="29"/>
      <c r="H141" s="622"/>
      <c r="I141" s="29"/>
      <c r="K141" s="622"/>
      <c r="L141" s="29"/>
    </row>
    <row r="142" spans="1:12" ht="12.75" customHeight="1">
      <c r="A142" s="601"/>
      <c r="B142" s="620">
        <v>5.2499999999999998E-2</v>
      </c>
      <c r="C142" s="105" t="s">
        <v>109</v>
      </c>
      <c r="D142" s="625">
        <v>11700</v>
      </c>
      <c r="E142" s="624"/>
      <c r="F142" s="29"/>
      <c r="H142" s="622"/>
      <c r="I142" s="29"/>
      <c r="K142" s="622"/>
      <c r="L142" s="29"/>
    </row>
    <row r="143" spans="1:12" ht="12.75" customHeight="1">
      <c r="A143" s="601"/>
      <c r="B143" s="620">
        <v>5.8999999999999997E-2</v>
      </c>
      <c r="C143" s="105" t="s">
        <v>109</v>
      </c>
      <c r="D143" s="625">
        <v>13900</v>
      </c>
      <c r="E143" s="620"/>
    </row>
    <row r="144" spans="1:12" ht="12.75" customHeight="1">
      <c r="A144" s="601"/>
      <c r="B144" s="620">
        <v>6.2100000000000002E-2</v>
      </c>
      <c r="C144" s="105" t="s">
        <v>109</v>
      </c>
      <c r="D144" s="625">
        <v>21400</v>
      </c>
      <c r="E144" s="620"/>
    </row>
    <row r="145" spans="1:12" ht="12.75" customHeight="1">
      <c r="A145" s="601"/>
      <c r="B145" s="620">
        <v>6.4899999999999999E-2</v>
      </c>
      <c r="C145" s="105" t="s">
        <v>109</v>
      </c>
      <c r="D145" s="625">
        <v>80650</v>
      </c>
      <c r="E145" s="624"/>
      <c r="F145" s="29"/>
      <c r="H145" s="618"/>
      <c r="I145" s="29"/>
      <c r="K145" s="618"/>
      <c r="L145" s="29"/>
    </row>
    <row r="146" spans="1:12" ht="12.75" customHeight="1">
      <c r="A146" s="601"/>
      <c r="B146" s="620">
        <v>6.8500000000000005E-2</v>
      </c>
      <c r="C146" s="105" t="s">
        <v>109</v>
      </c>
      <c r="D146" s="625">
        <v>215400</v>
      </c>
      <c r="E146" s="620"/>
      <c r="F146" s="29"/>
      <c r="H146" s="618"/>
      <c r="I146" s="29"/>
      <c r="K146" s="618"/>
      <c r="L146" s="29"/>
    </row>
    <row r="147" spans="1:12" ht="12.75" customHeight="1">
      <c r="A147" s="601"/>
      <c r="B147" s="620">
        <v>8.8200000000000001E-2</v>
      </c>
      <c r="C147" s="105" t="s">
        <v>109</v>
      </c>
      <c r="D147" s="625">
        <v>1077550</v>
      </c>
      <c r="E147" s="620"/>
      <c r="F147" s="29"/>
      <c r="H147" s="622"/>
      <c r="I147" s="29"/>
      <c r="K147" s="622"/>
      <c r="L147" s="29"/>
    </row>
    <row r="148" spans="1:12" ht="12.75" customHeight="1">
      <c r="A148" s="122" t="s">
        <v>64</v>
      </c>
      <c r="B148" s="126">
        <v>5.2499999999999998E-2</v>
      </c>
      <c r="C148" s="119" t="s">
        <v>109</v>
      </c>
      <c r="D148" s="124">
        <v>0</v>
      </c>
      <c r="E148" s="456"/>
      <c r="F148" s="28"/>
      <c r="H148" s="622"/>
      <c r="I148" s="28"/>
      <c r="K148" s="622"/>
      <c r="L148" s="28"/>
    </row>
    <row r="149" spans="1:12" ht="12.75" customHeight="1">
      <c r="A149" s="601" t="s">
        <v>2331</v>
      </c>
      <c r="B149" s="620">
        <v>1.0999999999999999E-2</v>
      </c>
      <c r="C149" s="105" t="s">
        <v>109</v>
      </c>
      <c r="D149" s="641">
        <v>0</v>
      </c>
      <c r="E149" s="456"/>
    </row>
    <row r="150" spans="1:12" ht="12.75" customHeight="1">
      <c r="A150" s="601"/>
      <c r="B150" s="620">
        <v>2.0400000000000001E-2</v>
      </c>
      <c r="C150" s="105" t="s">
        <v>109</v>
      </c>
      <c r="D150" s="641">
        <v>39450</v>
      </c>
      <c r="E150" s="620"/>
    </row>
    <row r="151" spans="1:12" ht="12.75" customHeight="1">
      <c r="A151" s="601"/>
      <c r="B151" s="620">
        <v>2.2700000000000001E-2</v>
      </c>
      <c r="C151" s="105" t="s">
        <v>109</v>
      </c>
      <c r="D151" s="641">
        <v>95500</v>
      </c>
      <c r="E151" s="620"/>
    </row>
    <row r="152" spans="1:12" ht="12.75" customHeight="1">
      <c r="A152" s="601"/>
      <c r="B152" s="620">
        <v>2.64E-2</v>
      </c>
      <c r="C152" s="105" t="s">
        <v>109</v>
      </c>
      <c r="D152" s="641">
        <v>199250</v>
      </c>
      <c r="E152" s="620"/>
    </row>
    <row r="153" spans="1:12" ht="12.75" customHeight="1">
      <c r="A153" s="601"/>
      <c r="B153" s="620">
        <v>2.9000000000000001E-2</v>
      </c>
      <c r="C153" s="105" t="s">
        <v>109</v>
      </c>
      <c r="D153" s="641">
        <v>433200</v>
      </c>
      <c r="E153" s="620"/>
    </row>
    <row r="154" spans="1:12" ht="15">
      <c r="A154" s="122" t="s">
        <v>2332</v>
      </c>
      <c r="B154" s="136">
        <v>2.8500000000000001E-2</v>
      </c>
      <c r="C154" s="119" t="s">
        <v>109</v>
      </c>
      <c r="D154" s="131">
        <v>21750</v>
      </c>
      <c r="E154" s="456"/>
    </row>
    <row r="155" spans="1:12" ht="12.75" customHeight="1">
      <c r="A155" s="122"/>
      <c r="B155" s="136">
        <v>3.3259999999999998E-2</v>
      </c>
      <c r="C155" s="119" t="s">
        <v>109</v>
      </c>
      <c r="D155" s="131">
        <v>43450</v>
      </c>
      <c r="E155" s="456"/>
    </row>
    <row r="156" spans="1:12" ht="12.75" customHeight="1">
      <c r="A156" s="122"/>
      <c r="B156" s="136">
        <v>3.8019999999999998E-2</v>
      </c>
      <c r="C156" s="119" t="s">
        <v>109</v>
      </c>
      <c r="D156" s="131">
        <v>86900</v>
      </c>
      <c r="E156" s="456"/>
    </row>
    <row r="157" spans="1:12" ht="12.75" customHeight="1">
      <c r="A157" s="122"/>
      <c r="B157" s="136">
        <v>4.4130000000000003E-2</v>
      </c>
      <c r="C157" s="119" t="s">
        <v>109</v>
      </c>
      <c r="D157" s="131">
        <v>108700</v>
      </c>
      <c r="E157" s="456"/>
      <c r="F157" s="617"/>
    </row>
    <row r="158" spans="1:12" ht="12.75" customHeight="1">
      <c r="A158" s="122"/>
      <c r="B158" s="136">
        <v>4.7969999999999999E-2</v>
      </c>
      <c r="C158" s="119" t="s">
        <v>109</v>
      </c>
      <c r="D158" s="131">
        <v>217400</v>
      </c>
      <c r="E158" s="456"/>
      <c r="F158" s="617"/>
    </row>
    <row r="159" spans="1:12" ht="12.75" customHeight="1">
      <c r="A159" s="601" t="s">
        <v>67</v>
      </c>
      <c r="B159" s="624">
        <v>5.0000000000000001E-3</v>
      </c>
      <c r="C159" s="105" t="s">
        <v>109</v>
      </c>
      <c r="D159" s="634">
        <v>0</v>
      </c>
      <c r="E159" s="456"/>
      <c r="F159" s="632"/>
      <c r="H159" s="618"/>
      <c r="I159" s="632"/>
      <c r="K159" s="618"/>
      <c r="L159" s="632"/>
    </row>
    <row r="160" spans="1:12" ht="12.75" customHeight="1">
      <c r="A160" s="601"/>
      <c r="B160" s="624">
        <v>0.01</v>
      </c>
      <c r="C160" s="105" t="s">
        <v>109</v>
      </c>
      <c r="D160" s="634">
        <v>1000</v>
      </c>
      <c r="E160" s="624"/>
      <c r="F160" s="632"/>
      <c r="H160" s="631"/>
      <c r="I160" s="632"/>
      <c r="K160" s="631"/>
      <c r="L160" s="632"/>
    </row>
    <row r="161" spans="1:12" ht="12.75" customHeight="1">
      <c r="A161" s="601"/>
      <c r="B161" s="624">
        <v>0.02</v>
      </c>
      <c r="C161" s="105" t="s">
        <v>109</v>
      </c>
      <c r="D161" s="634">
        <v>2500</v>
      </c>
      <c r="E161" s="617"/>
      <c r="F161" s="621"/>
    </row>
    <row r="162" spans="1:12" ht="12.75" customHeight="1">
      <c r="A162" s="601"/>
      <c r="B162" s="624">
        <v>0.03</v>
      </c>
      <c r="C162" s="105" t="s">
        <v>109</v>
      </c>
      <c r="D162" s="634">
        <v>3750</v>
      </c>
      <c r="E162" s="617"/>
      <c r="F162" s="632"/>
      <c r="H162" s="618"/>
      <c r="I162" s="28"/>
      <c r="K162" s="618"/>
      <c r="L162" s="28"/>
    </row>
    <row r="163" spans="1:12" ht="12.75" customHeight="1">
      <c r="A163" s="601"/>
      <c r="B163" s="624">
        <v>0.04</v>
      </c>
      <c r="C163" s="105" t="s">
        <v>109</v>
      </c>
      <c r="D163" s="634">
        <v>4900</v>
      </c>
      <c r="E163" s="617"/>
      <c r="F163" s="632"/>
      <c r="H163" s="618"/>
      <c r="I163" s="28"/>
      <c r="K163" s="618"/>
      <c r="L163" s="28"/>
    </row>
    <row r="164" spans="1:12" ht="12.75" customHeight="1">
      <c r="A164" s="605"/>
      <c r="B164" s="624">
        <v>0.05</v>
      </c>
      <c r="C164" s="105" t="s">
        <v>109</v>
      </c>
      <c r="D164" s="634">
        <v>7200</v>
      </c>
      <c r="E164" s="617"/>
      <c r="F164" s="632"/>
      <c r="H164" s="618"/>
      <c r="I164" s="28"/>
      <c r="K164" s="618"/>
      <c r="L164" s="28"/>
    </row>
    <row r="165" spans="1:12" ht="12.75" customHeight="1">
      <c r="A165" s="122" t="s">
        <v>2333</v>
      </c>
      <c r="B165" s="130">
        <v>0.05</v>
      </c>
      <c r="C165" s="119" t="s">
        <v>109</v>
      </c>
      <c r="D165" s="133">
        <v>0</v>
      </c>
      <c r="E165" s="338"/>
    </row>
    <row r="166" spans="1:12" ht="12.75" customHeight="1">
      <c r="A166" s="215"/>
      <c r="B166" s="130">
        <v>7.0000000000000007E-2</v>
      </c>
      <c r="C166" s="119" t="s">
        <v>109</v>
      </c>
      <c r="D166" s="133">
        <v>3550</v>
      </c>
      <c r="E166" s="617"/>
    </row>
    <row r="167" spans="1:12" ht="12.75" customHeight="1">
      <c r="A167" s="122"/>
      <c r="B167" s="130">
        <v>0.09</v>
      </c>
      <c r="C167" s="119" t="s">
        <v>109</v>
      </c>
      <c r="D167" s="133">
        <v>8900</v>
      </c>
      <c r="E167" s="617"/>
    </row>
    <row r="168" spans="1:12" ht="12.75" customHeight="1">
      <c r="A168" s="122"/>
      <c r="B168" s="130">
        <v>9.9000000000000005E-2</v>
      </c>
      <c r="C168" s="119" t="s">
        <v>109</v>
      </c>
      <c r="D168" s="133">
        <v>125000</v>
      </c>
      <c r="E168" s="617"/>
      <c r="F168" s="28"/>
      <c r="H168" s="30"/>
      <c r="I168" s="717"/>
      <c r="J168" s="717"/>
      <c r="K168" s="717"/>
      <c r="L168" s="28"/>
    </row>
    <row r="169" spans="1:12" ht="15">
      <c r="A169" s="601" t="s">
        <v>199</v>
      </c>
      <c r="B169" s="620">
        <v>3.0700000000000002E-2</v>
      </c>
      <c r="C169" s="105" t="s">
        <v>109</v>
      </c>
      <c r="D169" s="634">
        <v>0</v>
      </c>
      <c r="E169" s="456"/>
      <c r="F169" s="28"/>
      <c r="H169" s="30"/>
      <c r="I169" s="642"/>
      <c r="J169" s="716"/>
      <c r="K169" s="716"/>
      <c r="L169" s="28"/>
    </row>
    <row r="170" spans="1:12" ht="15">
      <c r="A170" s="122" t="s">
        <v>2213</v>
      </c>
      <c r="B170" s="134">
        <v>3.7499999999999999E-2</v>
      </c>
      <c r="C170" s="119" t="s">
        <v>109</v>
      </c>
      <c r="D170" s="133">
        <v>0</v>
      </c>
      <c r="E170" s="456"/>
      <c r="I170" s="643"/>
      <c r="J170" s="644"/>
      <c r="K170" s="645"/>
    </row>
    <row r="171" spans="1:12" ht="12.75" customHeight="1">
      <c r="A171" s="215"/>
      <c r="B171" s="134">
        <v>4.7500000000000001E-2</v>
      </c>
      <c r="C171" s="119" t="s">
        <v>109</v>
      </c>
      <c r="D171" s="133">
        <v>65250</v>
      </c>
      <c r="E171" s="646"/>
      <c r="I171" s="643"/>
      <c r="J171" s="644"/>
      <c r="K171" s="645"/>
    </row>
    <row r="172" spans="1:12" ht="12.75" customHeight="1">
      <c r="A172" s="122"/>
      <c r="B172" s="134">
        <v>5.9900000000000002E-2</v>
      </c>
      <c r="C172" s="119" t="s">
        <v>109</v>
      </c>
      <c r="D172" s="133">
        <v>148350</v>
      </c>
      <c r="E172" s="646"/>
      <c r="I172" s="643"/>
      <c r="J172" s="644"/>
      <c r="K172" s="645"/>
    </row>
    <row r="173" spans="1:12" ht="15">
      <c r="A173" s="601" t="s">
        <v>2214</v>
      </c>
      <c r="B173" s="617">
        <v>0</v>
      </c>
      <c r="C173" s="105" t="s">
        <v>109</v>
      </c>
      <c r="D173" s="634">
        <v>0</v>
      </c>
      <c r="E173" s="456"/>
      <c r="I173" s="643"/>
      <c r="J173" s="644"/>
      <c r="K173" s="645"/>
    </row>
    <row r="174" spans="1:12" ht="12.75" customHeight="1">
      <c r="A174" s="605"/>
      <c r="B174" s="617">
        <v>0.03</v>
      </c>
      <c r="C174" s="105" t="s">
        <v>109</v>
      </c>
      <c r="D174" s="634">
        <v>3070</v>
      </c>
      <c r="E174" s="456"/>
      <c r="I174" s="643"/>
      <c r="J174" s="644"/>
      <c r="K174" s="645"/>
    </row>
    <row r="175" spans="1:12" ht="14">
      <c r="A175" s="601"/>
      <c r="B175" s="617">
        <v>0.04</v>
      </c>
      <c r="C175" s="105" t="s">
        <v>109</v>
      </c>
      <c r="D175" s="634">
        <v>6150</v>
      </c>
      <c r="E175" s="456"/>
    </row>
    <row r="176" spans="1:12" ht="14">
      <c r="A176" s="601"/>
      <c r="B176" s="617">
        <v>0.05</v>
      </c>
      <c r="C176" s="105" t="s">
        <v>109</v>
      </c>
      <c r="D176" s="634">
        <v>9230</v>
      </c>
      <c r="E176" s="456"/>
    </row>
    <row r="177" spans="1:16384" ht="14">
      <c r="A177" s="601"/>
      <c r="B177" s="617">
        <v>0.06</v>
      </c>
      <c r="C177" s="105" t="s">
        <v>109</v>
      </c>
      <c r="D177" s="634">
        <v>12310</v>
      </c>
      <c r="E177" s="456"/>
    </row>
    <row r="178" spans="1:16384" ht="15">
      <c r="A178" s="587"/>
      <c r="B178" s="617">
        <v>7.0000000000000007E-2</v>
      </c>
      <c r="C178" s="105" t="s">
        <v>109</v>
      </c>
      <c r="D178" s="634">
        <v>15400</v>
      </c>
      <c r="E178" s="587"/>
      <c r="F178" s="588"/>
      <c r="G178" s="597"/>
      <c r="H178" s="589"/>
      <c r="I178" s="587"/>
      <c r="J178" s="588"/>
      <c r="K178" s="597"/>
      <c r="L178" s="589"/>
      <c r="M178" s="587"/>
      <c r="N178" s="588"/>
      <c r="O178" s="597"/>
      <c r="P178" s="589"/>
      <c r="Q178" s="587"/>
      <c r="R178" s="588"/>
      <c r="S178" s="597"/>
      <c r="T178" s="589"/>
      <c r="U178" s="587"/>
      <c r="V178" s="588"/>
      <c r="W178" s="597"/>
      <c r="X178" s="589"/>
      <c r="Y178" s="587"/>
      <c r="Z178" s="588"/>
      <c r="AA178" s="597"/>
      <c r="AB178" s="589"/>
      <c r="AC178" s="587"/>
      <c r="AD178" s="588"/>
      <c r="AE178" s="597"/>
      <c r="AF178" s="589"/>
      <c r="AG178" s="587"/>
      <c r="AH178" s="588"/>
      <c r="AI178" s="597"/>
      <c r="AJ178" s="589"/>
      <c r="AK178" s="587"/>
      <c r="AL178" s="588"/>
      <c r="AM178" s="597"/>
      <c r="AN178" s="589"/>
      <c r="AO178" s="587"/>
      <c r="AP178" s="588"/>
      <c r="AQ178" s="597"/>
      <c r="AR178" s="589"/>
      <c r="AS178" s="587"/>
      <c r="AT178" s="588"/>
      <c r="AU178" s="597"/>
      <c r="AV178" s="589"/>
      <c r="AW178" s="587"/>
      <c r="AX178" s="588"/>
      <c r="AY178" s="597"/>
      <c r="AZ178" s="589"/>
      <c r="BA178" s="587"/>
      <c r="BB178" s="588"/>
      <c r="BC178" s="597"/>
      <c r="BD178" s="589"/>
      <c r="BE178" s="587"/>
      <c r="BF178" s="588"/>
      <c r="BG178" s="597"/>
      <c r="BH178" s="589"/>
      <c r="BI178" s="587"/>
      <c r="BJ178" s="588"/>
      <c r="BK178" s="597"/>
      <c r="BL178" s="589"/>
      <c r="BM178" s="587"/>
      <c r="BN178" s="588"/>
      <c r="BO178" s="597"/>
      <c r="BP178" s="589"/>
      <c r="BQ178" s="587"/>
      <c r="BR178" s="588"/>
      <c r="BS178" s="597"/>
      <c r="BT178" s="589"/>
      <c r="BU178" s="587"/>
      <c r="BV178" s="588"/>
      <c r="BW178" s="597"/>
      <c r="BX178" s="589"/>
      <c r="BY178" s="587"/>
      <c r="BZ178" s="588"/>
      <c r="CA178" s="597"/>
      <c r="CB178" s="589"/>
      <c r="CC178" s="587"/>
      <c r="CD178" s="588"/>
      <c r="CE178" s="597"/>
      <c r="CF178" s="589"/>
      <c r="CG178" s="587"/>
      <c r="CH178" s="588"/>
      <c r="CI178" s="597"/>
      <c r="CJ178" s="589"/>
      <c r="CK178" s="587"/>
      <c r="CL178" s="588"/>
      <c r="CM178" s="597"/>
      <c r="CN178" s="589"/>
      <c r="CO178" s="587"/>
      <c r="CP178" s="588"/>
      <c r="CQ178" s="597"/>
      <c r="CR178" s="589"/>
      <c r="CS178" s="587"/>
      <c r="CT178" s="588"/>
      <c r="CU178" s="597"/>
      <c r="CV178" s="589"/>
      <c r="CW178" s="587"/>
      <c r="CX178" s="588"/>
      <c r="CY178" s="597"/>
      <c r="CZ178" s="589"/>
      <c r="DA178" s="587"/>
      <c r="DB178" s="588"/>
      <c r="DC178" s="597"/>
      <c r="DD178" s="589"/>
      <c r="DE178" s="587"/>
      <c r="DF178" s="588"/>
      <c r="DG178" s="597"/>
      <c r="DH178" s="589"/>
      <c r="DI178" s="587"/>
      <c r="DJ178" s="588"/>
      <c r="DK178" s="597"/>
      <c r="DL178" s="589"/>
      <c r="DM178" s="587"/>
      <c r="DN178" s="588"/>
      <c r="DO178" s="597"/>
      <c r="DP178" s="589"/>
      <c r="DQ178" s="587"/>
      <c r="DR178" s="588"/>
      <c r="DS178" s="597"/>
      <c r="DT178" s="589"/>
      <c r="DU178" s="587"/>
      <c r="DV178" s="588"/>
      <c r="DW178" s="597"/>
      <c r="DX178" s="589"/>
      <c r="DY178" s="587"/>
      <c r="DZ178" s="588"/>
      <c r="EA178" s="597"/>
      <c r="EB178" s="589"/>
      <c r="EC178" s="587"/>
      <c r="ED178" s="588"/>
      <c r="EE178" s="597"/>
      <c r="EF178" s="589"/>
      <c r="EG178" s="587"/>
      <c r="EH178" s="588"/>
      <c r="EI178" s="597"/>
      <c r="EJ178" s="589"/>
      <c r="EK178" s="587"/>
      <c r="EL178" s="588"/>
      <c r="EM178" s="597"/>
      <c r="EN178" s="589"/>
      <c r="EO178" s="587"/>
      <c r="EP178" s="588"/>
      <c r="EQ178" s="597"/>
      <c r="ER178" s="589"/>
      <c r="ES178" s="587"/>
      <c r="ET178" s="588"/>
      <c r="EU178" s="597"/>
      <c r="EV178" s="589"/>
      <c r="EW178" s="587"/>
      <c r="EX178" s="588"/>
      <c r="EY178" s="597"/>
      <c r="EZ178" s="589"/>
      <c r="FA178" s="587"/>
      <c r="FB178" s="588"/>
      <c r="FC178" s="597"/>
      <c r="FD178" s="589"/>
      <c r="FE178" s="587"/>
      <c r="FF178" s="588"/>
      <c r="FG178" s="597"/>
      <c r="FH178" s="589"/>
      <c r="FI178" s="587"/>
      <c r="FJ178" s="588"/>
      <c r="FK178" s="597"/>
      <c r="FL178" s="589"/>
      <c r="FM178" s="587"/>
      <c r="FN178" s="588"/>
      <c r="FO178" s="597"/>
      <c r="FP178" s="589"/>
      <c r="FQ178" s="587"/>
      <c r="FR178" s="588"/>
      <c r="FS178" s="597"/>
      <c r="FT178" s="589"/>
      <c r="FU178" s="587"/>
      <c r="FV178" s="588"/>
      <c r="FW178" s="597"/>
      <c r="FX178" s="589"/>
      <c r="FY178" s="587"/>
      <c r="FZ178" s="588"/>
      <c r="GA178" s="597"/>
      <c r="GB178" s="589"/>
      <c r="GC178" s="587"/>
      <c r="GD178" s="588"/>
      <c r="GE178" s="597"/>
      <c r="GF178" s="589"/>
      <c r="GG178" s="587"/>
      <c r="GH178" s="588"/>
      <c r="GI178" s="597"/>
      <c r="GJ178" s="589"/>
      <c r="GK178" s="587"/>
      <c r="GL178" s="588"/>
      <c r="GM178" s="597"/>
      <c r="GN178" s="589"/>
      <c r="GO178" s="587"/>
      <c r="GP178" s="588"/>
      <c r="GQ178" s="597"/>
      <c r="GR178" s="589"/>
      <c r="GS178" s="587"/>
      <c r="GT178" s="588"/>
      <c r="GU178" s="597"/>
      <c r="GV178" s="589"/>
      <c r="GW178" s="587"/>
      <c r="GX178" s="588"/>
      <c r="GY178" s="597"/>
      <c r="GZ178" s="589"/>
      <c r="HA178" s="587"/>
      <c r="HB178" s="588"/>
      <c r="HC178" s="597"/>
      <c r="HD178" s="589"/>
      <c r="HE178" s="587"/>
      <c r="HF178" s="588"/>
      <c r="HG178" s="597"/>
      <c r="HH178" s="589"/>
      <c r="HI178" s="587"/>
      <c r="HJ178" s="588"/>
      <c r="HK178" s="597"/>
      <c r="HL178" s="589"/>
      <c r="HM178" s="587"/>
      <c r="HN178" s="588"/>
      <c r="HO178" s="597"/>
      <c r="HP178" s="589"/>
      <c r="HQ178" s="587"/>
      <c r="HR178" s="588"/>
      <c r="HS178" s="597"/>
      <c r="HT178" s="589"/>
      <c r="HU178" s="587"/>
      <c r="HV178" s="588"/>
      <c r="HW178" s="597"/>
      <c r="HX178" s="589"/>
      <c r="HY178" s="587"/>
      <c r="HZ178" s="588"/>
      <c r="IA178" s="597"/>
      <c r="IB178" s="589"/>
      <c r="IC178" s="587"/>
      <c r="ID178" s="588"/>
      <c r="IE178" s="597"/>
      <c r="IF178" s="589"/>
      <c r="IG178" s="587"/>
      <c r="IH178" s="588"/>
      <c r="II178" s="597"/>
      <c r="IJ178" s="589"/>
      <c r="IK178" s="587"/>
      <c r="IL178" s="588"/>
      <c r="IM178" s="597"/>
      <c r="IN178" s="589"/>
      <c r="IO178" s="587"/>
      <c r="IP178" s="588"/>
      <c r="IQ178" s="597"/>
      <c r="IR178" s="589"/>
      <c r="IS178" s="587"/>
      <c r="IT178" s="588"/>
      <c r="IU178" s="597"/>
      <c r="IV178" s="589"/>
      <c r="IW178" s="587"/>
      <c r="IX178" s="588"/>
      <c r="IY178" s="597"/>
      <c r="IZ178" s="589"/>
      <c r="JA178" s="587"/>
      <c r="JB178" s="588"/>
      <c r="JC178" s="597"/>
      <c r="JD178" s="589"/>
      <c r="JE178" s="587"/>
      <c r="JF178" s="588"/>
      <c r="JG178" s="597"/>
      <c r="JH178" s="589"/>
      <c r="JI178" s="587"/>
      <c r="JJ178" s="588"/>
      <c r="JK178" s="597"/>
      <c r="JL178" s="589"/>
      <c r="JM178" s="587"/>
      <c r="JN178" s="588"/>
      <c r="JO178" s="597"/>
      <c r="JP178" s="589"/>
      <c r="JQ178" s="587"/>
      <c r="JR178" s="588"/>
      <c r="JS178" s="597"/>
      <c r="JT178" s="589"/>
      <c r="JU178" s="587"/>
      <c r="JV178" s="588"/>
      <c r="JW178" s="597"/>
      <c r="JX178" s="589"/>
      <c r="JY178" s="587"/>
      <c r="JZ178" s="588"/>
      <c r="KA178" s="597"/>
      <c r="KB178" s="589"/>
      <c r="KC178" s="587"/>
      <c r="KD178" s="588"/>
      <c r="KE178" s="597"/>
      <c r="KF178" s="589"/>
      <c r="KG178" s="587"/>
      <c r="KH178" s="588"/>
      <c r="KI178" s="597"/>
      <c r="KJ178" s="589"/>
      <c r="KK178" s="587"/>
      <c r="KL178" s="588"/>
      <c r="KM178" s="597"/>
      <c r="KN178" s="589"/>
      <c r="KO178" s="587"/>
      <c r="KP178" s="588"/>
      <c r="KQ178" s="597"/>
      <c r="KR178" s="589"/>
      <c r="KS178" s="587"/>
      <c r="KT178" s="588"/>
      <c r="KU178" s="597"/>
      <c r="KV178" s="589"/>
      <c r="KW178" s="587"/>
      <c r="KX178" s="588"/>
      <c r="KY178" s="597"/>
      <c r="KZ178" s="589"/>
      <c r="LA178" s="587"/>
      <c r="LB178" s="588"/>
      <c r="LC178" s="597"/>
      <c r="LD178" s="589"/>
      <c r="LE178" s="587"/>
      <c r="LF178" s="588"/>
      <c r="LG178" s="597"/>
      <c r="LH178" s="589"/>
      <c r="LI178" s="587"/>
      <c r="LJ178" s="588"/>
      <c r="LK178" s="597"/>
      <c r="LL178" s="589"/>
      <c r="LM178" s="587"/>
      <c r="LN178" s="588"/>
      <c r="LO178" s="597"/>
      <c r="LP178" s="589"/>
      <c r="LQ178" s="587"/>
      <c r="LR178" s="588"/>
      <c r="LS178" s="597"/>
      <c r="LT178" s="589"/>
      <c r="LU178" s="587"/>
      <c r="LV178" s="588"/>
      <c r="LW178" s="597"/>
      <c r="LX178" s="589"/>
      <c r="LY178" s="587"/>
      <c r="LZ178" s="588"/>
      <c r="MA178" s="597"/>
      <c r="MB178" s="589"/>
      <c r="MC178" s="587"/>
      <c r="MD178" s="588"/>
      <c r="ME178" s="597"/>
      <c r="MF178" s="589"/>
      <c r="MG178" s="587"/>
      <c r="MH178" s="588"/>
      <c r="MI178" s="597"/>
      <c r="MJ178" s="589"/>
      <c r="MK178" s="587"/>
      <c r="ML178" s="588"/>
      <c r="MM178" s="597"/>
      <c r="MN178" s="589"/>
      <c r="MO178" s="587"/>
      <c r="MP178" s="588"/>
      <c r="MQ178" s="597"/>
      <c r="MR178" s="589"/>
      <c r="MS178" s="587"/>
      <c r="MT178" s="588"/>
      <c r="MU178" s="597"/>
      <c r="MV178" s="589"/>
      <c r="MW178" s="587"/>
      <c r="MX178" s="588"/>
      <c r="MY178" s="597"/>
      <c r="MZ178" s="589"/>
      <c r="NA178" s="587"/>
      <c r="NB178" s="588"/>
      <c r="NC178" s="597"/>
      <c r="ND178" s="589"/>
      <c r="NE178" s="587"/>
      <c r="NF178" s="588"/>
      <c r="NG178" s="597"/>
      <c r="NH178" s="589"/>
      <c r="NI178" s="587"/>
      <c r="NJ178" s="588"/>
      <c r="NK178" s="597"/>
      <c r="NL178" s="589"/>
      <c r="NM178" s="587"/>
      <c r="NN178" s="588"/>
      <c r="NO178" s="597"/>
      <c r="NP178" s="589"/>
      <c r="NQ178" s="587"/>
      <c r="NR178" s="588"/>
      <c r="NS178" s="597"/>
      <c r="NT178" s="589"/>
      <c r="NU178" s="587"/>
      <c r="NV178" s="588"/>
      <c r="NW178" s="597"/>
      <c r="NX178" s="589"/>
      <c r="NY178" s="587"/>
      <c r="NZ178" s="588"/>
      <c r="OA178" s="597"/>
      <c r="OB178" s="589"/>
      <c r="OC178" s="587"/>
      <c r="OD178" s="588"/>
      <c r="OE178" s="597"/>
      <c r="OF178" s="589"/>
      <c r="OG178" s="587"/>
      <c r="OH178" s="588"/>
      <c r="OI178" s="597"/>
      <c r="OJ178" s="589"/>
      <c r="OK178" s="587"/>
      <c r="OL178" s="588"/>
      <c r="OM178" s="597"/>
      <c r="ON178" s="589"/>
      <c r="OO178" s="587"/>
      <c r="OP178" s="588"/>
      <c r="OQ178" s="597"/>
      <c r="OR178" s="589"/>
      <c r="OS178" s="587"/>
      <c r="OT178" s="588"/>
      <c r="OU178" s="597"/>
      <c r="OV178" s="589"/>
      <c r="OW178" s="587"/>
      <c r="OX178" s="588"/>
      <c r="OY178" s="597"/>
      <c r="OZ178" s="589"/>
      <c r="PA178" s="587"/>
      <c r="PB178" s="588"/>
      <c r="PC178" s="597"/>
      <c r="PD178" s="589"/>
      <c r="PE178" s="587"/>
      <c r="PF178" s="588"/>
      <c r="PG178" s="597"/>
      <c r="PH178" s="589"/>
      <c r="PI178" s="587"/>
      <c r="PJ178" s="588"/>
      <c r="PK178" s="597"/>
      <c r="PL178" s="589"/>
      <c r="PM178" s="587"/>
      <c r="PN178" s="588"/>
      <c r="PO178" s="597"/>
      <c r="PP178" s="589"/>
      <c r="PQ178" s="587"/>
      <c r="PR178" s="588"/>
      <c r="PS178" s="597"/>
      <c r="PT178" s="589"/>
      <c r="PU178" s="587"/>
      <c r="PV178" s="588"/>
      <c r="PW178" s="597"/>
      <c r="PX178" s="589"/>
      <c r="PY178" s="587"/>
      <c r="PZ178" s="588"/>
      <c r="QA178" s="597"/>
      <c r="QB178" s="589"/>
      <c r="QC178" s="587"/>
      <c r="QD178" s="588"/>
      <c r="QE178" s="597"/>
      <c r="QF178" s="589"/>
      <c r="QG178" s="587"/>
      <c r="QH178" s="588"/>
      <c r="QI178" s="597"/>
      <c r="QJ178" s="589"/>
      <c r="QK178" s="587"/>
      <c r="QL178" s="588"/>
      <c r="QM178" s="597"/>
      <c r="QN178" s="589"/>
      <c r="QO178" s="587"/>
      <c r="QP178" s="588"/>
      <c r="QQ178" s="597"/>
      <c r="QR178" s="589"/>
      <c r="QS178" s="587"/>
      <c r="QT178" s="588"/>
      <c r="QU178" s="597"/>
      <c r="QV178" s="589"/>
      <c r="QW178" s="587"/>
      <c r="QX178" s="588"/>
      <c r="QY178" s="597"/>
      <c r="QZ178" s="589"/>
      <c r="RA178" s="587"/>
      <c r="RB178" s="588"/>
      <c r="RC178" s="597"/>
      <c r="RD178" s="589"/>
      <c r="RE178" s="587"/>
      <c r="RF178" s="588"/>
      <c r="RG178" s="597"/>
      <c r="RH178" s="589"/>
      <c r="RI178" s="587"/>
      <c r="RJ178" s="588"/>
      <c r="RK178" s="597"/>
      <c r="RL178" s="589"/>
      <c r="RM178" s="587"/>
      <c r="RN178" s="588"/>
      <c r="RO178" s="597"/>
      <c r="RP178" s="589"/>
      <c r="RQ178" s="587"/>
      <c r="RR178" s="588"/>
      <c r="RS178" s="597"/>
      <c r="RT178" s="589"/>
      <c r="RU178" s="587"/>
      <c r="RV178" s="588"/>
      <c r="RW178" s="597"/>
      <c r="RX178" s="589"/>
      <c r="RY178" s="587"/>
      <c r="RZ178" s="588"/>
      <c r="SA178" s="597"/>
      <c r="SB178" s="589"/>
      <c r="SC178" s="587"/>
      <c r="SD178" s="588"/>
      <c r="SE178" s="597"/>
      <c r="SF178" s="589"/>
      <c r="SG178" s="587"/>
      <c r="SH178" s="588"/>
      <c r="SI178" s="597"/>
      <c r="SJ178" s="589"/>
      <c r="SK178" s="587"/>
      <c r="SL178" s="588"/>
      <c r="SM178" s="597"/>
      <c r="SN178" s="589"/>
      <c r="SO178" s="587"/>
      <c r="SP178" s="588"/>
      <c r="SQ178" s="597"/>
      <c r="SR178" s="589"/>
      <c r="SS178" s="587"/>
      <c r="ST178" s="588"/>
      <c r="SU178" s="597"/>
      <c r="SV178" s="589"/>
      <c r="SW178" s="587"/>
      <c r="SX178" s="588"/>
      <c r="SY178" s="597"/>
      <c r="SZ178" s="589"/>
      <c r="TA178" s="587"/>
      <c r="TB178" s="588"/>
      <c r="TC178" s="597"/>
      <c r="TD178" s="589"/>
      <c r="TE178" s="587"/>
      <c r="TF178" s="588"/>
      <c r="TG178" s="597"/>
      <c r="TH178" s="589"/>
      <c r="TI178" s="587"/>
      <c r="TJ178" s="588"/>
      <c r="TK178" s="597"/>
      <c r="TL178" s="589"/>
      <c r="TM178" s="587"/>
      <c r="TN178" s="588"/>
      <c r="TO178" s="597"/>
      <c r="TP178" s="589"/>
      <c r="TQ178" s="587"/>
      <c r="TR178" s="588"/>
      <c r="TS178" s="597"/>
      <c r="TT178" s="589"/>
      <c r="TU178" s="587"/>
      <c r="TV178" s="588"/>
      <c r="TW178" s="597"/>
      <c r="TX178" s="589"/>
      <c r="TY178" s="587"/>
      <c r="TZ178" s="588"/>
      <c r="UA178" s="597"/>
      <c r="UB178" s="589"/>
      <c r="UC178" s="587"/>
      <c r="UD178" s="588"/>
      <c r="UE178" s="597"/>
      <c r="UF178" s="589"/>
      <c r="UG178" s="587"/>
      <c r="UH178" s="588"/>
      <c r="UI178" s="597"/>
      <c r="UJ178" s="589"/>
      <c r="UK178" s="587"/>
      <c r="UL178" s="588"/>
      <c r="UM178" s="597"/>
      <c r="UN178" s="589"/>
      <c r="UO178" s="587"/>
      <c r="UP178" s="588"/>
      <c r="UQ178" s="597"/>
      <c r="UR178" s="589"/>
      <c r="US178" s="587"/>
      <c r="UT178" s="588"/>
      <c r="UU178" s="597"/>
      <c r="UV178" s="589"/>
      <c r="UW178" s="587"/>
      <c r="UX178" s="588"/>
      <c r="UY178" s="597"/>
      <c r="UZ178" s="589"/>
      <c r="VA178" s="587"/>
      <c r="VB178" s="588"/>
      <c r="VC178" s="597"/>
      <c r="VD178" s="589"/>
      <c r="VE178" s="587"/>
      <c r="VF178" s="588"/>
      <c r="VG178" s="597"/>
      <c r="VH178" s="589"/>
      <c r="VI178" s="587"/>
      <c r="VJ178" s="588"/>
      <c r="VK178" s="597"/>
      <c r="VL178" s="589"/>
      <c r="VM178" s="587"/>
      <c r="VN178" s="588"/>
      <c r="VO178" s="597"/>
      <c r="VP178" s="589"/>
      <c r="VQ178" s="587"/>
      <c r="VR178" s="588"/>
      <c r="VS178" s="597"/>
      <c r="VT178" s="589"/>
      <c r="VU178" s="587"/>
      <c r="VV178" s="588"/>
      <c r="VW178" s="597"/>
      <c r="VX178" s="589"/>
      <c r="VY178" s="587"/>
      <c r="VZ178" s="588"/>
      <c r="WA178" s="597"/>
      <c r="WB178" s="589"/>
      <c r="WC178" s="587"/>
      <c r="WD178" s="588"/>
      <c r="WE178" s="597"/>
      <c r="WF178" s="589"/>
      <c r="WG178" s="587"/>
      <c r="WH178" s="588"/>
      <c r="WI178" s="597"/>
      <c r="WJ178" s="589"/>
      <c r="WK178" s="587"/>
      <c r="WL178" s="588"/>
      <c r="WM178" s="597"/>
      <c r="WN178" s="589"/>
      <c r="WO178" s="587"/>
      <c r="WP178" s="588"/>
      <c r="WQ178" s="597"/>
      <c r="WR178" s="589"/>
      <c r="WS178" s="587"/>
      <c r="WT178" s="588"/>
      <c r="WU178" s="597"/>
      <c r="WV178" s="589"/>
      <c r="WW178" s="587"/>
      <c r="WX178" s="588"/>
      <c r="WY178" s="597"/>
      <c r="WZ178" s="589"/>
      <c r="XA178" s="587"/>
      <c r="XB178" s="588"/>
      <c r="XC178" s="597"/>
      <c r="XD178" s="589"/>
      <c r="XE178" s="587"/>
      <c r="XF178" s="588"/>
      <c r="XG178" s="597"/>
      <c r="XH178" s="589"/>
      <c r="XI178" s="587"/>
      <c r="XJ178" s="588"/>
      <c r="XK178" s="597"/>
      <c r="XL178" s="589"/>
      <c r="XM178" s="587"/>
      <c r="XN178" s="588"/>
      <c r="XO178" s="597"/>
      <c r="XP178" s="589"/>
      <c r="XQ178" s="587"/>
      <c r="XR178" s="588"/>
      <c r="XS178" s="597"/>
      <c r="XT178" s="589"/>
      <c r="XU178" s="587"/>
      <c r="XV178" s="588"/>
      <c r="XW178" s="597"/>
      <c r="XX178" s="589"/>
      <c r="XY178" s="587"/>
      <c r="XZ178" s="588"/>
      <c r="YA178" s="597"/>
      <c r="YB178" s="589"/>
      <c r="YC178" s="587"/>
      <c r="YD178" s="588"/>
      <c r="YE178" s="597"/>
      <c r="YF178" s="589"/>
      <c r="YG178" s="587"/>
      <c r="YH178" s="588"/>
      <c r="YI178" s="597"/>
      <c r="YJ178" s="589"/>
      <c r="YK178" s="587"/>
      <c r="YL178" s="588"/>
      <c r="YM178" s="597"/>
      <c r="YN178" s="589"/>
      <c r="YO178" s="587"/>
      <c r="YP178" s="588"/>
      <c r="YQ178" s="597"/>
      <c r="YR178" s="589"/>
      <c r="YS178" s="587"/>
      <c r="YT178" s="588"/>
      <c r="YU178" s="597"/>
      <c r="YV178" s="589"/>
      <c r="YW178" s="587"/>
      <c r="YX178" s="588"/>
      <c r="YY178" s="597"/>
      <c r="YZ178" s="589"/>
      <c r="ZA178" s="587"/>
      <c r="ZB178" s="588"/>
      <c r="ZC178" s="597"/>
      <c r="ZD178" s="589"/>
      <c r="ZE178" s="587"/>
      <c r="ZF178" s="588"/>
      <c r="ZG178" s="597"/>
      <c r="ZH178" s="589"/>
      <c r="ZI178" s="587"/>
      <c r="ZJ178" s="588"/>
      <c r="ZK178" s="597"/>
      <c r="ZL178" s="589"/>
      <c r="ZM178" s="587"/>
      <c r="ZN178" s="588"/>
      <c r="ZO178" s="597"/>
      <c r="ZP178" s="589"/>
      <c r="ZQ178" s="587"/>
      <c r="ZR178" s="588"/>
      <c r="ZS178" s="597"/>
      <c r="ZT178" s="589"/>
      <c r="ZU178" s="587"/>
      <c r="ZV178" s="588"/>
      <c r="ZW178" s="597"/>
      <c r="ZX178" s="589"/>
      <c r="ZY178" s="587"/>
      <c r="ZZ178" s="588"/>
      <c r="AAA178" s="597"/>
      <c r="AAB178" s="589"/>
      <c r="AAC178" s="587"/>
      <c r="AAD178" s="588"/>
      <c r="AAE178" s="597"/>
      <c r="AAF178" s="589"/>
      <c r="AAG178" s="587"/>
      <c r="AAH178" s="588"/>
      <c r="AAI178" s="597"/>
      <c r="AAJ178" s="589"/>
      <c r="AAK178" s="587"/>
      <c r="AAL178" s="588"/>
      <c r="AAM178" s="597"/>
      <c r="AAN178" s="589"/>
      <c r="AAO178" s="587"/>
      <c r="AAP178" s="588"/>
      <c r="AAQ178" s="597"/>
      <c r="AAR178" s="589"/>
      <c r="AAS178" s="587"/>
      <c r="AAT178" s="588"/>
      <c r="AAU178" s="597"/>
      <c r="AAV178" s="589"/>
      <c r="AAW178" s="587"/>
      <c r="AAX178" s="588"/>
      <c r="AAY178" s="597"/>
      <c r="AAZ178" s="589"/>
      <c r="ABA178" s="587"/>
      <c r="ABB178" s="588"/>
      <c r="ABC178" s="597"/>
      <c r="ABD178" s="589"/>
      <c r="ABE178" s="587"/>
      <c r="ABF178" s="588"/>
      <c r="ABG178" s="597"/>
      <c r="ABH178" s="589"/>
      <c r="ABI178" s="587"/>
      <c r="ABJ178" s="588"/>
      <c r="ABK178" s="597"/>
      <c r="ABL178" s="589"/>
      <c r="ABM178" s="587"/>
      <c r="ABN178" s="588"/>
      <c r="ABO178" s="597"/>
      <c r="ABP178" s="589"/>
      <c r="ABQ178" s="587"/>
      <c r="ABR178" s="588"/>
      <c r="ABS178" s="597"/>
      <c r="ABT178" s="589"/>
      <c r="ABU178" s="587"/>
      <c r="ABV178" s="588"/>
      <c r="ABW178" s="597"/>
      <c r="ABX178" s="589"/>
      <c r="ABY178" s="587"/>
      <c r="ABZ178" s="588"/>
      <c r="ACA178" s="597"/>
      <c r="ACB178" s="589"/>
      <c r="ACC178" s="587"/>
      <c r="ACD178" s="588"/>
      <c r="ACE178" s="597"/>
      <c r="ACF178" s="589"/>
      <c r="ACG178" s="587"/>
      <c r="ACH178" s="588"/>
      <c r="ACI178" s="597"/>
      <c r="ACJ178" s="589"/>
      <c r="ACK178" s="587"/>
      <c r="ACL178" s="588"/>
      <c r="ACM178" s="597"/>
      <c r="ACN178" s="589"/>
      <c r="ACO178" s="587"/>
      <c r="ACP178" s="588"/>
      <c r="ACQ178" s="597"/>
      <c r="ACR178" s="589"/>
      <c r="ACS178" s="587"/>
      <c r="ACT178" s="588"/>
      <c r="ACU178" s="597"/>
      <c r="ACV178" s="589"/>
      <c r="ACW178" s="587"/>
      <c r="ACX178" s="588"/>
      <c r="ACY178" s="597"/>
      <c r="ACZ178" s="589"/>
      <c r="ADA178" s="587"/>
      <c r="ADB178" s="588"/>
      <c r="ADC178" s="597"/>
      <c r="ADD178" s="589"/>
      <c r="ADE178" s="587"/>
      <c r="ADF178" s="588"/>
      <c r="ADG178" s="597"/>
      <c r="ADH178" s="589"/>
      <c r="ADI178" s="587"/>
      <c r="ADJ178" s="588"/>
      <c r="ADK178" s="597"/>
      <c r="ADL178" s="589"/>
      <c r="ADM178" s="587"/>
      <c r="ADN178" s="588"/>
      <c r="ADO178" s="597"/>
      <c r="ADP178" s="589"/>
      <c r="ADQ178" s="587"/>
      <c r="ADR178" s="588"/>
      <c r="ADS178" s="597"/>
      <c r="ADT178" s="589"/>
      <c r="ADU178" s="587"/>
      <c r="ADV178" s="588"/>
      <c r="ADW178" s="597"/>
      <c r="ADX178" s="589"/>
      <c r="ADY178" s="587"/>
      <c r="ADZ178" s="588"/>
      <c r="AEA178" s="597"/>
      <c r="AEB178" s="589"/>
      <c r="AEC178" s="587"/>
      <c r="AED178" s="588"/>
      <c r="AEE178" s="597"/>
      <c r="AEF178" s="589"/>
      <c r="AEG178" s="587"/>
      <c r="AEH178" s="588"/>
      <c r="AEI178" s="597"/>
      <c r="AEJ178" s="589"/>
      <c r="AEK178" s="587"/>
      <c r="AEL178" s="588"/>
      <c r="AEM178" s="597"/>
      <c r="AEN178" s="589"/>
      <c r="AEO178" s="587"/>
      <c r="AEP178" s="588"/>
      <c r="AEQ178" s="597"/>
      <c r="AER178" s="589"/>
      <c r="AES178" s="587"/>
      <c r="AET178" s="588"/>
      <c r="AEU178" s="597"/>
      <c r="AEV178" s="589"/>
      <c r="AEW178" s="587"/>
      <c r="AEX178" s="588"/>
      <c r="AEY178" s="597"/>
      <c r="AEZ178" s="589"/>
      <c r="AFA178" s="587"/>
      <c r="AFB178" s="588"/>
      <c r="AFC178" s="597"/>
      <c r="AFD178" s="589"/>
      <c r="AFE178" s="587"/>
      <c r="AFF178" s="588"/>
      <c r="AFG178" s="597"/>
      <c r="AFH178" s="589"/>
      <c r="AFI178" s="587"/>
      <c r="AFJ178" s="588"/>
      <c r="AFK178" s="597"/>
      <c r="AFL178" s="589"/>
      <c r="AFM178" s="587"/>
      <c r="AFN178" s="588"/>
      <c r="AFO178" s="597"/>
      <c r="AFP178" s="589"/>
      <c r="AFQ178" s="587"/>
      <c r="AFR178" s="588"/>
      <c r="AFS178" s="597"/>
      <c r="AFT178" s="589"/>
      <c r="AFU178" s="587"/>
      <c r="AFV178" s="588"/>
      <c r="AFW178" s="597"/>
      <c r="AFX178" s="589"/>
      <c r="AFY178" s="587"/>
      <c r="AFZ178" s="588"/>
      <c r="AGA178" s="597"/>
      <c r="AGB178" s="589"/>
      <c r="AGC178" s="587"/>
      <c r="AGD178" s="588"/>
      <c r="AGE178" s="597"/>
      <c r="AGF178" s="589"/>
      <c r="AGG178" s="587"/>
      <c r="AGH178" s="588"/>
      <c r="AGI178" s="597"/>
      <c r="AGJ178" s="589"/>
      <c r="AGK178" s="587"/>
      <c r="AGL178" s="588"/>
      <c r="AGM178" s="597"/>
      <c r="AGN178" s="589"/>
      <c r="AGO178" s="587"/>
      <c r="AGP178" s="588"/>
      <c r="AGQ178" s="597"/>
      <c r="AGR178" s="589"/>
      <c r="AGS178" s="587"/>
      <c r="AGT178" s="588"/>
      <c r="AGU178" s="597"/>
      <c r="AGV178" s="589"/>
      <c r="AGW178" s="587"/>
      <c r="AGX178" s="588"/>
      <c r="AGY178" s="597"/>
      <c r="AGZ178" s="589"/>
      <c r="AHA178" s="587"/>
      <c r="AHB178" s="588"/>
      <c r="AHC178" s="597"/>
      <c r="AHD178" s="589"/>
      <c r="AHE178" s="587"/>
      <c r="AHF178" s="588"/>
      <c r="AHG178" s="597"/>
      <c r="AHH178" s="589"/>
      <c r="AHI178" s="587"/>
      <c r="AHJ178" s="588"/>
      <c r="AHK178" s="597"/>
      <c r="AHL178" s="589"/>
      <c r="AHM178" s="587"/>
      <c r="AHN178" s="588"/>
      <c r="AHO178" s="597"/>
      <c r="AHP178" s="589"/>
      <c r="AHQ178" s="587"/>
      <c r="AHR178" s="588"/>
      <c r="AHS178" s="597"/>
      <c r="AHT178" s="589"/>
      <c r="AHU178" s="587"/>
      <c r="AHV178" s="588"/>
      <c r="AHW178" s="597"/>
      <c r="AHX178" s="589"/>
      <c r="AHY178" s="587"/>
      <c r="AHZ178" s="588"/>
      <c r="AIA178" s="597"/>
      <c r="AIB178" s="589"/>
      <c r="AIC178" s="587"/>
      <c r="AID178" s="588"/>
      <c r="AIE178" s="597"/>
      <c r="AIF178" s="589"/>
      <c r="AIG178" s="587"/>
      <c r="AIH178" s="588"/>
      <c r="AII178" s="597"/>
      <c r="AIJ178" s="589"/>
      <c r="AIK178" s="587"/>
      <c r="AIL178" s="588"/>
      <c r="AIM178" s="597"/>
      <c r="AIN178" s="589"/>
      <c r="AIO178" s="587"/>
      <c r="AIP178" s="588"/>
      <c r="AIQ178" s="597"/>
      <c r="AIR178" s="589"/>
      <c r="AIS178" s="587"/>
      <c r="AIT178" s="588"/>
      <c r="AIU178" s="597"/>
      <c r="AIV178" s="589"/>
      <c r="AIW178" s="587"/>
      <c r="AIX178" s="588"/>
      <c r="AIY178" s="597"/>
      <c r="AIZ178" s="589"/>
      <c r="AJA178" s="587"/>
      <c r="AJB178" s="588"/>
      <c r="AJC178" s="597"/>
      <c r="AJD178" s="589"/>
      <c r="AJE178" s="587"/>
      <c r="AJF178" s="588"/>
      <c r="AJG178" s="597"/>
      <c r="AJH178" s="589"/>
      <c r="AJI178" s="587"/>
      <c r="AJJ178" s="588"/>
      <c r="AJK178" s="597"/>
      <c r="AJL178" s="589"/>
      <c r="AJM178" s="587"/>
      <c r="AJN178" s="588"/>
      <c r="AJO178" s="597"/>
      <c r="AJP178" s="589"/>
      <c r="AJQ178" s="587"/>
      <c r="AJR178" s="588"/>
      <c r="AJS178" s="597"/>
      <c r="AJT178" s="589"/>
      <c r="AJU178" s="587"/>
      <c r="AJV178" s="588"/>
      <c r="AJW178" s="597"/>
      <c r="AJX178" s="589"/>
      <c r="AJY178" s="587"/>
      <c r="AJZ178" s="588"/>
      <c r="AKA178" s="597"/>
      <c r="AKB178" s="589"/>
      <c r="AKC178" s="587"/>
      <c r="AKD178" s="588"/>
      <c r="AKE178" s="597"/>
      <c r="AKF178" s="589"/>
      <c r="AKG178" s="587"/>
      <c r="AKH178" s="588"/>
      <c r="AKI178" s="597"/>
      <c r="AKJ178" s="589"/>
      <c r="AKK178" s="587"/>
      <c r="AKL178" s="588"/>
      <c r="AKM178" s="597"/>
      <c r="AKN178" s="589"/>
      <c r="AKO178" s="587"/>
      <c r="AKP178" s="588"/>
      <c r="AKQ178" s="597"/>
      <c r="AKR178" s="589"/>
      <c r="AKS178" s="587"/>
      <c r="AKT178" s="588"/>
      <c r="AKU178" s="597"/>
      <c r="AKV178" s="589"/>
      <c r="AKW178" s="587"/>
      <c r="AKX178" s="588"/>
      <c r="AKY178" s="597"/>
      <c r="AKZ178" s="589"/>
      <c r="ALA178" s="587"/>
      <c r="ALB178" s="588"/>
      <c r="ALC178" s="597"/>
      <c r="ALD178" s="589"/>
      <c r="ALE178" s="587"/>
      <c r="ALF178" s="588"/>
      <c r="ALG178" s="597"/>
      <c r="ALH178" s="589"/>
      <c r="ALI178" s="587"/>
      <c r="ALJ178" s="588"/>
      <c r="ALK178" s="597"/>
      <c r="ALL178" s="589"/>
      <c r="ALM178" s="587"/>
      <c r="ALN178" s="588"/>
      <c r="ALO178" s="597"/>
      <c r="ALP178" s="589"/>
      <c r="ALQ178" s="587"/>
      <c r="ALR178" s="588"/>
      <c r="ALS178" s="597"/>
      <c r="ALT178" s="589"/>
      <c r="ALU178" s="587"/>
      <c r="ALV178" s="588"/>
      <c r="ALW178" s="597"/>
      <c r="ALX178" s="589"/>
      <c r="ALY178" s="587"/>
      <c r="ALZ178" s="588"/>
      <c r="AMA178" s="597"/>
      <c r="AMB178" s="589"/>
      <c r="AMC178" s="587"/>
      <c r="AMD178" s="588"/>
      <c r="AME178" s="597"/>
      <c r="AMF178" s="589"/>
      <c r="AMG178" s="587"/>
      <c r="AMH178" s="588"/>
      <c r="AMI178" s="597"/>
      <c r="AMJ178" s="589"/>
      <c r="AMK178" s="587"/>
      <c r="AML178" s="588"/>
      <c r="AMM178" s="597"/>
      <c r="AMN178" s="589"/>
      <c r="AMO178" s="587"/>
      <c r="AMP178" s="588"/>
      <c r="AMQ178" s="597"/>
      <c r="AMR178" s="589"/>
      <c r="AMS178" s="587"/>
      <c r="AMT178" s="588"/>
      <c r="AMU178" s="597"/>
      <c r="AMV178" s="589"/>
      <c r="AMW178" s="587"/>
      <c r="AMX178" s="588"/>
      <c r="AMY178" s="597"/>
      <c r="AMZ178" s="589"/>
      <c r="ANA178" s="587"/>
      <c r="ANB178" s="588"/>
      <c r="ANC178" s="597"/>
      <c r="AND178" s="589"/>
      <c r="ANE178" s="587"/>
      <c r="ANF178" s="588"/>
      <c r="ANG178" s="597"/>
      <c r="ANH178" s="589"/>
      <c r="ANI178" s="587"/>
      <c r="ANJ178" s="588"/>
      <c r="ANK178" s="597"/>
      <c r="ANL178" s="589"/>
      <c r="ANM178" s="587"/>
      <c r="ANN178" s="588"/>
      <c r="ANO178" s="597"/>
      <c r="ANP178" s="589"/>
      <c r="ANQ178" s="587"/>
      <c r="ANR178" s="588"/>
      <c r="ANS178" s="597"/>
      <c r="ANT178" s="589"/>
      <c r="ANU178" s="587"/>
      <c r="ANV178" s="588"/>
      <c r="ANW178" s="597"/>
      <c r="ANX178" s="589"/>
      <c r="ANY178" s="587"/>
      <c r="ANZ178" s="588"/>
      <c r="AOA178" s="597"/>
      <c r="AOB178" s="589"/>
      <c r="AOC178" s="587"/>
      <c r="AOD178" s="588"/>
      <c r="AOE178" s="597"/>
      <c r="AOF178" s="589"/>
      <c r="AOG178" s="587"/>
      <c r="AOH178" s="588"/>
      <c r="AOI178" s="597"/>
      <c r="AOJ178" s="589"/>
      <c r="AOK178" s="587"/>
      <c r="AOL178" s="588"/>
      <c r="AOM178" s="597"/>
      <c r="AON178" s="589"/>
      <c r="AOO178" s="587"/>
      <c r="AOP178" s="588"/>
      <c r="AOQ178" s="597"/>
      <c r="AOR178" s="589"/>
      <c r="AOS178" s="587"/>
      <c r="AOT178" s="588"/>
      <c r="AOU178" s="597"/>
      <c r="AOV178" s="589"/>
      <c r="AOW178" s="587"/>
      <c r="AOX178" s="588"/>
      <c r="AOY178" s="597"/>
      <c r="AOZ178" s="589"/>
      <c r="APA178" s="587"/>
      <c r="APB178" s="588"/>
      <c r="APC178" s="597"/>
      <c r="APD178" s="589"/>
      <c r="APE178" s="587"/>
      <c r="APF178" s="588"/>
      <c r="APG178" s="597"/>
      <c r="APH178" s="589"/>
      <c r="API178" s="587"/>
      <c r="APJ178" s="588"/>
      <c r="APK178" s="597"/>
      <c r="APL178" s="589"/>
      <c r="APM178" s="587"/>
      <c r="APN178" s="588"/>
      <c r="APO178" s="597"/>
      <c r="APP178" s="589"/>
      <c r="APQ178" s="587"/>
      <c r="APR178" s="588"/>
      <c r="APS178" s="597"/>
      <c r="APT178" s="589"/>
      <c r="APU178" s="587"/>
      <c r="APV178" s="588"/>
      <c r="APW178" s="597"/>
      <c r="APX178" s="589"/>
      <c r="APY178" s="587"/>
      <c r="APZ178" s="588"/>
      <c r="AQA178" s="597"/>
      <c r="AQB178" s="589"/>
      <c r="AQC178" s="587"/>
      <c r="AQD178" s="588"/>
      <c r="AQE178" s="597"/>
      <c r="AQF178" s="589"/>
      <c r="AQG178" s="587"/>
      <c r="AQH178" s="588"/>
      <c r="AQI178" s="597"/>
      <c r="AQJ178" s="589"/>
      <c r="AQK178" s="587"/>
      <c r="AQL178" s="588"/>
      <c r="AQM178" s="597"/>
      <c r="AQN178" s="589"/>
      <c r="AQO178" s="587"/>
      <c r="AQP178" s="588"/>
      <c r="AQQ178" s="597"/>
      <c r="AQR178" s="589"/>
      <c r="AQS178" s="587"/>
      <c r="AQT178" s="588"/>
      <c r="AQU178" s="597"/>
      <c r="AQV178" s="589"/>
      <c r="AQW178" s="587"/>
      <c r="AQX178" s="588"/>
      <c r="AQY178" s="597"/>
      <c r="AQZ178" s="589"/>
      <c r="ARA178" s="587"/>
      <c r="ARB178" s="588"/>
      <c r="ARC178" s="597"/>
      <c r="ARD178" s="589"/>
      <c r="ARE178" s="587"/>
      <c r="ARF178" s="588"/>
      <c r="ARG178" s="597"/>
      <c r="ARH178" s="589"/>
      <c r="ARI178" s="587"/>
      <c r="ARJ178" s="588"/>
      <c r="ARK178" s="597"/>
      <c r="ARL178" s="589"/>
      <c r="ARM178" s="587"/>
      <c r="ARN178" s="588"/>
      <c r="ARO178" s="597"/>
      <c r="ARP178" s="589"/>
      <c r="ARQ178" s="587"/>
      <c r="ARR178" s="588"/>
      <c r="ARS178" s="597"/>
      <c r="ART178" s="589"/>
      <c r="ARU178" s="587"/>
      <c r="ARV178" s="588"/>
      <c r="ARW178" s="597"/>
      <c r="ARX178" s="589"/>
      <c r="ARY178" s="587"/>
      <c r="ARZ178" s="588"/>
      <c r="ASA178" s="597"/>
      <c r="ASB178" s="589"/>
      <c r="ASC178" s="587"/>
      <c r="ASD178" s="588"/>
      <c r="ASE178" s="597"/>
      <c r="ASF178" s="589"/>
      <c r="ASG178" s="587"/>
      <c r="ASH178" s="588"/>
      <c r="ASI178" s="597"/>
      <c r="ASJ178" s="589"/>
      <c r="ASK178" s="587"/>
      <c r="ASL178" s="588"/>
      <c r="ASM178" s="597"/>
      <c r="ASN178" s="589"/>
      <c r="ASO178" s="587"/>
      <c r="ASP178" s="588"/>
      <c r="ASQ178" s="597"/>
      <c r="ASR178" s="589"/>
      <c r="ASS178" s="587"/>
      <c r="AST178" s="588"/>
      <c r="ASU178" s="597"/>
      <c r="ASV178" s="589"/>
      <c r="ASW178" s="587"/>
      <c r="ASX178" s="588"/>
      <c r="ASY178" s="597"/>
      <c r="ASZ178" s="589"/>
      <c r="ATA178" s="587"/>
      <c r="ATB178" s="588"/>
      <c r="ATC178" s="597"/>
      <c r="ATD178" s="589"/>
      <c r="ATE178" s="587"/>
      <c r="ATF178" s="588"/>
      <c r="ATG178" s="597"/>
      <c r="ATH178" s="589"/>
      <c r="ATI178" s="587"/>
      <c r="ATJ178" s="588"/>
      <c r="ATK178" s="597"/>
      <c r="ATL178" s="589"/>
      <c r="ATM178" s="587"/>
      <c r="ATN178" s="588"/>
      <c r="ATO178" s="597"/>
      <c r="ATP178" s="589"/>
      <c r="ATQ178" s="587"/>
      <c r="ATR178" s="588"/>
      <c r="ATS178" s="597"/>
      <c r="ATT178" s="589"/>
      <c r="ATU178" s="587"/>
      <c r="ATV178" s="588"/>
      <c r="ATW178" s="597"/>
      <c r="ATX178" s="589"/>
      <c r="ATY178" s="587"/>
      <c r="ATZ178" s="588"/>
      <c r="AUA178" s="597"/>
      <c r="AUB178" s="589"/>
      <c r="AUC178" s="587"/>
      <c r="AUD178" s="588"/>
      <c r="AUE178" s="597"/>
      <c r="AUF178" s="589"/>
      <c r="AUG178" s="587"/>
      <c r="AUH178" s="588"/>
      <c r="AUI178" s="597"/>
      <c r="AUJ178" s="589"/>
      <c r="AUK178" s="587"/>
      <c r="AUL178" s="588"/>
      <c r="AUM178" s="597"/>
      <c r="AUN178" s="589"/>
      <c r="AUO178" s="587"/>
      <c r="AUP178" s="588"/>
      <c r="AUQ178" s="597"/>
      <c r="AUR178" s="589"/>
      <c r="AUS178" s="587"/>
      <c r="AUT178" s="588"/>
      <c r="AUU178" s="597"/>
      <c r="AUV178" s="589"/>
      <c r="AUW178" s="587"/>
      <c r="AUX178" s="588"/>
      <c r="AUY178" s="597"/>
      <c r="AUZ178" s="589"/>
      <c r="AVA178" s="587"/>
      <c r="AVB178" s="588"/>
      <c r="AVC178" s="597"/>
      <c r="AVD178" s="589"/>
      <c r="AVE178" s="587"/>
      <c r="AVF178" s="588"/>
      <c r="AVG178" s="597"/>
      <c r="AVH178" s="589"/>
      <c r="AVI178" s="587"/>
      <c r="AVJ178" s="588"/>
      <c r="AVK178" s="597"/>
      <c r="AVL178" s="589"/>
      <c r="AVM178" s="587"/>
      <c r="AVN178" s="588"/>
      <c r="AVO178" s="597"/>
      <c r="AVP178" s="589"/>
      <c r="AVQ178" s="587"/>
      <c r="AVR178" s="588"/>
      <c r="AVS178" s="597"/>
      <c r="AVT178" s="589"/>
      <c r="AVU178" s="587"/>
      <c r="AVV178" s="588"/>
      <c r="AVW178" s="597"/>
      <c r="AVX178" s="589"/>
      <c r="AVY178" s="587"/>
      <c r="AVZ178" s="588"/>
      <c r="AWA178" s="597"/>
      <c r="AWB178" s="589"/>
      <c r="AWC178" s="587"/>
      <c r="AWD178" s="588"/>
      <c r="AWE178" s="597"/>
      <c r="AWF178" s="589"/>
      <c r="AWG178" s="587"/>
      <c r="AWH178" s="588"/>
      <c r="AWI178" s="597"/>
      <c r="AWJ178" s="589"/>
      <c r="AWK178" s="587"/>
      <c r="AWL178" s="588"/>
      <c r="AWM178" s="597"/>
      <c r="AWN178" s="589"/>
      <c r="AWO178" s="587"/>
      <c r="AWP178" s="588"/>
      <c r="AWQ178" s="597"/>
      <c r="AWR178" s="589"/>
      <c r="AWS178" s="587"/>
      <c r="AWT178" s="588"/>
      <c r="AWU178" s="597"/>
      <c r="AWV178" s="589"/>
      <c r="AWW178" s="587"/>
      <c r="AWX178" s="588"/>
      <c r="AWY178" s="597"/>
      <c r="AWZ178" s="589"/>
      <c r="AXA178" s="587"/>
      <c r="AXB178" s="588"/>
      <c r="AXC178" s="597"/>
      <c r="AXD178" s="589"/>
      <c r="AXE178" s="587"/>
      <c r="AXF178" s="588"/>
      <c r="AXG178" s="597"/>
      <c r="AXH178" s="589"/>
      <c r="AXI178" s="587"/>
      <c r="AXJ178" s="588"/>
      <c r="AXK178" s="597"/>
      <c r="AXL178" s="589"/>
      <c r="AXM178" s="587"/>
      <c r="AXN178" s="588"/>
      <c r="AXO178" s="597"/>
      <c r="AXP178" s="589"/>
      <c r="AXQ178" s="587"/>
      <c r="AXR178" s="588"/>
      <c r="AXS178" s="597"/>
      <c r="AXT178" s="589"/>
      <c r="AXU178" s="587"/>
      <c r="AXV178" s="588"/>
      <c r="AXW178" s="597"/>
      <c r="AXX178" s="589"/>
      <c r="AXY178" s="587"/>
      <c r="AXZ178" s="588"/>
      <c r="AYA178" s="597"/>
      <c r="AYB178" s="589"/>
      <c r="AYC178" s="587"/>
      <c r="AYD178" s="588"/>
      <c r="AYE178" s="597"/>
      <c r="AYF178" s="589"/>
      <c r="AYG178" s="587"/>
      <c r="AYH178" s="588"/>
      <c r="AYI178" s="597"/>
      <c r="AYJ178" s="589"/>
      <c r="AYK178" s="587"/>
      <c r="AYL178" s="588"/>
      <c r="AYM178" s="597"/>
      <c r="AYN178" s="589"/>
      <c r="AYO178" s="587"/>
      <c r="AYP178" s="588"/>
      <c r="AYQ178" s="597"/>
      <c r="AYR178" s="589"/>
      <c r="AYS178" s="587"/>
      <c r="AYT178" s="588"/>
      <c r="AYU178" s="597"/>
      <c r="AYV178" s="589"/>
      <c r="AYW178" s="587"/>
      <c r="AYX178" s="588"/>
      <c r="AYY178" s="597"/>
      <c r="AYZ178" s="589"/>
      <c r="AZA178" s="587"/>
      <c r="AZB178" s="588"/>
      <c r="AZC178" s="597"/>
      <c r="AZD178" s="589"/>
      <c r="AZE178" s="587"/>
      <c r="AZF178" s="588"/>
      <c r="AZG178" s="597"/>
      <c r="AZH178" s="589"/>
      <c r="AZI178" s="587"/>
      <c r="AZJ178" s="588"/>
      <c r="AZK178" s="597"/>
      <c r="AZL178" s="589"/>
      <c r="AZM178" s="587"/>
      <c r="AZN178" s="588"/>
      <c r="AZO178" s="597"/>
      <c r="AZP178" s="589"/>
      <c r="AZQ178" s="587"/>
      <c r="AZR178" s="588"/>
      <c r="AZS178" s="597"/>
      <c r="AZT178" s="589"/>
      <c r="AZU178" s="587"/>
      <c r="AZV178" s="588"/>
      <c r="AZW178" s="597"/>
      <c r="AZX178" s="589"/>
      <c r="AZY178" s="587"/>
      <c r="AZZ178" s="588"/>
      <c r="BAA178" s="597"/>
      <c r="BAB178" s="589"/>
      <c r="BAC178" s="587"/>
      <c r="BAD178" s="588"/>
      <c r="BAE178" s="597"/>
      <c r="BAF178" s="589"/>
      <c r="BAG178" s="587"/>
      <c r="BAH178" s="588"/>
      <c r="BAI178" s="597"/>
      <c r="BAJ178" s="589"/>
      <c r="BAK178" s="587"/>
      <c r="BAL178" s="588"/>
      <c r="BAM178" s="597"/>
      <c r="BAN178" s="589"/>
      <c r="BAO178" s="587"/>
      <c r="BAP178" s="588"/>
      <c r="BAQ178" s="597"/>
      <c r="BAR178" s="589"/>
      <c r="BAS178" s="587"/>
      <c r="BAT178" s="588"/>
      <c r="BAU178" s="597"/>
      <c r="BAV178" s="589"/>
      <c r="BAW178" s="587"/>
      <c r="BAX178" s="588"/>
      <c r="BAY178" s="597"/>
      <c r="BAZ178" s="589"/>
      <c r="BBA178" s="587"/>
      <c r="BBB178" s="588"/>
      <c r="BBC178" s="597"/>
      <c r="BBD178" s="589"/>
      <c r="BBE178" s="587"/>
      <c r="BBF178" s="588"/>
      <c r="BBG178" s="597"/>
      <c r="BBH178" s="589"/>
      <c r="BBI178" s="587"/>
      <c r="BBJ178" s="588"/>
      <c r="BBK178" s="597"/>
      <c r="BBL178" s="589"/>
      <c r="BBM178" s="587"/>
      <c r="BBN178" s="588"/>
      <c r="BBO178" s="597"/>
      <c r="BBP178" s="589"/>
      <c r="BBQ178" s="587"/>
      <c r="BBR178" s="588"/>
      <c r="BBS178" s="597"/>
      <c r="BBT178" s="589"/>
      <c r="BBU178" s="587"/>
      <c r="BBV178" s="588"/>
      <c r="BBW178" s="597"/>
      <c r="BBX178" s="589"/>
      <c r="BBY178" s="587"/>
      <c r="BBZ178" s="588"/>
      <c r="BCA178" s="597"/>
      <c r="BCB178" s="589"/>
      <c r="BCC178" s="587"/>
      <c r="BCD178" s="588"/>
      <c r="BCE178" s="597"/>
      <c r="BCF178" s="589"/>
      <c r="BCG178" s="587"/>
      <c r="BCH178" s="588"/>
      <c r="BCI178" s="597"/>
      <c r="BCJ178" s="589"/>
      <c r="BCK178" s="587"/>
      <c r="BCL178" s="588"/>
      <c r="BCM178" s="597"/>
      <c r="BCN178" s="589"/>
      <c r="BCO178" s="587"/>
      <c r="BCP178" s="588"/>
      <c r="BCQ178" s="597"/>
      <c r="BCR178" s="589"/>
      <c r="BCS178" s="587"/>
      <c r="BCT178" s="588"/>
      <c r="BCU178" s="597"/>
      <c r="BCV178" s="589"/>
      <c r="BCW178" s="587"/>
      <c r="BCX178" s="588"/>
      <c r="BCY178" s="597"/>
      <c r="BCZ178" s="589"/>
      <c r="BDA178" s="587"/>
      <c r="BDB178" s="588"/>
      <c r="BDC178" s="597"/>
      <c r="BDD178" s="589"/>
      <c r="BDE178" s="587"/>
      <c r="BDF178" s="588"/>
      <c r="BDG178" s="597"/>
      <c r="BDH178" s="589"/>
      <c r="BDI178" s="587"/>
      <c r="BDJ178" s="588"/>
      <c r="BDK178" s="597"/>
      <c r="BDL178" s="589"/>
      <c r="BDM178" s="587"/>
      <c r="BDN178" s="588"/>
      <c r="BDO178" s="597"/>
      <c r="BDP178" s="589"/>
      <c r="BDQ178" s="587"/>
      <c r="BDR178" s="588"/>
      <c r="BDS178" s="597"/>
      <c r="BDT178" s="589"/>
      <c r="BDU178" s="587"/>
      <c r="BDV178" s="588"/>
      <c r="BDW178" s="597"/>
      <c r="BDX178" s="589"/>
      <c r="BDY178" s="587"/>
      <c r="BDZ178" s="588"/>
      <c r="BEA178" s="597"/>
      <c r="BEB178" s="589"/>
      <c r="BEC178" s="587"/>
      <c r="BED178" s="588"/>
      <c r="BEE178" s="597"/>
      <c r="BEF178" s="589"/>
      <c r="BEG178" s="587"/>
      <c r="BEH178" s="588"/>
      <c r="BEI178" s="597"/>
      <c r="BEJ178" s="589"/>
      <c r="BEK178" s="587"/>
      <c r="BEL178" s="588"/>
      <c r="BEM178" s="597"/>
      <c r="BEN178" s="589"/>
      <c r="BEO178" s="587"/>
      <c r="BEP178" s="588"/>
      <c r="BEQ178" s="597"/>
      <c r="BER178" s="589"/>
      <c r="BES178" s="587"/>
      <c r="BET178" s="588"/>
      <c r="BEU178" s="597"/>
      <c r="BEV178" s="589"/>
      <c r="BEW178" s="587"/>
      <c r="BEX178" s="588"/>
      <c r="BEY178" s="597"/>
      <c r="BEZ178" s="589"/>
      <c r="BFA178" s="587"/>
      <c r="BFB178" s="588"/>
      <c r="BFC178" s="597"/>
      <c r="BFD178" s="589"/>
      <c r="BFE178" s="587"/>
      <c r="BFF178" s="588"/>
      <c r="BFG178" s="597"/>
      <c r="BFH178" s="589"/>
      <c r="BFI178" s="587"/>
      <c r="BFJ178" s="588"/>
      <c r="BFK178" s="597"/>
      <c r="BFL178" s="589"/>
      <c r="BFM178" s="587"/>
      <c r="BFN178" s="588"/>
      <c r="BFO178" s="597"/>
      <c r="BFP178" s="589"/>
      <c r="BFQ178" s="587"/>
      <c r="BFR178" s="588"/>
      <c r="BFS178" s="597"/>
      <c r="BFT178" s="589"/>
      <c r="BFU178" s="587"/>
      <c r="BFV178" s="588"/>
      <c r="BFW178" s="597"/>
      <c r="BFX178" s="589"/>
      <c r="BFY178" s="587"/>
      <c r="BFZ178" s="588"/>
      <c r="BGA178" s="597"/>
      <c r="BGB178" s="589"/>
      <c r="BGC178" s="587"/>
      <c r="BGD178" s="588"/>
      <c r="BGE178" s="597"/>
      <c r="BGF178" s="589"/>
      <c r="BGG178" s="587"/>
      <c r="BGH178" s="588"/>
      <c r="BGI178" s="597"/>
      <c r="BGJ178" s="589"/>
      <c r="BGK178" s="587"/>
      <c r="BGL178" s="588"/>
      <c r="BGM178" s="597"/>
      <c r="BGN178" s="589"/>
      <c r="BGO178" s="587"/>
      <c r="BGP178" s="588"/>
      <c r="BGQ178" s="597"/>
      <c r="BGR178" s="589"/>
      <c r="BGS178" s="587"/>
      <c r="BGT178" s="588"/>
      <c r="BGU178" s="597"/>
      <c r="BGV178" s="589"/>
      <c r="BGW178" s="587"/>
      <c r="BGX178" s="588"/>
      <c r="BGY178" s="597"/>
      <c r="BGZ178" s="589"/>
      <c r="BHA178" s="587"/>
      <c r="BHB178" s="588"/>
      <c r="BHC178" s="597"/>
      <c r="BHD178" s="589"/>
      <c r="BHE178" s="587"/>
      <c r="BHF178" s="588"/>
      <c r="BHG178" s="597"/>
      <c r="BHH178" s="589"/>
      <c r="BHI178" s="587"/>
      <c r="BHJ178" s="588"/>
      <c r="BHK178" s="597"/>
      <c r="BHL178" s="589"/>
      <c r="BHM178" s="587"/>
      <c r="BHN178" s="588"/>
      <c r="BHO178" s="597"/>
      <c r="BHP178" s="589"/>
      <c r="BHQ178" s="587"/>
      <c r="BHR178" s="588"/>
      <c r="BHS178" s="597"/>
      <c r="BHT178" s="589"/>
      <c r="BHU178" s="587"/>
      <c r="BHV178" s="588"/>
      <c r="BHW178" s="597"/>
      <c r="BHX178" s="589"/>
      <c r="BHY178" s="587"/>
      <c r="BHZ178" s="588"/>
      <c r="BIA178" s="597"/>
      <c r="BIB178" s="589"/>
      <c r="BIC178" s="587"/>
      <c r="BID178" s="588"/>
      <c r="BIE178" s="597"/>
      <c r="BIF178" s="589"/>
      <c r="BIG178" s="587"/>
      <c r="BIH178" s="588"/>
      <c r="BII178" s="597"/>
      <c r="BIJ178" s="589"/>
      <c r="BIK178" s="587"/>
      <c r="BIL178" s="588"/>
      <c r="BIM178" s="597"/>
      <c r="BIN178" s="589"/>
      <c r="BIO178" s="587"/>
      <c r="BIP178" s="588"/>
      <c r="BIQ178" s="597"/>
      <c r="BIR178" s="589"/>
      <c r="BIS178" s="587"/>
      <c r="BIT178" s="588"/>
      <c r="BIU178" s="597"/>
      <c r="BIV178" s="589"/>
      <c r="BIW178" s="587"/>
      <c r="BIX178" s="588"/>
      <c r="BIY178" s="597"/>
      <c r="BIZ178" s="589"/>
      <c r="BJA178" s="587"/>
      <c r="BJB178" s="588"/>
      <c r="BJC178" s="597"/>
      <c r="BJD178" s="589"/>
      <c r="BJE178" s="587"/>
      <c r="BJF178" s="588"/>
      <c r="BJG178" s="597"/>
      <c r="BJH178" s="589"/>
      <c r="BJI178" s="587"/>
      <c r="BJJ178" s="588"/>
      <c r="BJK178" s="597"/>
      <c r="BJL178" s="589"/>
      <c r="BJM178" s="587"/>
      <c r="BJN178" s="588"/>
      <c r="BJO178" s="597"/>
      <c r="BJP178" s="589"/>
      <c r="BJQ178" s="587"/>
      <c r="BJR178" s="588"/>
      <c r="BJS178" s="597"/>
      <c r="BJT178" s="589"/>
      <c r="BJU178" s="587"/>
      <c r="BJV178" s="588"/>
      <c r="BJW178" s="597"/>
      <c r="BJX178" s="589"/>
      <c r="BJY178" s="587"/>
      <c r="BJZ178" s="588"/>
      <c r="BKA178" s="597"/>
      <c r="BKB178" s="589"/>
      <c r="BKC178" s="587"/>
      <c r="BKD178" s="588"/>
      <c r="BKE178" s="597"/>
      <c r="BKF178" s="589"/>
      <c r="BKG178" s="587"/>
      <c r="BKH178" s="588"/>
      <c r="BKI178" s="597"/>
      <c r="BKJ178" s="589"/>
      <c r="BKK178" s="587"/>
      <c r="BKL178" s="588"/>
      <c r="BKM178" s="597"/>
      <c r="BKN178" s="589"/>
      <c r="BKO178" s="587"/>
      <c r="BKP178" s="588"/>
      <c r="BKQ178" s="597"/>
      <c r="BKR178" s="589"/>
      <c r="BKS178" s="587"/>
      <c r="BKT178" s="588"/>
      <c r="BKU178" s="597"/>
      <c r="BKV178" s="589"/>
      <c r="BKW178" s="587"/>
      <c r="BKX178" s="588"/>
      <c r="BKY178" s="597"/>
      <c r="BKZ178" s="589"/>
      <c r="BLA178" s="587"/>
      <c r="BLB178" s="588"/>
      <c r="BLC178" s="597"/>
      <c r="BLD178" s="589"/>
      <c r="BLE178" s="587"/>
      <c r="BLF178" s="588"/>
      <c r="BLG178" s="597"/>
      <c r="BLH178" s="589"/>
      <c r="BLI178" s="587"/>
      <c r="BLJ178" s="588"/>
      <c r="BLK178" s="597"/>
      <c r="BLL178" s="589"/>
      <c r="BLM178" s="587"/>
      <c r="BLN178" s="588"/>
      <c r="BLO178" s="597"/>
      <c r="BLP178" s="589"/>
      <c r="BLQ178" s="587"/>
      <c r="BLR178" s="588"/>
      <c r="BLS178" s="597"/>
      <c r="BLT178" s="589"/>
      <c r="BLU178" s="587"/>
      <c r="BLV178" s="588"/>
      <c r="BLW178" s="597"/>
      <c r="BLX178" s="589"/>
      <c r="BLY178" s="587"/>
      <c r="BLZ178" s="588"/>
      <c r="BMA178" s="597"/>
      <c r="BMB178" s="589"/>
      <c r="BMC178" s="587"/>
      <c r="BMD178" s="588"/>
      <c r="BME178" s="597"/>
      <c r="BMF178" s="589"/>
      <c r="BMG178" s="587"/>
      <c r="BMH178" s="588"/>
      <c r="BMI178" s="597"/>
      <c r="BMJ178" s="589"/>
      <c r="BMK178" s="587"/>
      <c r="BML178" s="588"/>
      <c r="BMM178" s="597"/>
      <c r="BMN178" s="589"/>
      <c r="BMO178" s="587"/>
      <c r="BMP178" s="588"/>
      <c r="BMQ178" s="597"/>
      <c r="BMR178" s="589"/>
      <c r="BMS178" s="587"/>
      <c r="BMT178" s="588"/>
      <c r="BMU178" s="597"/>
      <c r="BMV178" s="589"/>
      <c r="BMW178" s="587"/>
      <c r="BMX178" s="588"/>
      <c r="BMY178" s="597"/>
      <c r="BMZ178" s="589"/>
      <c r="BNA178" s="587"/>
      <c r="BNB178" s="588"/>
      <c r="BNC178" s="597"/>
      <c r="BND178" s="589"/>
      <c r="BNE178" s="587"/>
      <c r="BNF178" s="588"/>
      <c r="BNG178" s="597"/>
      <c r="BNH178" s="589"/>
      <c r="BNI178" s="587"/>
      <c r="BNJ178" s="588"/>
      <c r="BNK178" s="597"/>
      <c r="BNL178" s="589"/>
      <c r="BNM178" s="587"/>
      <c r="BNN178" s="588"/>
      <c r="BNO178" s="597"/>
      <c r="BNP178" s="589"/>
      <c r="BNQ178" s="587"/>
      <c r="BNR178" s="588"/>
      <c r="BNS178" s="597"/>
      <c r="BNT178" s="589"/>
      <c r="BNU178" s="587"/>
      <c r="BNV178" s="588"/>
      <c r="BNW178" s="597"/>
      <c r="BNX178" s="589"/>
      <c r="BNY178" s="587"/>
      <c r="BNZ178" s="588"/>
      <c r="BOA178" s="597"/>
      <c r="BOB178" s="589"/>
      <c r="BOC178" s="587"/>
      <c r="BOD178" s="588"/>
      <c r="BOE178" s="597"/>
      <c r="BOF178" s="589"/>
      <c r="BOG178" s="587"/>
      <c r="BOH178" s="588"/>
      <c r="BOI178" s="597"/>
      <c r="BOJ178" s="589"/>
      <c r="BOK178" s="587"/>
      <c r="BOL178" s="588"/>
      <c r="BOM178" s="597"/>
      <c r="BON178" s="589"/>
      <c r="BOO178" s="587"/>
      <c r="BOP178" s="588"/>
      <c r="BOQ178" s="597"/>
      <c r="BOR178" s="589"/>
      <c r="BOS178" s="587"/>
      <c r="BOT178" s="588"/>
      <c r="BOU178" s="597"/>
      <c r="BOV178" s="589"/>
      <c r="BOW178" s="587"/>
      <c r="BOX178" s="588"/>
      <c r="BOY178" s="597"/>
      <c r="BOZ178" s="589"/>
      <c r="BPA178" s="587"/>
      <c r="BPB178" s="588"/>
      <c r="BPC178" s="597"/>
      <c r="BPD178" s="589"/>
      <c r="BPE178" s="587"/>
      <c r="BPF178" s="588"/>
      <c r="BPG178" s="597"/>
      <c r="BPH178" s="589"/>
      <c r="BPI178" s="587"/>
      <c r="BPJ178" s="588"/>
      <c r="BPK178" s="597"/>
      <c r="BPL178" s="589"/>
      <c r="BPM178" s="587"/>
      <c r="BPN178" s="588"/>
      <c r="BPO178" s="597"/>
      <c r="BPP178" s="589"/>
      <c r="BPQ178" s="587"/>
      <c r="BPR178" s="588"/>
      <c r="BPS178" s="597"/>
      <c r="BPT178" s="589"/>
      <c r="BPU178" s="587"/>
      <c r="BPV178" s="588"/>
      <c r="BPW178" s="597"/>
      <c r="BPX178" s="589"/>
      <c r="BPY178" s="587"/>
      <c r="BPZ178" s="588"/>
      <c r="BQA178" s="597"/>
      <c r="BQB178" s="589"/>
      <c r="BQC178" s="587"/>
      <c r="BQD178" s="588"/>
      <c r="BQE178" s="597"/>
      <c r="BQF178" s="589"/>
      <c r="BQG178" s="587"/>
      <c r="BQH178" s="588"/>
      <c r="BQI178" s="597"/>
      <c r="BQJ178" s="589"/>
      <c r="BQK178" s="587"/>
      <c r="BQL178" s="588"/>
      <c r="BQM178" s="597"/>
      <c r="BQN178" s="589"/>
      <c r="BQO178" s="587"/>
      <c r="BQP178" s="588"/>
      <c r="BQQ178" s="597"/>
      <c r="BQR178" s="589"/>
      <c r="BQS178" s="587"/>
      <c r="BQT178" s="588"/>
      <c r="BQU178" s="597"/>
      <c r="BQV178" s="589"/>
      <c r="BQW178" s="587"/>
      <c r="BQX178" s="588"/>
      <c r="BQY178" s="597"/>
      <c r="BQZ178" s="589"/>
      <c r="BRA178" s="587"/>
      <c r="BRB178" s="588"/>
      <c r="BRC178" s="597"/>
      <c r="BRD178" s="589"/>
      <c r="BRE178" s="587"/>
      <c r="BRF178" s="588"/>
      <c r="BRG178" s="597"/>
      <c r="BRH178" s="589"/>
      <c r="BRI178" s="587"/>
      <c r="BRJ178" s="588"/>
      <c r="BRK178" s="597"/>
      <c r="BRL178" s="589"/>
      <c r="BRM178" s="587"/>
      <c r="BRN178" s="588"/>
      <c r="BRO178" s="597"/>
      <c r="BRP178" s="589"/>
      <c r="BRQ178" s="587"/>
      <c r="BRR178" s="588"/>
      <c r="BRS178" s="597"/>
      <c r="BRT178" s="589"/>
      <c r="BRU178" s="587"/>
      <c r="BRV178" s="588"/>
      <c r="BRW178" s="597"/>
      <c r="BRX178" s="589"/>
      <c r="BRY178" s="587"/>
      <c r="BRZ178" s="588"/>
      <c r="BSA178" s="597"/>
      <c r="BSB178" s="589"/>
      <c r="BSC178" s="587"/>
      <c r="BSD178" s="588"/>
      <c r="BSE178" s="597"/>
      <c r="BSF178" s="589"/>
      <c r="BSG178" s="587"/>
      <c r="BSH178" s="588"/>
      <c r="BSI178" s="597"/>
      <c r="BSJ178" s="589"/>
      <c r="BSK178" s="587"/>
      <c r="BSL178" s="588"/>
      <c r="BSM178" s="597"/>
      <c r="BSN178" s="589"/>
      <c r="BSO178" s="587"/>
      <c r="BSP178" s="588"/>
      <c r="BSQ178" s="597"/>
      <c r="BSR178" s="589"/>
      <c r="BSS178" s="587"/>
      <c r="BST178" s="588"/>
      <c r="BSU178" s="597"/>
      <c r="BSV178" s="589"/>
      <c r="BSW178" s="587"/>
      <c r="BSX178" s="588"/>
      <c r="BSY178" s="597"/>
      <c r="BSZ178" s="589"/>
      <c r="BTA178" s="587"/>
      <c r="BTB178" s="588"/>
      <c r="BTC178" s="597"/>
      <c r="BTD178" s="589"/>
      <c r="BTE178" s="587"/>
      <c r="BTF178" s="588"/>
      <c r="BTG178" s="597"/>
      <c r="BTH178" s="589"/>
      <c r="BTI178" s="587"/>
      <c r="BTJ178" s="588"/>
      <c r="BTK178" s="597"/>
      <c r="BTL178" s="589"/>
      <c r="BTM178" s="587"/>
      <c r="BTN178" s="588"/>
      <c r="BTO178" s="597"/>
      <c r="BTP178" s="589"/>
      <c r="BTQ178" s="587"/>
      <c r="BTR178" s="588"/>
      <c r="BTS178" s="597"/>
      <c r="BTT178" s="589"/>
      <c r="BTU178" s="587"/>
      <c r="BTV178" s="588"/>
      <c r="BTW178" s="597"/>
      <c r="BTX178" s="589"/>
      <c r="BTY178" s="587"/>
      <c r="BTZ178" s="588"/>
      <c r="BUA178" s="597"/>
      <c r="BUB178" s="589"/>
      <c r="BUC178" s="587"/>
      <c r="BUD178" s="588"/>
      <c r="BUE178" s="597"/>
      <c r="BUF178" s="589"/>
      <c r="BUG178" s="587"/>
      <c r="BUH178" s="588"/>
      <c r="BUI178" s="597"/>
      <c r="BUJ178" s="589"/>
      <c r="BUK178" s="587"/>
      <c r="BUL178" s="588"/>
      <c r="BUM178" s="597"/>
      <c r="BUN178" s="589"/>
      <c r="BUO178" s="587"/>
      <c r="BUP178" s="588"/>
      <c r="BUQ178" s="597"/>
      <c r="BUR178" s="589"/>
      <c r="BUS178" s="587"/>
      <c r="BUT178" s="588"/>
      <c r="BUU178" s="597"/>
      <c r="BUV178" s="589"/>
      <c r="BUW178" s="587"/>
      <c r="BUX178" s="588"/>
      <c r="BUY178" s="597"/>
      <c r="BUZ178" s="589"/>
      <c r="BVA178" s="587"/>
      <c r="BVB178" s="588"/>
      <c r="BVC178" s="597"/>
      <c r="BVD178" s="589"/>
      <c r="BVE178" s="587"/>
      <c r="BVF178" s="588"/>
      <c r="BVG178" s="597"/>
      <c r="BVH178" s="589"/>
      <c r="BVI178" s="587"/>
      <c r="BVJ178" s="588"/>
      <c r="BVK178" s="597"/>
      <c r="BVL178" s="589"/>
      <c r="BVM178" s="587"/>
      <c r="BVN178" s="588"/>
      <c r="BVO178" s="597"/>
      <c r="BVP178" s="589"/>
      <c r="BVQ178" s="587"/>
      <c r="BVR178" s="588"/>
      <c r="BVS178" s="597"/>
      <c r="BVT178" s="589"/>
      <c r="BVU178" s="587"/>
      <c r="BVV178" s="588"/>
      <c r="BVW178" s="597"/>
      <c r="BVX178" s="589"/>
      <c r="BVY178" s="587"/>
      <c r="BVZ178" s="588"/>
      <c r="BWA178" s="597"/>
      <c r="BWB178" s="589"/>
      <c r="BWC178" s="587"/>
      <c r="BWD178" s="588"/>
      <c r="BWE178" s="597"/>
      <c r="BWF178" s="589"/>
      <c r="BWG178" s="587"/>
      <c r="BWH178" s="588"/>
      <c r="BWI178" s="597"/>
      <c r="BWJ178" s="589"/>
      <c r="BWK178" s="587"/>
      <c r="BWL178" s="588"/>
      <c r="BWM178" s="597"/>
      <c r="BWN178" s="589"/>
      <c r="BWO178" s="587"/>
      <c r="BWP178" s="588"/>
      <c r="BWQ178" s="597"/>
      <c r="BWR178" s="589"/>
      <c r="BWS178" s="587"/>
      <c r="BWT178" s="588"/>
      <c r="BWU178" s="597"/>
      <c r="BWV178" s="589"/>
      <c r="BWW178" s="587"/>
      <c r="BWX178" s="588"/>
      <c r="BWY178" s="597"/>
      <c r="BWZ178" s="589"/>
      <c r="BXA178" s="587"/>
      <c r="BXB178" s="588"/>
      <c r="BXC178" s="597"/>
      <c r="BXD178" s="589"/>
      <c r="BXE178" s="587"/>
      <c r="BXF178" s="588"/>
      <c r="BXG178" s="597"/>
      <c r="BXH178" s="589"/>
      <c r="BXI178" s="587"/>
      <c r="BXJ178" s="588"/>
      <c r="BXK178" s="597"/>
      <c r="BXL178" s="589"/>
      <c r="BXM178" s="587"/>
      <c r="BXN178" s="588"/>
      <c r="BXO178" s="597"/>
      <c r="BXP178" s="589"/>
      <c r="BXQ178" s="587"/>
      <c r="BXR178" s="588"/>
      <c r="BXS178" s="597"/>
      <c r="BXT178" s="589"/>
      <c r="BXU178" s="587"/>
      <c r="BXV178" s="588"/>
      <c r="BXW178" s="597"/>
      <c r="BXX178" s="589"/>
      <c r="BXY178" s="587"/>
      <c r="BXZ178" s="588"/>
      <c r="BYA178" s="597"/>
      <c r="BYB178" s="589"/>
      <c r="BYC178" s="587"/>
      <c r="BYD178" s="588"/>
      <c r="BYE178" s="597"/>
      <c r="BYF178" s="589"/>
      <c r="BYG178" s="587"/>
      <c r="BYH178" s="588"/>
      <c r="BYI178" s="597"/>
      <c r="BYJ178" s="589"/>
      <c r="BYK178" s="587"/>
      <c r="BYL178" s="588"/>
      <c r="BYM178" s="597"/>
      <c r="BYN178" s="589"/>
      <c r="BYO178" s="587"/>
      <c r="BYP178" s="588"/>
      <c r="BYQ178" s="597"/>
      <c r="BYR178" s="589"/>
      <c r="BYS178" s="587"/>
      <c r="BYT178" s="588"/>
      <c r="BYU178" s="597"/>
      <c r="BYV178" s="589"/>
      <c r="BYW178" s="587"/>
      <c r="BYX178" s="588"/>
      <c r="BYY178" s="597"/>
      <c r="BYZ178" s="589"/>
      <c r="BZA178" s="587"/>
      <c r="BZB178" s="588"/>
      <c r="BZC178" s="597"/>
      <c r="BZD178" s="589"/>
      <c r="BZE178" s="587"/>
      <c r="BZF178" s="588"/>
      <c r="BZG178" s="597"/>
      <c r="BZH178" s="589"/>
      <c r="BZI178" s="587"/>
      <c r="BZJ178" s="588"/>
      <c r="BZK178" s="597"/>
      <c r="BZL178" s="589"/>
      <c r="BZM178" s="587"/>
      <c r="BZN178" s="588"/>
      <c r="BZO178" s="597"/>
      <c r="BZP178" s="589"/>
      <c r="BZQ178" s="587"/>
      <c r="BZR178" s="588"/>
      <c r="BZS178" s="597"/>
      <c r="BZT178" s="589"/>
      <c r="BZU178" s="587"/>
      <c r="BZV178" s="588"/>
      <c r="BZW178" s="597"/>
      <c r="BZX178" s="589"/>
      <c r="BZY178" s="587"/>
      <c r="BZZ178" s="588"/>
      <c r="CAA178" s="597"/>
      <c r="CAB178" s="589"/>
      <c r="CAC178" s="587"/>
      <c r="CAD178" s="588"/>
      <c r="CAE178" s="597"/>
      <c r="CAF178" s="589"/>
      <c r="CAG178" s="587"/>
      <c r="CAH178" s="588"/>
      <c r="CAI178" s="597"/>
      <c r="CAJ178" s="589"/>
      <c r="CAK178" s="587"/>
      <c r="CAL178" s="588"/>
      <c r="CAM178" s="597"/>
      <c r="CAN178" s="589"/>
      <c r="CAO178" s="587"/>
      <c r="CAP178" s="588"/>
      <c r="CAQ178" s="597"/>
      <c r="CAR178" s="589"/>
      <c r="CAS178" s="587"/>
      <c r="CAT178" s="588"/>
      <c r="CAU178" s="597"/>
      <c r="CAV178" s="589"/>
      <c r="CAW178" s="587"/>
      <c r="CAX178" s="588"/>
      <c r="CAY178" s="597"/>
      <c r="CAZ178" s="589"/>
      <c r="CBA178" s="587"/>
      <c r="CBB178" s="588"/>
      <c r="CBC178" s="597"/>
      <c r="CBD178" s="589"/>
      <c r="CBE178" s="587"/>
      <c r="CBF178" s="588"/>
      <c r="CBG178" s="597"/>
      <c r="CBH178" s="589"/>
      <c r="CBI178" s="587"/>
      <c r="CBJ178" s="588"/>
      <c r="CBK178" s="597"/>
      <c r="CBL178" s="589"/>
      <c r="CBM178" s="587"/>
      <c r="CBN178" s="588"/>
      <c r="CBO178" s="597"/>
      <c r="CBP178" s="589"/>
      <c r="CBQ178" s="587"/>
      <c r="CBR178" s="588"/>
      <c r="CBS178" s="597"/>
      <c r="CBT178" s="589"/>
      <c r="CBU178" s="587"/>
      <c r="CBV178" s="588"/>
      <c r="CBW178" s="597"/>
      <c r="CBX178" s="589"/>
      <c r="CBY178" s="587"/>
      <c r="CBZ178" s="588"/>
      <c r="CCA178" s="597"/>
      <c r="CCB178" s="589"/>
      <c r="CCC178" s="587"/>
      <c r="CCD178" s="588"/>
      <c r="CCE178" s="597"/>
      <c r="CCF178" s="589"/>
      <c r="CCG178" s="587"/>
      <c r="CCH178" s="588"/>
      <c r="CCI178" s="597"/>
      <c r="CCJ178" s="589"/>
      <c r="CCK178" s="587"/>
      <c r="CCL178" s="588"/>
      <c r="CCM178" s="597"/>
      <c r="CCN178" s="589"/>
      <c r="CCO178" s="587"/>
      <c r="CCP178" s="588"/>
      <c r="CCQ178" s="597"/>
      <c r="CCR178" s="589"/>
      <c r="CCS178" s="587"/>
      <c r="CCT178" s="588"/>
      <c r="CCU178" s="597"/>
      <c r="CCV178" s="589"/>
      <c r="CCW178" s="587"/>
      <c r="CCX178" s="588"/>
      <c r="CCY178" s="597"/>
      <c r="CCZ178" s="589"/>
      <c r="CDA178" s="587"/>
      <c r="CDB178" s="588"/>
      <c r="CDC178" s="597"/>
      <c r="CDD178" s="589"/>
      <c r="CDE178" s="587"/>
      <c r="CDF178" s="588"/>
      <c r="CDG178" s="597"/>
      <c r="CDH178" s="589"/>
      <c r="CDI178" s="587"/>
      <c r="CDJ178" s="588"/>
      <c r="CDK178" s="597"/>
      <c r="CDL178" s="589"/>
      <c r="CDM178" s="587"/>
      <c r="CDN178" s="588"/>
      <c r="CDO178" s="597"/>
      <c r="CDP178" s="589"/>
      <c r="CDQ178" s="587"/>
      <c r="CDR178" s="588"/>
      <c r="CDS178" s="597"/>
      <c r="CDT178" s="589"/>
      <c r="CDU178" s="587"/>
      <c r="CDV178" s="588"/>
      <c r="CDW178" s="597"/>
      <c r="CDX178" s="589"/>
      <c r="CDY178" s="587"/>
      <c r="CDZ178" s="588"/>
      <c r="CEA178" s="597"/>
      <c r="CEB178" s="589"/>
      <c r="CEC178" s="587"/>
      <c r="CED178" s="588"/>
      <c r="CEE178" s="597"/>
      <c r="CEF178" s="589"/>
      <c r="CEG178" s="587"/>
      <c r="CEH178" s="588"/>
      <c r="CEI178" s="597"/>
      <c r="CEJ178" s="589"/>
      <c r="CEK178" s="587"/>
      <c r="CEL178" s="588"/>
      <c r="CEM178" s="597"/>
      <c r="CEN178" s="589"/>
      <c r="CEO178" s="587"/>
      <c r="CEP178" s="588"/>
      <c r="CEQ178" s="597"/>
      <c r="CER178" s="589"/>
      <c r="CES178" s="587"/>
      <c r="CET178" s="588"/>
      <c r="CEU178" s="597"/>
      <c r="CEV178" s="589"/>
      <c r="CEW178" s="587"/>
      <c r="CEX178" s="588"/>
      <c r="CEY178" s="597"/>
      <c r="CEZ178" s="589"/>
      <c r="CFA178" s="587"/>
      <c r="CFB178" s="588"/>
      <c r="CFC178" s="597"/>
      <c r="CFD178" s="589"/>
      <c r="CFE178" s="587"/>
      <c r="CFF178" s="588"/>
      <c r="CFG178" s="597"/>
      <c r="CFH178" s="589"/>
      <c r="CFI178" s="587"/>
      <c r="CFJ178" s="588"/>
      <c r="CFK178" s="597"/>
      <c r="CFL178" s="589"/>
      <c r="CFM178" s="587"/>
      <c r="CFN178" s="588"/>
      <c r="CFO178" s="597"/>
      <c r="CFP178" s="589"/>
      <c r="CFQ178" s="587"/>
      <c r="CFR178" s="588"/>
      <c r="CFS178" s="597"/>
      <c r="CFT178" s="589"/>
      <c r="CFU178" s="587"/>
      <c r="CFV178" s="588"/>
      <c r="CFW178" s="597"/>
      <c r="CFX178" s="589"/>
      <c r="CFY178" s="587"/>
      <c r="CFZ178" s="588"/>
      <c r="CGA178" s="597"/>
      <c r="CGB178" s="589"/>
      <c r="CGC178" s="587"/>
      <c r="CGD178" s="588"/>
      <c r="CGE178" s="597"/>
      <c r="CGF178" s="589"/>
      <c r="CGG178" s="587"/>
      <c r="CGH178" s="588"/>
      <c r="CGI178" s="597"/>
      <c r="CGJ178" s="589"/>
      <c r="CGK178" s="587"/>
      <c r="CGL178" s="588"/>
      <c r="CGM178" s="597"/>
      <c r="CGN178" s="589"/>
      <c r="CGO178" s="587"/>
      <c r="CGP178" s="588"/>
      <c r="CGQ178" s="597"/>
      <c r="CGR178" s="589"/>
      <c r="CGS178" s="587"/>
      <c r="CGT178" s="588"/>
      <c r="CGU178" s="597"/>
      <c r="CGV178" s="589"/>
      <c r="CGW178" s="587"/>
      <c r="CGX178" s="588"/>
      <c r="CGY178" s="597"/>
      <c r="CGZ178" s="589"/>
      <c r="CHA178" s="587"/>
      <c r="CHB178" s="588"/>
      <c r="CHC178" s="597"/>
      <c r="CHD178" s="589"/>
      <c r="CHE178" s="587"/>
      <c r="CHF178" s="588"/>
      <c r="CHG178" s="597"/>
      <c r="CHH178" s="589"/>
      <c r="CHI178" s="587"/>
      <c r="CHJ178" s="588"/>
      <c r="CHK178" s="597"/>
      <c r="CHL178" s="589"/>
      <c r="CHM178" s="587"/>
      <c r="CHN178" s="588"/>
      <c r="CHO178" s="597"/>
      <c r="CHP178" s="589"/>
      <c r="CHQ178" s="587"/>
      <c r="CHR178" s="588"/>
      <c r="CHS178" s="597"/>
      <c r="CHT178" s="589"/>
      <c r="CHU178" s="587"/>
      <c r="CHV178" s="588"/>
      <c r="CHW178" s="597"/>
      <c r="CHX178" s="589"/>
      <c r="CHY178" s="587"/>
      <c r="CHZ178" s="588"/>
      <c r="CIA178" s="597"/>
      <c r="CIB178" s="589"/>
      <c r="CIC178" s="587"/>
      <c r="CID178" s="588"/>
      <c r="CIE178" s="597"/>
      <c r="CIF178" s="589"/>
      <c r="CIG178" s="587"/>
      <c r="CIH178" s="588"/>
      <c r="CII178" s="597"/>
      <c r="CIJ178" s="589"/>
      <c r="CIK178" s="587"/>
      <c r="CIL178" s="588"/>
      <c r="CIM178" s="597"/>
      <c r="CIN178" s="589"/>
      <c r="CIO178" s="587"/>
      <c r="CIP178" s="588"/>
      <c r="CIQ178" s="597"/>
      <c r="CIR178" s="589"/>
      <c r="CIS178" s="587"/>
      <c r="CIT178" s="588"/>
      <c r="CIU178" s="597"/>
      <c r="CIV178" s="589"/>
      <c r="CIW178" s="587"/>
      <c r="CIX178" s="588"/>
      <c r="CIY178" s="597"/>
      <c r="CIZ178" s="589"/>
      <c r="CJA178" s="587"/>
      <c r="CJB178" s="588"/>
      <c r="CJC178" s="597"/>
      <c r="CJD178" s="589"/>
      <c r="CJE178" s="587"/>
      <c r="CJF178" s="588"/>
      <c r="CJG178" s="597"/>
      <c r="CJH178" s="589"/>
      <c r="CJI178" s="587"/>
      <c r="CJJ178" s="588"/>
      <c r="CJK178" s="597"/>
      <c r="CJL178" s="589"/>
      <c r="CJM178" s="587"/>
      <c r="CJN178" s="588"/>
      <c r="CJO178" s="597"/>
      <c r="CJP178" s="589"/>
      <c r="CJQ178" s="587"/>
      <c r="CJR178" s="588"/>
      <c r="CJS178" s="597"/>
      <c r="CJT178" s="589"/>
      <c r="CJU178" s="587"/>
      <c r="CJV178" s="588"/>
      <c r="CJW178" s="597"/>
      <c r="CJX178" s="589"/>
      <c r="CJY178" s="587"/>
      <c r="CJZ178" s="588"/>
      <c r="CKA178" s="597"/>
      <c r="CKB178" s="589"/>
      <c r="CKC178" s="587"/>
      <c r="CKD178" s="588"/>
      <c r="CKE178" s="597"/>
      <c r="CKF178" s="589"/>
      <c r="CKG178" s="587"/>
      <c r="CKH178" s="588"/>
      <c r="CKI178" s="597"/>
      <c r="CKJ178" s="589"/>
      <c r="CKK178" s="587"/>
      <c r="CKL178" s="588"/>
      <c r="CKM178" s="597"/>
      <c r="CKN178" s="589"/>
      <c r="CKO178" s="587"/>
      <c r="CKP178" s="588"/>
      <c r="CKQ178" s="597"/>
      <c r="CKR178" s="589"/>
      <c r="CKS178" s="587"/>
      <c r="CKT178" s="588"/>
      <c r="CKU178" s="597"/>
      <c r="CKV178" s="589"/>
      <c r="CKW178" s="587"/>
      <c r="CKX178" s="588"/>
      <c r="CKY178" s="597"/>
      <c r="CKZ178" s="589"/>
      <c r="CLA178" s="587"/>
      <c r="CLB178" s="588"/>
      <c r="CLC178" s="597"/>
      <c r="CLD178" s="589"/>
      <c r="CLE178" s="587"/>
      <c r="CLF178" s="588"/>
      <c r="CLG178" s="597"/>
      <c r="CLH178" s="589"/>
      <c r="CLI178" s="587"/>
      <c r="CLJ178" s="588"/>
      <c r="CLK178" s="597"/>
      <c r="CLL178" s="589"/>
      <c r="CLM178" s="587"/>
      <c r="CLN178" s="588"/>
      <c r="CLO178" s="597"/>
      <c r="CLP178" s="589"/>
      <c r="CLQ178" s="587"/>
      <c r="CLR178" s="588"/>
      <c r="CLS178" s="597"/>
      <c r="CLT178" s="589"/>
      <c r="CLU178" s="587"/>
      <c r="CLV178" s="588"/>
      <c r="CLW178" s="597"/>
      <c r="CLX178" s="589"/>
      <c r="CLY178" s="587"/>
      <c r="CLZ178" s="588"/>
      <c r="CMA178" s="597"/>
      <c r="CMB178" s="589"/>
      <c r="CMC178" s="587"/>
      <c r="CMD178" s="588"/>
      <c r="CME178" s="597"/>
      <c r="CMF178" s="589"/>
      <c r="CMG178" s="587"/>
      <c r="CMH178" s="588"/>
      <c r="CMI178" s="597"/>
      <c r="CMJ178" s="589"/>
      <c r="CMK178" s="587"/>
      <c r="CML178" s="588"/>
      <c r="CMM178" s="597"/>
      <c r="CMN178" s="589"/>
      <c r="CMO178" s="587"/>
      <c r="CMP178" s="588"/>
      <c r="CMQ178" s="597"/>
      <c r="CMR178" s="589"/>
      <c r="CMS178" s="587"/>
      <c r="CMT178" s="588"/>
      <c r="CMU178" s="597"/>
      <c r="CMV178" s="589"/>
      <c r="CMW178" s="587"/>
      <c r="CMX178" s="588"/>
      <c r="CMY178" s="597"/>
      <c r="CMZ178" s="589"/>
      <c r="CNA178" s="587"/>
      <c r="CNB178" s="588"/>
      <c r="CNC178" s="597"/>
      <c r="CND178" s="589"/>
      <c r="CNE178" s="587"/>
      <c r="CNF178" s="588"/>
      <c r="CNG178" s="597"/>
      <c r="CNH178" s="589"/>
      <c r="CNI178" s="587"/>
      <c r="CNJ178" s="588"/>
      <c r="CNK178" s="597"/>
      <c r="CNL178" s="589"/>
      <c r="CNM178" s="587"/>
      <c r="CNN178" s="588"/>
      <c r="CNO178" s="597"/>
      <c r="CNP178" s="589"/>
      <c r="CNQ178" s="587"/>
      <c r="CNR178" s="588"/>
      <c r="CNS178" s="597"/>
      <c r="CNT178" s="589"/>
      <c r="CNU178" s="587"/>
      <c r="CNV178" s="588"/>
      <c r="CNW178" s="597"/>
      <c r="CNX178" s="589"/>
      <c r="CNY178" s="587"/>
      <c r="CNZ178" s="588"/>
      <c r="COA178" s="597"/>
      <c r="COB178" s="589"/>
      <c r="COC178" s="587"/>
      <c r="COD178" s="588"/>
      <c r="COE178" s="597"/>
      <c r="COF178" s="589"/>
      <c r="COG178" s="587"/>
      <c r="COH178" s="588"/>
      <c r="COI178" s="597"/>
      <c r="COJ178" s="589"/>
      <c r="COK178" s="587"/>
      <c r="COL178" s="588"/>
      <c r="COM178" s="597"/>
      <c r="CON178" s="589"/>
      <c r="COO178" s="587"/>
      <c r="COP178" s="588"/>
      <c r="COQ178" s="597"/>
      <c r="COR178" s="589"/>
      <c r="COS178" s="587"/>
      <c r="COT178" s="588"/>
      <c r="COU178" s="597"/>
      <c r="COV178" s="589"/>
      <c r="COW178" s="587"/>
      <c r="COX178" s="588"/>
      <c r="COY178" s="597"/>
      <c r="COZ178" s="589"/>
      <c r="CPA178" s="587"/>
      <c r="CPB178" s="588"/>
      <c r="CPC178" s="597"/>
      <c r="CPD178" s="589"/>
      <c r="CPE178" s="587"/>
      <c r="CPF178" s="588"/>
      <c r="CPG178" s="597"/>
      <c r="CPH178" s="589"/>
      <c r="CPI178" s="587"/>
      <c r="CPJ178" s="588"/>
      <c r="CPK178" s="597"/>
      <c r="CPL178" s="589"/>
      <c r="CPM178" s="587"/>
      <c r="CPN178" s="588"/>
      <c r="CPO178" s="597"/>
      <c r="CPP178" s="589"/>
      <c r="CPQ178" s="587"/>
      <c r="CPR178" s="588"/>
      <c r="CPS178" s="597"/>
      <c r="CPT178" s="589"/>
      <c r="CPU178" s="587"/>
      <c r="CPV178" s="588"/>
      <c r="CPW178" s="597"/>
      <c r="CPX178" s="589"/>
      <c r="CPY178" s="587"/>
      <c r="CPZ178" s="588"/>
      <c r="CQA178" s="597"/>
      <c r="CQB178" s="589"/>
      <c r="CQC178" s="587"/>
      <c r="CQD178" s="588"/>
      <c r="CQE178" s="597"/>
      <c r="CQF178" s="589"/>
      <c r="CQG178" s="587"/>
      <c r="CQH178" s="588"/>
      <c r="CQI178" s="597"/>
      <c r="CQJ178" s="589"/>
      <c r="CQK178" s="587"/>
      <c r="CQL178" s="588"/>
      <c r="CQM178" s="597"/>
      <c r="CQN178" s="589"/>
      <c r="CQO178" s="587"/>
      <c r="CQP178" s="588"/>
      <c r="CQQ178" s="597"/>
      <c r="CQR178" s="589"/>
      <c r="CQS178" s="587"/>
      <c r="CQT178" s="588"/>
      <c r="CQU178" s="597"/>
      <c r="CQV178" s="589"/>
      <c r="CQW178" s="587"/>
      <c r="CQX178" s="588"/>
      <c r="CQY178" s="597"/>
      <c r="CQZ178" s="589"/>
      <c r="CRA178" s="587"/>
      <c r="CRB178" s="588"/>
      <c r="CRC178" s="597"/>
      <c r="CRD178" s="589"/>
      <c r="CRE178" s="587"/>
      <c r="CRF178" s="588"/>
      <c r="CRG178" s="597"/>
      <c r="CRH178" s="589"/>
      <c r="CRI178" s="587"/>
      <c r="CRJ178" s="588"/>
      <c r="CRK178" s="597"/>
      <c r="CRL178" s="589"/>
      <c r="CRM178" s="587"/>
      <c r="CRN178" s="588"/>
      <c r="CRO178" s="597"/>
      <c r="CRP178" s="589"/>
      <c r="CRQ178" s="587"/>
      <c r="CRR178" s="588"/>
      <c r="CRS178" s="597"/>
      <c r="CRT178" s="589"/>
      <c r="CRU178" s="587"/>
      <c r="CRV178" s="588"/>
      <c r="CRW178" s="597"/>
      <c r="CRX178" s="589"/>
      <c r="CRY178" s="587"/>
      <c r="CRZ178" s="588"/>
      <c r="CSA178" s="597"/>
      <c r="CSB178" s="589"/>
      <c r="CSC178" s="587"/>
      <c r="CSD178" s="588"/>
      <c r="CSE178" s="597"/>
      <c r="CSF178" s="589"/>
      <c r="CSG178" s="587"/>
      <c r="CSH178" s="588"/>
      <c r="CSI178" s="597"/>
      <c r="CSJ178" s="589"/>
      <c r="CSK178" s="587"/>
      <c r="CSL178" s="588"/>
      <c r="CSM178" s="597"/>
      <c r="CSN178" s="589"/>
      <c r="CSO178" s="587"/>
      <c r="CSP178" s="588"/>
      <c r="CSQ178" s="597"/>
      <c r="CSR178" s="589"/>
      <c r="CSS178" s="587"/>
      <c r="CST178" s="588"/>
      <c r="CSU178" s="597"/>
      <c r="CSV178" s="589"/>
      <c r="CSW178" s="587"/>
      <c r="CSX178" s="588"/>
      <c r="CSY178" s="597"/>
      <c r="CSZ178" s="589"/>
      <c r="CTA178" s="587"/>
      <c r="CTB178" s="588"/>
      <c r="CTC178" s="597"/>
      <c r="CTD178" s="589"/>
      <c r="CTE178" s="587"/>
      <c r="CTF178" s="588"/>
      <c r="CTG178" s="597"/>
      <c r="CTH178" s="589"/>
      <c r="CTI178" s="587"/>
      <c r="CTJ178" s="588"/>
      <c r="CTK178" s="597"/>
      <c r="CTL178" s="589"/>
      <c r="CTM178" s="587"/>
      <c r="CTN178" s="588"/>
      <c r="CTO178" s="597"/>
      <c r="CTP178" s="589"/>
      <c r="CTQ178" s="587"/>
      <c r="CTR178" s="588"/>
      <c r="CTS178" s="597"/>
      <c r="CTT178" s="589"/>
      <c r="CTU178" s="587"/>
      <c r="CTV178" s="588"/>
      <c r="CTW178" s="597"/>
      <c r="CTX178" s="589"/>
      <c r="CTY178" s="587"/>
      <c r="CTZ178" s="588"/>
      <c r="CUA178" s="597"/>
      <c r="CUB178" s="589"/>
      <c r="CUC178" s="587"/>
      <c r="CUD178" s="588"/>
      <c r="CUE178" s="597"/>
      <c r="CUF178" s="589"/>
      <c r="CUG178" s="587"/>
      <c r="CUH178" s="588"/>
      <c r="CUI178" s="597"/>
      <c r="CUJ178" s="589"/>
      <c r="CUK178" s="587"/>
      <c r="CUL178" s="588"/>
      <c r="CUM178" s="597"/>
      <c r="CUN178" s="589"/>
      <c r="CUO178" s="587"/>
      <c r="CUP178" s="588"/>
      <c r="CUQ178" s="597"/>
      <c r="CUR178" s="589"/>
      <c r="CUS178" s="587"/>
      <c r="CUT178" s="588"/>
      <c r="CUU178" s="597"/>
      <c r="CUV178" s="589"/>
      <c r="CUW178" s="587"/>
      <c r="CUX178" s="588"/>
      <c r="CUY178" s="597"/>
      <c r="CUZ178" s="589"/>
      <c r="CVA178" s="587"/>
      <c r="CVB178" s="588"/>
      <c r="CVC178" s="597"/>
      <c r="CVD178" s="589"/>
      <c r="CVE178" s="587"/>
      <c r="CVF178" s="588"/>
      <c r="CVG178" s="597"/>
      <c r="CVH178" s="589"/>
      <c r="CVI178" s="587"/>
      <c r="CVJ178" s="588"/>
      <c r="CVK178" s="597"/>
      <c r="CVL178" s="589"/>
      <c r="CVM178" s="587"/>
      <c r="CVN178" s="588"/>
      <c r="CVO178" s="597"/>
      <c r="CVP178" s="589"/>
      <c r="CVQ178" s="587"/>
      <c r="CVR178" s="588"/>
      <c r="CVS178" s="597"/>
      <c r="CVT178" s="589"/>
      <c r="CVU178" s="587"/>
      <c r="CVV178" s="588"/>
      <c r="CVW178" s="597"/>
      <c r="CVX178" s="589"/>
      <c r="CVY178" s="587"/>
      <c r="CVZ178" s="588"/>
      <c r="CWA178" s="597"/>
      <c r="CWB178" s="589"/>
      <c r="CWC178" s="587"/>
      <c r="CWD178" s="588"/>
      <c r="CWE178" s="597"/>
      <c r="CWF178" s="589"/>
      <c r="CWG178" s="587"/>
      <c r="CWH178" s="588"/>
      <c r="CWI178" s="597"/>
      <c r="CWJ178" s="589"/>
      <c r="CWK178" s="587"/>
      <c r="CWL178" s="588"/>
      <c r="CWM178" s="597"/>
      <c r="CWN178" s="589"/>
      <c r="CWO178" s="587"/>
      <c r="CWP178" s="588"/>
      <c r="CWQ178" s="597"/>
      <c r="CWR178" s="589"/>
      <c r="CWS178" s="587"/>
      <c r="CWT178" s="588"/>
      <c r="CWU178" s="597"/>
      <c r="CWV178" s="589"/>
      <c r="CWW178" s="587"/>
      <c r="CWX178" s="588"/>
      <c r="CWY178" s="597"/>
      <c r="CWZ178" s="589"/>
      <c r="CXA178" s="587"/>
      <c r="CXB178" s="588"/>
      <c r="CXC178" s="597"/>
      <c r="CXD178" s="589"/>
      <c r="CXE178" s="587"/>
      <c r="CXF178" s="588"/>
      <c r="CXG178" s="597"/>
      <c r="CXH178" s="589"/>
      <c r="CXI178" s="587"/>
      <c r="CXJ178" s="588"/>
      <c r="CXK178" s="597"/>
      <c r="CXL178" s="589"/>
      <c r="CXM178" s="587"/>
      <c r="CXN178" s="588"/>
      <c r="CXO178" s="597"/>
      <c r="CXP178" s="589"/>
      <c r="CXQ178" s="587"/>
      <c r="CXR178" s="588"/>
      <c r="CXS178" s="597"/>
      <c r="CXT178" s="589"/>
      <c r="CXU178" s="587"/>
      <c r="CXV178" s="588"/>
      <c r="CXW178" s="597"/>
      <c r="CXX178" s="589"/>
      <c r="CXY178" s="587"/>
      <c r="CXZ178" s="588"/>
      <c r="CYA178" s="597"/>
      <c r="CYB178" s="589"/>
      <c r="CYC178" s="587"/>
      <c r="CYD178" s="588"/>
      <c r="CYE178" s="597"/>
      <c r="CYF178" s="589"/>
      <c r="CYG178" s="587"/>
      <c r="CYH178" s="588"/>
      <c r="CYI178" s="597"/>
      <c r="CYJ178" s="589"/>
      <c r="CYK178" s="587"/>
      <c r="CYL178" s="588"/>
      <c r="CYM178" s="597"/>
      <c r="CYN178" s="589"/>
      <c r="CYO178" s="587"/>
      <c r="CYP178" s="588"/>
      <c r="CYQ178" s="597"/>
      <c r="CYR178" s="589"/>
      <c r="CYS178" s="587"/>
      <c r="CYT178" s="588"/>
      <c r="CYU178" s="597"/>
      <c r="CYV178" s="589"/>
      <c r="CYW178" s="587"/>
      <c r="CYX178" s="588"/>
      <c r="CYY178" s="597"/>
      <c r="CYZ178" s="589"/>
      <c r="CZA178" s="587"/>
      <c r="CZB178" s="588"/>
      <c r="CZC178" s="597"/>
      <c r="CZD178" s="589"/>
      <c r="CZE178" s="587"/>
      <c r="CZF178" s="588"/>
      <c r="CZG178" s="597"/>
      <c r="CZH178" s="589"/>
      <c r="CZI178" s="587"/>
      <c r="CZJ178" s="588"/>
      <c r="CZK178" s="597"/>
      <c r="CZL178" s="589"/>
      <c r="CZM178" s="587"/>
      <c r="CZN178" s="588"/>
      <c r="CZO178" s="597"/>
      <c r="CZP178" s="589"/>
      <c r="CZQ178" s="587"/>
      <c r="CZR178" s="588"/>
      <c r="CZS178" s="597"/>
      <c r="CZT178" s="589"/>
      <c r="CZU178" s="587"/>
      <c r="CZV178" s="588"/>
      <c r="CZW178" s="597"/>
      <c r="CZX178" s="589"/>
      <c r="CZY178" s="587"/>
      <c r="CZZ178" s="588"/>
      <c r="DAA178" s="597"/>
      <c r="DAB178" s="589"/>
      <c r="DAC178" s="587"/>
      <c r="DAD178" s="588"/>
      <c r="DAE178" s="597"/>
      <c r="DAF178" s="589"/>
      <c r="DAG178" s="587"/>
      <c r="DAH178" s="588"/>
      <c r="DAI178" s="597"/>
      <c r="DAJ178" s="589"/>
      <c r="DAK178" s="587"/>
      <c r="DAL178" s="588"/>
      <c r="DAM178" s="597"/>
      <c r="DAN178" s="589"/>
      <c r="DAO178" s="587"/>
      <c r="DAP178" s="588"/>
      <c r="DAQ178" s="597"/>
      <c r="DAR178" s="589"/>
      <c r="DAS178" s="587"/>
      <c r="DAT178" s="588"/>
      <c r="DAU178" s="597"/>
      <c r="DAV178" s="589"/>
      <c r="DAW178" s="587"/>
      <c r="DAX178" s="588"/>
      <c r="DAY178" s="597"/>
      <c r="DAZ178" s="589"/>
      <c r="DBA178" s="587"/>
      <c r="DBB178" s="588"/>
      <c r="DBC178" s="597"/>
      <c r="DBD178" s="589"/>
      <c r="DBE178" s="587"/>
      <c r="DBF178" s="588"/>
      <c r="DBG178" s="597"/>
      <c r="DBH178" s="589"/>
      <c r="DBI178" s="587"/>
      <c r="DBJ178" s="588"/>
      <c r="DBK178" s="597"/>
      <c r="DBL178" s="589"/>
      <c r="DBM178" s="587"/>
      <c r="DBN178" s="588"/>
      <c r="DBO178" s="597"/>
      <c r="DBP178" s="589"/>
      <c r="DBQ178" s="587"/>
      <c r="DBR178" s="588"/>
      <c r="DBS178" s="597"/>
      <c r="DBT178" s="589"/>
      <c r="DBU178" s="587"/>
      <c r="DBV178" s="588"/>
      <c r="DBW178" s="597"/>
      <c r="DBX178" s="589"/>
      <c r="DBY178" s="587"/>
      <c r="DBZ178" s="588"/>
      <c r="DCA178" s="597"/>
      <c r="DCB178" s="589"/>
      <c r="DCC178" s="587"/>
      <c r="DCD178" s="588"/>
      <c r="DCE178" s="597"/>
      <c r="DCF178" s="589"/>
      <c r="DCG178" s="587"/>
      <c r="DCH178" s="588"/>
      <c r="DCI178" s="597"/>
      <c r="DCJ178" s="589"/>
      <c r="DCK178" s="587"/>
      <c r="DCL178" s="588"/>
      <c r="DCM178" s="597"/>
      <c r="DCN178" s="589"/>
      <c r="DCO178" s="587"/>
      <c r="DCP178" s="588"/>
      <c r="DCQ178" s="597"/>
      <c r="DCR178" s="589"/>
      <c r="DCS178" s="587"/>
      <c r="DCT178" s="588"/>
      <c r="DCU178" s="597"/>
      <c r="DCV178" s="589"/>
      <c r="DCW178" s="587"/>
      <c r="DCX178" s="588"/>
      <c r="DCY178" s="597"/>
      <c r="DCZ178" s="589"/>
      <c r="DDA178" s="587"/>
      <c r="DDB178" s="588"/>
      <c r="DDC178" s="597"/>
      <c r="DDD178" s="589"/>
      <c r="DDE178" s="587"/>
      <c r="DDF178" s="588"/>
      <c r="DDG178" s="597"/>
      <c r="DDH178" s="589"/>
      <c r="DDI178" s="587"/>
      <c r="DDJ178" s="588"/>
      <c r="DDK178" s="597"/>
      <c r="DDL178" s="589"/>
      <c r="DDM178" s="587"/>
      <c r="DDN178" s="588"/>
      <c r="DDO178" s="597"/>
      <c r="DDP178" s="589"/>
      <c r="DDQ178" s="587"/>
      <c r="DDR178" s="588"/>
      <c r="DDS178" s="597"/>
      <c r="DDT178" s="589"/>
      <c r="DDU178" s="587"/>
      <c r="DDV178" s="588"/>
      <c r="DDW178" s="597"/>
      <c r="DDX178" s="589"/>
      <c r="DDY178" s="587"/>
      <c r="DDZ178" s="588"/>
      <c r="DEA178" s="597"/>
      <c r="DEB178" s="589"/>
      <c r="DEC178" s="587"/>
      <c r="DED178" s="588"/>
      <c r="DEE178" s="597"/>
      <c r="DEF178" s="589"/>
      <c r="DEG178" s="587"/>
      <c r="DEH178" s="588"/>
      <c r="DEI178" s="597"/>
      <c r="DEJ178" s="589"/>
      <c r="DEK178" s="587"/>
      <c r="DEL178" s="588"/>
      <c r="DEM178" s="597"/>
      <c r="DEN178" s="589"/>
      <c r="DEO178" s="587"/>
      <c r="DEP178" s="588"/>
      <c r="DEQ178" s="597"/>
      <c r="DER178" s="589"/>
      <c r="DES178" s="587"/>
      <c r="DET178" s="588"/>
      <c r="DEU178" s="597"/>
      <c r="DEV178" s="589"/>
      <c r="DEW178" s="587"/>
      <c r="DEX178" s="588"/>
      <c r="DEY178" s="597"/>
      <c r="DEZ178" s="589"/>
      <c r="DFA178" s="587"/>
      <c r="DFB178" s="588"/>
      <c r="DFC178" s="597"/>
      <c r="DFD178" s="589"/>
      <c r="DFE178" s="587"/>
      <c r="DFF178" s="588"/>
      <c r="DFG178" s="597"/>
      <c r="DFH178" s="589"/>
      <c r="DFI178" s="587"/>
      <c r="DFJ178" s="588"/>
      <c r="DFK178" s="597"/>
      <c r="DFL178" s="589"/>
      <c r="DFM178" s="587"/>
      <c r="DFN178" s="588"/>
      <c r="DFO178" s="597"/>
      <c r="DFP178" s="589"/>
      <c r="DFQ178" s="587"/>
      <c r="DFR178" s="588"/>
      <c r="DFS178" s="597"/>
      <c r="DFT178" s="589"/>
      <c r="DFU178" s="587"/>
      <c r="DFV178" s="588"/>
      <c r="DFW178" s="597"/>
      <c r="DFX178" s="589"/>
      <c r="DFY178" s="587"/>
      <c r="DFZ178" s="588"/>
      <c r="DGA178" s="597"/>
      <c r="DGB178" s="589"/>
      <c r="DGC178" s="587"/>
      <c r="DGD178" s="588"/>
      <c r="DGE178" s="597"/>
      <c r="DGF178" s="589"/>
      <c r="DGG178" s="587"/>
      <c r="DGH178" s="588"/>
      <c r="DGI178" s="597"/>
      <c r="DGJ178" s="589"/>
      <c r="DGK178" s="587"/>
      <c r="DGL178" s="588"/>
      <c r="DGM178" s="597"/>
      <c r="DGN178" s="589"/>
      <c r="DGO178" s="587"/>
      <c r="DGP178" s="588"/>
      <c r="DGQ178" s="597"/>
      <c r="DGR178" s="589"/>
      <c r="DGS178" s="587"/>
      <c r="DGT178" s="588"/>
      <c r="DGU178" s="597"/>
      <c r="DGV178" s="589"/>
      <c r="DGW178" s="587"/>
      <c r="DGX178" s="588"/>
      <c r="DGY178" s="597"/>
      <c r="DGZ178" s="589"/>
      <c r="DHA178" s="587"/>
      <c r="DHB178" s="588"/>
      <c r="DHC178" s="597"/>
      <c r="DHD178" s="589"/>
      <c r="DHE178" s="587"/>
      <c r="DHF178" s="588"/>
      <c r="DHG178" s="597"/>
      <c r="DHH178" s="589"/>
      <c r="DHI178" s="587"/>
      <c r="DHJ178" s="588"/>
      <c r="DHK178" s="597"/>
      <c r="DHL178" s="589"/>
      <c r="DHM178" s="587"/>
      <c r="DHN178" s="588"/>
      <c r="DHO178" s="597"/>
      <c r="DHP178" s="589"/>
      <c r="DHQ178" s="587"/>
      <c r="DHR178" s="588"/>
      <c r="DHS178" s="597"/>
      <c r="DHT178" s="589"/>
      <c r="DHU178" s="587"/>
      <c r="DHV178" s="588"/>
      <c r="DHW178" s="597"/>
      <c r="DHX178" s="589"/>
      <c r="DHY178" s="587"/>
      <c r="DHZ178" s="588"/>
      <c r="DIA178" s="597"/>
      <c r="DIB178" s="589"/>
      <c r="DIC178" s="587"/>
      <c r="DID178" s="588"/>
      <c r="DIE178" s="597"/>
      <c r="DIF178" s="589"/>
      <c r="DIG178" s="587"/>
      <c r="DIH178" s="588"/>
      <c r="DII178" s="597"/>
      <c r="DIJ178" s="589"/>
      <c r="DIK178" s="587"/>
      <c r="DIL178" s="588"/>
      <c r="DIM178" s="597"/>
      <c r="DIN178" s="589"/>
      <c r="DIO178" s="587"/>
      <c r="DIP178" s="588"/>
      <c r="DIQ178" s="597"/>
      <c r="DIR178" s="589"/>
      <c r="DIS178" s="587"/>
      <c r="DIT178" s="588"/>
      <c r="DIU178" s="597"/>
      <c r="DIV178" s="589"/>
      <c r="DIW178" s="587"/>
      <c r="DIX178" s="588"/>
      <c r="DIY178" s="597"/>
      <c r="DIZ178" s="589"/>
      <c r="DJA178" s="587"/>
      <c r="DJB178" s="588"/>
      <c r="DJC178" s="597"/>
      <c r="DJD178" s="589"/>
      <c r="DJE178" s="587"/>
      <c r="DJF178" s="588"/>
      <c r="DJG178" s="597"/>
      <c r="DJH178" s="589"/>
      <c r="DJI178" s="587"/>
      <c r="DJJ178" s="588"/>
      <c r="DJK178" s="597"/>
      <c r="DJL178" s="589"/>
      <c r="DJM178" s="587"/>
      <c r="DJN178" s="588"/>
      <c r="DJO178" s="597"/>
      <c r="DJP178" s="589"/>
      <c r="DJQ178" s="587"/>
      <c r="DJR178" s="588"/>
      <c r="DJS178" s="597"/>
      <c r="DJT178" s="589"/>
      <c r="DJU178" s="587"/>
      <c r="DJV178" s="588"/>
      <c r="DJW178" s="597"/>
      <c r="DJX178" s="589"/>
      <c r="DJY178" s="587"/>
      <c r="DJZ178" s="588"/>
      <c r="DKA178" s="597"/>
      <c r="DKB178" s="589"/>
      <c r="DKC178" s="587"/>
      <c r="DKD178" s="588"/>
      <c r="DKE178" s="597"/>
      <c r="DKF178" s="589"/>
      <c r="DKG178" s="587"/>
      <c r="DKH178" s="588"/>
      <c r="DKI178" s="597"/>
      <c r="DKJ178" s="589"/>
      <c r="DKK178" s="587"/>
      <c r="DKL178" s="588"/>
      <c r="DKM178" s="597"/>
      <c r="DKN178" s="589"/>
      <c r="DKO178" s="587"/>
      <c r="DKP178" s="588"/>
      <c r="DKQ178" s="597"/>
      <c r="DKR178" s="589"/>
      <c r="DKS178" s="587"/>
      <c r="DKT178" s="588"/>
      <c r="DKU178" s="597"/>
      <c r="DKV178" s="589"/>
      <c r="DKW178" s="587"/>
      <c r="DKX178" s="588"/>
      <c r="DKY178" s="597"/>
      <c r="DKZ178" s="589"/>
      <c r="DLA178" s="587"/>
      <c r="DLB178" s="588"/>
      <c r="DLC178" s="597"/>
      <c r="DLD178" s="589"/>
      <c r="DLE178" s="587"/>
      <c r="DLF178" s="588"/>
      <c r="DLG178" s="597"/>
      <c r="DLH178" s="589"/>
      <c r="DLI178" s="587"/>
      <c r="DLJ178" s="588"/>
      <c r="DLK178" s="597"/>
      <c r="DLL178" s="589"/>
      <c r="DLM178" s="587"/>
      <c r="DLN178" s="588"/>
      <c r="DLO178" s="597"/>
      <c r="DLP178" s="589"/>
      <c r="DLQ178" s="587"/>
      <c r="DLR178" s="588"/>
      <c r="DLS178" s="597"/>
      <c r="DLT178" s="589"/>
      <c r="DLU178" s="587"/>
      <c r="DLV178" s="588"/>
      <c r="DLW178" s="597"/>
      <c r="DLX178" s="589"/>
      <c r="DLY178" s="587"/>
      <c r="DLZ178" s="588"/>
      <c r="DMA178" s="597"/>
      <c r="DMB178" s="589"/>
      <c r="DMC178" s="587"/>
      <c r="DMD178" s="588"/>
      <c r="DME178" s="597"/>
      <c r="DMF178" s="589"/>
      <c r="DMG178" s="587"/>
      <c r="DMH178" s="588"/>
      <c r="DMI178" s="597"/>
      <c r="DMJ178" s="589"/>
      <c r="DMK178" s="587"/>
      <c r="DML178" s="588"/>
      <c r="DMM178" s="597"/>
      <c r="DMN178" s="589"/>
      <c r="DMO178" s="587"/>
      <c r="DMP178" s="588"/>
      <c r="DMQ178" s="597"/>
      <c r="DMR178" s="589"/>
      <c r="DMS178" s="587"/>
      <c r="DMT178" s="588"/>
      <c r="DMU178" s="597"/>
      <c r="DMV178" s="589"/>
      <c r="DMW178" s="587"/>
      <c r="DMX178" s="588"/>
      <c r="DMY178" s="597"/>
      <c r="DMZ178" s="589"/>
      <c r="DNA178" s="587"/>
      <c r="DNB178" s="588"/>
      <c r="DNC178" s="597"/>
      <c r="DND178" s="589"/>
      <c r="DNE178" s="587"/>
      <c r="DNF178" s="588"/>
      <c r="DNG178" s="597"/>
      <c r="DNH178" s="589"/>
      <c r="DNI178" s="587"/>
      <c r="DNJ178" s="588"/>
      <c r="DNK178" s="597"/>
      <c r="DNL178" s="589"/>
      <c r="DNM178" s="587"/>
      <c r="DNN178" s="588"/>
      <c r="DNO178" s="597"/>
      <c r="DNP178" s="589"/>
      <c r="DNQ178" s="587"/>
      <c r="DNR178" s="588"/>
      <c r="DNS178" s="597"/>
      <c r="DNT178" s="589"/>
      <c r="DNU178" s="587"/>
      <c r="DNV178" s="588"/>
      <c r="DNW178" s="597"/>
      <c r="DNX178" s="589"/>
      <c r="DNY178" s="587"/>
      <c r="DNZ178" s="588"/>
      <c r="DOA178" s="597"/>
      <c r="DOB178" s="589"/>
      <c r="DOC178" s="587"/>
      <c r="DOD178" s="588"/>
      <c r="DOE178" s="597"/>
      <c r="DOF178" s="589"/>
      <c r="DOG178" s="587"/>
      <c r="DOH178" s="588"/>
      <c r="DOI178" s="597"/>
      <c r="DOJ178" s="589"/>
      <c r="DOK178" s="587"/>
      <c r="DOL178" s="588"/>
      <c r="DOM178" s="597"/>
      <c r="DON178" s="589"/>
      <c r="DOO178" s="587"/>
      <c r="DOP178" s="588"/>
      <c r="DOQ178" s="597"/>
      <c r="DOR178" s="589"/>
      <c r="DOS178" s="587"/>
      <c r="DOT178" s="588"/>
      <c r="DOU178" s="597"/>
      <c r="DOV178" s="589"/>
      <c r="DOW178" s="587"/>
      <c r="DOX178" s="588"/>
      <c r="DOY178" s="597"/>
      <c r="DOZ178" s="589"/>
      <c r="DPA178" s="587"/>
      <c r="DPB178" s="588"/>
      <c r="DPC178" s="597"/>
      <c r="DPD178" s="589"/>
      <c r="DPE178" s="587"/>
      <c r="DPF178" s="588"/>
      <c r="DPG178" s="597"/>
      <c r="DPH178" s="589"/>
      <c r="DPI178" s="587"/>
      <c r="DPJ178" s="588"/>
      <c r="DPK178" s="597"/>
      <c r="DPL178" s="589"/>
      <c r="DPM178" s="587"/>
      <c r="DPN178" s="588"/>
      <c r="DPO178" s="597"/>
      <c r="DPP178" s="589"/>
      <c r="DPQ178" s="587"/>
      <c r="DPR178" s="588"/>
      <c r="DPS178" s="597"/>
      <c r="DPT178" s="589"/>
      <c r="DPU178" s="587"/>
      <c r="DPV178" s="588"/>
      <c r="DPW178" s="597"/>
      <c r="DPX178" s="589"/>
      <c r="DPY178" s="587"/>
      <c r="DPZ178" s="588"/>
      <c r="DQA178" s="597"/>
      <c r="DQB178" s="589"/>
      <c r="DQC178" s="587"/>
      <c r="DQD178" s="588"/>
      <c r="DQE178" s="597"/>
      <c r="DQF178" s="589"/>
      <c r="DQG178" s="587"/>
      <c r="DQH178" s="588"/>
      <c r="DQI178" s="597"/>
      <c r="DQJ178" s="589"/>
      <c r="DQK178" s="587"/>
      <c r="DQL178" s="588"/>
      <c r="DQM178" s="597"/>
      <c r="DQN178" s="589"/>
      <c r="DQO178" s="587"/>
      <c r="DQP178" s="588"/>
      <c r="DQQ178" s="597"/>
      <c r="DQR178" s="589"/>
      <c r="DQS178" s="587"/>
      <c r="DQT178" s="588"/>
      <c r="DQU178" s="597"/>
      <c r="DQV178" s="589"/>
      <c r="DQW178" s="587"/>
      <c r="DQX178" s="588"/>
      <c r="DQY178" s="597"/>
      <c r="DQZ178" s="589"/>
      <c r="DRA178" s="587"/>
      <c r="DRB178" s="588"/>
      <c r="DRC178" s="597"/>
      <c r="DRD178" s="589"/>
      <c r="DRE178" s="587"/>
      <c r="DRF178" s="588"/>
      <c r="DRG178" s="597"/>
      <c r="DRH178" s="589"/>
      <c r="DRI178" s="587"/>
      <c r="DRJ178" s="588"/>
      <c r="DRK178" s="597"/>
      <c r="DRL178" s="589"/>
      <c r="DRM178" s="587"/>
      <c r="DRN178" s="588"/>
      <c r="DRO178" s="597"/>
      <c r="DRP178" s="589"/>
      <c r="DRQ178" s="587"/>
      <c r="DRR178" s="588"/>
      <c r="DRS178" s="597"/>
      <c r="DRT178" s="589"/>
      <c r="DRU178" s="587"/>
      <c r="DRV178" s="588"/>
      <c r="DRW178" s="597"/>
      <c r="DRX178" s="589"/>
      <c r="DRY178" s="587"/>
      <c r="DRZ178" s="588"/>
      <c r="DSA178" s="597"/>
      <c r="DSB178" s="589"/>
      <c r="DSC178" s="587"/>
      <c r="DSD178" s="588"/>
      <c r="DSE178" s="597"/>
      <c r="DSF178" s="589"/>
      <c r="DSG178" s="587"/>
      <c r="DSH178" s="588"/>
      <c r="DSI178" s="597"/>
      <c r="DSJ178" s="589"/>
      <c r="DSK178" s="587"/>
      <c r="DSL178" s="588"/>
      <c r="DSM178" s="597"/>
      <c r="DSN178" s="589"/>
      <c r="DSO178" s="587"/>
      <c r="DSP178" s="588"/>
      <c r="DSQ178" s="597"/>
      <c r="DSR178" s="589"/>
      <c r="DSS178" s="587"/>
      <c r="DST178" s="588"/>
      <c r="DSU178" s="597"/>
      <c r="DSV178" s="589"/>
      <c r="DSW178" s="587"/>
      <c r="DSX178" s="588"/>
      <c r="DSY178" s="597"/>
      <c r="DSZ178" s="589"/>
      <c r="DTA178" s="587"/>
      <c r="DTB178" s="588"/>
      <c r="DTC178" s="597"/>
      <c r="DTD178" s="589"/>
      <c r="DTE178" s="587"/>
      <c r="DTF178" s="588"/>
      <c r="DTG178" s="597"/>
      <c r="DTH178" s="589"/>
      <c r="DTI178" s="587"/>
      <c r="DTJ178" s="588"/>
      <c r="DTK178" s="597"/>
      <c r="DTL178" s="589"/>
      <c r="DTM178" s="587"/>
      <c r="DTN178" s="588"/>
      <c r="DTO178" s="597"/>
      <c r="DTP178" s="589"/>
      <c r="DTQ178" s="587"/>
      <c r="DTR178" s="588"/>
      <c r="DTS178" s="597"/>
      <c r="DTT178" s="589"/>
      <c r="DTU178" s="587"/>
      <c r="DTV178" s="588"/>
      <c r="DTW178" s="597"/>
      <c r="DTX178" s="589"/>
      <c r="DTY178" s="587"/>
      <c r="DTZ178" s="588"/>
      <c r="DUA178" s="597"/>
      <c r="DUB178" s="589"/>
      <c r="DUC178" s="587"/>
      <c r="DUD178" s="588"/>
      <c r="DUE178" s="597"/>
      <c r="DUF178" s="589"/>
      <c r="DUG178" s="587"/>
      <c r="DUH178" s="588"/>
      <c r="DUI178" s="597"/>
      <c r="DUJ178" s="589"/>
      <c r="DUK178" s="587"/>
      <c r="DUL178" s="588"/>
      <c r="DUM178" s="597"/>
      <c r="DUN178" s="589"/>
      <c r="DUO178" s="587"/>
      <c r="DUP178" s="588"/>
      <c r="DUQ178" s="597"/>
      <c r="DUR178" s="589"/>
      <c r="DUS178" s="587"/>
      <c r="DUT178" s="588"/>
      <c r="DUU178" s="597"/>
      <c r="DUV178" s="589"/>
      <c r="DUW178" s="587"/>
      <c r="DUX178" s="588"/>
      <c r="DUY178" s="597"/>
      <c r="DUZ178" s="589"/>
      <c r="DVA178" s="587"/>
      <c r="DVB178" s="588"/>
      <c r="DVC178" s="597"/>
      <c r="DVD178" s="589"/>
      <c r="DVE178" s="587"/>
      <c r="DVF178" s="588"/>
      <c r="DVG178" s="597"/>
      <c r="DVH178" s="589"/>
      <c r="DVI178" s="587"/>
      <c r="DVJ178" s="588"/>
      <c r="DVK178" s="597"/>
      <c r="DVL178" s="589"/>
      <c r="DVM178" s="587"/>
      <c r="DVN178" s="588"/>
      <c r="DVO178" s="597"/>
      <c r="DVP178" s="589"/>
      <c r="DVQ178" s="587"/>
      <c r="DVR178" s="588"/>
      <c r="DVS178" s="597"/>
      <c r="DVT178" s="589"/>
      <c r="DVU178" s="587"/>
      <c r="DVV178" s="588"/>
      <c r="DVW178" s="597"/>
      <c r="DVX178" s="589"/>
      <c r="DVY178" s="587"/>
      <c r="DVZ178" s="588"/>
      <c r="DWA178" s="597"/>
      <c r="DWB178" s="589"/>
      <c r="DWC178" s="587"/>
      <c r="DWD178" s="588"/>
      <c r="DWE178" s="597"/>
      <c r="DWF178" s="589"/>
      <c r="DWG178" s="587"/>
      <c r="DWH178" s="588"/>
      <c r="DWI178" s="597"/>
      <c r="DWJ178" s="589"/>
      <c r="DWK178" s="587"/>
      <c r="DWL178" s="588"/>
      <c r="DWM178" s="597"/>
      <c r="DWN178" s="589"/>
      <c r="DWO178" s="587"/>
      <c r="DWP178" s="588"/>
      <c r="DWQ178" s="597"/>
      <c r="DWR178" s="589"/>
      <c r="DWS178" s="587"/>
      <c r="DWT178" s="588"/>
      <c r="DWU178" s="597"/>
      <c r="DWV178" s="589"/>
      <c r="DWW178" s="587"/>
      <c r="DWX178" s="588"/>
      <c r="DWY178" s="597"/>
      <c r="DWZ178" s="589"/>
      <c r="DXA178" s="587"/>
      <c r="DXB178" s="588"/>
      <c r="DXC178" s="597"/>
      <c r="DXD178" s="589"/>
      <c r="DXE178" s="587"/>
      <c r="DXF178" s="588"/>
      <c r="DXG178" s="597"/>
      <c r="DXH178" s="589"/>
      <c r="DXI178" s="587"/>
      <c r="DXJ178" s="588"/>
      <c r="DXK178" s="597"/>
      <c r="DXL178" s="589"/>
      <c r="DXM178" s="587"/>
      <c r="DXN178" s="588"/>
      <c r="DXO178" s="597"/>
      <c r="DXP178" s="589"/>
      <c r="DXQ178" s="587"/>
      <c r="DXR178" s="588"/>
      <c r="DXS178" s="597"/>
      <c r="DXT178" s="589"/>
      <c r="DXU178" s="587"/>
      <c r="DXV178" s="588"/>
      <c r="DXW178" s="597"/>
      <c r="DXX178" s="589"/>
      <c r="DXY178" s="587"/>
      <c r="DXZ178" s="588"/>
      <c r="DYA178" s="597"/>
      <c r="DYB178" s="589"/>
      <c r="DYC178" s="587"/>
      <c r="DYD178" s="588"/>
      <c r="DYE178" s="597"/>
      <c r="DYF178" s="589"/>
      <c r="DYG178" s="587"/>
      <c r="DYH178" s="588"/>
      <c r="DYI178" s="597"/>
      <c r="DYJ178" s="589"/>
      <c r="DYK178" s="587"/>
      <c r="DYL178" s="588"/>
      <c r="DYM178" s="597"/>
      <c r="DYN178" s="589"/>
      <c r="DYO178" s="587"/>
      <c r="DYP178" s="588"/>
      <c r="DYQ178" s="597"/>
      <c r="DYR178" s="589"/>
      <c r="DYS178" s="587"/>
      <c r="DYT178" s="588"/>
      <c r="DYU178" s="597"/>
      <c r="DYV178" s="589"/>
      <c r="DYW178" s="587"/>
      <c r="DYX178" s="588"/>
      <c r="DYY178" s="597"/>
      <c r="DYZ178" s="589"/>
      <c r="DZA178" s="587"/>
      <c r="DZB178" s="588"/>
      <c r="DZC178" s="597"/>
      <c r="DZD178" s="589"/>
      <c r="DZE178" s="587"/>
      <c r="DZF178" s="588"/>
      <c r="DZG178" s="597"/>
      <c r="DZH178" s="589"/>
      <c r="DZI178" s="587"/>
      <c r="DZJ178" s="588"/>
      <c r="DZK178" s="597"/>
      <c r="DZL178" s="589"/>
      <c r="DZM178" s="587"/>
      <c r="DZN178" s="588"/>
      <c r="DZO178" s="597"/>
      <c r="DZP178" s="589"/>
      <c r="DZQ178" s="587"/>
      <c r="DZR178" s="588"/>
      <c r="DZS178" s="597"/>
      <c r="DZT178" s="589"/>
      <c r="DZU178" s="587"/>
      <c r="DZV178" s="588"/>
      <c r="DZW178" s="597"/>
      <c r="DZX178" s="589"/>
      <c r="DZY178" s="587"/>
      <c r="DZZ178" s="588"/>
      <c r="EAA178" s="597"/>
      <c r="EAB178" s="589"/>
      <c r="EAC178" s="587"/>
      <c r="EAD178" s="588"/>
      <c r="EAE178" s="597"/>
      <c r="EAF178" s="589"/>
      <c r="EAG178" s="587"/>
      <c r="EAH178" s="588"/>
      <c r="EAI178" s="597"/>
      <c r="EAJ178" s="589"/>
      <c r="EAK178" s="587"/>
      <c r="EAL178" s="588"/>
      <c r="EAM178" s="597"/>
      <c r="EAN178" s="589"/>
      <c r="EAO178" s="587"/>
      <c r="EAP178" s="588"/>
      <c r="EAQ178" s="597"/>
      <c r="EAR178" s="589"/>
      <c r="EAS178" s="587"/>
      <c r="EAT178" s="588"/>
      <c r="EAU178" s="597"/>
      <c r="EAV178" s="589"/>
      <c r="EAW178" s="587"/>
      <c r="EAX178" s="588"/>
      <c r="EAY178" s="597"/>
      <c r="EAZ178" s="589"/>
      <c r="EBA178" s="587"/>
      <c r="EBB178" s="588"/>
      <c r="EBC178" s="597"/>
      <c r="EBD178" s="589"/>
      <c r="EBE178" s="587"/>
      <c r="EBF178" s="588"/>
      <c r="EBG178" s="597"/>
      <c r="EBH178" s="589"/>
      <c r="EBI178" s="587"/>
      <c r="EBJ178" s="588"/>
      <c r="EBK178" s="597"/>
      <c r="EBL178" s="589"/>
      <c r="EBM178" s="587"/>
      <c r="EBN178" s="588"/>
      <c r="EBO178" s="597"/>
      <c r="EBP178" s="589"/>
      <c r="EBQ178" s="587"/>
      <c r="EBR178" s="588"/>
      <c r="EBS178" s="597"/>
      <c r="EBT178" s="589"/>
      <c r="EBU178" s="587"/>
      <c r="EBV178" s="588"/>
      <c r="EBW178" s="597"/>
      <c r="EBX178" s="589"/>
      <c r="EBY178" s="587"/>
      <c r="EBZ178" s="588"/>
      <c r="ECA178" s="597"/>
      <c r="ECB178" s="589"/>
      <c r="ECC178" s="587"/>
      <c r="ECD178" s="588"/>
      <c r="ECE178" s="597"/>
      <c r="ECF178" s="589"/>
      <c r="ECG178" s="587"/>
      <c r="ECH178" s="588"/>
      <c r="ECI178" s="597"/>
      <c r="ECJ178" s="589"/>
      <c r="ECK178" s="587"/>
      <c r="ECL178" s="588"/>
      <c r="ECM178" s="597"/>
      <c r="ECN178" s="589"/>
      <c r="ECO178" s="587"/>
      <c r="ECP178" s="588"/>
      <c r="ECQ178" s="597"/>
      <c r="ECR178" s="589"/>
      <c r="ECS178" s="587"/>
      <c r="ECT178" s="588"/>
      <c r="ECU178" s="597"/>
      <c r="ECV178" s="589"/>
      <c r="ECW178" s="587"/>
      <c r="ECX178" s="588"/>
      <c r="ECY178" s="597"/>
      <c r="ECZ178" s="589"/>
      <c r="EDA178" s="587"/>
      <c r="EDB178" s="588"/>
      <c r="EDC178" s="597"/>
      <c r="EDD178" s="589"/>
      <c r="EDE178" s="587"/>
      <c r="EDF178" s="588"/>
      <c r="EDG178" s="597"/>
      <c r="EDH178" s="589"/>
      <c r="EDI178" s="587"/>
      <c r="EDJ178" s="588"/>
      <c r="EDK178" s="597"/>
      <c r="EDL178" s="589"/>
      <c r="EDM178" s="587"/>
      <c r="EDN178" s="588"/>
      <c r="EDO178" s="597"/>
      <c r="EDP178" s="589"/>
      <c r="EDQ178" s="587"/>
      <c r="EDR178" s="588"/>
      <c r="EDS178" s="597"/>
      <c r="EDT178" s="589"/>
      <c r="EDU178" s="587"/>
      <c r="EDV178" s="588"/>
      <c r="EDW178" s="597"/>
      <c r="EDX178" s="589"/>
      <c r="EDY178" s="587"/>
      <c r="EDZ178" s="588"/>
      <c r="EEA178" s="597"/>
      <c r="EEB178" s="589"/>
      <c r="EEC178" s="587"/>
      <c r="EED178" s="588"/>
      <c r="EEE178" s="597"/>
      <c r="EEF178" s="589"/>
      <c r="EEG178" s="587"/>
      <c r="EEH178" s="588"/>
      <c r="EEI178" s="597"/>
      <c r="EEJ178" s="589"/>
      <c r="EEK178" s="587"/>
      <c r="EEL178" s="588"/>
      <c r="EEM178" s="597"/>
      <c r="EEN178" s="589"/>
      <c r="EEO178" s="587"/>
      <c r="EEP178" s="588"/>
      <c r="EEQ178" s="597"/>
      <c r="EER178" s="589"/>
      <c r="EES178" s="587"/>
      <c r="EET178" s="588"/>
      <c r="EEU178" s="597"/>
      <c r="EEV178" s="589"/>
      <c r="EEW178" s="587"/>
      <c r="EEX178" s="588"/>
      <c r="EEY178" s="597"/>
      <c r="EEZ178" s="589"/>
      <c r="EFA178" s="587"/>
      <c r="EFB178" s="588"/>
      <c r="EFC178" s="597"/>
      <c r="EFD178" s="589"/>
      <c r="EFE178" s="587"/>
      <c r="EFF178" s="588"/>
      <c r="EFG178" s="597"/>
      <c r="EFH178" s="589"/>
      <c r="EFI178" s="587"/>
      <c r="EFJ178" s="588"/>
      <c r="EFK178" s="597"/>
      <c r="EFL178" s="589"/>
      <c r="EFM178" s="587"/>
      <c r="EFN178" s="588"/>
      <c r="EFO178" s="597"/>
      <c r="EFP178" s="589"/>
      <c r="EFQ178" s="587"/>
      <c r="EFR178" s="588"/>
      <c r="EFS178" s="597"/>
      <c r="EFT178" s="589"/>
      <c r="EFU178" s="587"/>
      <c r="EFV178" s="588"/>
      <c r="EFW178" s="597"/>
      <c r="EFX178" s="589"/>
      <c r="EFY178" s="587"/>
      <c r="EFZ178" s="588"/>
      <c r="EGA178" s="597"/>
      <c r="EGB178" s="589"/>
      <c r="EGC178" s="587"/>
      <c r="EGD178" s="588"/>
      <c r="EGE178" s="597"/>
      <c r="EGF178" s="589"/>
      <c r="EGG178" s="587"/>
      <c r="EGH178" s="588"/>
      <c r="EGI178" s="597"/>
      <c r="EGJ178" s="589"/>
      <c r="EGK178" s="587"/>
      <c r="EGL178" s="588"/>
      <c r="EGM178" s="597"/>
      <c r="EGN178" s="589"/>
      <c r="EGO178" s="587"/>
      <c r="EGP178" s="588"/>
      <c r="EGQ178" s="597"/>
      <c r="EGR178" s="589"/>
      <c r="EGS178" s="587"/>
      <c r="EGT178" s="588"/>
      <c r="EGU178" s="597"/>
      <c r="EGV178" s="589"/>
      <c r="EGW178" s="587"/>
      <c r="EGX178" s="588"/>
      <c r="EGY178" s="597"/>
      <c r="EGZ178" s="589"/>
      <c r="EHA178" s="587"/>
      <c r="EHB178" s="588"/>
      <c r="EHC178" s="597"/>
      <c r="EHD178" s="589"/>
      <c r="EHE178" s="587"/>
      <c r="EHF178" s="588"/>
      <c r="EHG178" s="597"/>
      <c r="EHH178" s="589"/>
      <c r="EHI178" s="587"/>
      <c r="EHJ178" s="588"/>
      <c r="EHK178" s="597"/>
      <c r="EHL178" s="589"/>
      <c r="EHM178" s="587"/>
      <c r="EHN178" s="588"/>
      <c r="EHO178" s="597"/>
      <c r="EHP178" s="589"/>
      <c r="EHQ178" s="587"/>
      <c r="EHR178" s="588"/>
      <c r="EHS178" s="597"/>
      <c r="EHT178" s="589"/>
      <c r="EHU178" s="587"/>
      <c r="EHV178" s="588"/>
      <c r="EHW178" s="597"/>
      <c r="EHX178" s="589"/>
      <c r="EHY178" s="587"/>
      <c r="EHZ178" s="588"/>
      <c r="EIA178" s="597"/>
      <c r="EIB178" s="589"/>
      <c r="EIC178" s="587"/>
      <c r="EID178" s="588"/>
      <c r="EIE178" s="597"/>
      <c r="EIF178" s="589"/>
      <c r="EIG178" s="587"/>
      <c r="EIH178" s="588"/>
      <c r="EII178" s="597"/>
      <c r="EIJ178" s="589"/>
      <c r="EIK178" s="587"/>
      <c r="EIL178" s="588"/>
      <c r="EIM178" s="597"/>
      <c r="EIN178" s="589"/>
      <c r="EIO178" s="587"/>
      <c r="EIP178" s="588"/>
      <c r="EIQ178" s="597"/>
      <c r="EIR178" s="589"/>
      <c r="EIS178" s="587"/>
      <c r="EIT178" s="588"/>
      <c r="EIU178" s="597"/>
      <c r="EIV178" s="589"/>
      <c r="EIW178" s="587"/>
      <c r="EIX178" s="588"/>
      <c r="EIY178" s="597"/>
      <c r="EIZ178" s="589"/>
      <c r="EJA178" s="587"/>
      <c r="EJB178" s="588"/>
      <c r="EJC178" s="597"/>
      <c r="EJD178" s="589"/>
      <c r="EJE178" s="587"/>
      <c r="EJF178" s="588"/>
      <c r="EJG178" s="597"/>
      <c r="EJH178" s="589"/>
      <c r="EJI178" s="587"/>
      <c r="EJJ178" s="588"/>
      <c r="EJK178" s="597"/>
      <c r="EJL178" s="589"/>
      <c r="EJM178" s="587"/>
      <c r="EJN178" s="588"/>
      <c r="EJO178" s="597"/>
      <c r="EJP178" s="589"/>
      <c r="EJQ178" s="587"/>
      <c r="EJR178" s="588"/>
      <c r="EJS178" s="597"/>
      <c r="EJT178" s="589"/>
      <c r="EJU178" s="587"/>
      <c r="EJV178" s="588"/>
      <c r="EJW178" s="597"/>
      <c r="EJX178" s="589"/>
      <c r="EJY178" s="587"/>
      <c r="EJZ178" s="588"/>
      <c r="EKA178" s="597"/>
      <c r="EKB178" s="589"/>
      <c r="EKC178" s="587"/>
      <c r="EKD178" s="588"/>
      <c r="EKE178" s="597"/>
      <c r="EKF178" s="589"/>
      <c r="EKG178" s="587"/>
      <c r="EKH178" s="588"/>
      <c r="EKI178" s="597"/>
      <c r="EKJ178" s="589"/>
      <c r="EKK178" s="587"/>
      <c r="EKL178" s="588"/>
      <c r="EKM178" s="597"/>
      <c r="EKN178" s="589"/>
      <c r="EKO178" s="587"/>
      <c r="EKP178" s="588"/>
      <c r="EKQ178" s="597"/>
      <c r="EKR178" s="589"/>
      <c r="EKS178" s="587"/>
      <c r="EKT178" s="588"/>
      <c r="EKU178" s="597"/>
      <c r="EKV178" s="589"/>
      <c r="EKW178" s="587"/>
      <c r="EKX178" s="588"/>
      <c r="EKY178" s="597"/>
      <c r="EKZ178" s="589"/>
      <c r="ELA178" s="587"/>
      <c r="ELB178" s="588"/>
      <c r="ELC178" s="597"/>
      <c r="ELD178" s="589"/>
      <c r="ELE178" s="587"/>
      <c r="ELF178" s="588"/>
      <c r="ELG178" s="597"/>
      <c r="ELH178" s="589"/>
      <c r="ELI178" s="587"/>
      <c r="ELJ178" s="588"/>
      <c r="ELK178" s="597"/>
      <c r="ELL178" s="589"/>
      <c r="ELM178" s="587"/>
      <c r="ELN178" s="588"/>
      <c r="ELO178" s="597"/>
      <c r="ELP178" s="589"/>
      <c r="ELQ178" s="587"/>
      <c r="ELR178" s="588"/>
      <c r="ELS178" s="597"/>
      <c r="ELT178" s="589"/>
      <c r="ELU178" s="587"/>
      <c r="ELV178" s="588"/>
      <c r="ELW178" s="597"/>
      <c r="ELX178" s="589"/>
      <c r="ELY178" s="587"/>
      <c r="ELZ178" s="588"/>
      <c r="EMA178" s="597"/>
      <c r="EMB178" s="589"/>
      <c r="EMC178" s="587"/>
      <c r="EMD178" s="588"/>
      <c r="EME178" s="597"/>
      <c r="EMF178" s="589"/>
      <c r="EMG178" s="587"/>
      <c r="EMH178" s="588"/>
      <c r="EMI178" s="597"/>
      <c r="EMJ178" s="589"/>
      <c r="EMK178" s="587"/>
      <c r="EML178" s="588"/>
      <c r="EMM178" s="597"/>
      <c r="EMN178" s="589"/>
      <c r="EMO178" s="587"/>
      <c r="EMP178" s="588"/>
      <c r="EMQ178" s="597"/>
      <c r="EMR178" s="589"/>
      <c r="EMS178" s="587"/>
      <c r="EMT178" s="588"/>
      <c r="EMU178" s="597"/>
      <c r="EMV178" s="589"/>
      <c r="EMW178" s="587"/>
      <c r="EMX178" s="588"/>
      <c r="EMY178" s="597"/>
      <c r="EMZ178" s="589"/>
      <c r="ENA178" s="587"/>
      <c r="ENB178" s="588"/>
      <c r="ENC178" s="597"/>
      <c r="END178" s="589"/>
      <c r="ENE178" s="587"/>
      <c r="ENF178" s="588"/>
      <c r="ENG178" s="597"/>
      <c r="ENH178" s="589"/>
      <c r="ENI178" s="587"/>
      <c r="ENJ178" s="588"/>
      <c r="ENK178" s="597"/>
      <c r="ENL178" s="589"/>
      <c r="ENM178" s="587"/>
      <c r="ENN178" s="588"/>
      <c r="ENO178" s="597"/>
      <c r="ENP178" s="589"/>
      <c r="ENQ178" s="587"/>
      <c r="ENR178" s="588"/>
      <c r="ENS178" s="597"/>
      <c r="ENT178" s="589"/>
      <c r="ENU178" s="587"/>
      <c r="ENV178" s="588"/>
      <c r="ENW178" s="597"/>
      <c r="ENX178" s="589"/>
      <c r="ENY178" s="587"/>
      <c r="ENZ178" s="588"/>
      <c r="EOA178" s="597"/>
      <c r="EOB178" s="589"/>
      <c r="EOC178" s="587"/>
      <c r="EOD178" s="588"/>
      <c r="EOE178" s="597"/>
      <c r="EOF178" s="589"/>
      <c r="EOG178" s="587"/>
      <c r="EOH178" s="588"/>
      <c r="EOI178" s="597"/>
      <c r="EOJ178" s="589"/>
      <c r="EOK178" s="587"/>
      <c r="EOL178" s="588"/>
      <c r="EOM178" s="597"/>
      <c r="EON178" s="589"/>
      <c r="EOO178" s="587"/>
      <c r="EOP178" s="588"/>
      <c r="EOQ178" s="597"/>
      <c r="EOR178" s="589"/>
      <c r="EOS178" s="587"/>
      <c r="EOT178" s="588"/>
      <c r="EOU178" s="597"/>
      <c r="EOV178" s="589"/>
      <c r="EOW178" s="587"/>
      <c r="EOX178" s="588"/>
      <c r="EOY178" s="597"/>
      <c r="EOZ178" s="589"/>
      <c r="EPA178" s="587"/>
      <c r="EPB178" s="588"/>
      <c r="EPC178" s="597"/>
      <c r="EPD178" s="589"/>
      <c r="EPE178" s="587"/>
      <c r="EPF178" s="588"/>
      <c r="EPG178" s="597"/>
      <c r="EPH178" s="589"/>
      <c r="EPI178" s="587"/>
      <c r="EPJ178" s="588"/>
      <c r="EPK178" s="597"/>
      <c r="EPL178" s="589"/>
      <c r="EPM178" s="587"/>
      <c r="EPN178" s="588"/>
      <c r="EPO178" s="597"/>
      <c r="EPP178" s="589"/>
      <c r="EPQ178" s="587"/>
      <c r="EPR178" s="588"/>
      <c r="EPS178" s="597"/>
      <c r="EPT178" s="589"/>
      <c r="EPU178" s="587"/>
      <c r="EPV178" s="588"/>
      <c r="EPW178" s="597"/>
      <c r="EPX178" s="589"/>
      <c r="EPY178" s="587"/>
      <c r="EPZ178" s="588"/>
      <c r="EQA178" s="597"/>
      <c r="EQB178" s="589"/>
      <c r="EQC178" s="587"/>
      <c r="EQD178" s="588"/>
      <c r="EQE178" s="597"/>
      <c r="EQF178" s="589"/>
      <c r="EQG178" s="587"/>
      <c r="EQH178" s="588"/>
      <c r="EQI178" s="597"/>
      <c r="EQJ178" s="589"/>
      <c r="EQK178" s="587"/>
      <c r="EQL178" s="588"/>
      <c r="EQM178" s="597"/>
      <c r="EQN178" s="589"/>
      <c r="EQO178" s="587"/>
      <c r="EQP178" s="588"/>
      <c r="EQQ178" s="597"/>
      <c r="EQR178" s="589"/>
      <c r="EQS178" s="587"/>
      <c r="EQT178" s="588"/>
      <c r="EQU178" s="597"/>
      <c r="EQV178" s="589"/>
      <c r="EQW178" s="587"/>
      <c r="EQX178" s="588"/>
      <c r="EQY178" s="597"/>
      <c r="EQZ178" s="589"/>
      <c r="ERA178" s="587"/>
      <c r="ERB178" s="588"/>
      <c r="ERC178" s="597"/>
      <c r="ERD178" s="589"/>
      <c r="ERE178" s="587"/>
      <c r="ERF178" s="588"/>
      <c r="ERG178" s="597"/>
      <c r="ERH178" s="589"/>
      <c r="ERI178" s="587"/>
      <c r="ERJ178" s="588"/>
      <c r="ERK178" s="597"/>
      <c r="ERL178" s="589"/>
      <c r="ERM178" s="587"/>
      <c r="ERN178" s="588"/>
      <c r="ERO178" s="597"/>
      <c r="ERP178" s="589"/>
      <c r="ERQ178" s="587"/>
      <c r="ERR178" s="588"/>
      <c r="ERS178" s="597"/>
      <c r="ERT178" s="589"/>
      <c r="ERU178" s="587"/>
      <c r="ERV178" s="588"/>
      <c r="ERW178" s="597"/>
      <c r="ERX178" s="589"/>
      <c r="ERY178" s="587"/>
      <c r="ERZ178" s="588"/>
      <c r="ESA178" s="597"/>
      <c r="ESB178" s="589"/>
      <c r="ESC178" s="587"/>
      <c r="ESD178" s="588"/>
      <c r="ESE178" s="597"/>
      <c r="ESF178" s="589"/>
      <c r="ESG178" s="587"/>
      <c r="ESH178" s="588"/>
      <c r="ESI178" s="597"/>
      <c r="ESJ178" s="589"/>
      <c r="ESK178" s="587"/>
      <c r="ESL178" s="588"/>
      <c r="ESM178" s="597"/>
      <c r="ESN178" s="589"/>
      <c r="ESO178" s="587"/>
      <c r="ESP178" s="588"/>
      <c r="ESQ178" s="597"/>
      <c r="ESR178" s="589"/>
      <c r="ESS178" s="587"/>
      <c r="EST178" s="588"/>
      <c r="ESU178" s="597"/>
      <c r="ESV178" s="589"/>
      <c r="ESW178" s="587"/>
      <c r="ESX178" s="588"/>
      <c r="ESY178" s="597"/>
      <c r="ESZ178" s="589"/>
      <c r="ETA178" s="587"/>
      <c r="ETB178" s="588"/>
      <c r="ETC178" s="597"/>
      <c r="ETD178" s="589"/>
      <c r="ETE178" s="587"/>
      <c r="ETF178" s="588"/>
      <c r="ETG178" s="597"/>
      <c r="ETH178" s="589"/>
      <c r="ETI178" s="587"/>
      <c r="ETJ178" s="588"/>
      <c r="ETK178" s="597"/>
      <c r="ETL178" s="589"/>
      <c r="ETM178" s="587"/>
      <c r="ETN178" s="588"/>
      <c r="ETO178" s="597"/>
      <c r="ETP178" s="589"/>
      <c r="ETQ178" s="587"/>
      <c r="ETR178" s="588"/>
      <c r="ETS178" s="597"/>
      <c r="ETT178" s="589"/>
      <c r="ETU178" s="587"/>
      <c r="ETV178" s="588"/>
      <c r="ETW178" s="597"/>
      <c r="ETX178" s="589"/>
      <c r="ETY178" s="587"/>
      <c r="ETZ178" s="588"/>
      <c r="EUA178" s="597"/>
      <c r="EUB178" s="589"/>
      <c r="EUC178" s="587"/>
      <c r="EUD178" s="588"/>
      <c r="EUE178" s="597"/>
      <c r="EUF178" s="589"/>
      <c r="EUG178" s="587"/>
      <c r="EUH178" s="588"/>
      <c r="EUI178" s="597"/>
      <c r="EUJ178" s="589"/>
      <c r="EUK178" s="587"/>
      <c r="EUL178" s="588"/>
      <c r="EUM178" s="597"/>
      <c r="EUN178" s="589"/>
      <c r="EUO178" s="587"/>
      <c r="EUP178" s="588"/>
      <c r="EUQ178" s="597"/>
      <c r="EUR178" s="589"/>
      <c r="EUS178" s="587"/>
      <c r="EUT178" s="588"/>
      <c r="EUU178" s="597"/>
      <c r="EUV178" s="589"/>
      <c r="EUW178" s="587"/>
      <c r="EUX178" s="588"/>
      <c r="EUY178" s="597"/>
      <c r="EUZ178" s="589"/>
      <c r="EVA178" s="587"/>
      <c r="EVB178" s="588"/>
      <c r="EVC178" s="597"/>
      <c r="EVD178" s="589"/>
      <c r="EVE178" s="587"/>
      <c r="EVF178" s="588"/>
      <c r="EVG178" s="597"/>
      <c r="EVH178" s="589"/>
      <c r="EVI178" s="587"/>
      <c r="EVJ178" s="588"/>
      <c r="EVK178" s="597"/>
      <c r="EVL178" s="589"/>
      <c r="EVM178" s="587"/>
      <c r="EVN178" s="588"/>
      <c r="EVO178" s="597"/>
      <c r="EVP178" s="589"/>
      <c r="EVQ178" s="587"/>
      <c r="EVR178" s="588"/>
      <c r="EVS178" s="597"/>
      <c r="EVT178" s="589"/>
      <c r="EVU178" s="587"/>
      <c r="EVV178" s="588"/>
      <c r="EVW178" s="597"/>
      <c r="EVX178" s="589"/>
      <c r="EVY178" s="587"/>
      <c r="EVZ178" s="588"/>
      <c r="EWA178" s="597"/>
      <c r="EWB178" s="589"/>
      <c r="EWC178" s="587"/>
      <c r="EWD178" s="588"/>
      <c r="EWE178" s="597"/>
      <c r="EWF178" s="589"/>
      <c r="EWG178" s="587"/>
      <c r="EWH178" s="588"/>
      <c r="EWI178" s="597"/>
      <c r="EWJ178" s="589"/>
      <c r="EWK178" s="587"/>
      <c r="EWL178" s="588"/>
      <c r="EWM178" s="597"/>
      <c r="EWN178" s="589"/>
      <c r="EWO178" s="587"/>
      <c r="EWP178" s="588"/>
      <c r="EWQ178" s="597"/>
      <c r="EWR178" s="589"/>
      <c r="EWS178" s="587"/>
      <c r="EWT178" s="588"/>
      <c r="EWU178" s="597"/>
      <c r="EWV178" s="589"/>
      <c r="EWW178" s="587"/>
      <c r="EWX178" s="588"/>
      <c r="EWY178" s="597"/>
      <c r="EWZ178" s="589"/>
      <c r="EXA178" s="587"/>
      <c r="EXB178" s="588"/>
      <c r="EXC178" s="597"/>
      <c r="EXD178" s="589"/>
      <c r="EXE178" s="587"/>
      <c r="EXF178" s="588"/>
      <c r="EXG178" s="597"/>
      <c r="EXH178" s="589"/>
      <c r="EXI178" s="587"/>
      <c r="EXJ178" s="588"/>
      <c r="EXK178" s="597"/>
      <c r="EXL178" s="589"/>
      <c r="EXM178" s="587"/>
      <c r="EXN178" s="588"/>
      <c r="EXO178" s="597"/>
      <c r="EXP178" s="589"/>
      <c r="EXQ178" s="587"/>
      <c r="EXR178" s="588"/>
      <c r="EXS178" s="597"/>
      <c r="EXT178" s="589"/>
      <c r="EXU178" s="587"/>
      <c r="EXV178" s="588"/>
      <c r="EXW178" s="597"/>
      <c r="EXX178" s="589"/>
      <c r="EXY178" s="587"/>
      <c r="EXZ178" s="588"/>
      <c r="EYA178" s="597"/>
      <c r="EYB178" s="589"/>
      <c r="EYC178" s="587"/>
      <c r="EYD178" s="588"/>
      <c r="EYE178" s="597"/>
      <c r="EYF178" s="589"/>
      <c r="EYG178" s="587"/>
      <c r="EYH178" s="588"/>
      <c r="EYI178" s="597"/>
      <c r="EYJ178" s="589"/>
      <c r="EYK178" s="587"/>
      <c r="EYL178" s="588"/>
      <c r="EYM178" s="597"/>
      <c r="EYN178" s="589"/>
      <c r="EYO178" s="587"/>
      <c r="EYP178" s="588"/>
      <c r="EYQ178" s="597"/>
      <c r="EYR178" s="589"/>
      <c r="EYS178" s="587"/>
      <c r="EYT178" s="588"/>
      <c r="EYU178" s="597"/>
      <c r="EYV178" s="589"/>
      <c r="EYW178" s="587"/>
      <c r="EYX178" s="588"/>
      <c r="EYY178" s="597"/>
      <c r="EYZ178" s="589"/>
      <c r="EZA178" s="587"/>
      <c r="EZB178" s="588"/>
      <c r="EZC178" s="597"/>
      <c r="EZD178" s="589"/>
      <c r="EZE178" s="587"/>
      <c r="EZF178" s="588"/>
      <c r="EZG178" s="597"/>
      <c r="EZH178" s="589"/>
      <c r="EZI178" s="587"/>
      <c r="EZJ178" s="588"/>
      <c r="EZK178" s="597"/>
      <c r="EZL178" s="589"/>
      <c r="EZM178" s="587"/>
      <c r="EZN178" s="588"/>
      <c r="EZO178" s="597"/>
      <c r="EZP178" s="589"/>
      <c r="EZQ178" s="587"/>
      <c r="EZR178" s="588"/>
      <c r="EZS178" s="597"/>
      <c r="EZT178" s="589"/>
      <c r="EZU178" s="587"/>
      <c r="EZV178" s="588"/>
      <c r="EZW178" s="597"/>
      <c r="EZX178" s="589"/>
      <c r="EZY178" s="587"/>
      <c r="EZZ178" s="588"/>
      <c r="FAA178" s="597"/>
      <c r="FAB178" s="589"/>
      <c r="FAC178" s="587"/>
      <c r="FAD178" s="588"/>
      <c r="FAE178" s="597"/>
      <c r="FAF178" s="589"/>
      <c r="FAG178" s="587"/>
      <c r="FAH178" s="588"/>
      <c r="FAI178" s="597"/>
      <c r="FAJ178" s="589"/>
      <c r="FAK178" s="587"/>
      <c r="FAL178" s="588"/>
      <c r="FAM178" s="597"/>
      <c r="FAN178" s="589"/>
      <c r="FAO178" s="587"/>
      <c r="FAP178" s="588"/>
      <c r="FAQ178" s="597"/>
      <c r="FAR178" s="589"/>
      <c r="FAS178" s="587"/>
      <c r="FAT178" s="588"/>
      <c r="FAU178" s="597"/>
      <c r="FAV178" s="589"/>
      <c r="FAW178" s="587"/>
      <c r="FAX178" s="588"/>
      <c r="FAY178" s="597"/>
      <c r="FAZ178" s="589"/>
      <c r="FBA178" s="587"/>
      <c r="FBB178" s="588"/>
      <c r="FBC178" s="597"/>
      <c r="FBD178" s="589"/>
      <c r="FBE178" s="587"/>
      <c r="FBF178" s="588"/>
      <c r="FBG178" s="597"/>
      <c r="FBH178" s="589"/>
      <c r="FBI178" s="587"/>
      <c r="FBJ178" s="588"/>
      <c r="FBK178" s="597"/>
      <c r="FBL178" s="589"/>
      <c r="FBM178" s="587"/>
      <c r="FBN178" s="588"/>
      <c r="FBO178" s="597"/>
      <c r="FBP178" s="589"/>
      <c r="FBQ178" s="587"/>
      <c r="FBR178" s="588"/>
      <c r="FBS178" s="597"/>
      <c r="FBT178" s="589"/>
      <c r="FBU178" s="587"/>
      <c r="FBV178" s="588"/>
      <c r="FBW178" s="597"/>
      <c r="FBX178" s="589"/>
      <c r="FBY178" s="587"/>
      <c r="FBZ178" s="588"/>
      <c r="FCA178" s="597"/>
      <c r="FCB178" s="589"/>
      <c r="FCC178" s="587"/>
      <c r="FCD178" s="588"/>
      <c r="FCE178" s="597"/>
      <c r="FCF178" s="589"/>
      <c r="FCG178" s="587"/>
      <c r="FCH178" s="588"/>
      <c r="FCI178" s="597"/>
      <c r="FCJ178" s="589"/>
      <c r="FCK178" s="587"/>
      <c r="FCL178" s="588"/>
      <c r="FCM178" s="597"/>
      <c r="FCN178" s="589"/>
      <c r="FCO178" s="587"/>
      <c r="FCP178" s="588"/>
      <c r="FCQ178" s="597"/>
      <c r="FCR178" s="589"/>
      <c r="FCS178" s="587"/>
      <c r="FCT178" s="588"/>
      <c r="FCU178" s="597"/>
      <c r="FCV178" s="589"/>
      <c r="FCW178" s="587"/>
      <c r="FCX178" s="588"/>
      <c r="FCY178" s="597"/>
      <c r="FCZ178" s="589"/>
      <c r="FDA178" s="587"/>
      <c r="FDB178" s="588"/>
      <c r="FDC178" s="597"/>
      <c r="FDD178" s="589"/>
      <c r="FDE178" s="587"/>
      <c r="FDF178" s="588"/>
      <c r="FDG178" s="597"/>
      <c r="FDH178" s="589"/>
      <c r="FDI178" s="587"/>
      <c r="FDJ178" s="588"/>
      <c r="FDK178" s="597"/>
      <c r="FDL178" s="589"/>
      <c r="FDM178" s="587"/>
      <c r="FDN178" s="588"/>
      <c r="FDO178" s="597"/>
      <c r="FDP178" s="589"/>
      <c r="FDQ178" s="587"/>
      <c r="FDR178" s="588"/>
      <c r="FDS178" s="597"/>
      <c r="FDT178" s="589"/>
      <c r="FDU178" s="587"/>
      <c r="FDV178" s="588"/>
      <c r="FDW178" s="597"/>
      <c r="FDX178" s="589"/>
      <c r="FDY178" s="587"/>
      <c r="FDZ178" s="588"/>
      <c r="FEA178" s="597"/>
      <c r="FEB178" s="589"/>
      <c r="FEC178" s="587"/>
      <c r="FED178" s="588"/>
      <c r="FEE178" s="597"/>
      <c r="FEF178" s="589"/>
      <c r="FEG178" s="587"/>
      <c r="FEH178" s="588"/>
      <c r="FEI178" s="597"/>
      <c r="FEJ178" s="589"/>
      <c r="FEK178" s="587"/>
      <c r="FEL178" s="588"/>
      <c r="FEM178" s="597"/>
      <c r="FEN178" s="589"/>
      <c r="FEO178" s="587"/>
      <c r="FEP178" s="588"/>
      <c r="FEQ178" s="597"/>
      <c r="FER178" s="589"/>
      <c r="FES178" s="587"/>
      <c r="FET178" s="588"/>
      <c r="FEU178" s="597"/>
      <c r="FEV178" s="589"/>
      <c r="FEW178" s="587"/>
      <c r="FEX178" s="588"/>
      <c r="FEY178" s="597"/>
      <c r="FEZ178" s="589"/>
      <c r="FFA178" s="587"/>
      <c r="FFB178" s="588"/>
      <c r="FFC178" s="597"/>
      <c r="FFD178" s="589"/>
      <c r="FFE178" s="587"/>
      <c r="FFF178" s="588"/>
      <c r="FFG178" s="597"/>
      <c r="FFH178" s="589"/>
      <c r="FFI178" s="587"/>
      <c r="FFJ178" s="588"/>
      <c r="FFK178" s="597"/>
      <c r="FFL178" s="589"/>
      <c r="FFM178" s="587"/>
      <c r="FFN178" s="588"/>
      <c r="FFO178" s="597"/>
      <c r="FFP178" s="589"/>
      <c r="FFQ178" s="587"/>
      <c r="FFR178" s="588"/>
      <c r="FFS178" s="597"/>
      <c r="FFT178" s="589"/>
      <c r="FFU178" s="587"/>
      <c r="FFV178" s="588"/>
      <c r="FFW178" s="597"/>
      <c r="FFX178" s="589"/>
      <c r="FFY178" s="587"/>
      <c r="FFZ178" s="588"/>
      <c r="FGA178" s="597"/>
      <c r="FGB178" s="589"/>
      <c r="FGC178" s="587"/>
      <c r="FGD178" s="588"/>
      <c r="FGE178" s="597"/>
      <c r="FGF178" s="589"/>
      <c r="FGG178" s="587"/>
      <c r="FGH178" s="588"/>
      <c r="FGI178" s="597"/>
      <c r="FGJ178" s="589"/>
      <c r="FGK178" s="587"/>
      <c r="FGL178" s="588"/>
      <c r="FGM178" s="597"/>
      <c r="FGN178" s="589"/>
      <c r="FGO178" s="587"/>
      <c r="FGP178" s="588"/>
      <c r="FGQ178" s="597"/>
      <c r="FGR178" s="589"/>
      <c r="FGS178" s="587"/>
      <c r="FGT178" s="588"/>
      <c r="FGU178" s="597"/>
      <c r="FGV178" s="589"/>
      <c r="FGW178" s="587"/>
      <c r="FGX178" s="588"/>
      <c r="FGY178" s="597"/>
      <c r="FGZ178" s="589"/>
      <c r="FHA178" s="587"/>
      <c r="FHB178" s="588"/>
      <c r="FHC178" s="597"/>
      <c r="FHD178" s="589"/>
      <c r="FHE178" s="587"/>
      <c r="FHF178" s="588"/>
      <c r="FHG178" s="597"/>
      <c r="FHH178" s="589"/>
      <c r="FHI178" s="587"/>
      <c r="FHJ178" s="588"/>
      <c r="FHK178" s="597"/>
      <c r="FHL178" s="589"/>
      <c r="FHM178" s="587"/>
      <c r="FHN178" s="588"/>
      <c r="FHO178" s="597"/>
      <c r="FHP178" s="589"/>
      <c r="FHQ178" s="587"/>
      <c r="FHR178" s="588"/>
      <c r="FHS178" s="597"/>
      <c r="FHT178" s="589"/>
      <c r="FHU178" s="587"/>
      <c r="FHV178" s="588"/>
      <c r="FHW178" s="597"/>
      <c r="FHX178" s="589"/>
      <c r="FHY178" s="587"/>
      <c r="FHZ178" s="588"/>
      <c r="FIA178" s="597"/>
      <c r="FIB178" s="589"/>
      <c r="FIC178" s="587"/>
      <c r="FID178" s="588"/>
      <c r="FIE178" s="597"/>
      <c r="FIF178" s="589"/>
      <c r="FIG178" s="587"/>
      <c r="FIH178" s="588"/>
      <c r="FII178" s="597"/>
      <c r="FIJ178" s="589"/>
      <c r="FIK178" s="587"/>
      <c r="FIL178" s="588"/>
      <c r="FIM178" s="597"/>
      <c r="FIN178" s="589"/>
      <c r="FIO178" s="587"/>
      <c r="FIP178" s="588"/>
      <c r="FIQ178" s="597"/>
      <c r="FIR178" s="589"/>
      <c r="FIS178" s="587"/>
      <c r="FIT178" s="588"/>
      <c r="FIU178" s="597"/>
      <c r="FIV178" s="589"/>
      <c r="FIW178" s="587"/>
      <c r="FIX178" s="588"/>
      <c r="FIY178" s="597"/>
      <c r="FIZ178" s="589"/>
      <c r="FJA178" s="587"/>
      <c r="FJB178" s="588"/>
      <c r="FJC178" s="597"/>
      <c r="FJD178" s="589"/>
      <c r="FJE178" s="587"/>
      <c r="FJF178" s="588"/>
      <c r="FJG178" s="597"/>
      <c r="FJH178" s="589"/>
      <c r="FJI178" s="587"/>
      <c r="FJJ178" s="588"/>
      <c r="FJK178" s="597"/>
      <c r="FJL178" s="589"/>
      <c r="FJM178" s="587"/>
      <c r="FJN178" s="588"/>
      <c r="FJO178" s="597"/>
      <c r="FJP178" s="589"/>
      <c r="FJQ178" s="587"/>
      <c r="FJR178" s="588"/>
      <c r="FJS178" s="597"/>
      <c r="FJT178" s="589"/>
      <c r="FJU178" s="587"/>
      <c r="FJV178" s="588"/>
      <c r="FJW178" s="597"/>
      <c r="FJX178" s="589"/>
      <c r="FJY178" s="587"/>
      <c r="FJZ178" s="588"/>
      <c r="FKA178" s="597"/>
      <c r="FKB178" s="589"/>
      <c r="FKC178" s="587"/>
      <c r="FKD178" s="588"/>
      <c r="FKE178" s="597"/>
      <c r="FKF178" s="589"/>
      <c r="FKG178" s="587"/>
      <c r="FKH178" s="588"/>
      <c r="FKI178" s="597"/>
      <c r="FKJ178" s="589"/>
      <c r="FKK178" s="587"/>
      <c r="FKL178" s="588"/>
      <c r="FKM178" s="597"/>
      <c r="FKN178" s="589"/>
      <c r="FKO178" s="587"/>
      <c r="FKP178" s="588"/>
      <c r="FKQ178" s="597"/>
      <c r="FKR178" s="589"/>
      <c r="FKS178" s="587"/>
      <c r="FKT178" s="588"/>
      <c r="FKU178" s="597"/>
      <c r="FKV178" s="589"/>
      <c r="FKW178" s="587"/>
      <c r="FKX178" s="588"/>
      <c r="FKY178" s="597"/>
      <c r="FKZ178" s="589"/>
      <c r="FLA178" s="587"/>
      <c r="FLB178" s="588"/>
      <c r="FLC178" s="597"/>
      <c r="FLD178" s="589"/>
      <c r="FLE178" s="587"/>
      <c r="FLF178" s="588"/>
      <c r="FLG178" s="597"/>
      <c r="FLH178" s="589"/>
      <c r="FLI178" s="587"/>
      <c r="FLJ178" s="588"/>
      <c r="FLK178" s="597"/>
      <c r="FLL178" s="589"/>
      <c r="FLM178" s="587"/>
      <c r="FLN178" s="588"/>
      <c r="FLO178" s="597"/>
      <c r="FLP178" s="589"/>
      <c r="FLQ178" s="587"/>
      <c r="FLR178" s="588"/>
      <c r="FLS178" s="597"/>
      <c r="FLT178" s="589"/>
      <c r="FLU178" s="587"/>
      <c r="FLV178" s="588"/>
      <c r="FLW178" s="597"/>
      <c r="FLX178" s="589"/>
      <c r="FLY178" s="587"/>
      <c r="FLZ178" s="588"/>
      <c r="FMA178" s="597"/>
      <c r="FMB178" s="589"/>
      <c r="FMC178" s="587"/>
      <c r="FMD178" s="588"/>
      <c r="FME178" s="597"/>
      <c r="FMF178" s="589"/>
      <c r="FMG178" s="587"/>
      <c r="FMH178" s="588"/>
      <c r="FMI178" s="597"/>
      <c r="FMJ178" s="589"/>
      <c r="FMK178" s="587"/>
      <c r="FML178" s="588"/>
      <c r="FMM178" s="597"/>
      <c r="FMN178" s="589"/>
      <c r="FMO178" s="587"/>
      <c r="FMP178" s="588"/>
      <c r="FMQ178" s="597"/>
      <c r="FMR178" s="589"/>
      <c r="FMS178" s="587"/>
      <c r="FMT178" s="588"/>
      <c r="FMU178" s="597"/>
      <c r="FMV178" s="589"/>
      <c r="FMW178" s="587"/>
      <c r="FMX178" s="588"/>
      <c r="FMY178" s="597"/>
      <c r="FMZ178" s="589"/>
      <c r="FNA178" s="587"/>
      <c r="FNB178" s="588"/>
      <c r="FNC178" s="597"/>
      <c r="FND178" s="589"/>
      <c r="FNE178" s="587"/>
      <c r="FNF178" s="588"/>
      <c r="FNG178" s="597"/>
      <c r="FNH178" s="589"/>
      <c r="FNI178" s="587"/>
      <c r="FNJ178" s="588"/>
      <c r="FNK178" s="597"/>
      <c r="FNL178" s="589"/>
      <c r="FNM178" s="587"/>
      <c r="FNN178" s="588"/>
      <c r="FNO178" s="597"/>
      <c r="FNP178" s="589"/>
      <c r="FNQ178" s="587"/>
      <c r="FNR178" s="588"/>
      <c r="FNS178" s="597"/>
      <c r="FNT178" s="589"/>
      <c r="FNU178" s="587"/>
      <c r="FNV178" s="588"/>
      <c r="FNW178" s="597"/>
      <c r="FNX178" s="589"/>
      <c r="FNY178" s="587"/>
      <c r="FNZ178" s="588"/>
      <c r="FOA178" s="597"/>
      <c r="FOB178" s="589"/>
      <c r="FOC178" s="587"/>
      <c r="FOD178" s="588"/>
      <c r="FOE178" s="597"/>
      <c r="FOF178" s="589"/>
      <c r="FOG178" s="587"/>
      <c r="FOH178" s="588"/>
      <c r="FOI178" s="597"/>
      <c r="FOJ178" s="589"/>
      <c r="FOK178" s="587"/>
      <c r="FOL178" s="588"/>
      <c r="FOM178" s="597"/>
      <c r="FON178" s="589"/>
      <c r="FOO178" s="587"/>
      <c r="FOP178" s="588"/>
      <c r="FOQ178" s="597"/>
      <c r="FOR178" s="589"/>
      <c r="FOS178" s="587"/>
      <c r="FOT178" s="588"/>
      <c r="FOU178" s="597"/>
      <c r="FOV178" s="589"/>
      <c r="FOW178" s="587"/>
      <c r="FOX178" s="588"/>
      <c r="FOY178" s="597"/>
      <c r="FOZ178" s="589"/>
      <c r="FPA178" s="587"/>
      <c r="FPB178" s="588"/>
      <c r="FPC178" s="597"/>
      <c r="FPD178" s="589"/>
      <c r="FPE178" s="587"/>
      <c r="FPF178" s="588"/>
      <c r="FPG178" s="597"/>
      <c r="FPH178" s="589"/>
      <c r="FPI178" s="587"/>
      <c r="FPJ178" s="588"/>
      <c r="FPK178" s="597"/>
      <c r="FPL178" s="589"/>
      <c r="FPM178" s="587"/>
      <c r="FPN178" s="588"/>
      <c r="FPO178" s="597"/>
      <c r="FPP178" s="589"/>
      <c r="FPQ178" s="587"/>
      <c r="FPR178" s="588"/>
      <c r="FPS178" s="597"/>
      <c r="FPT178" s="589"/>
      <c r="FPU178" s="587"/>
      <c r="FPV178" s="588"/>
      <c r="FPW178" s="597"/>
      <c r="FPX178" s="589"/>
      <c r="FPY178" s="587"/>
      <c r="FPZ178" s="588"/>
      <c r="FQA178" s="597"/>
      <c r="FQB178" s="589"/>
      <c r="FQC178" s="587"/>
      <c r="FQD178" s="588"/>
      <c r="FQE178" s="597"/>
      <c r="FQF178" s="589"/>
      <c r="FQG178" s="587"/>
      <c r="FQH178" s="588"/>
      <c r="FQI178" s="597"/>
      <c r="FQJ178" s="589"/>
      <c r="FQK178" s="587"/>
      <c r="FQL178" s="588"/>
      <c r="FQM178" s="597"/>
      <c r="FQN178" s="589"/>
      <c r="FQO178" s="587"/>
      <c r="FQP178" s="588"/>
      <c r="FQQ178" s="597"/>
      <c r="FQR178" s="589"/>
      <c r="FQS178" s="587"/>
      <c r="FQT178" s="588"/>
      <c r="FQU178" s="597"/>
      <c r="FQV178" s="589"/>
      <c r="FQW178" s="587"/>
      <c r="FQX178" s="588"/>
      <c r="FQY178" s="597"/>
      <c r="FQZ178" s="589"/>
      <c r="FRA178" s="587"/>
      <c r="FRB178" s="588"/>
      <c r="FRC178" s="597"/>
      <c r="FRD178" s="589"/>
      <c r="FRE178" s="587"/>
      <c r="FRF178" s="588"/>
      <c r="FRG178" s="597"/>
      <c r="FRH178" s="589"/>
      <c r="FRI178" s="587"/>
      <c r="FRJ178" s="588"/>
      <c r="FRK178" s="597"/>
      <c r="FRL178" s="589"/>
      <c r="FRM178" s="587"/>
      <c r="FRN178" s="588"/>
      <c r="FRO178" s="597"/>
      <c r="FRP178" s="589"/>
      <c r="FRQ178" s="587"/>
      <c r="FRR178" s="588"/>
      <c r="FRS178" s="597"/>
      <c r="FRT178" s="589"/>
      <c r="FRU178" s="587"/>
      <c r="FRV178" s="588"/>
      <c r="FRW178" s="597"/>
      <c r="FRX178" s="589"/>
      <c r="FRY178" s="587"/>
      <c r="FRZ178" s="588"/>
      <c r="FSA178" s="597"/>
      <c r="FSB178" s="589"/>
      <c r="FSC178" s="587"/>
      <c r="FSD178" s="588"/>
      <c r="FSE178" s="597"/>
      <c r="FSF178" s="589"/>
      <c r="FSG178" s="587"/>
      <c r="FSH178" s="588"/>
      <c r="FSI178" s="597"/>
      <c r="FSJ178" s="589"/>
      <c r="FSK178" s="587"/>
      <c r="FSL178" s="588"/>
      <c r="FSM178" s="597"/>
      <c r="FSN178" s="589"/>
      <c r="FSO178" s="587"/>
      <c r="FSP178" s="588"/>
      <c r="FSQ178" s="597"/>
      <c r="FSR178" s="589"/>
      <c r="FSS178" s="587"/>
      <c r="FST178" s="588"/>
      <c r="FSU178" s="597"/>
      <c r="FSV178" s="589"/>
      <c r="FSW178" s="587"/>
      <c r="FSX178" s="588"/>
      <c r="FSY178" s="597"/>
      <c r="FSZ178" s="589"/>
      <c r="FTA178" s="587"/>
      <c r="FTB178" s="588"/>
      <c r="FTC178" s="597"/>
      <c r="FTD178" s="589"/>
      <c r="FTE178" s="587"/>
      <c r="FTF178" s="588"/>
      <c r="FTG178" s="597"/>
      <c r="FTH178" s="589"/>
      <c r="FTI178" s="587"/>
      <c r="FTJ178" s="588"/>
      <c r="FTK178" s="597"/>
      <c r="FTL178" s="589"/>
      <c r="FTM178" s="587"/>
      <c r="FTN178" s="588"/>
      <c r="FTO178" s="597"/>
      <c r="FTP178" s="589"/>
      <c r="FTQ178" s="587"/>
      <c r="FTR178" s="588"/>
      <c r="FTS178" s="597"/>
      <c r="FTT178" s="589"/>
      <c r="FTU178" s="587"/>
      <c r="FTV178" s="588"/>
      <c r="FTW178" s="597"/>
      <c r="FTX178" s="589"/>
      <c r="FTY178" s="587"/>
      <c r="FTZ178" s="588"/>
      <c r="FUA178" s="597"/>
      <c r="FUB178" s="589"/>
      <c r="FUC178" s="587"/>
      <c r="FUD178" s="588"/>
      <c r="FUE178" s="597"/>
      <c r="FUF178" s="589"/>
      <c r="FUG178" s="587"/>
      <c r="FUH178" s="588"/>
      <c r="FUI178" s="597"/>
      <c r="FUJ178" s="589"/>
      <c r="FUK178" s="587"/>
      <c r="FUL178" s="588"/>
      <c r="FUM178" s="597"/>
      <c r="FUN178" s="589"/>
      <c r="FUO178" s="587"/>
      <c r="FUP178" s="588"/>
      <c r="FUQ178" s="597"/>
      <c r="FUR178" s="589"/>
      <c r="FUS178" s="587"/>
      <c r="FUT178" s="588"/>
      <c r="FUU178" s="597"/>
      <c r="FUV178" s="589"/>
      <c r="FUW178" s="587"/>
      <c r="FUX178" s="588"/>
      <c r="FUY178" s="597"/>
      <c r="FUZ178" s="589"/>
      <c r="FVA178" s="587"/>
      <c r="FVB178" s="588"/>
      <c r="FVC178" s="597"/>
      <c r="FVD178" s="589"/>
      <c r="FVE178" s="587"/>
      <c r="FVF178" s="588"/>
      <c r="FVG178" s="597"/>
      <c r="FVH178" s="589"/>
      <c r="FVI178" s="587"/>
      <c r="FVJ178" s="588"/>
      <c r="FVK178" s="597"/>
      <c r="FVL178" s="589"/>
      <c r="FVM178" s="587"/>
      <c r="FVN178" s="588"/>
      <c r="FVO178" s="597"/>
      <c r="FVP178" s="589"/>
      <c r="FVQ178" s="587"/>
      <c r="FVR178" s="588"/>
      <c r="FVS178" s="597"/>
      <c r="FVT178" s="589"/>
      <c r="FVU178" s="587"/>
      <c r="FVV178" s="588"/>
      <c r="FVW178" s="597"/>
      <c r="FVX178" s="589"/>
      <c r="FVY178" s="587"/>
      <c r="FVZ178" s="588"/>
      <c r="FWA178" s="597"/>
      <c r="FWB178" s="589"/>
      <c r="FWC178" s="587"/>
      <c r="FWD178" s="588"/>
      <c r="FWE178" s="597"/>
      <c r="FWF178" s="589"/>
      <c r="FWG178" s="587"/>
      <c r="FWH178" s="588"/>
      <c r="FWI178" s="597"/>
      <c r="FWJ178" s="589"/>
      <c r="FWK178" s="587"/>
      <c r="FWL178" s="588"/>
      <c r="FWM178" s="597"/>
      <c r="FWN178" s="589"/>
      <c r="FWO178" s="587"/>
      <c r="FWP178" s="588"/>
      <c r="FWQ178" s="597"/>
      <c r="FWR178" s="589"/>
      <c r="FWS178" s="587"/>
      <c r="FWT178" s="588"/>
      <c r="FWU178" s="597"/>
      <c r="FWV178" s="589"/>
      <c r="FWW178" s="587"/>
      <c r="FWX178" s="588"/>
      <c r="FWY178" s="597"/>
      <c r="FWZ178" s="589"/>
      <c r="FXA178" s="587"/>
      <c r="FXB178" s="588"/>
      <c r="FXC178" s="597"/>
      <c r="FXD178" s="589"/>
      <c r="FXE178" s="587"/>
      <c r="FXF178" s="588"/>
      <c r="FXG178" s="597"/>
      <c r="FXH178" s="589"/>
      <c r="FXI178" s="587"/>
      <c r="FXJ178" s="588"/>
      <c r="FXK178" s="597"/>
      <c r="FXL178" s="589"/>
      <c r="FXM178" s="587"/>
      <c r="FXN178" s="588"/>
      <c r="FXO178" s="597"/>
      <c r="FXP178" s="589"/>
      <c r="FXQ178" s="587"/>
      <c r="FXR178" s="588"/>
      <c r="FXS178" s="597"/>
      <c r="FXT178" s="589"/>
      <c r="FXU178" s="587"/>
      <c r="FXV178" s="588"/>
      <c r="FXW178" s="597"/>
      <c r="FXX178" s="589"/>
      <c r="FXY178" s="587"/>
      <c r="FXZ178" s="588"/>
      <c r="FYA178" s="597"/>
      <c r="FYB178" s="589"/>
      <c r="FYC178" s="587"/>
      <c r="FYD178" s="588"/>
      <c r="FYE178" s="597"/>
      <c r="FYF178" s="589"/>
      <c r="FYG178" s="587"/>
      <c r="FYH178" s="588"/>
      <c r="FYI178" s="597"/>
      <c r="FYJ178" s="589"/>
      <c r="FYK178" s="587"/>
      <c r="FYL178" s="588"/>
      <c r="FYM178" s="597"/>
      <c r="FYN178" s="589"/>
      <c r="FYO178" s="587"/>
      <c r="FYP178" s="588"/>
      <c r="FYQ178" s="597"/>
      <c r="FYR178" s="589"/>
      <c r="FYS178" s="587"/>
      <c r="FYT178" s="588"/>
      <c r="FYU178" s="597"/>
      <c r="FYV178" s="589"/>
      <c r="FYW178" s="587"/>
      <c r="FYX178" s="588"/>
      <c r="FYY178" s="597"/>
      <c r="FYZ178" s="589"/>
      <c r="FZA178" s="587"/>
      <c r="FZB178" s="588"/>
      <c r="FZC178" s="597"/>
      <c r="FZD178" s="589"/>
      <c r="FZE178" s="587"/>
      <c r="FZF178" s="588"/>
      <c r="FZG178" s="597"/>
      <c r="FZH178" s="589"/>
      <c r="FZI178" s="587"/>
      <c r="FZJ178" s="588"/>
      <c r="FZK178" s="597"/>
      <c r="FZL178" s="589"/>
      <c r="FZM178" s="587"/>
      <c r="FZN178" s="588"/>
      <c r="FZO178" s="597"/>
      <c r="FZP178" s="589"/>
      <c r="FZQ178" s="587"/>
      <c r="FZR178" s="588"/>
      <c r="FZS178" s="597"/>
      <c r="FZT178" s="589"/>
      <c r="FZU178" s="587"/>
      <c r="FZV178" s="588"/>
      <c r="FZW178" s="597"/>
      <c r="FZX178" s="589"/>
      <c r="FZY178" s="587"/>
      <c r="FZZ178" s="588"/>
      <c r="GAA178" s="597"/>
      <c r="GAB178" s="589"/>
      <c r="GAC178" s="587"/>
      <c r="GAD178" s="588"/>
      <c r="GAE178" s="597"/>
      <c r="GAF178" s="589"/>
      <c r="GAG178" s="587"/>
      <c r="GAH178" s="588"/>
      <c r="GAI178" s="597"/>
      <c r="GAJ178" s="589"/>
      <c r="GAK178" s="587"/>
      <c r="GAL178" s="588"/>
      <c r="GAM178" s="597"/>
      <c r="GAN178" s="589"/>
      <c r="GAO178" s="587"/>
      <c r="GAP178" s="588"/>
      <c r="GAQ178" s="597"/>
      <c r="GAR178" s="589"/>
      <c r="GAS178" s="587"/>
      <c r="GAT178" s="588"/>
      <c r="GAU178" s="597"/>
      <c r="GAV178" s="589"/>
      <c r="GAW178" s="587"/>
      <c r="GAX178" s="588"/>
      <c r="GAY178" s="597"/>
      <c r="GAZ178" s="589"/>
      <c r="GBA178" s="587"/>
      <c r="GBB178" s="588"/>
      <c r="GBC178" s="597"/>
      <c r="GBD178" s="589"/>
      <c r="GBE178" s="587"/>
      <c r="GBF178" s="588"/>
      <c r="GBG178" s="597"/>
      <c r="GBH178" s="589"/>
      <c r="GBI178" s="587"/>
      <c r="GBJ178" s="588"/>
      <c r="GBK178" s="597"/>
      <c r="GBL178" s="589"/>
      <c r="GBM178" s="587"/>
      <c r="GBN178" s="588"/>
      <c r="GBO178" s="597"/>
      <c r="GBP178" s="589"/>
      <c r="GBQ178" s="587"/>
      <c r="GBR178" s="588"/>
      <c r="GBS178" s="597"/>
      <c r="GBT178" s="589"/>
      <c r="GBU178" s="587"/>
      <c r="GBV178" s="588"/>
      <c r="GBW178" s="597"/>
      <c r="GBX178" s="589"/>
      <c r="GBY178" s="587"/>
      <c r="GBZ178" s="588"/>
      <c r="GCA178" s="597"/>
      <c r="GCB178" s="589"/>
      <c r="GCC178" s="587"/>
      <c r="GCD178" s="588"/>
      <c r="GCE178" s="597"/>
      <c r="GCF178" s="589"/>
      <c r="GCG178" s="587"/>
      <c r="GCH178" s="588"/>
      <c r="GCI178" s="597"/>
      <c r="GCJ178" s="589"/>
      <c r="GCK178" s="587"/>
      <c r="GCL178" s="588"/>
      <c r="GCM178" s="597"/>
      <c r="GCN178" s="589"/>
      <c r="GCO178" s="587"/>
      <c r="GCP178" s="588"/>
      <c r="GCQ178" s="597"/>
      <c r="GCR178" s="589"/>
      <c r="GCS178" s="587"/>
      <c r="GCT178" s="588"/>
      <c r="GCU178" s="597"/>
      <c r="GCV178" s="589"/>
      <c r="GCW178" s="587"/>
      <c r="GCX178" s="588"/>
      <c r="GCY178" s="597"/>
      <c r="GCZ178" s="589"/>
      <c r="GDA178" s="587"/>
      <c r="GDB178" s="588"/>
      <c r="GDC178" s="597"/>
      <c r="GDD178" s="589"/>
      <c r="GDE178" s="587"/>
      <c r="GDF178" s="588"/>
      <c r="GDG178" s="597"/>
      <c r="GDH178" s="589"/>
      <c r="GDI178" s="587"/>
      <c r="GDJ178" s="588"/>
      <c r="GDK178" s="597"/>
      <c r="GDL178" s="589"/>
      <c r="GDM178" s="587"/>
      <c r="GDN178" s="588"/>
      <c r="GDO178" s="597"/>
      <c r="GDP178" s="589"/>
      <c r="GDQ178" s="587"/>
      <c r="GDR178" s="588"/>
      <c r="GDS178" s="597"/>
      <c r="GDT178" s="589"/>
      <c r="GDU178" s="587"/>
      <c r="GDV178" s="588"/>
      <c r="GDW178" s="597"/>
      <c r="GDX178" s="589"/>
      <c r="GDY178" s="587"/>
      <c r="GDZ178" s="588"/>
      <c r="GEA178" s="597"/>
      <c r="GEB178" s="589"/>
      <c r="GEC178" s="587"/>
      <c r="GED178" s="588"/>
      <c r="GEE178" s="597"/>
      <c r="GEF178" s="589"/>
      <c r="GEG178" s="587"/>
      <c r="GEH178" s="588"/>
      <c r="GEI178" s="597"/>
      <c r="GEJ178" s="589"/>
      <c r="GEK178" s="587"/>
      <c r="GEL178" s="588"/>
      <c r="GEM178" s="597"/>
      <c r="GEN178" s="589"/>
      <c r="GEO178" s="587"/>
      <c r="GEP178" s="588"/>
      <c r="GEQ178" s="597"/>
      <c r="GER178" s="589"/>
      <c r="GES178" s="587"/>
      <c r="GET178" s="588"/>
      <c r="GEU178" s="597"/>
      <c r="GEV178" s="589"/>
      <c r="GEW178" s="587"/>
      <c r="GEX178" s="588"/>
      <c r="GEY178" s="597"/>
      <c r="GEZ178" s="589"/>
      <c r="GFA178" s="587"/>
      <c r="GFB178" s="588"/>
      <c r="GFC178" s="597"/>
      <c r="GFD178" s="589"/>
      <c r="GFE178" s="587"/>
      <c r="GFF178" s="588"/>
      <c r="GFG178" s="597"/>
      <c r="GFH178" s="589"/>
      <c r="GFI178" s="587"/>
      <c r="GFJ178" s="588"/>
      <c r="GFK178" s="597"/>
      <c r="GFL178" s="589"/>
      <c r="GFM178" s="587"/>
      <c r="GFN178" s="588"/>
      <c r="GFO178" s="597"/>
      <c r="GFP178" s="589"/>
      <c r="GFQ178" s="587"/>
      <c r="GFR178" s="588"/>
      <c r="GFS178" s="597"/>
      <c r="GFT178" s="589"/>
      <c r="GFU178" s="587"/>
      <c r="GFV178" s="588"/>
      <c r="GFW178" s="597"/>
      <c r="GFX178" s="589"/>
      <c r="GFY178" s="587"/>
      <c r="GFZ178" s="588"/>
      <c r="GGA178" s="597"/>
      <c r="GGB178" s="589"/>
      <c r="GGC178" s="587"/>
      <c r="GGD178" s="588"/>
      <c r="GGE178" s="597"/>
      <c r="GGF178" s="589"/>
      <c r="GGG178" s="587"/>
      <c r="GGH178" s="588"/>
      <c r="GGI178" s="597"/>
      <c r="GGJ178" s="589"/>
      <c r="GGK178" s="587"/>
      <c r="GGL178" s="588"/>
      <c r="GGM178" s="597"/>
      <c r="GGN178" s="589"/>
      <c r="GGO178" s="587"/>
      <c r="GGP178" s="588"/>
      <c r="GGQ178" s="597"/>
      <c r="GGR178" s="589"/>
      <c r="GGS178" s="587"/>
      <c r="GGT178" s="588"/>
      <c r="GGU178" s="597"/>
      <c r="GGV178" s="589"/>
      <c r="GGW178" s="587"/>
      <c r="GGX178" s="588"/>
      <c r="GGY178" s="597"/>
      <c r="GGZ178" s="589"/>
      <c r="GHA178" s="587"/>
      <c r="GHB178" s="588"/>
      <c r="GHC178" s="597"/>
      <c r="GHD178" s="589"/>
      <c r="GHE178" s="587"/>
      <c r="GHF178" s="588"/>
      <c r="GHG178" s="597"/>
      <c r="GHH178" s="589"/>
      <c r="GHI178" s="587"/>
      <c r="GHJ178" s="588"/>
      <c r="GHK178" s="597"/>
      <c r="GHL178" s="589"/>
      <c r="GHM178" s="587"/>
      <c r="GHN178" s="588"/>
      <c r="GHO178" s="597"/>
      <c r="GHP178" s="589"/>
      <c r="GHQ178" s="587"/>
      <c r="GHR178" s="588"/>
      <c r="GHS178" s="597"/>
      <c r="GHT178" s="589"/>
      <c r="GHU178" s="587"/>
      <c r="GHV178" s="588"/>
      <c r="GHW178" s="597"/>
      <c r="GHX178" s="589"/>
      <c r="GHY178" s="587"/>
      <c r="GHZ178" s="588"/>
      <c r="GIA178" s="597"/>
      <c r="GIB178" s="589"/>
      <c r="GIC178" s="587"/>
      <c r="GID178" s="588"/>
      <c r="GIE178" s="597"/>
      <c r="GIF178" s="589"/>
      <c r="GIG178" s="587"/>
      <c r="GIH178" s="588"/>
      <c r="GII178" s="597"/>
      <c r="GIJ178" s="589"/>
      <c r="GIK178" s="587"/>
      <c r="GIL178" s="588"/>
      <c r="GIM178" s="597"/>
      <c r="GIN178" s="589"/>
      <c r="GIO178" s="587"/>
      <c r="GIP178" s="588"/>
      <c r="GIQ178" s="597"/>
      <c r="GIR178" s="589"/>
      <c r="GIS178" s="587"/>
      <c r="GIT178" s="588"/>
      <c r="GIU178" s="597"/>
      <c r="GIV178" s="589"/>
      <c r="GIW178" s="587"/>
      <c r="GIX178" s="588"/>
      <c r="GIY178" s="597"/>
      <c r="GIZ178" s="589"/>
      <c r="GJA178" s="587"/>
      <c r="GJB178" s="588"/>
      <c r="GJC178" s="597"/>
      <c r="GJD178" s="589"/>
      <c r="GJE178" s="587"/>
      <c r="GJF178" s="588"/>
      <c r="GJG178" s="597"/>
      <c r="GJH178" s="589"/>
      <c r="GJI178" s="587"/>
      <c r="GJJ178" s="588"/>
      <c r="GJK178" s="597"/>
      <c r="GJL178" s="589"/>
      <c r="GJM178" s="587"/>
      <c r="GJN178" s="588"/>
      <c r="GJO178" s="597"/>
      <c r="GJP178" s="589"/>
      <c r="GJQ178" s="587"/>
      <c r="GJR178" s="588"/>
      <c r="GJS178" s="597"/>
      <c r="GJT178" s="589"/>
      <c r="GJU178" s="587"/>
      <c r="GJV178" s="588"/>
      <c r="GJW178" s="597"/>
      <c r="GJX178" s="589"/>
      <c r="GJY178" s="587"/>
      <c r="GJZ178" s="588"/>
      <c r="GKA178" s="597"/>
      <c r="GKB178" s="589"/>
      <c r="GKC178" s="587"/>
      <c r="GKD178" s="588"/>
      <c r="GKE178" s="597"/>
      <c r="GKF178" s="589"/>
      <c r="GKG178" s="587"/>
      <c r="GKH178" s="588"/>
      <c r="GKI178" s="597"/>
      <c r="GKJ178" s="589"/>
      <c r="GKK178" s="587"/>
      <c r="GKL178" s="588"/>
      <c r="GKM178" s="597"/>
      <c r="GKN178" s="589"/>
      <c r="GKO178" s="587"/>
      <c r="GKP178" s="588"/>
      <c r="GKQ178" s="597"/>
      <c r="GKR178" s="589"/>
      <c r="GKS178" s="587"/>
      <c r="GKT178" s="588"/>
      <c r="GKU178" s="597"/>
      <c r="GKV178" s="589"/>
      <c r="GKW178" s="587"/>
      <c r="GKX178" s="588"/>
      <c r="GKY178" s="597"/>
      <c r="GKZ178" s="589"/>
      <c r="GLA178" s="587"/>
      <c r="GLB178" s="588"/>
      <c r="GLC178" s="597"/>
      <c r="GLD178" s="589"/>
      <c r="GLE178" s="587"/>
      <c r="GLF178" s="588"/>
      <c r="GLG178" s="597"/>
      <c r="GLH178" s="589"/>
      <c r="GLI178" s="587"/>
      <c r="GLJ178" s="588"/>
      <c r="GLK178" s="597"/>
      <c r="GLL178" s="589"/>
      <c r="GLM178" s="587"/>
      <c r="GLN178" s="588"/>
      <c r="GLO178" s="597"/>
      <c r="GLP178" s="589"/>
      <c r="GLQ178" s="587"/>
      <c r="GLR178" s="588"/>
      <c r="GLS178" s="597"/>
      <c r="GLT178" s="589"/>
      <c r="GLU178" s="587"/>
      <c r="GLV178" s="588"/>
      <c r="GLW178" s="597"/>
      <c r="GLX178" s="589"/>
      <c r="GLY178" s="587"/>
      <c r="GLZ178" s="588"/>
      <c r="GMA178" s="597"/>
      <c r="GMB178" s="589"/>
      <c r="GMC178" s="587"/>
      <c r="GMD178" s="588"/>
      <c r="GME178" s="597"/>
      <c r="GMF178" s="589"/>
      <c r="GMG178" s="587"/>
      <c r="GMH178" s="588"/>
      <c r="GMI178" s="597"/>
      <c r="GMJ178" s="589"/>
      <c r="GMK178" s="587"/>
      <c r="GML178" s="588"/>
      <c r="GMM178" s="597"/>
      <c r="GMN178" s="589"/>
      <c r="GMO178" s="587"/>
      <c r="GMP178" s="588"/>
      <c r="GMQ178" s="597"/>
      <c r="GMR178" s="589"/>
      <c r="GMS178" s="587"/>
      <c r="GMT178" s="588"/>
      <c r="GMU178" s="597"/>
      <c r="GMV178" s="589"/>
      <c r="GMW178" s="587"/>
      <c r="GMX178" s="588"/>
      <c r="GMY178" s="597"/>
      <c r="GMZ178" s="589"/>
      <c r="GNA178" s="587"/>
      <c r="GNB178" s="588"/>
      <c r="GNC178" s="597"/>
      <c r="GND178" s="589"/>
      <c r="GNE178" s="587"/>
      <c r="GNF178" s="588"/>
      <c r="GNG178" s="597"/>
      <c r="GNH178" s="589"/>
      <c r="GNI178" s="587"/>
      <c r="GNJ178" s="588"/>
      <c r="GNK178" s="597"/>
      <c r="GNL178" s="589"/>
      <c r="GNM178" s="587"/>
      <c r="GNN178" s="588"/>
      <c r="GNO178" s="597"/>
      <c r="GNP178" s="589"/>
      <c r="GNQ178" s="587"/>
      <c r="GNR178" s="588"/>
      <c r="GNS178" s="597"/>
      <c r="GNT178" s="589"/>
      <c r="GNU178" s="587"/>
      <c r="GNV178" s="588"/>
      <c r="GNW178" s="597"/>
      <c r="GNX178" s="589"/>
      <c r="GNY178" s="587"/>
      <c r="GNZ178" s="588"/>
      <c r="GOA178" s="597"/>
      <c r="GOB178" s="589"/>
      <c r="GOC178" s="587"/>
      <c r="GOD178" s="588"/>
      <c r="GOE178" s="597"/>
      <c r="GOF178" s="589"/>
      <c r="GOG178" s="587"/>
      <c r="GOH178" s="588"/>
      <c r="GOI178" s="597"/>
      <c r="GOJ178" s="589"/>
      <c r="GOK178" s="587"/>
      <c r="GOL178" s="588"/>
      <c r="GOM178" s="597"/>
      <c r="GON178" s="589"/>
      <c r="GOO178" s="587"/>
      <c r="GOP178" s="588"/>
      <c r="GOQ178" s="597"/>
      <c r="GOR178" s="589"/>
      <c r="GOS178" s="587"/>
      <c r="GOT178" s="588"/>
      <c r="GOU178" s="597"/>
      <c r="GOV178" s="589"/>
      <c r="GOW178" s="587"/>
      <c r="GOX178" s="588"/>
      <c r="GOY178" s="597"/>
      <c r="GOZ178" s="589"/>
      <c r="GPA178" s="587"/>
      <c r="GPB178" s="588"/>
      <c r="GPC178" s="597"/>
      <c r="GPD178" s="589"/>
      <c r="GPE178" s="587"/>
      <c r="GPF178" s="588"/>
      <c r="GPG178" s="597"/>
      <c r="GPH178" s="589"/>
      <c r="GPI178" s="587"/>
      <c r="GPJ178" s="588"/>
      <c r="GPK178" s="597"/>
      <c r="GPL178" s="589"/>
      <c r="GPM178" s="587"/>
      <c r="GPN178" s="588"/>
      <c r="GPO178" s="597"/>
      <c r="GPP178" s="589"/>
      <c r="GPQ178" s="587"/>
      <c r="GPR178" s="588"/>
      <c r="GPS178" s="597"/>
      <c r="GPT178" s="589"/>
      <c r="GPU178" s="587"/>
      <c r="GPV178" s="588"/>
      <c r="GPW178" s="597"/>
      <c r="GPX178" s="589"/>
      <c r="GPY178" s="587"/>
      <c r="GPZ178" s="588"/>
      <c r="GQA178" s="597"/>
      <c r="GQB178" s="589"/>
      <c r="GQC178" s="587"/>
      <c r="GQD178" s="588"/>
      <c r="GQE178" s="597"/>
      <c r="GQF178" s="589"/>
      <c r="GQG178" s="587"/>
      <c r="GQH178" s="588"/>
      <c r="GQI178" s="597"/>
      <c r="GQJ178" s="589"/>
      <c r="GQK178" s="587"/>
      <c r="GQL178" s="588"/>
      <c r="GQM178" s="597"/>
      <c r="GQN178" s="589"/>
      <c r="GQO178" s="587"/>
      <c r="GQP178" s="588"/>
      <c r="GQQ178" s="597"/>
      <c r="GQR178" s="589"/>
      <c r="GQS178" s="587"/>
      <c r="GQT178" s="588"/>
      <c r="GQU178" s="597"/>
      <c r="GQV178" s="589"/>
      <c r="GQW178" s="587"/>
      <c r="GQX178" s="588"/>
      <c r="GQY178" s="597"/>
      <c r="GQZ178" s="589"/>
      <c r="GRA178" s="587"/>
      <c r="GRB178" s="588"/>
      <c r="GRC178" s="597"/>
      <c r="GRD178" s="589"/>
      <c r="GRE178" s="587"/>
      <c r="GRF178" s="588"/>
      <c r="GRG178" s="597"/>
      <c r="GRH178" s="589"/>
      <c r="GRI178" s="587"/>
      <c r="GRJ178" s="588"/>
      <c r="GRK178" s="597"/>
      <c r="GRL178" s="589"/>
      <c r="GRM178" s="587"/>
      <c r="GRN178" s="588"/>
      <c r="GRO178" s="597"/>
      <c r="GRP178" s="589"/>
      <c r="GRQ178" s="587"/>
      <c r="GRR178" s="588"/>
      <c r="GRS178" s="597"/>
      <c r="GRT178" s="589"/>
      <c r="GRU178" s="587"/>
      <c r="GRV178" s="588"/>
      <c r="GRW178" s="597"/>
      <c r="GRX178" s="589"/>
      <c r="GRY178" s="587"/>
      <c r="GRZ178" s="588"/>
      <c r="GSA178" s="597"/>
      <c r="GSB178" s="589"/>
      <c r="GSC178" s="587"/>
      <c r="GSD178" s="588"/>
      <c r="GSE178" s="597"/>
      <c r="GSF178" s="589"/>
      <c r="GSG178" s="587"/>
      <c r="GSH178" s="588"/>
      <c r="GSI178" s="597"/>
      <c r="GSJ178" s="589"/>
      <c r="GSK178" s="587"/>
      <c r="GSL178" s="588"/>
      <c r="GSM178" s="597"/>
      <c r="GSN178" s="589"/>
      <c r="GSO178" s="587"/>
      <c r="GSP178" s="588"/>
      <c r="GSQ178" s="597"/>
      <c r="GSR178" s="589"/>
      <c r="GSS178" s="587"/>
      <c r="GST178" s="588"/>
      <c r="GSU178" s="597"/>
      <c r="GSV178" s="589"/>
      <c r="GSW178" s="587"/>
      <c r="GSX178" s="588"/>
      <c r="GSY178" s="597"/>
      <c r="GSZ178" s="589"/>
      <c r="GTA178" s="587"/>
      <c r="GTB178" s="588"/>
      <c r="GTC178" s="597"/>
      <c r="GTD178" s="589"/>
      <c r="GTE178" s="587"/>
      <c r="GTF178" s="588"/>
      <c r="GTG178" s="597"/>
      <c r="GTH178" s="589"/>
      <c r="GTI178" s="587"/>
      <c r="GTJ178" s="588"/>
      <c r="GTK178" s="597"/>
      <c r="GTL178" s="589"/>
      <c r="GTM178" s="587"/>
      <c r="GTN178" s="588"/>
      <c r="GTO178" s="597"/>
      <c r="GTP178" s="589"/>
      <c r="GTQ178" s="587"/>
      <c r="GTR178" s="588"/>
      <c r="GTS178" s="597"/>
      <c r="GTT178" s="589"/>
      <c r="GTU178" s="587"/>
      <c r="GTV178" s="588"/>
      <c r="GTW178" s="597"/>
      <c r="GTX178" s="589"/>
      <c r="GTY178" s="587"/>
      <c r="GTZ178" s="588"/>
      <c r="GUA178" s="597"/>
      <c r="GUB178" s="589"/>
      <c r="GUC178" s="587"/>
      <c r="GUD178" s="588"/>
      <c r="GUE178" s="597"/>
      <c r="GUF178" s="589"/>
      <c r="GUG178" s="587"/>
      <c r="GUH178" s="588"/>
      <c r="GUI178" s="597"/>
      <c r="GUJ178" s="589"/>
      <c r="GUK178" s="587"/>
      <c r="GUL178" s="588"/>
      <c r="GUM178" s="597"/>
      <c r="GUN178" s="589"/>
      <c r="GUO178" s="587"/>
      <c r="GUP178" s="588"/>
      <c r="GUQ178" s="597"/>
      <c r="GUR178" s="589"/>
      <c r="GUS178" s="587"/>
      <c r="GUT178" s="588"/>
      <c r="GUU178" s="597"/>
      <c r="GUV178" s="589"/>
      <c r="GUW178" s="587"/>
      <c r="GUX178" s="588"/>
      <c r="GUY178" s="597"/>
      <c r="GUZ178" s="589"/>
      <c r="GVA178" s="587"/>
      <c r="GVB178" s="588"/>
      <c r="GVC178" s="597"/>
      <c r="GVD178" s="589"/>
      <c r="GVE178" s="587"/>
      <c r="GVF178" s="588"/>
      <c r="GVG178" s="597"/>
      <c r="GVH178" s="589"/>
      <c r="GVI178" s="587"/>
      <c r="GVJ178" s="588"/>
      <c r="GVK178" s="597"/>
      <c r="GVL178" s="589"/>
      <c r="GVM178" s="587"/>
      <c r="GVN178" s="588"/>
      <c r="GVO178" s="597"/>
      <c r="GVP178" s="589"/>
      <c r="GVQ178" s="587"/>
      <c r="GVR178" s="588"/>
      <c r="GVS178" s="597"/>
      <c r="GVT178" s="589"/>
      <c r="GVU178" s="587"/>
      <c r="GVV178" s="588"/>
      <c r="GVW178" s="597"/>
      <c r="GVX178" s="589"/>
      <c r="GVY178" s="587"/>
      <c r="GVZ178" s="588"/>
      <c r="GWA178" s="597"/>
      <c r="GWB178" s="589"/>
      <c r="GWC178" s="587"/>
      <c r="GWD178" s="588"/>
      <c r="GWE178" s="597"/>
      <c r="GWF178" s="589"/>
      <c r="GWG178" s="587"/>
      <c r="GWH178" s="588"/>
      <c r="GWI178" s="597"/>
      <c r="GWJ178" s="589"/>
      <c r="GWK178" s="587"/>
      <c r="GWL178" s="588"/>
      <c r="GWM178" s="597"/>
      <c r="GWN178" s="589"/>
      <c r="GWO178" s="587"/>
      <c r="GWP178" s="588"/>
      <c r="GWQ178" s="597"/>
      <c r="GWR178" s="589"/>
      <c r="GWS178" s="587"/>
      <c r="GWT178" s="588"/>
      <c r="GWU178" s="597"/>
      <c r="GWV178" s="589"/>
      <c r="GWW178" s="587"/>
      <c r="GWX178" s="588"/>
      <c r="GWY178" s="597"/>
      <c r="GWZ178" s="589"/>
      <c r="GXA178" s="587"/>
      <c r="GXB178" s="588"/>
      <c r="GXC178" s="597"/>
      <c r="GXD178" s="589"/>
      <c r="GXE178" s="587"/>
      <c r="GXF178" s="588"/>
      <c r="GXG178" s="597"/>
      <c r="GXH178" s="589"/>
      <c r="GXI178" s="587"/>
      <c r="GXJ178" s="588"/>
      <c r="GXK178" s="597"/>
      <c r="GXL178" s="589"/>
      <c r="GXM178" s="587"/>
      <c r="GXN178" s="588"/>
      <c r="GXO178" s="597"/>
      <c r="GXP178" s="589"/>
      <c r="GXQ178" s="587"/>
      <c r="GXR178" s="588"/>
      <c r="GXS178" s="597"/>
      <c r="GXT178" s="589"/>
      <c r="GXU178" s="587"/>
      <c r="GXV178" s="588"/>
      <c r="GXW178" s="597"/>
      <c r="GXX178" s="589"/>
      <c r="GXY178" s="587"/>
      <c r="GXZ178" s="588"/>
      <c r="GYA178" s="597"/>
      <c r="GYB178" s="589"/>
      <c r="GYC178" s="587"/>
      <c r="GYD178" s="588"/>
      <c r="GYE178" s="597"/>
      <c r="GYF178" s="589"/>
      <c r="GYG178" s="587"/>
      <c r="GYH178" s="588"/>
      <c r="GYI178" s="597"/>
      <c r="GYJ178" s="589"/>
      <c r="GYK178" s="587"/>
      <c r="GYL178" s="588"/>
      <c r="GYM178" s="597"/>
      <c r="GYN178" s="589"/>
      <c r="GYO178" s="587"/>
      <c r="GYP178" s="588"/>
      <c r="GYQ178" s="597"/>
      <c r="GYR178" s="589"/>
      <c r="GYS178" s="587"/>
      <c r="GYT178" s="588"/>
      <c r="GYU178" s="597"/>
      <c r="GYV178" s="589"/>
      <c r="GYW178" s="587"/>
      <c r="GYX178" s="588"/>
      <c r="GYY178" s="597"/>
      <c r="GYZ178" s="589"/>
      <c r="GZA178" s="587"/>
      <c r="GZB178" s="588"/>
      <c r="GZC178" s="597"/>
      <c r="GZD178" s="589"/>
      <c r="GZE178" s="587"/>
      <c r="GZF178" s="588"/>
      <c r="GZG178" s="597"/>
      <c r="GZH178" s="589"/>
      <c r="GZI178" s="587"/>
      <c r="GZJ178" s="588"/>
      <c r="GZK178" s="597"/>
      <c r="GZL178" s="589"/>
      <c r="GZM178" s="587"/>
      <c r="GZN178" s="588"/>
      <c r="GZO178" s="597"/>
      <c r="GZP178" s="589"/>
      <c r="GZQ178" s="587"/>
      <c r="GZR178" s="588"/>
      <c r="GZS178" s="597"/>
      <c r="GZT178" s="589"/>
      <c r="GZU178" s="587"/>
      <c r="GZV178" s="588"/>
      <c r="GZW178" s="597"/>
      <c r="GZX178" s="589"/>
      <c r="GZY178" s="587"/>
      <c r="GZZ178" s="588"/>
      <c r="HAA178" s="597"/>
      <c r="HAB178" s="589"/>
      <c r="HAC178" s="587"/>
      <c r="HAD178" s="588"/>
      <c r="HAE178" s="597"/>
      <c r="HAF178" s="589"/>
      <c r="HAG178" s="587"/>
      <c r="HAH178" s="588"/>
      <c r="HAI178" s="597"/>
      <c r="HAJ178" s="589"/>
      <c r="HAK178" s="587"/>
      <c r="HAL178" s="588"/>
      <c r="HAM178" s="597"/>
      <c r="HAN178" s="589"/>
      <c r="HAO178" s="587"/>
      <c r="HAP178" s="588"/>
      <c r="HAQ178" s="597"/>
      <c r="HAR178" s="589"/>
      <c r="HAS178" s="587"/>
      <c r="HAT178" s="588"/>
      <c r="HAU178" s="597"/>
      <c r="HAV178" s="589"/>
      <c r="HAW178" s="587"/>
      <c r="HAX178" s="588"/>
      <c r="HAY178" s="597"/>
      <c r="HAZ178" s="589"/>
      <c r="HBA178" s="587"/>
      <c r="HBB178" s="588"/>
      <c r="HBC178" s="597"/>
      <c r="HBD178" s="589"/>
      <c r="HBE178" s="587"/>
      <c r="HBF178" s="588"/>
      <c r="HBG178" s="597"/>
      <c r="HBH178" s="589"/>
      <c r="HBI178" s="587"/>
      <c r="HBJ178" s="588"/>
      <c r="HBK178" s="597"/>
      <c r="HBL178" s="589"/>
      <c r="HBM178" s="587"/>
      <c r="HBN178" s="588"/>
      <c r="HBO178" s="597"/>
      <c r="HBP178" s="589"/>
      <c r="HBQ178" s="587"/>
      <c r="HBR178" s="588"/>
      <c r="HBS178" s="597"/>
      <c r="HBT178" s="589"/>
      <c r="HBU178" s="587"/>
      <c r="HBV178" s="588"/>
      <c r="HBW178" s="597"/>
      <c r="HBX178" s="589"/>
      <c r="HBY178" s="587"/>
      <c r="HBZ178" s="588"/>
      <c r="HCA178" s="597"/>
      <c r="HCB178" s="589"/>
      <c r="HCC178" s="587"/>
      <c r="HCD178" s="588"/>
      <c r="HCE178" s="597"/>
      <c r="HCF178" s="589"/>
      <c r="HCG178" s="587"/>
      <c r="HCH178" s="588"/>
      <c r="HCI178" s="597"/>
      <c r="HCJ178" s="589"/>
      <c r="HCK178" s="587"/>
      <c r="HCL178" s="588"/>
      <c r="HCM178" s="597"/>
      <c r="HCN178" s="589"/>
      <c r="HCO178" s="587"/>
      <c r="HCP178" s="588"/>
      <c r="HCQ178" s="597"/>
      <c r="HCR178" s="589"/>
      <c r="HCS178" s="587"/>
      <c r="HCT178" s="588"/>
      <c r="HCU178" s="597"/>
      <c r="HCV178" s="589"/>
      <c r="HCW178" s="587"/>
      <c r="HCX178" s="588"/>
      <c r="HCY178" s="597"/>
      <c r="HCZ178" s="589"/>
      <c r="HDA178" s="587"/>
      <c r="HDB178" s="588"/>
      <c r="HDC178" s="597"/>
      <c r="HDD178" s="589"/>
      <c r="HDE178" s="587"/>
      <c r="HDF178" s="588"/>
      <c r="HDG178" s="597"/>
      <c r="HDH178" s="589"/>
      <c r="HDI178" s="587"/>
      <c r="HDJ178" s="588"/>
      <c r="HDK178" s="597"/>
      <c r="HDL178" s="589"/>
      <c r="HDM178" s="587"/>
      <c r="HDN178" s="588"/>
      <c r="HDO178" s="597"/>
      <c r="HDP178" s="589"/>
      <c r="HDQ178" s="587"/>
      <c r="HDR178" s="588"/>
      <c r="HDS178" s="597"/>
      <c r="HDT178" s="589"/>
      <c r="HDU178" s="587"/>
      <c r="HDV178" s="588"/>
      <c r="HDW178" s="597"/>
      <c r="HDX178" s="589"/>
      <c r="HDY178" s="587"/>
      <c r="HDZ178" s="588"/>
      <c r="HEA178" s="597"/>
      <c r="HEB178" s="589"/>
      <c r="HEC178" s="587"/>
      <c r="HED178" s="588"/>
      <c r="HEE178" s="597"/>
      <c r="HEF178" s="589"/>
      <c r="HEG178" s="587"/>
      <c r="HEH178" s="588"/>
      <c r="HEI178" s="597"/>
      <c r="HEJ178" s="589"/>
      <c r="HEK178" s="587"/>
      <c r="HEL178" s="588"/>
      <c r="HEM178" s="597"/>
      <c r="HEN178" s="589"/>
      <c r="HEO178" s="587"/>
      <c r="HEP178" s="588"/>
      <c r="HEQ178" s="597"/>
      <c r="HER178" s="589"/>
      <c r="HES178" s="587"/>
      <c r="HET178" s="588"/>
      <c r="HEU178" s="597"/>
      <c r="HEV178" s="589"/>
      <c r="HEW178" s="587"/>
      <c r="HEX178" s="588"/>
      <c r="HEY178" s="597"/>
      <c r="HEZ178" s="589"/>
      <c r="HFA178" s="587"/>
      <c r="HFB178" s="588"/>
      <c r="HFC178" s="597"/>
      <c r="HFD178" s="589"/>
      <c r="HFE178" s="587"/>
      <c r="HFF178" s="588"/>
      <c r="HFG178" s="597"/>
      <c r="HFH178" s="589"/>
      <c r="HFI178" s="587"/>
      <c r="HFJ178" s="588"/>
      <c r="HFK178" s="597"/>
      <c r="HFL178" s="589"/>
      <c r="HFM178" s="587"/>
      <c r="HFN178" s="588"/>
      <c r="HFO178" s="597"/>
      <c r="HFP178" s="589"/>
      <c r="HFQ178" s="587"/>
      <c r="HFR178" s="588"/>
      <c r="HFS178" s="597"/>
      <c r="HFT178" s="589"/>
      <c r="HFU178" s="587"/>
      <c r="HFV178" s="588"/>
      <c r="HFW178" s="597"/>
      <c r="HFX178" s="589"/>
      <c r="HFY178" s="587"/>
      <c r="HFZ178" s="588"/>
      <c r="HGA178" s="597"/>
      <c r="HGB178" s="589"/>
      <c r="HGC178" s="587"/>
      <c r="HGD178" s="588"/>
      <c r="HGE178" s="597"/>
      <c r="HGF178" s="589"/>
      <c r="HGG178" s="587"/>
      <c r="HGH178" s="588"/>
      <c r="HGI178" s="597"/>
      <c r="HGJ178" s="589"/>
      <c r="HGK178" s="587"/>
      <c r="HGL178" s="588"/>
      <c r="HGM178" s="597"/>
      <c r="HGN178" s="589"/>
      <c r="HGO178" s="587"/>
      <c r="HGP178" s="588"/>
      <c r="HGQ178" s="597"/>
      <c r="HGR178" s="589"/>
      <c r="HGS178" s="587"/>
      <c r="HGT178" s="588"/>
      <c r="HGU178" s="597"/>
      <c r="HGV178" s="589"/>
      <c r="HGW178" s="587"/>
      <c r="HGX178" s="588"/>
      <c r="HGY178" s="597"/>
      <c r="HGZ178" s="589"/>
      <c r="HHA178" s="587"/>
      <c r="HHB178" s="588"/>
      <c r="HHC178" s="597"/>
      <c r="HHD178" s="589"/>
      <c r="HHE178" s="587"/>
      <c r="HHF178" s="588"/>
      <c r="HHG178" s="597"/>
      <c r="HHH178" s="589"/>
      <c r="HHI178" s="587"/>
      <c r="HHJ178" s="588"/>
      <c r="HHK178" s="597"/>
      <c r="HHL178" s="589"/>
      <c r="HHM178" s="587"/>
      <c r="HHN178" s="588"/>
      <c r="HHO178" s="597"/>
      <c r="HHP178" s="589"/>
      <c r="HHQ178" s="587"/>
      <c r="HHR178" s="588"/>
      <c r="HHS178" s="597"/>
      <c r="HHT178" s="589"/>
      <c r="HHU178" s="587"/>
      <c r="HHV178" s="588"/>
      <c r="HHW178" s="597"/>
      <c r="HHX178" s="589"/>
      <c r="HHY178" s="587"/>
      <c r="HHZ178" s="588"/>
      <c r="HIA178" s="597"/>
      <c r="HIB178" s="589"/>
      <c r="HIC178" s="587"/>
      <c r="HID178" s="588"/>
      <c r="HIE178" s="597"/>
      <c r="HIF178" s="589"/>
      <c r="HIG178" s="587"/>
      <c r="HIH178" s="588"/>
      <c r="HII178" s="597"/>
      <c r="HIJ178" s="589"/>
      <c r="HIK178" s="587"/>
      <c r="HIL178" s="588"/>
      <c r="HIM178" s="597"/>
      <c r="HIN178" s="589"/>
      <c r="HIO178" s="587"/>
      <c r="HIP178" s="588"/>
      <c r="HIQ178" s="597"/>
      <c r="HIR178" s="589"/>
      <c r="HIS178" s="587"/>
      <c r="HIT178" s="588"/>
      <c r="HIU178" s="597"/>
      <c r="HIV178" s="589"/>
      <c r="HIW178" s="587"/>
      <c r="HIX178" s="588"/>
      <c r="HIY178" s="597"/>
      <c r="HIZ178" s="589"/>
      <c r="HJA178" s="587"/>
      <c r="HJB178" s="588"/>
      <c r="HJC178" s="597"/>
      <c r="HJD178" s="589"/>
      <c r="HJE178" s="587"/>
      <c r="HJF178" s="588"/>
      <c r="HJG178" s="597"/>
      <c r="HJH178" s="589"/>
      <c r="HJI178" s="587"/>
      <c r="HJJ178" s="588"/>
      <c r="HJK178" s="597"/>
      <c r="HJL178" s="589"/>
      <c r="HJM178" s="587"/>
      <c r="HJN178" s="588"/>
      <c r="HJO178" s="597"/>
      <c r="HJP178" s="589"/>
      <c r="HJQ178" s="587"/>
      <c r="HJR178" s="588"/>
      <c r="HJS178" s="597"/>
      <c r="HJT178" s="589"/>
      <c r="HJU178" s="587"/>
      <c r="HJV178" s="588"/>
      <c r="HJW178" s="597"/>
      <c r="HJX178" s="589"/>
      <c r="HJY178" s="587"/>
      <c r="HJZ178" s="588"/>
      <c r="HKA178" s="597"/>
      <c r="HKB178" s="589"/>
      <c r="HKC178" s="587"/>
      <c r="HKD178" s="588"/>
      <c r="HKE178" s="597"/>
      <c r="HKF178" s="589"/>
      <c r="HKG178" s="587"/>
      <c r="HKH178" s="588"/>
      <c r="HKI178" s="597"/>
      <c r="HKJ178" s="589"/>
      <c r="HKK178" s="587"/>
      <c r="HKL178" s="588"/>
      <c r="HKM178" s="597"/>
      <c r="HKN178" s="589"/>
      <c r="HKO178" s="587"/>
      <c r="HKP178" s="588"/>
      <c r="HKQ178" s="597"/>
      <c r="HKR178" s="589"/>
      <c r="HKS178" s="587"/>
      <c r="HKT178" s="588"/>
      <c r="HKU178" s="597"/>
      <c r="HKV178" s="589"/>
      <c r="HKW178" s="587"/>
      <c r="HKX178" s="588"/>
      <c r="HKY178" s="597"/>
      <c r="HKZ178" s="589"/>
      <c r="HLA178" s="587"/>
      <c r="HLB178" s="588"/>
      <c r="HLC178" s="597"/>
      <c r="HLD178" s="589"/>
      <c r="HLE178" s="587"/>
      <c r="HLF178" s="588"/>
      <c r="HLG178" s="597"/>
      <c r="HLH178" s="589"/>
      <c r="HLI178" s="587"/>
      <c r="HLJ178" s="588"/>
      <c r="HLK178" s="597"/>
      <c r="HLL178" s="589"/>
      <c r="HLM178" s="587"/>
      <c r="HLN178" s="588"/>
      <c r="HLO178" s="597"/>
      <c r="HLP178" s="589"/>
      <c r="HLQ178" s="587"/>
      <c r="HLR178" s="588"/>
      <c r="HLS178" s="597"/>
      <c r="HLT178" s="589"/>
      <c r="HLU178" s="587"/>
      <c r="HLV178" s="588"/>
      <c r="HLW178" s="597"/>
      <c r="HLX178" s="589"/>
      <c r="HLY178" s="587"/>
      <c r="HLZ178" s="588"/>
      <c r="HMA178" s="597"/>
      <c r="HMB178" s="589"/>
      <c r="HMC178" s="587"/>
      <c r="HMD178" s="588"/>
      <c r="HME178" s="597"/>
      <c r="HMF178" s="589"/>
      <c r="HMG178" s="587"/>
      <c r="HMH178" s="588"/>
      <c r="HMI178" s="597"/>
      <c r="HMJ178" s="589"/>
      <c r="HMK178" s="587"/>
      <c r="HML178" s="588"/>
      <c r="HMM178" s="597"/>
      <c r="HMN178" s="589"/>
      <c r="HMO178" s="587"/>
      <c r="HMP178" s="588"/>
      <c r="HMQ178" s="597"/>
      <c r="HMR178" s="589"/>
      <c r="HMS178" s="587"/>
      <c r="HMT178" s="588"/>
      <c r="HMU178" s="597"/>
      <c r="HMV178" s="589"/>
      <c r="HMW178" s="587"/>
      <c r="HMX178" s="588"/>
      <c r="HMY178" s="597"/>
      <c r="HMZ178" s="589"/>
      <c r="HNA178" s="587"/>
      <c r="HNB178" s="588"/>
      <c r="HNC178" s="597"/>
      <c r="HND178" s="589"/>
      <c r="HNE178" s="587"/>
      <c r="HNF178" s="588"/>
      <c r="HNG178" s="597"/>
      <c r="HNH178" s="589"/>
      <c r="HNI178" s="587"/>
      <c r="HNJ178" s="588"/>
      <c r="HNK178" s="597"/>
      <c r="HNL178" s="589"/>
      <c r="HNM178" s="587"/>
      <c r="HNN178" s="588"/>
      <c r="HNO178" s="597"/>
      <c r="HNP178" s="589"/>
      <c r="HNQ178" s="587"/>
      <c r="HNR178" s="588"/>
      <c r="HNS178" s="597"/>
      <c r="HNT178" s="589"/>
      <c r="HNU178" s="587"/>
      <c r="HNV178" s="588"/>
      <c r="HNW178" s="597"/>
      <c r="HNX178" s="589"/>
      <c r="HNY178" s="587"/>
      <c r="HNZ178" s="588"/>
      <c r="HOA178" s="597"/>
      <c r="HOB178" s="589"/>
      <c r="HOC178" s="587"/>
      <c r="HOD178" s="588"/>
      <c r="HOE178" s="597"/>
      <c r="HOF178" s="589"/>
      <c r="HOG178" s="587"/>
      <c r="HOH178" s="588"/>
      <c r="HOI178" s="597"/>
      <c r="HOJ178" s="589"/>
      <c r="HOK178" s="587"/>
      <c r="HOL178" s="588"/>
      <c r="HOM178" s="597"/>
      <c r="HON178" s="589"/>
      <c r="HOO178" s="587"/>
      <c r="HOP178" s="588"/>
      <c r="HOQ178" s="597"/>
      <c r="HOR178" s="589"/>
      <c r="HOS178" s="587"/>
      <c r="HOT178" s="588"/>
      <c r="HOU178" s="597"/>
      <c r="HOV178" s="589"/>
      <c r="HOW178" s="587"/>
      <c r="HOX178" s="588"/>
      <c r="HOY178" s="597"/>
      <c r="HOZ178" s="589"/>
      <c r="HPA178" s="587"/>
      <c r="HPB178" s="588"/>
      <c r="HPC178" s="597"/>
      <c r="HPD178" s="589"/>
      <c r="HPE178" s="587"/>
      <c r="HPF178" s="588"/>
      <c r="HPG178" s="597"/>
      <c r="HPH178" s="589"/>
      <c r="HPI178" s="587"/>
      <c r="HPJ178" s="588"/>
      <c r="HPK178" s="597"/>
      <c r="HPL178" s="589"/>
      <c r="HPM178" s="587"/>
      <c r="HPN178" s="588"/>
      <c r="HPO178" s="597"/>
      <c r="HPP178" s="589"/>
      <c r="HPQ178" s="587"/>
      <c r="HPR178" s="588"/>
      <c r="HPS178" s="597"/>
      <c r="HPT178" s="589"/>
      <c r="HPU178" s="587"/>
      <c r="HPV178" s="588"/>
      <c r="HPW178" s="597"/>
      <c r="HPX178" s="589"/>
      <c r="HPY178" s="587"/>
      <c r="HPZ178" s="588"/>
      <c r="HQA178" s="597"/>
      <c r="HQB178" s="589"/>
      <c r="HQC178" s="587"/>
      <c r="HQD178" s="588"/>
      <c r="HQE178" s="597"/>
      <c r="HQF178" s="589"/>
      <c r="HQG178" s="587"/>
      <c r="HQH178" s="588"/>
      <c r="HQI178" s="597"/>
      <c r="HQJ178" s="589"/>
      <c r="HQK178" s="587"/>
      <c r="HQL178" s="588"/>
      <c r="HQM178" s="597"/>
      <c r="HQN178" s="589"/>
      <c r="HQO178" s="587"/>
      <c r="HQP178" s="588"/>
      <c r="HQQ178" s="597"/>
      <c r="HQR178" s="589"/>
      <c r="HQS178" s="587"/>
      <c r="HQT178" s="588"/>
      <c r="HQU178" s="597"/>
      <c r="HQV178" s="589"/>
      <c r="HQW178" s="587"/>
      <c r="HQX178" s="588"/>
      <c r="HQY178" s="597"/>
      <c r="HQZ178" s="589"/>
      <c r="HRA178" s="587"/>
      <c r="HRB178" s="588"/>
      <c r="HRC178" s="597"/>
      <c r="HRD178" s="589"/>
      <c r="HRE178" s="587"/>
      <c r="HRF178" s="588"/>
      <c r="HRG178" s="597"/>
      <c r="HRH178" s="589"/>
      <c r="HRI178" s="587"/>
      <c r="HRJ178" s="588"/>
      <c r="HRK178" s="597"/>
      <c r="HRL178" s="589"/>
      <c r="HRM178" s="587"/>
      <c r="HRN178" s="588"/>
      <c r="HRO178" s="597"/>
      <c r="HRP178" s="589"/>
      <c r="HRQ178" s="587"/>
      <c r="HRR178" s="588"/>
      <c r="HRS178" s="597"/>
      <c r="HRT178" s="589"/>
      <c r="HRU178" s="587"/>
      <c r="HRV178" s="588"/>
      <c r="HRW178" s="597"/>
      <c r="HRX178" s="589"/>
      <c r="HRY178" s="587"/>
      <c r="HRZ178" s="588"/>
      <c r="HSA178" s="597"/>
      <c r="HSB178" s="589"/>
      <c r="HSC178" s="587"/>
      <c r="HSD178" s="588"/>
      <c r="HSE178" s="597"/>
      <c r="HSF178" s="589"/>
      <c r="HSG178" s="587"/>
      <c r="HSH178" s="588"/>
      <c r="HSI178" s="597"/>
      <c r="HSJ178" s="589"/>
      <c r="HSK178" s="587"/>
      <c r="HSL178" s="588"/>
      <c r="HSM178" s="597"/>
      <c r="HSN178" s="589"/>
      <c r="HSO178" s="587"/>
      <c r="HSP178" s="588"/>
      <c r="HSQ178" s="597"/>
      <c r="HSR178" s="589"/>
      <c r="HSS178" s="587"/>
      <c r="HST178" s="588"/>
      <c r="HSU178" s="597"/>
      <c r="HSV178" s="589"/>
      <c r="HSW178" s="587"/>
      <c r="HSX178" s="588"/>
      <c r="HSY178" s="597"/>
      <c r="HSZ178" s="589"/>
      <c r="HTA178" s="587"/>
      <c r="HTB178" s="588"/>
      <c r="HTC178" s="597"/>
      <c r="HTD178" s="589"/>
      <c r="HTE178" s="587"/>
      <c r="HTF178" s="588"/>
      <c r="HTG178" s="597"/>
      <c r="HTH178" s="589"/>
      <c r="HTI178" s="587"/>
      <c r="HTJ178" s="588"/>
      <c r="HTK178" s="597"/>
      <c r="HTL178" s="589"/>
      <c r="HTM178" s="587"/>
      <c r="HTN178" s="588"/>
      <c r="HTO178" s="597"/>
      <c r="HTP178" s="589"/>
      <c r="HTQ178" s="587"/>
      <c r="HTR178" s="588"/>
      <c r="HTS178" s="597"/>
      <c r="HTT178" s="589"/>
      <c r="HTU178" s="587"/>
      <c r="HTV178" s="588"/>
      <c r="HTW178" s="597"/>
      <c r="HTX178" s="589"/>
      <c r="HTY178" s="587"/>
      <c r="HTZ178" s="588"/>
      <c r="HUA178" s="597"/>
      <c r="HUB178" s="589"/>
      <c r="HUC178" s="587"/>
      <c r="HUD178" s="588"/>
      <c r="HUE178" s="597"/>
      <c r="HUF178" s="589"/>
      <c r="HUG178" s="587"/>
      <c r="HUH178" s="588"/>
      <c r="HUI178" s="597"/>
      <c r="HUJ178" s="589"/>
      <c r="HUK178" s="587"/>
      <c r="HUL178" s="588"/>
      <c r="HUM178" s="597"/>
      <c r="HUN178" s="589"/>
      <c r="HUO178" s="587"/>
      <c r="HUP178" s="588"/>
      <c r="HUQ178" s="597"/>
      <c r="HUR178" s="589"/>
      <c r="HUS178" s="587"/>
      <c r="HUT178" s="588"/>
      <c r="HUU178" s="597"/>
      <c r="HUV178" s="589"/>
      <c r="HUW178" s="587"/>
      <c r="HUX178" s="588"/>
      <c r="HUY178" s="597"/>
      <c r="HUZ178" s="589"/>
      <c r="HVA178" s="587"/>
      <c r="HVB178" s="588"/>
      <c r="HVC178" s="597"/>
      <c r="HVD178" s="589"/>
      <c r="HVE178" s="587"/>
      <c r="HVF178" s="588"/>
      <c r="HVG178" s="597"/>
      <c r="HVH178" s="589"/>
      <c r="HVI178" s="587"/>
      <c r="HVJ178" s="588"/>
      <c r="HVK178" s="597"/>
      <c r="HVL178" s="589"/>
      <c r="HVM178" s="587"/>
      <c r="HVN178" s="588"/>
      <c r="HVO178" s="597"/>
      <c r="HVP178" s="589"/>
      <c r="HVQ178" s="587"/>
      <c r="HVR178" s="588"/>
      <c r="HVS178" s="597"/>
      <c r="HVT178" s="589"/>
      <c r="HVU178" s="587"/>
      <c r="HVV178" s="588"/>
      <c r="HVW178" s="597"/>
      <c r="HVX178" s="589"/>
      <c r="HVY178" s="587"/>
      <c r="HVZ178" s="588"/>
      <c r="HWA178" s="597"/>
      <c r="HWB178" s="589"/>
      <c r="HWC178" s="587"/>
      <c r="HWD178" s="588"/>
      <c r="HWE178" s="597"/>
      <c r="HWF178" s="589"/>
      <c r="HWG178" s="587"/>
      <c r="HWH178" s="588"/>
      <c r="HWI178" s="597"/>
      <c r="HWJ178" s="589"/>
      <c r="HWK178" s="587"/>
      <c r="HWL178" s="588"/>
      <c r="HWM178" s="597"/>
      <c r="HWN178" s="589"/>
      <c r="HWO178" s="587"/>
      <c r="HWP178" s="588"/>
      <c r="HWQ178" s="597"/>
      <c r="HWR178" s="589"/>
      <c r="HWS178" s="587"/>
      <c r="HWT178" s="588"/>
      <c r="HWU178" s="597"/>
      <c r="HWV178" s="589"/>
      <c r="HWW178" s="587"/>
      <c r="HWX178" s="588"/>
      <c r="HWY178" s="597"/>
      <c r="HWZ178" s="589"/>
      <c r="HXA178" s="587"/>
      <c r="HXB178" s="588"/>
      <c r="HXC178" s="597"/>
      <c r="HXD178" s="589"/>
      <c r="HXE178" s="587"/>
      <c r="HXF178" s="588"/>
      <c r="HXG178" s="597"/>
      <c r="HXH178" s="589"/>
      <c r="HXI178" s="587"/>
      <c r="HXJ178" s="588"/>
      <c r="HXK178" s="597"/>
      <c r="HXL178" s="589"/>
      <c r="HXM178" s="587"/>
      <c r="HXN178" s="588"/>
      <c r="HXO178" s="597"/>
      <c r="HXP178" s="589"/>
      <c r="HXQ178" s="587"/>
      <c r="HXR178" s="588"/>
      <c r="HXS178" s="597"/>
      <c r="HXT178" s="589"/>
      <c r="HXU178" s="587"/>
      <c r="HXV178" s="588"/>
      <c r="HXW178" s="597"/>
      <c r="HXX178" s="589"/>
      <c r="HXY178" s="587"/>
      <c r="HXZ178" s="588"/>
      <c r="HYA178" s="597"/>
      <c r="HYB178" s="589"/>
      <c r="HYC178" s="587"/>
      <c r="HYD178" s="588"/>
      <c r="HYE178" s="597"/>
      <c r="HYF178" s="589"/>
      <c r="HYG178" s="587"/>
      <c r="HYH178" s="588"/>
      <c r="HYI178" s="597"/>
      <c r="HYJ178" s="589"/>
      <c r="HYK178" s="587"/>
      <c r="HYL178" s="588"/>
      <c r="HYM178" s="597"/>
      <c r="HYN178" s="589"/>
      <c r="HYO178" s="587"/>
      <c r="HYP178" s="588"/>
      <c r="HYQ178" s="597"/>
      <c r="HYR178" s="589"/>
      <c r="HYS178" s="587"/>
      <c r="HYT178" s="588"/>
      <c r="HYU178" s="597"/>
      <c r="HYV178" s="589"/>
      <c r="HYW178" s="587"/>
      <c r="HYX178" s="588"/>
      <c r="HYY178" s="597"/>
      <c r="HYZ178" s="589"/>
      <c r="HZA178" s="587"/>
      <c r="HZB178" s="588"/>
      <c r="HZC178" s="597"/>
      <c r="HZD178" s="589"/>
      <c r="HZE178" s="587"/>
      <c r="HZF178" s="588"/>
      <c r="HZG178" s="597"/>
      <c r="HZH178" s="589"/>
      <c r="HZI178" s="587"/>
      <c r="HZJ178" s="588"/>
      <c r="HZK178" s="597"/>
      <c r="HZL178" s="589"/>
      <c r="HZM178" s="587"/>
      <c r="HZN178" s="588"/>
      <c r="HZO178" s="597"/>
      <c r="HZP178" s="589"/>
      <c r="HZQ178" s="587"/>
      <c r="HZR178" s="588"/>
      <c r="HZS178" s="597"/>
      <c r="HZT178" s="589"/>
      <c r="HZU178" s="587"/>
      <c r="HZV178" s="588"/>
      <c r="HZW178" s="597"/>
      <c r="HZX178" s="589"/>
      <c r="HZY178" s="587"/>
      <c r="HZZ178" s="588"/>
      <c r="IAA178" s="597"/>
      <c r="IAB178" s="589"/>
      <c r="IAC178" s="587"/>
      <c r="IAD178" s="588"/>
      <c r="IAE178" s="597"/>
      <c r="IAF178" s="589"/>
      <c r="IAG178" s="587"/>
      <c r="IAH178" s="588"/>
      <c r="IAI178" s="597"/>
      <c r="IAJ178" s="589"/>
      <c r="IAK178" s="587"/>
      <c r="IAL178" s="588"/>
      <c r="IAM178" s="597"/>
      <c r="IAN178" s="589"/>
      <c r="IAO178" s="587"/>
      <c r="IAP178" s="588"/>
      <c r="IAQ178" s="597"/>
      <c r="IAR178" s="589"/>
      <c r="IAS178" s="587"/>
      <c r="IAT178" s="588"/>
      <c r="IAU178" s="597"/>
      <c r="IAV178" s="589"/>
      <c r="IAW178" s="587"/>
      <c r="IAX178" s="588"/>
      <c r="IAY178" s="597"/>
      <c r="IAZ178" s="589"/>
      <c r="IBA178" s="587"/>
      <c r="IBB178" s="588"/>
      <c r="IBC178" s="597"/>
      <c r="IBD178" s="589"/>
      <c r="IBE178" s="587"/>
      <c r="IBF178" s="588"/>
      <c r="IBG178" s="597"/>
      <c r="IBH178" s="589"/>
      <c r="IBI178" s="587"/>
      <c r="IBJ178" s="588"/>
      <c r="IBK178" s="597"/>
      <c r="IBL178" s="589"/>
      <c r="IBM178" s="587"/>
      <c r="IBN178" s="588"/>
      <c r="IBO178" s="597"/>
      <c r="IBP178" s="589"/>
      <c r="IBQ178" s="587"/>
      <c r="IBR178" s="588"/>
      <c r="IBS178" s="597"/>
      <c r="IBT178" s="589"/>
      <c r="IBU178" s="587"/>
      <c r="IBV178" s="588"/>
      <c r="IBW178" s="597"/>
      <c r="IBX178" s="589"/>
      <c r="IBY178" s="587"/>
      <c r="IBZ178" s="588"/>
      <c r="ICA178" s="597"/>
      <c r="ICB178" s="589"/>
      <c r="ICC178" s="587"/>
      <c r="ICD178" s="588"/>
      <c r="ICE178" s="597"/>
      <c r="ICF178" s="589"/>
      <c r="ICG178" s="587"/>
      <c r="ICH178" s="588"/>
      <c r="ICI178" s="597"/>
      <c r="ICJ178" s="589"/>
      <c r="ICK178" s="587"/>
      <c r="ICL178" s="588"/>
      <c r="ICM178" s="597"/>
      <c r="ICN178" s="589"/>
      <c r="ICO178" s="587"/>
      <c r="ICP178" s="588"/>
      <c r="ICQ178" s="597"/>
      <c r="ICR178" s="589"/>
      <c r="ICS178" s="587"/>
      <c r="ICT178" s="588"/>
      <c r="ICU178" s="597"/>
      <c r="ICV178" s="589"/>
      <c r="ICW178" s="587"/>
      <c r="ICX178" s="588"/>
      <c r="ICY178" s="597"/>
      <c r="ICZ178" s="589"/>
      <c r="IDA178" s="587"/>
      <c r="IDB178" s="588"/>
      <c r="IDC178" s="597"/>
      <c r="IDD178" s="589"/>
      <c r="IDE178" s="587"/>
      <c r="IDF178" s="588"/>
      <c r="IDG178" s="597"/>
      <c r="IDH178" s="589"/>
      <c r="IDI178" s="587"/>
      <c r="IDJ178" s="588"/>
      <c r="IDK178" s="597"/>
      <c r="IDL178" s="589"/>
      <c r="IDM178" s="587"/>
      <c r="IDN178" s="588"/>
      <c r="IDO178" s="597"/>
      <c r="IDP178" s="589"/>
      <c r="IDQ178" s="587"/>
      <c r="IDR178" s="588"/>
      <c r="IDS178" s="597"/>
      <c r="IDT178" s="589"/>
      <c r="IDU178" s="587"/>
      <c r="IDV178" s="588"/>
      <c r="IDW178" s="597"/>
      <c r="IDX178" s="589"/>
      <c r="IDY178" s="587"/>
      <c r="IDZ178" s="588"/>
      <c r="IEA178" s="597"/>
      <c r="IEB178" s="589"/>
      <c r="IEC178" s="587"/>
      <c r="IED178" s="588"/>
      <c r="IEE178" s="597"/>
      <c r="IEF178" s="589"/>
      <c r="IEG178" s="587"/>
      <c r="IEH178" s="588"/>
      <c r="IEI178" s="597"/>
      <c r="IEJ178" s="589"/>
      <c r="IEK178" s="587"/>
      <c r="IEL178" s="588"/>
      <c r="IEM178" s="597"/>
      <c r="IEN178" s="589"/>
      <c r="IEO178" s="587"/>
      <c r="IEP178" s="588"/>
      <c r="IEQ178" s="597"/>
      <c r="IER178" s="589"/>
      <c r="IES178" s="587"/>
      <c r="IET178" s="588"/>
      <c r="IEU178" s="597"/>
      <c r="IEV178" s="589"/>
      <c r="IEW178" s="587"/>
      <c r="IEX178" s="588"/>
      <c r="IEY178" s="597"/>
      <c r="IEZ178" s="589"/>
      <c r="IFA178" s="587"/>
      <c r="IFB178" s="588"/>
      <c r="IFC178" s="597"/>
      <c r="IFD178" s="589"/>
      <c r="IFE178" s="587"/>
      <c r="IFF178" s="588"/>
      <c r="IFG178" s="597"/>
      <c r="IFH178" s="589"/>
      <c r="IFI178" s="587"/>
      <c r="IFJ178" s="588"/>
      <c r="IFK178" s="597"/>
      <c r="IFL178" s="589"/>
      <c r="IFM178" s="587"/>
      <c r="IFN178" s="588"/>
      <c r="IFO178" s="597"/>
      <c r="IFP178" s="589"/>
      <c r="IFQ178" s="587"/>
      <c r="IFR178" s="588"/>
      <c r="IFS178" s="597"/>
      <c r="IFT178" s="589"/>
      <c r="IFU178" s="587"/>
      <c r="IFV178" s="588"/>
      <c r="IFW178" s="597"/>
      <c r="IFX178" s="589"/>
      <c r="IFY178" s="587"/>
      <c r="IFZ178" s="588"/>
      <c r="IGA178" s="597"/>
      <c r="IGB178" s="589"/>
      <c r="IGC178" s="587"/>
      <c r="IGD178" s="588"/>
      <c r="IGE178" s="597"/>
      <c r="IGF178" s="589"/>
      <c r="IGG178" s="587"/>
      <c r="IGH178" s="588"/>
      <c r="IGI178" s="597"/>
      <c r="IGJ178" s="589"/>
      <c r="IGK178" s="587"/>
      <c r="IGL178" s="588"/>
      <c r="IGM178" s="597"/>
      <c r="IGN178" s="589"/>
      <c r="IGO178" s="587"/>
      <c r="IGP178" s="588"/>
      <c r="IGQ178" s="597"/>
      <c r="IGR178" s="589"/>
      <c r="IGS178" s="587"/>
      <c r="IGT178" s="588"/>
      <c r="IGU178" s="597"/>
      <c r="IGV178" s="589"/>
      <c r="IGW178" s="587"/>
      <c r="IGX178" s="588"/>
      <c r="IGY178" s="597"/>
      <c r="IGZ178" s="589"/>
      <c r="IHA178" s="587"/>
      <c r="IHB178" s="588"/>
      <c r="IHC178" s="597"/>
      <c r="IHD178" s="589"/>
      <c r="IHE178" s="587"/>
      <c r="IHF178" s="588"/>
      <c r="IHG178" s="597"/>
      <c r="IHH178" s="589"/>
      <c r="IHI178" s="587"/>
      <c r="IHJ178" s="588"/>
      <c r="IHK178" s="597"/>
      <c r="IHL178" s="589"/>
      <c r="IHM178" s="587"/>
      <c r="IHN178" s="588"/>
      <c r="IHO178" s="597"/>
      <c r="IHP178" s="589"/>
      <c r="IHQ178" s="587"/>
      <c r="IHR178" s="588"/>
      <c r="IHS178" s="597"/>
      <c r="IHT178" s="589"/>
      <c r="IHU178" s="587"/>
      <c r="IHV178" s="588"/>
      <c r="IHW178" s="597"/>
      <c r="IHX178" s="589"/>
      <c r="IHY178" s="587"/>
      <c r="IHZ178" s="588"/>
      <c r="IIA178" s="597"/>
      <c r="IIB178" s="589"/>
      <c r="IIC178" s="587"/>
      <c r="IID178" s="588"/>
      <c r="IIE178" s="597"/>
      <c r="IIF178" s="589"/>
      <c r="IIG178" s="587"/>
      <c r="IIH178" s="588"/>
      <c r="III178" s="597"/>
      <c r="IIJ178" s="589"/>
      <c r="IIK178" s="587"/>
      <c r="IIL178" s="588"/>
      <c r="IIM178" s="597"/>
      <c r="IIN178" s="589"/>
      <c r="IIO178" s="587"/>
      <c r="IIP178" s="588"/>
      <c r="IIQ178" s="597"/>
      <c r="IIR178" s="589"/>
      <c r="IIS178" s="587"/>
      <c r="IIT178" s="588"/>
      <c r="IIU178" s="597"/>
      <c r="IIV178" s="589"/>
      <c r="IIW178" s="587"/>
      <c r="IIX178" s="588"/>
      <c r="IIY178" s="597"/>
      <c r="IIZ178" s="589"/>
      <c r="IJA178" s="587"/>
      <c r="IJB178" s="588"/>
      <c r="IJC178" s="597"/>
      <c r="IJD178" s="589"/>
      <c r="IJE178" s="587"/>
      <c r="IJF178" s="588"/>
      <c r="IJG178" s="597"/>
      <c r="IJH178" s="589"/>
      <c r="IJI178" s="587"/>
      <c r="IJJ178" s="588"/>
      <c r="IJK178" s="597"/>
      <c r="IJL178" s="589"/>
      <c r="IJM178" s="587"/>
      <c r="IJN178" s="588"/>
      <c r="IJO178" s="597"/>
      <c r="IJP178" s="589"/>
      <c r="IJQ178" s="587"/>
      <c r="IJR178" s="588"/>
      <c r="IJS178" s="597"/>
      <c r="IJT178" s="589"/>
      <c r="IJU178" s="587"/>
      <c r="IJV178" s="588"/>
      <c r="IJW178" s="597"/>
      <c r="IJX178" s="589"/>
      <c r="IJY178" s="587"/>
      <c r="IJZ178" s="588"/>
      <c r="IKA178" s="597"/>
      <c r="IKB178" s="589"/>
      <c r="IKC178" s="587"/>
      <c r="IKD178" s="588"/>
      <c r="IKE178" s="597"/>
      <c r="IKF178" s="589"/>
      <c r="IKG178" s="587"/>
      <c r="IKH178" s="588"/>
      <c r="IKI178" s="597"/>
      <c r="IKJ178" s="589"/>
      <c r="IKK178" s="587"/>
      <c r="IKL178" s="588"/>
      <c r="IKM178" s="597"/>
      <c r="IKN178" s="589"/>
      <c r="IKO178" s="587"/>
      <c r="IKP178" s="588"/>
      <c r="IKQ178" s="597"/>
      <c r="IKR178" s="589"/>
      <c r="IKS178" s="587"/>
      <c r="IKT178" s="588"/>
      <c r="IKU178" s="597"/>
      <c r="IKV178" s="589"/>
      <c r="IKW178" s="587"/>
      <c r="IKX178" s="588"/>
      <c r="IKY178" s="597"/>
      <c r="IKZ178" s="589"/>
      <c r="ILA178" s="587"/>
      <c r="ILB178" s="588"/>
      <c r="ILC178" s="597"/>
      <c r="ILD178" s="589"/>
      <c r="ILE178" s="587"/>
      <c r="ILF178" s="588"/>
      <c r="ILG178" s="597"/>
      <c r="ILH178" s="589"/>
      <c r="ILI178" s="587"/>
      <c r="ILJ178" s="588"/>
      <c r="ILK178" s="597"/>
      <c r="ILL178" s="589"/>
      <c r="ILM178" s="587"/>
      <c r="ILN178" s="588"/>
      <c r="ILO178" s="597"/>
      <c r="ILP178" s="589"/>
      <c r="ILQ178" s="587"/>
      <c r="ILR178" s="588"/>
      <c r="ILS178" s="597"/>
      <c r="ILT178" s="589"/>
      <c r="ILU178" s="587"/>
      <c r="ILV178" s="588"/>
      <c r="ILW178" s="597"/>
      <c r="ILX178" s="589"/>
      <c r="ILY178" s="587"/>
      <c r="ILZ178" s="588"/>
      <c r="IMA178" s="597"/>
      <c r="IMB178" s="589"/>
      <c r="IMC178" s="587"/>
      <c r="IMD178" s="588"/>
      <c r="IME178" s="597"/>
      <c r="IMF178" s="589"/>
      <c r="IMG178" s="587"/>
      <c r="IMH178" s="588"/>
      <c r="IMI178" s="597"/>
      <c r="IMJ178" s="589"/>
      <c r="IMK178" s="587"/>
      <c r="IML178" s="588"/>
      <c r="IMM178" s="597"/>
      <c r="IMN178" s="589"/>
      <c r="IMO178" s="587"/>
      <c r="IMP178" s="588"/>
      <c r="IMQ178" s="597"/>
      <c r="IMR178" s="589"/>
      <c r="IMS178" s="587"/>
      <c r="IMT178" s="588"/>
      <c r="IMU178" s="597"/>
      <c r="IMV178" s="589"/>
      <c r="IMW178" s="587"/>
      <c r="IMX178" s="588"/>
      <c r="IMY178" s="597"/>
      <c r="IMZ178" s="589"/>
      <c r="INA178" s="587"/>
      <c r="INB178" s="588"/>
      <c r="INC178" s="597"/>
      <c r="IND178" s="589"/>
      <c r="INE178" s="587"/>
      <c r="INF178" s="588"/>
      <c r="ING178" s="597"/>
      <c r="INH178" s="589"/>
      <c r="INI178" s="587"/>
      <c r="INJ178" s="588"/>
      <c r="INK178" s="597"/>
      <c r="INL178" s="589"/>
      <c r="INM178" s="587"/>
      <c r="INN178" s="588"/>
      <c r="INO178" s="597"/>
      <c r="INP178" s="589"/>
      <c r="INQ178" s="587"/>
      <c r="INR178" s="588"/>
      <c r="INS178" s="597"/>
      <c r="INT178" s="589"/>
      <c r="INU178" s="587"/>
      <c r="INV178" s="588"/>
      <c r="INW178" s="597"/>
      <c r="INX178" s="589"/>
      <c r="INY178" s="587"/>
      <c r="INZ178" s="588"/>
      <c r="IOA178" s="597"/>
      <c r="IOB178" s="589"/>
      <c r="IOC178" s="587"/>
      <c r="IOD178" s="588"/>
      <c r="IOE178" s="597"/>
      <c r="IOF178" s="589"/>
      <c r="IOG178" s="587"/>
      <c r="IOH178" s="588"/>
      <c r="IOI178" s="597"/>
      <c r="IOJ178" s="589"/>
      <c r="IOK178" s="587"/>
      <c r="IOL178" s="588"/>
      <c r="IOM178" s="597"/>
      <c r="ION178" s="589"/>
      <c r="IOO178" s="587"/>
      <c r="IOP178" s="588"/>
      <c r="IOQ178" s="597"/>
      <c r="IOR178" s="589"/>
      <c r="IOS178" s="587"/>
      <c r="IOT178" s="588"/>
      <c r="IOU178" s="597"/>
      <c r="IOV178" s="589"/>
      <c r="IOW178" s="587"/>
      <c r="IOX178" s="588"/>
      <c r="IOY178" s="597"/>
      <c r="IOZ178" s="589"/>
      <c r="IPA178" s="587"/>
      <c r="IPB178" s="588"/>
      <c r="IPC178" s="597"/>
      <c r="IPD178" s="589"/>
      <c r="IPE178" s="587"/>
      <c r="IPF178" s="588"/>
      <c r="IPG178" s="597"/>
      <c r="IPH178" s="589"/>
      <c r="IPI178" s="587"/>
      <c r="IPJ178" s="588"/>
      <c r="IPK178" s="597"/>
      <c r="IPL178" s="589"/>
      <c r="IPM178" s="587"/>
      <c r="IPN178" s="588"/>
      <c r="IPO178" s="597"/>
      <c r="IPP178" s="589"/>
      <c r="IPQ178" s="587"/>
      <c r="IPR178" s="588"/>
      <c r="IPS178" s="597"/>
      <c r="IPT178" s="589"/>
      <c r="IPU178" s="587"/>
      <c r="IPV178" s="588"/>
      <c r="IPW178" s="597"/>
      <c r="IPX178" s="589"/>
      <c r="IPY178" s="587"/>
      <c r="IPZ178" s="588"/>
      <c r="IQA178" s="597"/>
      <c r="IQB178" s="589"/>
      <c r="IQC178" s="587"/>
      <c r="IQD178" s="588"/>
      <c r="IQE178" s="597"/>
      <c r="IQF178" s="589"/>
      <c r="IQG178" s="587"/>
      <c r="IQH178" s="588"/>
      <c r="IQI178" s="597"/>
      <c r="IQJ178" s="589"/>
      <c r="IQK178" s="587"/>
      <c r="IQL178" s="588"/>
      <c r="IQM178" s="597"/>
      <c r="IQN178" s="589"/>
      <c r="IQO178" s="587"/>
      <c r="IQP178" s="588"/>
      <c r="IQQ178" s="597"/>
      <c r="IQR178" s="589"/>
      <c r="IQS178" s="587"/>
      <c r="IQT178" s="588"/>
      <c r="IQU178" s="597"/>
      <c r="IQV178" s="589"/>
      <c r="IQW178" s="587"/>
      <c r="IQX178" s="588"/>
      <c r="IQY178" s="597"/>
      <c r="IQZ178" s="589"/>
      <c r="IRA178" s="587"/>
      <c r="IRB178" s="588"/>
      <c r="IRC178" s="597"/>
      <c r="IRD178" s="589"/>
      <c r="IRE178" s="587"/>
      <c r="IRF178" s="588"/>
      <c r="IRG178" s="597"/>
      <c r="IRH178" s="589"/>
      <c r="IRI178" s="587"/>
      <c r="IRJ178" s="588"/>
      <c r="IRK178" s="597"/>
      <c r="IRL178" s="589"/>
      <c r="IRM178" s="587"/>
      <c r="IRN178" s="588"/>
      <c r="IRO178" s="597"/>
      <c r="IRP178" s="589"/>
      <c r="IRQ178" s="587"/>
      <c r="IRR178" s="588"/>
      <c r="IRS178" s="597"/>
      <c r="IRT178" s="589"/>
      <c r="IRU178" s="587"/>
      <c r="IRV178" s="588"/>
      <c r="IRW178" s="597"/>
      <c r="IRX178" s="589"/>
      <c r="IRY178" s="587"/>
      <c r="IRZ178" s="588"/>
      <c r="ISA178" s="597"/>
      <c r="ISB178" s="589"/>
      <c r="ISC178" s="587"/>
      <c r="ISD178" s="588"/>
      <c r="ISE178" s="597"/>
      <c r="ISF178" s="589"/>
      <c r="ISG178" s="587"/>
      <c r="ISH178" s="588"/>
      <c r="ISI178" s="597"/>
      <c r="ISJ178" s="589"/>
      <c r="ISK178" s="587"/>
      <c r="ISL178" s="588"/>
      <c r="ISM178" s="597"/>
      <c r="ISN178" s="589"/>
      <c r="ISO178" s="587"/>
      <c r="ISP178" s="588"/>
      <c r="ISQ178" s="597"/>
      <c r="ISR178" s="589"/>
      <c r="ISS178" s="587"/>
      <c r="IST178" s="588"/>
      <c r="ISU178" s="597"/>
      <c r="ISV178" s="589"/>
      <c r="ISW178" s="587"/>
      <c r="ISX178" s="588"/>
      <c r="ISY178" s="597"/>
      <c r="ISZ178" s="589"/>
      <c r="ITA178" s="587"/>
      <c r="ITB178" s="588"/>
      <c r="ITC178" s="597"/>
      <c r="ITD178" s="589"/>
      <c r="ITE178" s="587"/>
      <c r="ITF178" s="588"/>
      <c r="ITG178" s="597"/>
      <c r="ITH178" s="589"/>
      <c r="ITI178" s="587"/>
      <c r="ITJ178" s="588"/>
      <c r="ITK178" s="597"/>
      <c r="ITL178" s="589"/>
      <c r="ITM178" s="587"/>
      <c r="ITN178" s="588"/>
      <c r="ITO178" s="597"/>
      <c r="ITP178" s="589"/>
      <c r="ITQ178" s="587"/>
      <c r="ITR178" s="588"/>
      <c r="ITS178" s="597"/>
      <c r="ITT178" s="589"/>
      <c r="ITU178" s="587"/>
      <c r="ITV178" s="588"/>
      <c r="ITW178" s="597"/>
      <c r="ITX178" s="589"/>
      <c r="ITY178" s="587"/>
      <c r="ITZ178" s="588"/>
      <c r="IUA178" s="597"/>
      <c r="IUB178" s="589"/>
      <c r="IUC178" s="587"/>
      <c r="IUD178" s="588"/>
      <c r="IUE178" s="597"/>
      <c r="IUF178" s="589"/>
      <c r="IUG178" s="587"/>
      <c r="IUH178" s="588"/>
      <c r="IUI178" s="597"/>
      <c r="IUJ178" s="589"/>
      <c r="IUK178" s="587"/>
      <c r="IUL178" s="588"/>
      <c r="IUM178" s="597"/>
      <c r="IUN178" s="589"/>
      <c r="IUO178" s="587"/>
      <c r="IUP178" s="588"/>
      <c r="IUQ178" s="597"/>
      <c r="IUR178" s="589"/>
      <c r="IUS178" s="587"/>
      <c r="IUT178" s="588"/>
      <c r="IUU178" s="597"/>
      <c r="IUV178" s="589"/>
      <c r="IUW178" s="587"/>
      <c r="IUX178" s="588"/>
      <c r="IUY178" s="597"/>
      <c r="IUZ178" s="589"/>
      <c r="IVA178" s="587"/>
      <c r="IVB178" s="588"/>
      <c r="IVC178" s="597"/>
      <c r="IVD178" s="589"/>
      <c r="IVE178" s="587"/>
      <c r="IVF178" s="588"/>
      <c r="IVG178" s="597"/>
      <c r="IVH178" s="589"/>
      <c r="IVI178" s="587"/>
      <c r="IVJ178" s="588"/>
      <c r="IVK178" s="597"/>
      <c r="IVL178" s="589"/>
      <c r="IVM178" s="587"/>
      <c r="IVN178" s="588"/>
      <c r="IVO178" s="597"/>
      <c r="IVP178" s="589"/>
      <c r="IVQ178" s="587"/>
      <c r="IVR178" s="588"/>
      <c r="IVS178" s="597"/>
      <c r="IVT178" s="589"/>
      <c r="IVU178" s="587"/>
      <c r="IVV178" s="588"/>
      <c r="IVW178" s="597"/>
      <c r="IVX178" s="589"/>
      <c r="IVY178" s="587"/>
      <c r="IVZ178" s="588"/>
      <c r="IWA178" s="597"/>
      <c r="IWB178" s="589"/>
      <c r="IWC178" s="587"/>
      <c r="IWD178" s="588"/>
      <c r="IWE178" s="597"/>
      <c r="IWF178" s="589"/>
      <c r="IWG178" s="587"/>
      <c r="IWH178" s="588"/>
      <c r="IWI178" s="597"/>
      <c r="IWJ178" s="589"/>
      <c r="IWK178" s="587"/>
      <c r="IWL178" s="588"/>
      <c r="IWM178" s="597"/>
      <c r="IWN178" s="589"/>
      <c r="IWO178" s="587"/>
      <c r="IWP178" s="588"/>
      <c r="IWQ178" s="597"/>
      <c r="IWR178" s="589"/>
      <c r="IWS178" s="587"/>
      <c r="IWT178" s="588"/>
      <c r="IWU178" s="597"/>
      <c r="IWV178" s="589"/>
      <c r="IWW178" s="587"/>
      <c r="IWX178" s="588"/>
      <c r="IWY178" s="597"/>
      <c r="IWZ178" s="589"/>
      <c r="IXA178" s="587"/>
      <c r="IXB178" s="588"/>
      <c r="IXC178" s="597"/>
      <c r="IXD178" s="589"/>
      <c r="IXE178" s="587"/>
      <c r="IXF178" s="588"/>
      <c r="IXG178" s="597"/>
      <c r="IXH178" s="589"/>
      <c r="IXI178" s="587"/>
      <c r="IXJ178" s="588"/>
      <c r="IXK178" s="597"/>
      <c r="IXL178" s="589"/>
      <c r="IXM178" s="587"/>
      <c r="IXN178" s="588"/>
      <c r="IXO178" s="597"/>
      <c r="IXP178" s="589"/>
      <c r="IXQ178" s="587"/>
      <c r="IXR178" s="588"/>
      <c r="IXS178" s="597"/>
      <c r="IXT178" s="589"/>
      <c r="IXU178" s="587"/>
      <c r="IXV178" s="588"/>
      <c r="IXW178" s="597"/>
      <c r="IXX178" s="589"/>
      <c r="IXY178" s="587"/>
      <c r="IXZ178" s="588"/>
      <c r="IYA178" s="597"/>
      <c r="IYB178" s="589"/>
      <c r="IYC178" s="587"/>
      <c r="IYD178" s="588"/>
      <c r="IYE178" s="597"/>
      <c r="IYF178" s="589"/>
      <c r="IYG178" s="587"/>
      <c r="IYH178" s="588"/>
      <c r="IYI178" s="597"/>
      <c r="IYJ178" s="589"/>
      <c r="IYK178" s="587"/>
      <c r="IYL178" s="588"/>
      <c r="IYM178" s="597"/>
      <c r="IYN178" s="589"/>
      <c r="IYO178" s="587"/>
      <c r="IYP178" s="588"/>
      <c r="IYQ178" s="597"/>
      <c r="IYR178" s="589"/>
      <c r="IYS178" s="587"/>
      <c r="IYT178" s="588"/>
      <c r="IYU178" s="597"/>
      <c r="IYV178" s="589"/>
      <c r="IYW178" s="587"/>
      <c r="IYX178" s="588"/>
      <c r="IYY178" s="597"/>
      <c r="IYZ178" s="589"/>
      <c r="IZA178" s="587"/>
      <c r="IZB178" s="588"/>
      <c r="IZC178" s="597"/>
      <c r="IZD178" s="589"/>
      <c r="IZE178" s="587"/>
      <c r="IZF178" s="588"/>
      <c r="IZG178" s="597"/>
      <c r="IZH178" s="589"/>
      <c r="IZI178" s="587"/>
      <c r="IZJ178" s="588"/>
      <c r="IZK178" s="597"/>
      <c r="IZL178" s="589"/>
      <c r="IZM178" s="587"/>
      <c r="IZN178" s="588"/>
      <c r="IZO178" s="597"/>
      <c r="IZP178" s="589"/>
      <c r="IZQ178" s="587"/>
      <c r="IZR178" s="588"/>
      <c r="IZS178" s="597"/>
      <c r="IZT178" s="589"/>
      <c r="IZU178" s="587"/>
      <c r="IZV178" s="588"/>
      <c r="IZW178" s="597"/>
      <c r="IZX178" s="589"/>
      <c r="IZY178" s="587"/>
      <c r="IZZ178" s="588"/>
      <c r="JAA178" s="597"/>
      <c r="JAB178" s="589"/>
      <c r="JAC178" s="587"/>
      <c r="JAD178" s="588"/>
      <c r="JAE178" s="597"/>
      <c r="JAF178" s="589"/>
      <c r="JAG178" s="587"/>
      <c r="JAH178" s="588"/>
      <c r="JAI178" s="597"/>
      <c r="JAJ178" s="589"/>
      <c r="JAK178" s="587"/>
      <c r="JAL178" s="588"/>
      <c r="JAM178" s="597"/>
      <c r="JAN178" s="589"/>
      <c r="JAO178" s="587"/>
      <c r="JAP178" s="588"/>
      <c r="JAQ178" s="597"/>
      <c r="JAR178" s="589"/>
      <c r="JAS178" s="587"/>
      <c r="JAT178" s="588"/>
      <c r="JAU178" s="597"/>
      <c r="JAV178" s="589"/>
      <c r="JAW178" s="587"/>
      <c r="JAX178" s="588"/>
      <c r="JAY178" s="597"/>
      <c r="JAZ178" s="589"/>
      <c r="JBA178" s="587"/>
      <c r="JBB178" s="588"/>
      <c r="JBC178" s="597"/>
      <c r="JBD178" s="589"/>
      <c r="JBE178" s="587"/>
      <c r="JBF178" s="588"/>
      <c r="JBG178" s="597"/>
      <c r="JBH178" s="589"/>
      <c r="JBI178" s="587"/>
      <c r="JBJ178" s="588"/>
      <c r="JBK178" s="597"/>
      <c r="JBL178" s="589"/>
      <c r="JBM178" s="587"/>
      <c r="JBN178" s="588"/>
      <c r="JBO178" s="597"/>
      <c r="JBP178" s="589"/>
      <c r="JBQ178" s="587"/>
      <c r="JBR178" s="588"/>
      <c r="JBS178" s="597"/>
      <c r="JBT178" s="589"/>
      <c r="JBU178" s="587"/>
      <c r="JBV178" s="588"/>
      <c r="JBW178" s="597"/>
      <c r="JBX178" s="589"/>
      <c r="JBY178" s="587"/>
      <c r="JBZ178" s="588"/>
      <c r="JCA178" s="597"/>
      <c r="JCB178" s="589"/>
      <c r="JCC178" s="587"/>
      <c r="JCD178" s="588"/>
      <c r="JCE178" s="597"/>
      <c r="JCF178" s="589"/>
      <c r="JCG178" s="587"/>
      <c r="JCH178" s="588"/>
      <c r="JCI178" s="597"/>
      <c r="JCJ178" s="589"/>
      <c r="JCK178" s="587"/>
      <c r="JCL178" s="588"/>
      <c r="JCM178" s="597"/>
      <c r="JCN178" s="589"/>
      <c r="JCO178" s="587"/>
      <c r="JCP178" s="588"/>
      <c r="JCQ178" s="597"/>
      <c r="JCR178" s="589"/>
      <c r="JCS178" s="587"/>
      <c r="JCT178" s="588"/>
      <c r="JCU178" s="597"/>
      <c r="JCV178" s="589"/>
      <c r="JCW178" s="587"/>
      <c r="JCX178" s="588"/>
      <c r="JCY178" s="597"/>
      <c r="JCZ178" s="589"/>
      <c r="JDA178" s="587"/>
      <c r="JDB178" s="588"/>
      <c r="JDC178" s="597"/>
      <c r="JDD178" s="589"/>
      <c r="JDE178" s="587"/>
      <c r="JDF178" s="588"/>
      <c r="JDG178" s="597"/>
      <c r="JDH178" s="589"/>
      <c r="JDI178" s="587"/>
      <c r="JDJ178" s="588"/>
      <c r="JDK178" s="597"/>
      <c r="JDL178" s="589"/>
      <c r="JDM178" s="587"/>
      <c r="JDN178" s="588"/>
      <c r="JDO178" s="597"/>
      <c r="JDP178" s="589"/>
      <c r="JDQ178" s="587"/>
      <c r="JDR178" s="588"/>
      <c r="JDS178" s="597"/>
      <c r="JDT178" s="589"/>
      <c r="JDU178" s="587"/>
      <c r="JDV178" s="588"/>
      <c r="JDW178" s="597"/>
      <c r="JDX178" s="589"/>
      <c r="JDY178" s="587"/>
      <c r="JDZ178" s="588"/>
      <c r="JEA178" s="597"/>
      <c r="JEB178" s="589"/>
      <c r="JEC178" s="587"/>
      <c r="JED178" s="588"/>
      <c r="JEE178" s="597"/>
      <c r="JEF178" s="589"/>
      <c r="JEG178" s="587"/>
      <c r="JEH178" s="588"/>
      <c r="JEI178" s="597"/>
      <c r="JEJ178" s="589"/>
      <c r="JEK178" s="587"/>
      <c r="JEL178" s="588"/>
      <c r="JEM178" s="597"/>
      <c r="JEN178" s="589"/>
      <c r="JEO178" s="587"/>
      <c r="JEP178" s="588"/>
      <c r="JEQ178" s="597"/>
      <c r="JER178" s="589"/>
      <c r="JES178" s="587"/>
      <c r="JET178" s="588"/>
      <c r="JEU178" s="597"/>
      <c r="JEV178" s="589"/>
      <c r="JEW178" s="587"/>
      <c r="JEX178" s="588"/>
      <c r="JEY178" s="597"/>
      <c r="JEZ178" s="589"/>
      <c r="JFA178" s="587"/>
      <c r="JFB178" s="588"/>
      <c r="JFC178" s="597"/>
      <c r="JFD178" s="589"/>
      <c r="JFE178" s="587"/>
      <c r="JFF178" s="588"/>
      <c r="JFG178" s="597"/>
      <c r="JFH178" s="589"/>
      <c r="JFI178" s="587"/>
      <c r="JFJ178" s="588"/>
      <c r="JFK178" s="597"/>
      <c r="JFL178" s="589"/>
      <c r="JFM178" s="587"/>
      <c r="JFN178" s="588"/>
      <c r="JFO178" s="597"/>
      <c r="JFP178" s="589"/>
      <c r="JFQ178" s="587"/>
      <c r="JFR178" s="588"/>
      <c r="JFS178" s="597"/>
      <c r="JFT178" s="589"/>
      <c r="JFU178" s="587"/>
      <c r="JFV178" s="588"/>
      <c r="JFW178" s="597"/>
      <c r="JFX178" s="589"/>
      <c r="JFY178" s="587"/>
      <c r="JFZ178" s="588"/>
      <c r="JGA178" s="597"/>
      <c r="JGB178" s="589"/>
      <c r="JGC178" s="587"/>
      <c r="JGD178" s="588"/>
      <c r="JGE178" s="597"/>
      <c r="JGF178" s="589"/>
      <c r="JGG178" s="587"/>
      <c r="JGH178" s="588"/>
      <c r="JGI178" s="597"/>
      <c r="JGJ178" s="589"/>
      <c r="JGK178" s="587"/>
      <c r="JGL178" s="588"/>
      <c r="JGM178" s="597"/>
      <c r="JGN178" s="589"/>
      <c r="JGO178" s="587"/>
      <c r="JGP178" s="588"/>
      <c r="JGQ178" s="597"/>
      <c r="JGR178" s="589"/>
      <c r="JGS178" s="587"/>
      <c r="JGT178" s="588"/>
      <c r="JGU178" s="597"/>
      <c r="JGV178" s="589"/>
      <c r="JGW178" s="587"/>
      <c r="JGX178" s="588"/>
      <c r="JGY178" s="597"/>
      <c r="JGZ178" s="589"/>
      <c r="JHA178" s="587"/>
      <c r="JHB178" s="588"/>
      <c r="JHC178" s="597"/>
      <c r="JHD178" s="589"/>
      <c r="JHE178" s="587"/>
      <c r="JHF178" s="588"/>
      <c r="JHG178" s="597"/>
      <c r="JHH178" s="589"/>
      <c r="JHI178" s="587"/>
      <c r="JHJ178" s="588"/>
      <c r="JHK178" s="597"/>
      <c r="JHL178" s="589"/>
      <c r="JHM178" s="587"/>
      <c r="JHN178" s="588"/>
      <c r="JHO178" s="597"/>
      <c r="JHP178" s="589"/>
      <c r="JHQ178" s="587"/>
      <c r="JHR178" s="588"/>
      <c r="JHS178" s="597"/>
      <c r="JHT178" s="589"/>
      <c r="JHU178" s="587"/>
      <c r="JHV178" s="588"/>
      <c r="JHW178" s="597"/>
      <c r="JHX178" s="589"/>
      <c r="JHY178" s="587"/>
      <c r="JHZ178" s="588"/>
      <c r="JIA178" s="597"/>
      <c r="JIB178" s="589"/>
      <c r="JIC178" s="587"/>
      <c r="JID178" s="588"/>
      <c r="JIE178" s="597"/>
      <c r="JIF178" s="589"/>
      <c r="JIG178" s="587"/>
      <c r="JIH178" s="588"/>
      <c r="JII178" s="597"/>
      <c r="JIJ178" s="589"/>
      <c r="JIK178" s="587"/>
      <c r="JIL178" s="588"/>
      <c r="JIM178" s="597"/>
      <c r="JIN178" s="589"/>
      <c r="JIO178" s="587"/>
      <c r="JIP178" s="588"/>
      <c r="JIQ178" s="597"/>
      <c r="JIR178" s="589"/>
      <c r="JIS178" s="587"/>
      <c r="JIT178" s="588"/>
      <c r="JIU178" s="597"/>
      <c r="JIV178" s="589"/>
      <c r="JIW178" s="587"/>
      <c r="JIX178" s="588"/>
      <c r="JIY178" s="597"/>
      <c r="JIZ178" s="589"/>
      <c r="JJA178" s="587"/>
      <c r="JJB178" s="588"/>
      <c r="JJC178" s="597"/>
      <c r="JJD178" s="589"/>
      <c r="JJE178" s="587"/>
      <c r="JJF178" s="588"/>
      <c r="JJG178" s="597"/>
      <c r="JJH178" s="589"/>
      <c r="JJI178" s="587"/>
      <c r="JJJ178" s="588"/>
      <c r="JJK178" s="597"/>
      <c r="JJL178" s="589"/>
      <c r="JJM178" s="587"/>
      <c r="JJN178" s="588"/>
      <c r="JJO178" s="597"/>
      <c r="JJP178" s="589"/>
      <c r="JJQ178" s="587"/>
      <c r="JJR178" s="588"/>
      <c r="JJS178" s="597"/>
      <c r="JJT178" s="589"/>
      <c r="JJU178" s="587"/>
      <c r="JJV178" s="588"/>
      <c r="JJW178" s="597"/>
      <c r="JJX178" s="589"/>
      <c r="JJY178" s="587"/>
      <c r="JJZ178" s="588"/>
      <c r="JKA178" s="597"/>
      <c r="JKB178" s="589"/>
      <c r="JKC178" s="587"/>
      <c r="JKD178" s="588"/>
      <c r="JKE178" s="597"/>
      <c r="JKF178" s="589"/>
      <c r="JKG178" s="587"/>
      <c r="JKH178" s="588"/>
      <c r="JKI178" s="597"/>
      <c r="JKJ178" s="589"/>
      <c r="JKK178" s="587"/>
      <c r="JKL178" s="588"/>
      <c r="JKM178" s="597"/>
      <c r="JKN178" s="589"/>
      <c r="JKO178" s="587"/>
      <c r="JKP178" s="588"/>
      <c r="JKQ178" s="597"/>
      <c r="JKR178" s="589"/>
      <c r="JKS178" s="587"/>
      <c r="JKT178" s="588"/>
      <c r="JKU178" s="597"/>
      <c r="JKV178" s="589"/>
      <c r="JKW178" s="587"/>
      <c r="JKX178" s="588"/>
      <c r="JKY178" s="597"/>
      <c r="JKZ178" s="589"/>
      <c r="JLA178" s="587"/>
      <c r="JLB178" s="588"/>
      <c r="JLC178" s="597"/>
      <c r="JLD178" s="589"/>
      <c r="JLE178" s="587"/>
      <c r="JLF178" s="588"/>
      <c r="JLG178" s="597"/>
      <c r="JLH178" s="589"/>
      <c r="JLI178" s="587"/>
      <c r="JLJ178" s="588"/>
      <c r="JLK178" s="597"/>
      <c r="JLL178" s="589"/>
      <c r="JLM178" s="587"/>
      <c r="JLN178" s="588"/>
      <c r="JLO178" s="597"/>
      <c r="JLP178" s="589"/>
      <c r="JLQ178" s="587"/>
      <c r="JLR178" s="588"/>
      <c r="JLS178" s="597"/>
      <c r="JLT178" s="589"/>
      <c r="JLU178" s="587"/>
      <c r="JLV178" s="588"/>
      <c r="JLW178" s="597"/>
      <c r="JLX178" s="589"/>
      <c r="JLY178" s="587"/>
      <c r="JLZ178" s="588"/>
      <c r="JMA178" s="597"/>
      <c r="JMB178" s="589"/>
      <c r="JMC178" s="587"/>
      <c r="JMD178" s="588"/>
      <c r="JME178" s="597"/>
      <c r="JMF178" s="589"/>
      <c r="JMG178" s="587"/>
      <c r="JMH178" s="588"/>
      <c r="JMI178" s="597"/>
      <c r="JMJ178" s="589"/>
      <c r="JMK178" s="587"/>
      <c r="JML178" s="588"/>
      <c r="JMM178" s="597"/>
      <c r="JMN178" s="589"/>
      <c r="JMO178" s="587"/>
      <c r="JMP178" s="588"/>
      <c r="JMQ178" s="597"/>
      <c r="JMR178" s="589"/>
      <c r="JMS178" s="587"/>
      <c r="JMT178" s="588"/>
      <c r="JMU178" s="597"/>
      <c r="JMV178" s="589"/>
      <c r="JMW178" s="587"/>
      <c r="JMX178" s="588"/>
      <c r="JMY178" s="597"/>
      <c r="JMZ178" s="589"/>
      <c r="JNA178" s="587"/>
      <c r="JNB178" s="588"/>
      <c r="JNC178" s="597"/>
      <c r="JND178" s="589"/>
      <c r="JNE178" s="587"/>
      <c r="JNF178" s="588"/>
      <c r="JNG178" s="597"/>
      <c r="JNH178" s="589"/>
      <c r="JNI178" s="587"/>
      <c r="JNJ178" s="588"/>
      <c r="JNK178" s="597"/>
      <c r="JNL178" s="589"/>
      <c r="JNM178" s="587"/>
      <c r="JNN178" s="588"/>
      <c r="JNO178" s="597"/>
      <c r="JNP178" s="589"/>
      <c r="JNQ178" s="587"/>
      <c r="JNR178" s="588"/>
      <c r="JNS178" s="597"/>
      <c r="JNT178" s="589"/>
      <c r="JNU178" s="587"/>
      <c r="JNV178" s="588"/>
      <c r="JNW178" s="597"/>
      <c r="JNX178" s="589"/>
      <c r="JNY178" s="587"/>
      <c r="JNZ178" s="588"/>
      <c r="JOA178" s="597"/>
      <c r="JOB178" s="589"/>
      <c r="JOC178" s="587"/>
      <c r="JOD178" s="588"/>
      <c r="JOE178" s="597"/>
      <c r="JOF178" s="589"/>
      <c r="JOG178" s="587"/>
      <c r="JOH178" s="588"/>
      <c r="JOI178" s="597"/>
      <c r="JOJ178" s="589"/>
      <c r="JOK178" s="587"/>
      <c r="JOL178" s="588"/>
      <c r="JOM178" s="597"/>
      <c r="JON178" s="589"/>
      <c r="JOO178" s="587"/>
      <c r="JOP178" s="588"/>
      <c r="JOQ178" s="597"/>
      <c r="JOR178" s="589"/>
      <c r="JOS178" s="587"/>
      <c r="JOT178" s="588"/>
      <c r="JOU178" s="597"/>
      <c r="JOV178" s="589"/>
      <c r="JOW178" s="587"/>
      <c r="JOX178" s="588"/>
      <c r="JOY178" s="597"/>
      <c r="JOZ178" s="589"/>
      <c r="JPA178" s="587"/>
      <c r="JPB178" s="588"/>
      <c r="JPC178" s="597"/>
      <c r="JPD178" s="589"/>
      <c r="JPE178" s="587"/>
      <c r="JPF178" s="588"/>
      <c r="JPG178" s="597"/>
      <c r="JPH178" s="589"/>
      <c r="JPI178" s="587"/>
      <c r="JPJ178" s="588"/>
      <c r="JPK178" s="597"/>
      <c r="JPL178" s="589"/>
      <c r="JPM178" s="587"/>
      <c r="JPN178" s="588"/>
      <c r="JPO178" s="597"/>
      <c r="JPP178" s="589"/>
      <c r="JPQ178" s="587"/>
      <c r="JPR178" s="588"/>
      <c r="JPS178" s="597"/>
      <c r="JPT178" s="589"/>
      <c r="JPU178" s="587"/>
      <c r="JPV178" s="588"/>
      <c r="JPW178" s="597"/>
      <c r="JPX178" s="589"/>
      <c r="JPY178" s="587"/>
      <c r="JPZ178" s="588"/>
      <c r="JQA178" s="597"/>
      <c r="JQB178" s="589"/>
      <c r="JQC178" s="587"/>
      <c r="JQD178" s="588"/>
      <c r="JQE178" s="597"/>
      <c r="JQF178" s="589"/>
      <c r="JQG178" s="587"/>
      <c r="JQH178" s="588"/>
      <c r="JQI178" s="597"/>
      <c r="JQJ178" s="589"/>
      <c r="JQK178" s="587"/>
      <c r="JQL178" s="588"/>
      <c r="JQM178" s="597"/>
      <c r="JQN178" s="589"/>
      <c r="JQO178" s="587"/>
      <c r="JQP178" s="588"/>
      <c r="JQQ178" s="597"/>
      <c r="JQR178" s="589"/>
      <c r="JQS178" s="587"/>
      <c r="JQT178" s="588"/>
      <c r="JQU178" s="597"/>
      <c r="JQV178" s="589"/>
      <c r="JQW178" s="587"/>
      <c r="JQX178" s="588"/>
      <c r="JQY178" s="597"/>
      <c r="JQZ178" s="589"/>
      <c r="JRA178" s="587"/>
      <c r="JRB178" s="588"/>
      <c r="JRC178" s="597"/>
      <c r="JRD178" s="589"/>
      <c r="JRE178" s="587"/>
      <c r="JRF178" s="588"/>
      <c r="JRG178" s="597"/>
      <c r="JRH178" s="589"/>
      <c r="JRI178" s="587"/>
      <c r="JRJ178" s="588"/>
      <c r="JRK178" s="597"/>
      <c r="JRL178" s="589"/>
      <c r="JRM178" s="587"/>
      <c r="JRN178" s="588"/>
      <c r="JRO178" s="597"/>
      <c r="JRP178" s="589"/>
      <c r="JRQ178" s="587"/>
      <c r="JRR178" s="588"/>
      <c r="JRS178" s="597"/>
      <c r="JRT178" s="589"/>
      <c r="JRU178" s="587"/>
      <c r="JRV178" s="588"/>
      <c r="JRW178" s="597"/>
      <c r="JRX178" s="589"/>
      <c r="JRY178" s="587"/>
      <c r="JRZ178" s="588"/>
      <c r="JSA178" s="597"/>
      <c r="JSB178" s="589"/>
      <c r="JSC178" s="587"/>
      <c r="JSD178" s="588"/>
      <c r="JSE178" s="597"/>
      <c r="JSF178" s="589"/>
      <c r="JSG178" s="587"/>
      <c r="JSH178" s="588"/>
      <c r="JSI178" s="597"/>
      <c r="JSJ178" s="589"/>
      <c r="JSK178" s="587"/>
      <c r="JSL178" s="588"/>
      <c r="JSM178" s="597"/>
      <c r="JSN178" s="589"/>
      <c r="JSO178" s="587"/>
      <c r="JSP178" s="588"/>
      <c r="JSQ178" s="597"/>
      <c r="JSR178" s="589"/>
      <c r="JSS178" s="587"/>
      <c r="JST178" s="588"/>
      <c r="JSU178" s="597"/>
      <c r="JSV178" s="589"/>
      <c r="JSW178" s="587"/>
      <c r="JSX178" s="588"/>
      <c r="JSY178" s="597"/>
      <c r="JSZ178" s="589"/>
      <c r="JTA178" s="587"/>
      <c r="JTB178" s="588"/>
      <c r="JTC178" s="597"/>
      <c r="JTD178" s="589"/>
      <c r="JTE178" s="587"/>
      <c r="JTF178" s="588"/>
      <c r="JTG178" s="597"/>
      <c r="JTH178" s="589"/>
      <c r="JTI178" s="587"/>
      <c r="JTJ178" s="588"/>
      <c r="JTK178" s="597"/>
      <c r="JTL178" s="589"/>
      <c r="JTM178" s="587"/>
      <c r="JTN178" s="588"/>
      <c r="JTO178" s="597"/>
      <c r="JTP178" s="589"/>
      <c r="JTQ178" s="587"/>
      <c r="JTR178" s="588"/>
      <c r="JTS178" s="597"/>
      <c r="JTT178" s="589"/>
      <c r="JTU178" s="587"/>
      <c r="JTV178" s="588"/>
      <c r="JTW178" s="597"/>
      <c r="JTX178" s="589"/>
      <c r="JTY178" s="587"/>
      <c r="JTZ178" s="588"/>
      <c r="JUA178" s="597"/>
      <c r="JUB178" s="589"/>
      <c r="JUC178" s="587"/>
      <c r="JUD178" s="588"/>
      <c r="JUE178" s="597"/>
      <c r="JUF178" s="589"/>
      <c r="JUG178" s="587"/>
      <c r="JUH178" s="588"/>
      <c r="JUI178" s="597"/>
      <c r="JUJ178" s="589"/>
      <c r="JUK178" s="587"/>
      <c r="JUL178" s="588"/>
      <c r="JUM178" s="597"/>
      <c r="JUN178" s="589"/>
      <c r="JUO178" s="587"/>
      <c r="JUP178" s="588"/>
      <c r="JUQ178" s="597"/>
      <c r="JUR178" s="589"/>
      <c r="JUS178" s="587"/>
      <c r="JUT178" s="588"/>
      <c r="JUU178" s="597"/>
      <c r="JUV178" s="589"/>
      <c r="JUW178" s="587"/>
      <c r="JUX178" s="588"/>
      <c r="JUY178" s="597"/>
      <c r="JUZ178" s="589"/>
      <c r="JVA178" s="587"/>
      <c r="JVB178" s="588"/>
      <c r="JVC178" s="597"/>
      <c r="JVD178" s="589"/>
      <c r="JVE178" s="587"/>
      <c r="JVF178" s="588"/>
      <c r="JVG178" s="597"/>
      <c r="JVH178" s="589"/>
      <c r="JVI178" s="587"/>
      <c r="JVJ178" s="588"/>
      <c r="JVK178" s="597"/>
      <c r="JVL178" s="589"/>
      <c r="JVM178" s="587"/>
      <c r="JVN178" s="588"/>
      <c r="JVO178" s="597"/>
      <c r="JVP178" s="589"/>
      <c r="JVQ178" s="587"/>
      <c r="JVR178" s="588"/>
      <c r="JVS178" s="597"/>
      <c r="JVT178" s="589"/>
      <c r="JVU178" s="587"/>
      <c r="JVV178" s="588"/>
      <c r="JVW178" s="597"/>
      <c r="JVX178" s="589"/>
      <c r="JVY178" s="587"/>
      <c r="JVZ178" s="588"/>
      <c r="JWA178" s="597"/>
      <c r="JWB178" s="589"/>
      <c r="JWC178" s="587"/>
      <c r="JWD178" s="588"/>
      <c r="JWE178" s="597"/>
      <c r="JWF178" s="589"/>
      <c r="JWG178" s="587"/>
      <c r="JWH178" s="588"/>
      <c r="JWI178" s="597"/>
      <c r="JWJ178" s="589"/>
      <c r="JWK178" s="587"/>
      <c r="JWL178" s="588"/>
      <c r="JWM178" s="597"/>
      <c r="JWN178" s="589"/>
      <c r="JWO178" s="587"/>
      <c r="JWP178" s="588"/>
      <c r="JWQ178" s="597"/>
      <c r="JWR178" s="589"/>
      <c r="JWS178" s="587"/>
      <c r="JWT178" s="588"/>
      <c r="JWU178" s="597"/>
      <c r="JWV178" s="589"/>
      <c r="JWW178" s="587"/>
      <c r="JWX178" s="588"/>
      <c r="JWY178" s="597"/>
      <c r="JWZ178" s="589"/>
      <c r="JXA178" s="587"/>
      <c r="JXB178" s="588"/>
      <c r="JXC178" s="597"/>
      <c r="JXD178" s="589"/>
      <c r="JXE178" s="587"/>
      <c r="JXF178" s="588"/>
      <c r="JXG178" s="597"/>
      <c r="JXH178" s="589"/>
      <c r="JXI178" s="587"/>
      <c r="JXJ178" s="588"/>
      <c r="JXK178" s="597"/>
      <c r="JXL178" s="589"/>
      <c r="JXM178" s="587"/>
      <c r="JXN178" s="588"/>
      <c r="JXO178" s="597"/>
      <c r="JXP178" s="589"/>
      <c r="JXQ178" s="587"/>
      <c r="JXR178" s="588"/>
      <c r="JXS178" s="597"/>
      <c r="JXT178" s="589"/>
      <c r="JXU178" s="587"/>
      <c r="JXV178" s="588"/>
      <c r="JXW178" s="597"/>
      <c r="JXX178" s="589"/>
      <c r="JXY178" s="587"/>
      <c r="JXZ178" s="588"/>
      <c r="JYA178" s="597"/>
      <c r="JYB178" s="589"/>
      <c r="JYC178" s="587"/>
      <c r="JYD178" s="588"/>
      <c r="JYE178" s="597"/>
      <c r="JYF178" s="589"/>
      <c r="JYG178" s="587"/>
      <c r="JYH178" s="588"/>
      <c r="JYI178" s="597"/>
      <c r="JYJ178" s="589"/>
      <c r="JYK178" s="587"/>
      <c r="JYL178" s="588"/>
      <c r="JYM178" s="597"/>
      <c r="JYN178" s="589"/>
      <c r="JYO178" s="587"/>
      <c r="JYP178" s="588"/>
      <c r="JYQ178" s="597"/>
      <c r="JYR178" s="589"/>
      <c r="JYS178" s="587"/>
      <c r="JYT178" s="588"/>
      <c r="JYU178" s="597"/>
      <c r="JYV178" s="589"/>
      <c r="JYW178" s="587"/>
      <c r="JYX178" s="588"/>
      <c r="JYY178" s="597"/>
      <c r="JYZ178" s="589"/>
      <c r="JZA178" s="587"/>
      <c r="JZB178" s="588"/>
      <c r="JZC178" s="597"/>
      <c r="JZD178" s="589"/>
      <c r="JZE178" s="587"/>
      <c r="JZF178" s="588"/>
      <c r="JZG178" s="597"/>
      <c r="JZH178" s="589"/>
      <c r="JZI178" s="587"/>
      <c r="JZJ178" s="588"/>
      <c r="JZK178" s="597"/>
      <c r="JZL178" s="589"/>
      <c r="JZM178" s="587"/>
      <c r="JZN178" s="588"/>
      <c r="JZO178" s="597"/>
      <c r="JZP178" s="589"/>
      <c r="JZQ178" s="587"/>
      <c r="JZR178" s="588"/>
      <c r="JZS178" s="597"/>
      <c r="JZT178" s="589"/>
      <c r="JZU178" s="587"/>
      <c r="JZV178" s="588"/>
      <c r="JZW178" s="597"/>
      <c r="JZX178" s="589"/>
      <c r="JZY178" s="587"/>
      <c r="JZZ178" s="588"/>
      <c r="KAA178" s="597"/>
      <c r="KAB178" s="589"/>
      <c r="KAC178" s="587"/>
      <c r="KAD178" s="588"/>
      <c r="KAE178" s="597"/>
      <c r="KAF178" s="589"/>
      <c r="KAG178" s="587"/>
      <c r="KAH178" s="588"/>
      <c r="KAI178" s="597"/>
      <c r="KAJ178" s="589"/>
      <c r="KAK178" s="587"/>
      <c r="KAL178" s="588"/>
      <c r="KAM178" s="597"/>
      <c r="KAN178" s="589"/>
      <c r="KAO178" s="587"/>
      <c r="KAP178" s="588"/>
      <c r="KAQ178" s="597"/>
      <c r="KAR178" s="589"/>
      <c r="KAS178" s="587"/>
      <c r="KAT178" s="588"/>
      <c r="KAU178" s="597"/>
      <c r="KAV178" s="589"/>
      <c r="KAW178" s="587"/>
      <c r="KAX178" s="588"/>
      <c r="KAY178" s="597"/>
      <c r="KAZ178" s="589"/>
      <c r="KBA178" s="587"/>
      <c r="KBB178" s="588"/>
      <c r="KBC178" s="597"/>
      <c r="KBD178" s="589"/>
      <c r="KBE178" s="587"/>
      <c r="KBF178" s="588"/>
      <c r="KBG178" s="597"/>
      <c r="KBH178" s="589"/>
      <c r="KBI178" s="587"/>
      <c r="KBJ178" s="588"/>
      <c r="KBK178" s="597"/>
      <c r="KBL178" s="589"/>
      <c r="KBM178" s="587"/>
      <c r="KBN178" s="588"/>
      <c r="KBO178" s="597"/>
      <c r="KBP178" s="589"/>
      <c r="KBQ178" s="587"/>
      <c r="KBR178" s="588"/>
      <c r="KBS178" s="597"/>
      <c r="KBT178" s="589"/>
      <c r="KBU178" s="587"/>
      <c r="KBV178" s="588"/>
      <c r="KBW178" s="597"/>
      <c r="KBX178" s="589"/>
      <c r="KBY178" s="587"/>
      <c r="KBZ178" s="588"/>
      <c r="KCA178" s="597"/>
      <c r="KCB178" s="589"/>
      <c r="KCC178" s="587"/>
      <c r="KCD178" s="588"/>
      <c r="KCE178" s="597"/>
      <c r="KCF178" s="589"/>
      <c r="KCG178" s="587"/>
      <c r="KCH178" s="588"/>
      <c r="KCI178" s="597"/>
      <c r="KCJ178" s="589"/>
      <c r="KCK178" s="587"/>
      <c r="KCL178" s="588"/>
      <c r="KCM178" s="597"/>
      <c r="KCN178" s="589"/>
      <c r="KCO178" s="587"/>
      <c r="KCP178" s="588"/>
      <c r="KCQ178" s="597"/>
      <c r="KCR178" s="589"/>
      <c r="KCS178" s="587"/>
      <c r="KCT178" s="588"/>
      <c r="KCU178" s="597"/>
      <c r="KCV178" s="589"/>
      <c r="KCW178" s="587"/>
      <c r="KCX178" s="588"/>
      <c r="KCY178" s="597"/>
      <c r="KCZ178" s="589"/>
      <c r="KDA178" s="587"/>
      <c r="KDB178" s="588"/>
      <c r="KDC178" s="597"/>
      <c r="KDD178" s="589"/>
      <c r="KDE178" s="587"/>
      <c r="KDF178" s="588"/>
      <c r="KDG178" s="597"/>
      <c r="KDH178" s="589"/>
      <c r="KDI178" s="587"/>
      <c r="KDJ178" s="588"/>
      <c r="KDK178" s="597"/>
      <c r="KDL178" s="589"/>
      <c r="KDM178" s="587"/>
      <c r="KDN178" s="588"/>
      <c r="KDO178" s="597"/>
      <c r="KDP178" s="589"/>
      <c r="KDQ178" s="587"/>
      <c r="KDR178" s="588"/>
      <c r="KDS178" s="597"/>
      <c r="KDT178" s="589"/>
      <c r="KDU178" s="587"/>
      <c r="KDV178" s="588"/>
      <c r="KDW178" s="597"/>
      <c r="KDX178" s="589"/>
      <c r="KDY178" s="587"/>
      <c r="KDZ178" s="588"/>
      <c r="KEA178" s="597"/>
      <c r="KEB178" s="589"/>
      <c r="KEC178" s="587"/>
      <c r="KED178" s="588"/>
      <c r="KEE178" s="597"/>
      <c r="KEF178" s="589"/>
      <c r="KEG178" s="587"/>
      <c r="KEH178" s="588"/>
      <c r="KEI178" s="597"/>
      <c r="KEJ178" s="589"/>
      <c r="KEK178" s="587"/>
      <c r="KEL178" s="588"/>
      <c r="KEM178" s="597"/>
      <c r="KEN178" s="589"/>
      <c r="KEO178" s="587"/>
      <c r="KEP178" s="588"/>
      <c r="KEQ178" s="597"/>
      <c r="KER178" s="589"/>
      <c r="KES178" s="587"/>
      <c r="KET178" s="588"/>
      <c r="KEU178" s="597"/>
      <c r="KEV178" s="589"/>
      <c r="KEW178" s="587"/>
      <c r="KEX178" s="588"/>
      <c r="KEY178" s="597"/>
      <c r="KEZ178" s="589"/>
      <c r="KFA178" s="587"/>
      <c r="KFB178" s="588"/>
      <c r="KFC178" s="597"/>
      <c r="KFD178" s="589"/>
      <c r="KFE178" s="587"/>
      <c r="KFF178" s="588"/>
      <c r="KFG178" s="597"/>
      <c r="KFH178" s="589"/>
      <c r="KFI178" s="587"/>
      <c r="KFJ178" s="588"/>
      <c r="KFK178" s="597"/>
      <c r="KFL178" s="589"/>
      <c r="KFM178" s="587"/>
      <c r="KFN178" s="588"/>
      <c r="KFO178" s="597"/>
      <c r="KFP178" s="589"/>
      <c r="KFQ178" s="587"/>
      <c r="KFR178" s="588"/>
      <c r="KFS178" s="597"/>
      <c r="KFT178" s="589"/>
      <c r="KFU178" s="587"/>
      <c r="KFV178" s="588"/>
      <c r="KFW178" s="597"/>
      <c r="KFX178" s="589"/>
      <c r="KFY178" s="587"/>
      <c r="KFZ178" s="588"/>
      <c r="KGA178" s="597"/>
      <c r="KGB178" s="589"/>
      <c r="KGC178" s="587"/>
      <c r="KGD178" s="588"/>
      <c r="KGE178" s="597"/>
      <c r="KGF178" s="589"/>
      <c r="KGG178" s="587"/>
      <c r="KGH178" s="588"/>
      <c r="KGI178" s="597"/>
      <c r="KGJ178" s="589"/>
      <c r="KGK178" s="587"/>
      <c r="KGL178" s="588"/>
      <c r="KGM178" s="597"/>
      <c r="KGN178" s="589"/>
      <c r="KGO178" s="587"/>
      <c r="KGP178" s="588"/>
      <c r="KGQ178" s="597"/>
      <c r="KGR178" s="589"/>
      <c r="KGS178" s="587"/>
      <c r="KGT178" s="588"/>
      <c r="KGU178" s="597"/>
      <c r="KGV178" s="589"/>
      <c r="KGW178" s="587"/>
      <c r="KGX178" s="588"/>
      <c r="KGY178" s="597"/>
      <c r="KGZ178" s="589"/>
      <c r="KHA178" s="587"/>
      <c r="KHB178" s="588"/>
      <c r="KHC178" s="597"/>
      <c r="KHD178" s="589"/>
      <c r="KHE178" s="587"/>
      <c r="KHF178" s="588"/>
      <c r="KHG178" s="597"/>
      <c r="KHH178" s="589"/>
      <c r="KHI178" s="587"/>
      <c r="KHJ178" s="588"/>
      <c r="KHK178" s="597"/>
      <c r="KHL178" s="589"/>
      <c r="KHM178" s="587"/>
      <c r="KHN178" s="588"/>
      <c r="KHO178" s="597"/>
      <c r="KHP178" s="589"/>
      <c r="KHQ178" s="587"/>
      <c r="KHR178" s="588"/>
      <c r="KHS178" s="597"/>
      <c r="KHT178" s="589"/>
      <c r="KHU178" s="587"/>
      <c r="KHV178" s="588"/>
      <c r="KHW178" s="597"/>
      <c r="KHX178" s="589"/>
      <c r="KHY178" s="587"/>
      <c r="KHZ178" s="588"/>
      <c r="KIA178" s="597"/>
      <c r="KIB178" s="589"/>
      <c r="KIC178" s="587"/>
      <c r="KID178" s="588"/>
      <c r="KIE178" s="597"/>
      <c r="KIF178" s="589"/>
      <c r="KIG178" s="587"/>
      <c r="KIH178" s="588"/>
      <c r="KII178" s="597"/>
      <c r="KIJ178" s="589"/>
      <c r="KIK178" s="587"/>
      <c r="KIL178" s="588"/>
      <c r="KIM178" s="597"/>
      <c r="KIN178" s="589"/>
      <c r="KIO178" s="587"/>
      <c r="KIP178" s="588"/>
      <c r="KIQ178" s="597"/>
      <c r="KIR178" s="589"/>
      <c r="KIS178" s="587"/>
      <c r="KIT178" s="588"/>
      <c r="KIU178" s="597"/>
      <c r="KIV178" s="589"/>
      <c r="KIW178" s="587"/>
      <c r="KIX178" s="588"/>
      <c r="KIY178" s="597"/>
      <c r="KIZ178" s="589"/>
      <c r="KJA178" s="587"/>
      <c r="KJB178" s="588"/>
      <c r="KJC178" s="597"/>
      <c r="KJD178" s="589"/>
      <c r="KJE178" s="587"/>
      <c r="KJF178" s="588"/>
      <c r="KJG178" s="597"/>
      <c r="KJH178" s="589"/>
      <c r="KJI178" s="587"/>
      <c r="KJJ178" s="588"/>
      <c r="KJK178" s="597"/>
      <c r="KJL178" s="589"/>
      <c r="KJM178" s="587"/>
      <c r="KJN178" s="588"/>
      <c r="KJO178" s="597"/>
      <c r="KJP178" s="589"/>
      <c r="KJQ178" s="587"/>
      <c r="KJR178" s="588"/>
      <c r="KJS178" s="597"/>
      <c r="KJT178" s="589"/>
      <c r="KJU178" s="587"/>
      <c r="KJV178" s="588"/>
      <c r="KJW178" s="597"/>
      <c r="KJX178" s="589"/>
      <c r="KJY178" s="587"/>
      <c r="KJZ178" s="588"/>
      <c r="KKA178" s="597"/>
      <c r="KKB178" s="589"/>
      <c r="KKC178" s="587"/>
      <c r="KKD178" s="588"/>
      <c r="KKE178" s="597"/>
      <c r="KKF178" s="589"/>
      <c r="KKG178" s="587"/>
      <c r="KKH178" s="588"/>
      <c r="KKI178" s="597"/>
      <c r="KKJ178" s="589"/>
      <c r="KKK178" s="587"/>
      <c r="KKL178" s="588"/>
      <c r="KKM178" s="597"/>
      <c r="KKN178" s="589"/>
      <c r="KKO178" s="587"/>
      <c r="KKP178" s="588"/>
      <c r="KKQ178" s="597"/>
      <c r="KKR178" s="589"/>
      <c r="KKS178" s="587"/>
      <c r="KKT178" s="588"/>
      <c r="KKU178" s="597"/>
      <c r="KKV178" s="589"/>
      <c r="KKW178" s="587"/>
      <c r="KKX178" s="588"/>
      <c r="KKY178" s="597"/>
      <c r="KKZ178" s="589"/>
      <c r="KLA178" s="587"/>
      <c r="KLB178" s="588"/>
      <c r="KLC178" s="597"/>
      <c r="KLD178" s="589"/>
      <c r="KLE178" s="587"/>
      <c r="KLF178" s="588"/>
      <c r="KLG178" s="597"/>
      <c r="KLH178" s="589"/>
      <c r="KLI178" s="587"/>
      <c r="KLJ178" s="588"/>
      <c r="KLK178" s="597"/>
      <c r="KLL178" s="589"/>
      <c r="KLM178" s="587"/>
      <c r="KLN178" s="588"/>
      <c r="KLO178" s="597"/>
      <c r="KLP178" s="589"/>
      <c r="KLQ178" s="587"/>
      <c r="KLR178" s="588"/>
      <c r="KLS178" s="597"/>
      <c r="KLT178" s="589"/>
      <c r="KLU178" s="587"/>
      <c r="KLV178" s="588"/>
      <c r="KLW178" s="597"/>
      <c r="KLX178" s="589"/>
      <c r="KLY178" s="587"/>
      <c r="KLZ178" s="588"/>
      <c r="KMA178" s="597"/>
      <c r="KMB178" s="589"/>
      <c r="KMC178" s="587"/>
      <c r="KMD178" s="588"/>
      <c r="KME178" s="597"/>
      <c r="KMF178" s="589"/>
      <c r="KMG178" s="587"/>
      <c r="KMH178" s="588"/>
      <c r="KMI178" s="597"/>
      <c r="KMJ178" s="589"/>
      <c r="KMK178" s="587"/>
      <c r="KML178" s="588"/>
      <c r="KMM178" s="597"/>
      <c r="KMN178" s="589"/>
      <c r="KMO178" s="587"/>
      <c r="KMP178" s="588"/>
      <c r="KMQ178" s="597"/>
      <c r="KMR178" s="589"/>
      <c r="KMS178" s="587"/>
      <c r="KMT178" s="588"/>
      <c r="KMU178" s="597"/>
      <c r="KMV178" s="589"/>
      <c r="KMW178" s="587"/>
      <c r="KMX178" s="588"/>
      <c r="KMY178" s="597"/>
      <c r="KMZ178" s="589"/>
      <c r="KNA178" s="587"/>
      <c r="KNB178" s="588"/>
      <c r="KNC178" s="597"/>
      <c r="KND178" s="589"/>
      <c r="KNE178" s="587"/>
      <c r="KNF178" s="588"/>
      <c r="KNG178" s="597"/>
      <c r="KNH178" s="589"/>
      <c r="KNI178" s="587"/>
      <c r="KNJ178" s="588"/>
      <c r="KNK178" s="597"/>
      <c r="KNL178" s="589"/>
      <c r="KNM178" s="587"/>
      <c r="KNN178" s="588"/>
      <c r="KNO178" s="597"/>
      <c r="KNP178" s="589"/>
      <c r="KNQ178" s="587"/>
      <c r="KNR178" s="588"/>
      <c r="KNS178" s="597"/>
      <c r="KNT178" s="589"/>
      <c r="KNU178" s="587"/>
      <c r="KNV178" s="588"/>
      <c r="KNW178" s="597"/>
      <c r="KNX178" s="589"/>
      <c r="KNY178" s="587"/>
      <c r="KNZ178" s="588"/>
      <c r="KOA178" s="597"/>
      <c r="KOB178" s="589"/>
      <c r="KOC178" s="587"/>
      <c r="KOD178" s="588"/>
      <c r="KOE178" s="597"/>
      <c r="KOF178" s="589"/>
      <c r="KOG178" s="587"/>
      <c r="KOH178" s="588"/>
      <c r="KOI178" s="597"/>
      <c r="KOJ178" s="589"/>
      <c r="KOK178" s="587"/>
      <c r="KOL178" s="588"/>
      <c r="KOM178" s="597"/>
      <c r="KON178" s="589"/>
      <c r="KOO178" s="587"/>
      <c r="KOP178" s="588"/>
      <c r="KOQ178" s="597"/>
      <c r="KOR178" s="589"/>
      <c r="KOS178" s="587"/>
      <c r="KOT178" s="588"/>
      <c r="KOU178" s="597"/>
      <c r="KOV178" s="589"/>
      <c r="KOW178" s="587"/>
      <c r="KOX178" s="588"/>
      <c r="KOY178" s="597"/>
      <c r="KOZ178" s="589"/>
      <c r="KPA178" s="587"/>
      <c r="KPB178" s="588"/>
      <c r="KPC178" s="597"/>
      <c r="KPD178" s="589"/>
      <c r="KPE178" s="587"/>
      <c r="KPF178" s="588"/>
      <c r="KPG178" s="597"/>
      <c r="KPH178" s="589"/>
      <c r="KPI178" s="587"/>
      <c r="KPJ178" s="588"/>
      <c r="KPK178" s="597"/>
      <c r="KPL178" s="589"/>
      <c r="KPM178" s="587"/>
      <c r="KPN178" s="588"/>
      <c r="KPO178" s="597"/>
      <c r="KPP178" s="589"/>
      <c r="KPQ178" s="587"/>
      <c r="KPR178" s="588"/>
      <c r="KPS178" s="597"/>
      <c r="KPT178" s="589"/>
      <c r="KPU178" s="587"/>
      <c r="KPV178" s="588"/>
      <c r="KPW178" s="597"/>
      <c r="KPX178" s="589"/>
      <c r="KPY178" s="587"/>
      <c r="KPZ178" s="588"/>
      <c r="KQA178" s="597"/>
      <c r="KQB178" s="589"/>
      <c r="KQC178" s="587"/>
      <c r="KQD178" s="588"/>
      <c r="KQE178" s="597"/>
      <c r="KQF178" s="589"/>
      <c r="KQG178" s="587"/>
      <c r="KQH178" s="588"/>
      <c r="KQI178" s="597"/>
      <c r="KQJ178" s="589"/>
      <c r="KQK178" s="587"/>
      <c r="KQL178" s="588"/>
      <c r="KQM178" s="597"/>
      <c r="KQN178" s="589"/>
      <c r="KQO178" s="587"/>
      <c r="KQP178" s="588"/>
      <c r="KQQ178" s="597"/>
      <c r="KQR178" s="589"/>
      <c r="KQS178" s="587"/>
      <c r="KQT178" s="588"/>
      <c r="KQU178" s="597"/>
      <c r="KQV178" s="589"/>
      <c r="KQW178" s="587"/>
      <c r="KQX178" s="588"/>
      <c r="KQY178" s="597"/>
      <c r="KQZ178" s="589"/>
      <c r="KRA178" s="587"/>
      <c r="KRB178" s="588"/>
      <c r="KRC178" s="597"/>
      <c r="KRD178" s="589"/>
      <c r="KRE178" s="587"/>
      <c r="KRF178" s="588"/>
      <c r="KRG178" s="597"/>
      <c r="KRH178" s="589"/>
      <c r="KRI178" s="587"/>
      <c r="KRJ178" s="588"/>
      <c r="KRK178" s="597"/>
      <c r="KRL178" s="589"/>
      <c r="KRM178" s="587"/>
      <c r="KRN178" s="588"/>
      <c r="KRO178" s="597"/>
      <c r="KRP178" s="589"/>
      <c r="KRQ178" s="587"/>
      <c r="KRR178" s="588"/>
      <c r="KRS178" s="597"/>
      <c r="KRT178" s="589"/>
      <c r="KRU178" s="587"/>
      <c r="KRV178" s="588"/>
      <c r="KRW178" s="597"/>
      <c r="KRX178" s="589"/>
      <c r="KRY178" s="587"/>
      <c r="KRZ178" s="588"/>
      <c r="KSA178" s="597"/>
      <c r="KSB178" s="589"/>
      <c r="KSC178" s="587"/>
      <c r="KSD178" s="588"/>
      <c r="KSE178" s="597"/>
      <c r="KSF178" s="589"/>
      <c r="KSG178" s="587"/>
      <c r="KSH178" s="588"/>
      <c r="KSI178" s="597"/>
      <c r="KSJ178" s="589"/>
      <c r="KSK178" s="587"/>
      <c r="KSL178" s="588"/>
      <c r="KSM178" s="597"/>
      <c r="KSN178" s="589"/>
      <c r="KSO178" s="587"/>
      <c r="KSP178" s="588"/>
      <c r="KSQ178" s="597"/>
      <c r="KSR178" s="589"/>
      <c r="KSS178" s="587"/>
      <c r="KST178" s="588"/>
      <c r="KSU178" s="597"/>
      <c r="KSV178" s="589"/>
      <c r="KSW178" s="587"/>
      <c r="KSX178" s="588"/>
      <c r="KSY178" s="597"/>
      <c r="KSZ178" s="589"/>
      <c r="KTA178" s="587"/>
      <c r="KTB178" s="588"/>
      <c r="KTC178" s="597"/>
      <c r="KTD178" s="589"/>
      <c r="KTE178" s="587"/>
      <c r="KTF178" s="588"/>
      <c r="KTG178" s="597"/>
      <c r="KTH178" s="589"/>
      <c r="KTI178" s="587"/>
      <c r="KTJ178" s="588"/>
      <c r="KTK178" s="597"/>
      <c r="KTL178" s="589"/>
      <c r="KTM178" s="587"/>
      <c r="KTN178" s="588"/>
      <c r="KTO178" s="597"/>
      <c r="KTP178" s="589"/>
      <c r="KTQ178" s="587"/>
      <c r="KTR178" s="588"/>
      <c r="KTS178" s="597"/>
      <c r="KTT178" s="589"/>
      <c r="KTU178" s="587"/>
      <c r="KTV178" s="588"/>
      <c r="KTW178" s="597"/>
      <c r="KTX178" s="589"/>
      <c r="KTY178" s="587"/>
      <c r="KTZ178" s="588"/>
      <c r="KUA178" s="597"/>
      <c r="KUB178" s="589"/>
      <c r="KUC178" s="587"/>
      <c r="KUD178" s="588"/>
      <c r="KUE178" s="597"/>
      <c r="KUF178" s="589"/>
      <c r="KUG178" s="587"/>
      <c r="KUH178" s="588"/>
      <c r="KUI178" s="597"/>
      <c r="KUJ178" s="589"/>
      <c r="KUK178" s="587"/>
      <c r="KUL178" s="588"/>
      <c r="KUM178" s="597"/>
      <c r="KUN178" s="589"/>
      <c r="KUO178" s="587"/>
      <c r="KUP178" s="588"/>
      <c r="KUQ178" s="597"/>
      <c r="KUR178" s="589"/>
      <c r="KUS178" s="587"/>
      <c r="KUT178" s="588"/>
      <c r="KUU178" s="597"/>
      <c r="KUV178" s="589"/>
      <c r="KUW178" s="587"/>
      <c r="KUX178" s="588"/>
      <c r="KUY178" s="597"/>
      <c r="KUZ178" s="589"/>
      <c r="KVA178" s="587"/>
      <c r="KVB178" s="588"/>
      <c r="KVC178" s="597"/>
      <c r="KVD178" s="589"/>
      <c r="KVE178" s="587"/>
      <c r="KVF178" s="588"/>
      <c r="KVG178" s="597"/>
      <c r="KVH178" s="589"/>
      <c r="KVI178" s="587"/>
      <c r="KVJ178" s="588"/>
      <c r="KVK178" s="597"/>
      <c r="KVL178" s="589"/>
      <c r="KVM178" s="587"/>
      <c r="KVN178" s="588"/>
      <c r="KVO178" s="597"/>
      <c r="KVP178" s="589"/>
      <c r="KVQ178" s="587"/>
      <c r="KVR178" s="588"/>
      <c r="KVS178" s="597"/>
      <c r="KVT178" s="589"/>
      <c r="KVU178" s="587"/>
      <c r="KVV178" s="588"/>
      <c r="KVW178" s="597"/>
      <c r="KVX178" s="589"/>
      <c r="KVY178" s="587"/>
      <c r="KVZ178" s="588"/>
      <c r="KWA178" s="597"/>
      <c r="KWB178" s="589"/>
      <c r="KWC178" s="587"/>
      <c r="KWD178" s="588"/>
      <c r="KWE178" s="597"/>
      <c r="KWF178" s="589"/>
      <c r="KWG178" s="587"/>
      <c r="KWH178" s="588"/>
      <c r="KWI178" s="597"/>
      <c r="KWJ178" s="589"/>
      <c r="KWK178" s="587"/>
      <c r="KWL178" s="588"/>
      <c r="KWM178" s="597"/>
      <c r="KWN178" s="589"/>
      <c r="KWO178" s="587"/>
      <c r="KWP178" s="588"/>
      <c r="KWQ178" s="597"/>
      <c r="KWR178" s="589"/>
      <c r="KWS178" s="587"/>
      <c r="KWT178" s="588"/>
      <c r="KWU178" s="597"/>
      <c r="KWV178" s="589"/>
      <c r="KWW178" s="587"/>
      <c r="KWX178" s="588"/>
      <c r="KWY178" s="597"/>
      <c r="KWZ178" s="589"/>
      <c r="KXA178" s="587"/>
      <c r="KXB178" s="588"/>
      <c r="KXC178" s="597"/>
      <c r="KXD178" s="589"/>
      <c r="KXE178" s="587"/>
      <c r="KXF178" s="588"/>
      <c r="KXG178" s="597"/>
      <c r="KXH178" s="589"/>
      <c r="KXI178" s="587"/>
      <c r="KXJ178" s="588"/>
      <c r="KXK178" s="597"/>
      <c r="KXL178" s="589"/>
      <c r="KXM178" s="587"/>
      <c r="KXN178" s="588"/>
      <c r="KXO178" s="597"/>
      <c r="KXP178" s="589"/>
      <c r="KXQ178" s="587"/>
      <c r="KXR178" s="588"/>
      <c r="KXS178" s="597"/>
      <c r="KXT178" s="589"/>
      <c r="KXU178" s="587"/>
      <c r="KXV178" s="588"/>
      <c r="KXW178" s="597"/>
      <c r="KXX178" s="589"/>
      <c r="KXY178" s="587"/>
      <c r="KXZ178" s="588"/>
      <c r="KYA178" s="597"/>
      <c r="KYB178" s="589"/>
      <c r="KYC178" s="587"/>
      <c r="KYD178" s="588"/>
      <c r="KYE178" s="597"/>
      <c r="KYF178" s="589"/>
      <c r="KYG178" s="587"/>
      <c r="KYH178" s="588"/>
      <c r="KYI178" s="597"/>
      <c r="KYJ178" s="589"/>
      <c r="KYK178" s="587"/>
      <c r="KYL178" s="588"/>
      <c r="KYM178" s="597"/>
      <c r="KYN178" s="589"/>
      <c r="KYO178" s="587"/>
      <c r="KYP178" s="588"/>
      <c r="KYQ178" s="597"/>
      <c r="KYR178" s="589"/>
      <c r="KYS178" s="587"/>
      <c r="KYT178" s="588"/>
      <c r="KYU178" s="597"/>
      <c r="KYV178" s="589"/>
      <c r="KYW178" s="587"/>
      <c r="KYX178" s="588"/>
      <c r="KYY178" s="597"/>
      <c r="KYZ178" s="589"/>
      <c r="KZA178" s="587"/>
      <c r="KZB178" s="588"/>
      <c r="KZC178" s="597"/>
      <c r="KZD178" s="589"/>
      <c r="KZE178" s="587"/>
      <c r="KZF178" s="588"/>
      <c r="KZG178" s="597"/>
      <c r="KZH178" s="589"/>
      <c r="KZI178" s="587"/>
      <c r="KZJ178" s="588"/>
      <c r="KZK178" s="597"/>
      <c r="KZL178" s="589"/>
      <c r="KZM178" s="587"/>
      <c r="KZN178" s="588"/>
      <c r="KZO178" s="597"/>
      <c r="KZP178" s="589"/>
      <c r="KZQ178" s="587"/>
      <c r="KZR178" s="588"/>
      <c r="KZS178" s="597"/>
      <c r="KZT178" s="589"/>
      <c r="KZU178" s="587"/>
      <c r="KZV178" s="588"/>
      <c r="KZW178" s="597"/>
      <c r="KZX178" s="589"/>
      <c r="KZY178" s="587"/>
      <c r="KZZ178" s="588"/>
      <c r="LAA178" s="597"/>
      <c r="LAB178" s="589"/>
      <c r="LAC178" s="587"/>
      <c r="LAD178" s="588"/>
      <c r="LAE178" s="597"/>
      <c r="LAF178" s="589"/>
      <c r="LAG178" s="587"/>
      <c r="LAH178" s="588"/>
      <c r="LAI178" s="597"/>
      <c r="LAJ178" s="589"/>
      <c r="LAK178" s="587"/>
      <c r="LAL178" s="588"/>
      <c r="LAM178" s="597"/>
      <c r="LAN178" s="589"/>
      <c r="LAO178" s="587"/>
      <c r="LAP178" s="588"/>
      <c r="LAQ178" s="597"/>
      <c r="LAR178" s="589"/>
      <c r="LAS178" s="587"/>
      <c r="LAT178" s="588"/>
      <c r="LAU178" s="597"/>
      <c r="LAV178" s="589"/>
      <c r="LAW178" s="587"/>
      <c r="LAX178" s="588"/>
      <c r="LAY178" s="597"/>
      <c r="LAZ178" s="589"/>
      <c r="LBA178" s="587"/>
      <c r="LBB178" s="588"/>
      <c r="LBC178" s="597"/>
      <c r="LBD178" s="589"/>
      <c r="LBE178" s="587"/>
      <c r="LBF178" s="588"/>
      <c r="LBG178" s="597"/>
      <c r="LBH178" s="589"/>
      <c r="LBI178" s="587"/>
      <c r="LBJ178" s="588"/>
      <c r="LBK178" s="597"/>
      <c r="LBL178" s="589"/>
      <c r="LBM178" s="587"/>
      <c r="LBN178" s="588"/>
      <c r="LBO178" s="597"/>
      <c r="LBP178" s="589"/>
      <c r="LBQ178" s="587"/>
      <c r="LBR178" s="588"/>
      <c r="LBS178" s="597"/>
      <c r="LBT178" s="589"/>
      <c r="LBU178" s="587"/>
      <c r="LBV178" s="588"/>
      <c r="LBW178" s="597"/>
      <c r="LBX178" s="589"/>
      <c r="LBY178" s="587"/>
      <c r="LBZ178" s="588"/>
      <c r="LCA178" s="597"/>
      <c r="LCB178" s="589"/>
      <c r="LCC178" s="587"/>
      <c r="LCD178" s="588"/>
      <c r="LCE178" s="597"/>
      <c r="LCF178" s="589"/>
      <c r="LCG178" s="587"/>
      <c r="LCH178" s="588"/>
      <c r="LCI178" s="597"/>
      <c r="LCJ178" s="589"/>
      <c r="LCK178" s="587"/>
      <c r="LCL178" s="588"/>
      <c r="LCM178" s="597"/>
      <c r="LCN178" s="589"/>
      <c r="LCO178" s="587"/>
      <c r="LCP178" s="588"/>
      <c r="LCQ178" s="597"/>
      <c r="LCR178" s="589"/>
      <c r="LCS178" s="587"/>
      <c r="LCT178" s="588"/>
      <c r="LCU178" s="597"/>
      <c r="LCV178" s="589"/>
      <c r="LCW178" s="587"/>
      <c r="LCX178" s="588"/>
      <c r="LCY178" s="597"/>
      <c r="LCZ178" s="589"/>
      <c r="LDA178" s="587"/>
      <c r="LDB178" s="588"/>
      <c r="LDC178" s="597"/>
      <c r="LDD178" s="589"/>
      <c r="LDE178" s="587"/>
      <c r="LDF178" s="588"/>
      <c r="LDG178" s="597"/>
      <c r="LDH178" s="589"/>
      <c r="LDI178" s="587"/>
      <c r="LDJ178" s="588"/>
      <c r="LDK178" s="597"/>
      <c r="LDL178" s="589"/>
      <c r="LDM178" s="587"/>
      <c r="LDN178" s="588"/>
      <c r="LDO178" s="597"/>
      <c r="LDP178" s="589"/>
      <c r="LDQ178" s="587"/>
      <c r="LDR178" s="588"/>
      <c r="LDS178" s="597"/>
      <c r="LDT178" s="589"/>
      <c r="LDU178" s="587"/>
      <c r="LDV178" s="588"/>
      <c r="LDW178" s="597"/>
      <c r="LDX178" s="589"/>
      <c r="LDY178" s="587"/>
      <c r="LDZ178" s="588"/>
      <c r="LEA178" s="597"/>
      <c r="LEB178" s="589"/>
      <c r="LEC178" s="587"/>
      <c r="LED178" s="588"/>
      <c r="LEE178" s="597"/>
      <c r="LEF178" s="589"/>
      <c r="LEG178" s="587"/>
      <c r="LEH178" s="588"/>
      <c r="LEI178" s="597"/>
      <c r="LEJ178" s="589"/>
      <c r="LEK178" s="587"/>
      <c r="LEL178" s="588"/>
      <c r="LEM178" s="597"/>
      <c r="LEN178" s="589"/>
      <c r="LEO178" s="587"/>
      <c r="LEP178" s="588"/>
      <c r="LEQ178" s="597"/>
      <c r="LER178" s="589"/>
      <c r="LES178" s="587"/>
      <c r="LET178" s="588"/>
      <c r="LEU178" s="597"/>
      <c r="LEV178" s="589"/>
      <c r="LEW178" s="587"/>
      <c r="LEX178" s="588"/>
      <c r="LEY178" s="597"/>
      <c r="LEZ178" s="589"/>
      <c r="LFA178" s="587"/>
      <c r="LFB178" s="588"/>
      <c r="LFC178" s="597"/>
      <c r="LFD178" s="589"/>
      <c r="LFE178" s="587"/>
      <c r="LFF178" s="588"/>
      <c r="LFG178" s="597"/>
      <c r="LFH178" s="589"/>
      <c r="LFI178" s="587"/>
      <c r="LFJ178" s="588"/>
      <c r="LFK178" s="597"/>
      <c r="LFL178" s="589"/>
      <c r="LFM178" s="587"/>
      <c r="LFN178" s="588"/>
      <c r="LFO178" s="597"/>
      <c r="LFP178" s="589"/>
      <c r="LFQ178" s="587"/>
      <c r="LFR178" s="588"/>
      <c r="LFS178" s="597"/>
      <c r="LFT178" s="589"/>
      <c r="LFU178" s="587"/>
      <c r="LFV178" s="588"/>
      <c r="LFW178" s="597"/>
      <c r="LFX178" s="589"/>
      <c r="LFY178" s="587"/>
      <c r="LFZ178" s="588"/>
      <c r="LGA178" s="597"/>
      <c r="LGB178" s="589"/>
      <c r="LGC178" s="587"/>
      <c r="LGD178" s="588"/>
      <c r="LGE178" s="597"/>
      <c r="LGF178" s="589"/>
      <c r="LGG178" s="587"/>
      <c r="LGH178" s="588"/>
      <c r="LGI178" s="597"/>
      <c r="LGJ178" s="589"/>
      <c r="LGK178" s="587"/>
      <c r="LGL178" s="588"/>
      <c r="LGM178" s="597"/>
      <c r="LGN178" s="589"/>
      <c r="LGO178" s="587"/>
      <c r="LGP178" s="588"/>
      <c r="LGQ178" s="597"/>
      <c r="LGR178" s="589"/>
      <c r="LGS178" s="587"/>
      <c r="LGT178" s="588"/>
      <c r="LGU178" s="597"/>
      <c r="LGV178" s="589"/>
      <c r="LGW178" s="587"/>
      <c r="LGX178" s="588"/>
      <c r="LGY178" s="597"/>
      <c r="LGZ178" s="589"/>
      <c r="LHA178" s="587"/>
      <c r="LHB178" s="588"/>
      <c r="LHC178" s="597"/>
      <c r="LHD178" s="589"/>
      <c r="LHE178" s="587"/>
      <c r="LHF178" s="588"/>
      <c r="LHG178" s="597"/>
      <c r="LHH178" s="589"/>
      <c r="LHI178" s="587"/>
      <c r="LHJ178" s="588"/>
      <c r="LHK178" s="597"/>
      <c r="LHL178" s="589"/>
      <c r="LHM178" s="587"/>
      <c r="LHN178" s="588"/>
      <c r="LHO178" s="597"/>
      <c r="LHP178" s="589"/>
      <c r="LHQ178" s="587"/>
      <c r="LHR178" s="588"/>
      <c r="LHS178" s="597"/>
      <c r="LHT178" s="589"/>
      <c r="LHU178" s="587"/>
      <c r="LHV178" s="588"/>
      <c r="LHW178" s="597"/>
      <c r="LHX178" s="589"/>
      <c r="LHY178" s="587"/>
      <c r="LHZ178" s="588"/>
      <c r="LIA178" s="597"/>
      <c r="LIB178" s="589"/>
      <c r="LIC178" s="587"/>
      <c r="LID178" s="588"/>
      <c r="LIE178" s="597"/>
      <c r="LIF178" s="589"/>
      <c r="LIG178" s="587"/>
      <c r="LIH178" s="588"/>
      <c r="LII178" s="597"/>
      <c r="LIJ178" s="589"/>
      <c r="LIK178" s="587"/>
      <c r="LIL178" s="588"/>
      <c r="LIM178" s="597"/>
      <c r="LIN178" s="589"/>
      <c r="LIO178" s="587"/>
      <c r="LIP178" s="588"/>
      <c r="LIQ178" s="597"/>
      <c r="LIR178" s="589"/>
      <c r="LIS178" s="587"/>
      <c r="LIT178" s="588"/>
      <c r="LIU178" s="597"/>
      <c r="LIV178" s="589"/>
      <c r="LIW178" s="587"/>
      <c r="LIX178" s="588"/>
      <c r="LIY178" s="597"/>
      <c r="LIZ178" s="589"/>
      <c r="LJA178" s="587"/>
      <c r="LJB178" s="588"/>
      <c r="LJC178" s="597"/>
      <c r="LJD178" s="589"/>
      <c r="LJE178" s="587"/>
      <c r="LJF178" s="588"/>
      <c r="LJG178" s="597"/>
      <c r="LJH178" s="589"/>
      <c r="LJI178" s="587"/>
      <c r="LJJ178" s="588"/>
      <c r="LJK178" s="597"/>
      <c r="LJL178" s="589"/>
      <c r="LJM178" s="587"/>
      <c r="LJN178" s="588"/>
      <c r="LJO178" s="597"/>
      <c r="LJP178" s="589"/>
      <c r="LJQ178" s="587"/>
      <c r="LJR178" s="588"/>
      <c r="LJS178" s="597"/>
      <c r="LJT178" s="589"/>
      <c r="LJU178" s="587"/>
      <c r="LJV178" s="588"/>
      <c r="LJW178" s="597"/>
      <c r="LJX178" s="589"/>
      <c r="LJY178" s="587"/>
      <c r="LJZ178" s="588"/>
      <c r="LKA178" s="597"/>
      <c r="LKB178" s="589"/>
      <c r="LKC178" s="587"/>
      <c r="LKD178" s="588"/>
      <c r="LKE178" s="597"/>
      <c r="LKF178" s="589"/>
      <c r="LKG178" s="587"/>
      <c r="LKH178" s="588"/>
      <c r="LKI178" s="597"/>
      <c r="LKJ178" s="589"/>
      <c r="LKK178" s="587"/>
      <c r="LKL178" s="588"/>
      <c r="LKM178" s="597"/>
      <c r="LKN178" s="589"/>
      <c r="LKO178" s="587"/>
      <c r="LKP178" s="588"/>
      <c r="LKQ178" s="597"/>
      <c r="LKR178" s="589"/>
      <c r="LKS178" s="587"/>
      <c r="LKT178" s="588"/>
      <c r="LKU178" s="597"/>
      <c r="LKV178" s="589"/>
      <c r="LKW178" s="587"/>
      <c r="LKX178" s="588"/>
      <c r="LKY178" s="597"/>
      <c r="LKZ178" s="589"/>
      <c r="LLA178" s="587"/>
      <c r="LLB178" s="588"/>
      <c r="LLC178" s="597"/>
      <c r="LLD178" s="589"/>
      <c r="LLE178" s="587"/>
      <c r="LLF178" s="588"/>
      <c r="LLG178" s="597"/>
      <c r="LLH178" s="589"/>
      <c r="LLI178" s="587"/>
      <c r="LLJ178" s="588"/>
      <c r="LLK178" s="597"/>
      <c r="LLL178" s="589"/>
      <c r="LLM178" s="587"/>
      <c r="LLN178" s="588"/>
      <c r="LLO178" s="597"/>
      <c r="LLP178" s="589"/>
      <c r="LLQ178" s="587"/>
      <c r="LLR178" s="588"/>
      <c r="LLS178" s="597"/>
      <c r="LLT178" s="589"/>
      <c r="LLU178" s="587"/>
      <c r="LLV178" s="588"/>
      <c r="LLW178" s="597"/>
      <c r="LLX178" s="589"/>
      <c r="LLY178" s="587"/>
      <c r="LLZ178" s="588"/>
      <c r="LMA178" s="597"/>
      <c r="LMB178" s="589"/>
      <c r="LMC178" s="587"/>
      <c r="LMD178" s="588"/>
      <c r="LME178" s="597"/>
      <c r="LMF178" s="589"/>
      <c r="LMG178" s="587"/>
      <c r="LMH178" s="588"/>
      <c r="LMI178" s="597"/>
      <c r="LMJ178" s="589"/>
      <c r="LMK178" s="587"/>
      <c r="LML178" s="588"/>
      <c r="LMM178" s="597"/>
      <c r="LMN178" s="589"/>
      <c r="LMO178" s="587"/>
      <c r="LMP178" s="588"/>
      <c r="LMQ178" s="597"/>
      <c r="LMR178" s="589"/>
      <c r="LMS178" s="587"/>
      <c r="LMT178" s="588"/>
      <c r="LMU178" s="597"/>
      <c r="LMV178" s="589"/>
      <c r="LMW178" s="587"/>
      <c r="LMX178" s="588"/>
      <c r="LMY178" s="597"/>
      <c r="LMZ178" s="589"/>
      <c r="LNA178" s="587"/>
      <c r="LNB178" s="588"/>
      <c r="LNC178" s="597"/>
      <c r="LND178" s="589"/>
      <c r="LNE178" s="587"/>
      <c r="LNF178" s="588"/>
      <c r="LNG178" s="597"/>
      <c r="LNH178" s="589"/>
      <c r="LNI178" s="587"/>
      <c r="LNJ178" s="588"/>
      <c r="LNK178" s="597"/>
      <c r="LNL178" s="589"/>
      <c r="LNM178" s="587"/>
      <c r="LNN178" s="588"/>
      <c r="LNO178" s="597"/>
      <c r="LNP178" s="589"/>
      <c r="LNQ178" s="587"/>
      <c r="LNR178" s="588"/>
      <c r="LNS178" s="597"/>
      <c r="LNT178" s="589"/>
      <c r="LNU178" s="587"/>
      <c r="LNV178" s="588"/>
      <c r="LNW178" s="597"/>
      <c r="LNX178" s="589"/>
      <c r="LNY178" s="587"/>
      <c r="LNZ178" s="588"/>
      <c r="LOA178" s="597"/>
      <c r="LOB178" s="589"/>
      <c r="LOC178" s="587"/>
      <c r="LOD178" s="588"/>
      <c r="LOE178" s="597"/>
      <c r="LOF178" s="589"/>
      <c r="LOG178" s="587"/>
      <c r="LOH178" s="588"/>
      <c r="LOI178" s="597"/>
      <c r="LOJ178" s="589"/>
      <c r="LOK178" s="587"/>
      <c r="LOL178" s="588"/>
      <c r="LOM178" s="597"/>
      <c r="LON178" s="589"/>
      <c r="LOO178" s="587"/>
      <c r="LOP178" s="588"/>
      <c r="LOQ178" s="597"/>
      <c r="LOR178" s="589"/>
      <c r="LOS178" s="587"/>
      <c r="LOT178" s="588"/>
      <c r="LOU178" s="597"/>
      <c r="LOV178" s="589"/>
      <c r="LOW178" s="587"/>
      <c r="LOX178" s="588"/>
      <c r="LOY178" s="597"/>
      <c r="LOZ178" s="589"/>
      <c r="LPA178" s="587"/>
      <c r="LPB178" s="588"/>
      <c r="LPC178" s="597"/>
      <c r="LPD178" s="589"/>
      <c r="LPE178" s="587"/>
      <c r="LPF178" s="588"/>
      <c r="LPG178" s="597"/>
      <c r="LPH178" s="589"/>
      <c r="LPI178" s="587"/>
      <c r="LPJ178" s="588"/>
      <c r="LPK178" s="597"/>
      <c r="LPL178" s="589"/>
      <c r="LPM178" s="587"/>
      <c r="LPN178" s="588"/>
      <c r="LPO178" s="597"/>
      <c r="LPP178" s="589"/>
      <c r="LPQ178" s="587"/>
      <c r="LPR178" s="588"/>
      <c r="LPS178" s="597"/>
      <c r="LPT178" s="589"/>
      <c r="LPU178" s="587"/>
      <c r="LPV178" s="588"/>
      <c r="LPW178" s="597"/>
      <c r="LPX178" s="589"/>
      <c r="LPY178" s="587"/>
      <c r="LPZ178" s="588"/>
      <c r="LQA178" s="597"/>
      <c r="LQB178" s="589"/>
      <c r="LQC178" s="587"/>
      <c r="LQD178" s="588"/>
      <c r="LQE178" s="597"/>
      <c r="LQF178" s="589"/>
      <c r="LQG178" s="587"/>
      <c r="LQH178" s="588"/>
      <c r="LQI178" s="597"/>
      <c r="LQJ178" s="589"/>
      <c r="LQK178" s="587"/>
      <c r="LQL178" s="588"/>
      <c r="LQM178" s="597"/>
      <c r="LQN178" s="589"/>
      <c r="LQO178" s="587"/>
      <c r="LQP178" s="588"/>
      <c r="LQQ178" s="597"/>
      <c r="LQR178" s="589"/>
      <c r="LQS178" s="587"/>
      <c r="LQT178" s="588"/>
      <c r="LQU178" s="597"/>
      <c r="LQV178" s="589"/>
      <c r="LQW178" s="587"/>
      <c r="LQX178" s="588"/>
      <c r="LQY178" s="597"/>
      <c r="LQZ178" s="589"/>
      <c r="LRA178" s="587"/>
      <c r="LRB178" s="588"/>
      <c r="LRC178" s="597"/>
      <c r="LRD178" s="589"/>
      <c r="LRE178" s="587"/>
      <c r="LRF178" s="588"/>
      <c r="LRG178" s="597"/>
      <c r="LRH178" s="589"/>
      <c r="LRI178" s="587"/>
      <c r="LRJ178" s="588"/>
      <c r="LRK178" s="597"/>
      <c r="LRL178" s="589"/>
      <c r="LRM178" s="587"/>
      <c r="LRN178" s="588"/>
      <c r="LRO178" s="597"/>
      <c r="LRP178" s="589"/>
      <c r="LRQ178" s="587"/>
      <c r="LRR178" s="588"/>
      <c r="LRS178" s="597"/>
      <c r="LRT178" s="589"/>
      <c r="LRU178" s="587"/>
      <c r="LRV178" s="588"/>
      <c r="LRW178" s="597"/>
      <c r="LRX178" s="589"/>
      <c r="LRY178" s="587"/>
      <c r="LRZ178" s="588"/>
      <c r="LSA178" s="597"/>
      <c r="LSB178" s="589"/>
      <c r="LSC178" s="587"/>
      <c r="LSD178" s="588"/>
      <c r="LSE178" s="597"/>
      <c r="LSF178" s="589"/>
      <c r="LSG178" s="587"/>
      <c r="LSH178" s="588"/>
      <c r="LSI178" s="597"/>
      <c r="LSJ178" s="589"/>
      <c r="LSK178" s="587"/>
      <c r="LSL178" s="588"/>
      <c r="LSM178" s="597"/>
      <c r="LSN178" s="589"/>
      <c r="LSO178" s="587"/>
      <c r="LSP178" s="588"/>
      <c r="LSQ178" s="597"/>
      <c r="LSR178" s="589"/>
      <c r="LSS178" s="587"/>
      <c r="LST178" s="588"/>
      <c r="LSU178" s="597"/>
      <c r="LSV178" s="589"/>
      <c r="LSW178" s="587"/>
      <c r="LSX178" s="588"/>
      <c r="LSY178" s="597"/>
      <c r="LSZ178" s="589"/>
      <c r="LTA178" s="587"/>
      <c r="LTB178" s="588"/>
      <c r="LTC178" s="597"/>
      <c r="LTD178" s="589"/>
      <c r="LTE178" s="587"/>
      <c r="LTF178" s="588"/>
      <c r="LTG178" s="597"/>
      <c r="LTH178" s="589"/>
      <c r="LTI178" s="587"/>
      <c r="LTJ178" s="588"/>
      <c r="LTK178" s="597"/>
      <c r="LTL178" s="589"/>
      <c r="LTM178" s="587"/>
      <c r="LTN178" s="588"/>
      <c r="LTO178" s="597"/>
      <c r="LTP178" s="589"/>
      <c r="LTQ178" s="587"/>
      <c r="LTR178" s="588"/>
      <c r="LTS178" s="597"/>
      <c r="LTT178" s="589"/>
      <c r="LTU178" s="587"/>
      <c r="LTV178" s="588"/>
      <c r="LTW178" s="597"/>
      <c r="LTX178" s="589"/>
      <c r="LTY178" s="587"/>
      <c r="LTZ178" s="588"/>
      <c r="LUA178" s="597"/>
      <c r="LUB178" s="589"/>
      <c r="LUC178" s="587"/>
      <c r="LUD178" s="588"/>
      <c r="LUE178" s="597"/>
      <c r="LUF178" s="589"/>
      <c r="LUG178" s="587"/>
      <c r="LUH178" s="588"/>
      <c r="LUI178" s="597"/>
      <c r="LUJ178" s="589"/>
      <c r="LUK178" s="587"/>
      <c r="LUL178" s="588"/>
      <c r="LUM178" s="597"/>
      <c r="LUN178" s="589"/>
      <c r="LUO178" s="587"/>
      <c r="LUP178" s="588"/>
      <c r="LUQ178" s="597"/>
      <c r="LUR178" s="589"/>
      <c r="LUS178" s="587"/>
      <c r="LUT178" s="588"/>
      <c r="LUU178" s="597"/>
      <c r="LUV178" s="589"/>
      <c r="LUW178" s="587"/>
      <c r="LUX178" s="588"/>
      <c r="LUY178" s="597"/>
      <c r="LUZ178" s="589"/>
      <c r="LVA178" s="587"/>
      <c r="LVB178" s="588"/>
      <c r="LVC178" s="597"/>
      <c r="LVD178" s="589"/>
      <c r="LVE178" s="587"/>
      <c r="LVF178" s="588"/>
      <c r="LVG178" s="597"/>
      <c r="LVH178" s="589"/>
      <c r="LVI178" s="587"/>
      <c r="LVJ178" s="588"/>
      <c r="LVK178" s="597"/>
      <c r="LVL178" s="589"/>
      <c r="LVM178" s="587"/>
      <c r="LVN178" s="588"/>
      <c r="LVO178" s="597"/>
      <c r="LVP178" s="589"/>
      <c r="LVQ178" s="587"/>
      <c r="LVR178" s="588"/>
      <c r="LVS178" s="597"/>
      <c r="LVT178" s="589"/>
      <c r="LVU178" s="587"/>
      <c r="LVV178" s="588"/>
      <c r="LVW178" s="597"/>
      <c r="LVX178" s="589"/>
      <c r="LVY178" s="587"/>
      <c r="LVZ178" s="588"/>
      <c r="LWA178" s="597"/>
      <c r="LWB178" s="589"/>
      <c r="LWC178" s="587"/>
      <c r="LWD178" s="588"/>
      <c r="LWE178" s="597"/>
      <c r="LWF178" s="589"/>
      <c r="LWG178" s="587"/>
      <c r="LWH178" s="588"/>
      <c r="LWI178" s="597"/>
      <c r="LWJ178" s="589"/>
      <c r="LWK178" s="587"/>
      <c r="LWL178" s="588"/>
      <c r="LWM178" s="597"/>
      <c r="LWN178" s="589"/>
      <c r="LWO178" s="587"/>
      <c r="LWP178" s="588"/>
      <c r="LWQ178" s="597"/>
      <c r="LWR178" s="589"/>
      <c r="LWS178" s="587"/>
      <c r="LWT178" s="588"/>
      <c r="LWU178" s="597"/>
      <c r="LWV178" s="589"/>
      <c r="LWW178" s="587"/>
      <c r="LWX178" s="588"/>
      <c r="LWY178" s="597"/>
      <c r="LWZ178" s="589"/>
      <c r="LXA178" s="587"/>
      <c r="LXB178" s="588"/>
      <c r="LXC178" s="597"/>
      <c r="LXD178" s="589"/>
      <c r="LXE178" s="587"/>
      <c r="LXF178" s="588"/>
      <c r="LXG178" s="597"/>
      <c r="LXH178" s="589"/>
      <c r="LXI178" s="587"/>
      <c r="LXJ178" s="588"/>
      <c r="LXK178" s="597"/>
      <c r="LXL178" s="589"/>
      <c r="LXM178" s="587"/>
      <c r="LXN178" s="588"/>
      <c r="LXO178" s="597"/>
      <c r="LXP178" s="589"/>
      <c r="LXQ178" s="587"/>
      <c r="LXR178" s="588"/>
      <c r="LXS178" s="597"/>
      <c r="LXT178" s="589"/>
      <c r="LXU178" s="587"/>
      <c r="LXV178" s="588"/>
      <c r="LXW178" s="597"/>
      <c r="LXX178" s="589"/>
      <c r="LXY178" s="587"/>
      <c r="LXZ178" s="588"/>
      <c r="LYA178" s="597"/>
      <c r="LYB178" s="589"/>
      <c r="LYC178" s="587"/>
      <c r="LYD178" s="588"/>
      <c r="LYE178" s="597"/>
      <c r="LYF178" s="589"/>
      <c r="LYG178" s="587"/>
      <c r="LYH178" s="588"/>
      <c r="LYI178" s="597"/>
      <c r="LYJ178" s="589"/>
      <c r="LYK178" s="587"/>
      <c r="LYL178" s="588"/>
      <c r="LYM178" s="597"/>
      <c r="LYN178" s="589"/>
      <c r="LYO178" s="587"/>
      <c r="LYP178" s="588"/>
      <c r="LYQ178" s="597"/>
      <c r="LYR178" s="589"/>
      <c r="LYS178" s="587"/>
      <c r="LYT178" s="588"/>
      <c r="LYU178" s="597"/>
      <c r="LYV178" s="589"/>
      <c r="LYW178" s="587"/>
      <c r="LYX178" s="588"/>
      <c r="LYY178" s="597"/>
      <c r="LYZ178" s="589"/>
      <c r="LZA178" s="587"/>
      <c r="LZB178" s="588"/>
      <c r="LZC178" s="597"/>
      <c r="LZD178" s="589"/>
      <c r="LZE178" s="587"/>
      <c r="LZF178" s="588"/>
      <c r="LZG178" s="597"/>
      <c r="LZH178" s="589"/>
      <c r="LZI178" s="587"/>
      <c r="LZJ178" s="588"/>
      <c r="LZK178" s="597"/>
      <c r="LZL178" s="589"/>
      <c r="LZM178" s="587"/>
      <c r="LZN178" s="588"/>
      <c r="LZO178" s="597"/>
      <c r="LZP178" s="589"/>
      <c r="LZQ178" s="587"/>
      <c r="LZR178" s="588"/>
      <c r="LZS178" s="597"/>
      <c r="LZT178" s="589"/>
      <c r="LZU178" s="587"/>
      <c r="LZV178" s="588"/>
      <c r="LZW178" s="597"/>
      <c r="LZX178" s="589"/>
      <c r="LZY178" s="587"/>
      <c r="LZZ178" s="588"/>
      <c r="MAA178" s="597"/>
      <c r="MAB178" s="589"/>
      <c r="MAC178" s="587"/>
      <c r="MAD178" s="588"/>
      <c r="MAE178" s="597"/>
      <c r="MAF178" s="589"/>
      <c r="MAG178" s="587"/>
      <c r="MAH178" s="588"/>
      <c r="MAI178" s="597"/>
      <c r="MAJ178" s="589"/>
      <c r="MAK178" s="587"/>
      <c r="MAL178" s="588"/>
      <c r="MAM178" s="597"/>
      <c r="MAN178" s="589"/>
      <c r="MAO178" s="587"/>
      <c r="MAP178" s="588"/>
      <c r="MAQ178" s="597"/>
      <c r="MAR178" s="589"/>
      <c r="MAS178" s="587"/>
      <c r="MAT178" s="588"/>
      <c r="MAU178" s="597"/>
      <c r="MAV178" s="589"/>
      <c r="MAW178" s="587"/>
      <c r="MAX178" s="588"/>
      <c r="MAY178" s="597"/>
      <c r="MAZ178" s="589"/>
      <c r="MBA178" s="587"/>
      <c r="MBB178" s="588"/>
      <c r="MBC178" s="597"/>
      <c r="MBD178" s="589"/>
      <c r="MBE178" s="587"/>
      <c r="MBF178" s="588"/>
      <c r="MBG178" s="597"/>
      <c r="MBH178" s="589"/>
      <c r="MBI178" s="587"/>
      <c r="MBJ178" s="588"/>
      <c r="MBK178" s="597"/>
      <c r="MBL178" s="589"/>
      <c r="MBM178" s="587"/>
      <c r="MBN178" s="588"/>
      <c r="MBO178" s="597"/>
      <c r="MBP178" s="589"/>
      <c r="MBQ178" s="587"/>
      <c r="MBR178" s="588"/>
      <c r="MBS178" s="597"/>
      <c r="MBT178" s="589"/>
      <c r="MBU178" s="587"/>
      <c r="MBV178" s="588"/>
      <c r="MBW178" s="597"/>
      <c r="MBX178" s="589"/>
      <c r="MBY178" s="587"/>
      <c r="MBZ178" s="588"/>
      <c r="MCA178" s="597"/>
      <c r="MCB178" s="589"/>
      <c r="MCC178" s="587"/>
      <c r="MCD178" s="588"/>
      <c r="MCE178" s="597"/>
      <c r="MCF178" s="589"/>
      <c r="MCG178" s="587"/>
      <c r="MCH178" s="588"/>
      <c r="MCI178" s="597"/>
      <c r="MCJ178" s="589"/>
      <c r="MCK178" s="587"/>
      <c r="MCL178" s="588"/>
      <c r="MCM178" s="597"/>
      <c r="MCN178" s="589"/>
      <c r="MCO178" s="587"/>
      <c r="MCP178" s="588"/>
      <c r="MCQ178" s="597"/>
      <c r="MCR178" s="589"/>
      <c r="MCS178" s="587"/>
      <c r="MCT178" s="588"/>
      <c r="MCU178" s="597"/>
      <c r="MCV178" s="589"/>
      <c r="MCW178" s="587"/>
      <c r="MCX178" s="588"/>
      <c r="MCY178" s="597"/>
      <c r="MCZ178" s="589"/>
      <c r="MDA178" s="587"/>
      <c r="MDB178" s="588"/>
      <c r="MDC178" s="597"/>
      <c r="MDD178" s="589"/>
      <c r="MDE178" s="587"/>
      <c r="MDF178" s="588"/>
      <c r="MDG178" s="597"/>
      <c r="MDH178" s="589"/>
      <c r="MDI178" s="587"/>
      <c r="MDJ178" s="588"/>
      <c r="MDK178" s="597"/>
      <c r="MDL178" s="589"/>
      <c r="MDM178" s="587"/>
      <c r="MDN178" s="588"/>
      <c r="MDO178" s="597"/>
      <c r="MDP178" s="589"/>
      <c r="MDQ178" s="587"/>
      <c r="MDR178" s="588"/>
      <c r="MDS178" s="597"/>
      <c r="MDT178" s="589"/>
      <c r="MDU178" s="587"/>
      <c r="MDV178" s="588"/>
      <c r="MDW178" s="597"/>
      <c r="MDX178" s="589"/>
      <c r="MDY178" s="587"/>
      <c r="MDZ178" s="588"/>
      <c r="MEA178" s="597"/>
      <c r="MEB178" s="589"/>
      <c r="MEC178" s="587"/>
      <c r="MED178" s="588"/>
      <c r="MEE178" s="597"/>
      <c r="MEF178" s="589"/>
      <c r="MEG178" s="587"/>
      <c r="MEH178" s="588"/>
      <c r="MEI178" s="597"/>
      <c r="MEJ178" s="589"/>
      <c r="MEK178" s="587"/>
      <c r="MEL178" s="588"/>
      <c r="MEM178" s="597"/>
      <c r="MEN178" s="589"/>
      <c r="MEO178" s="587"/>
      <c r="MEP178" s="588"/>
      <c r="MEQ178" s="597"/>
      <c r="MER178" s="589"/>
      <c r="MES178" s="587"/>
      <c r="MET178" s="588"/>
      <c r="MEU178" s="597"/>
      <c r="MEV178" s="589"/>
      <c r="MEW178" s="587"/>
      <c r="MEX178" s="588"/>
      <c r="MEY178" s="597"/>
      <c r="MEZ178" s="589"/>
      <c r="MFA178" s="587"/>
      <c r="MFB178" s="588"/>
      <c r="MFC178" s="597"/>
      <c r="MFD178" s="589"/>
      <c r="MFE178" s="587"/>
      <c r="MFF178" s="588"/>
      <c r="MFG178" s="597"/>
      <c r="MFH178" s="589"/>
      <c r="MFI178" s="587"/>
      <c r="MFJ178" s="588"/>
      <c r="MFK178" s="597"/>
      <c r="MFL178" s="589"/>
      <c r="MFM178" s="587"/>
      <c r="MFN178" s="588"/>
      <c r="MFO178" s="597"/>
      <c r="MFP178" s="589"/>
      <c r="MFQ178" s="587"/>
      <c r="MFR178" s="588"/>
      <c r="MFS178" s="597"/>
      <c r="MFT178" s="589"/>
      <c r="MFU178" s="587"/>
      <c r="MFV178" s="588"/>
      <c r="MFW178" s="597"/>
      <c r="MFX178" s="589"/>
      <c r="MFY178" s="587"/>
      <c r="MFZ178" s="588"/>
      <c r="MGA178" s="597"/>
      <c r="MGB178" s="589"/>
      <c r="MGC178" s="587"/>
      <c r="MGD178" s="588"/>
      <c r="MGE178" s="597"/>
      <c r="MGF178" s="589"/>
      <c r="MGG178" s="587"/>
      <c r="MGH178" s="588"/>
      <c r="MGI178" s="597"/>
      <c r="MGJ178" s="589"/>
      <c r="MGK178" s="587"/>
      <c r="MGL178" s="588"/>
      <c r="MGM178" s="597"/>
      <c r="MGN178" s="589"/>
      <c r="MGO178" s="587"/>
      <c r="MGP178" s="588"/>
      <c r="MGQ178" s="597"/>
      <c r="MGR178" s="589"/>
      <c r="MGS178" s="587"/>
      <c r="MGT178" s="588"/>
      <c r="MGU178" s="597"/>
      <c r="MGV178" s="589"/>
      <c r="MGW178" s="587"/>
      <c r="MGX178" s="588"/>
      <c r="MGY178" s="597"/>
      <c r="MGZ178" s="589"/>
      <c r="MHA178" s="587"/>
      <c r="MHB178" s="588"/>
      <c r="MHC178" s="597"/>
      <c r="MHD178" s="589"/>
      <c r="MHE178" s="587"/>
      <c r="MHF178" s="588"/>
      <c r="MHG178" s="597"/>
      <c r="MHH178" s="589"/>
      <c r="MHI178" s="587"/>
      <c r="MHJ178" s="588"/>
      <c r="MHK178" s="597"/>
      <c r="MHL178" s="589"/>
      <c r="MHM178" s="587"/>
      <c r="MHN178" s="588"/>
      <c r="MHO178" s="597"/>
      <c r="MHP178" s="589"/>
      <c r="MHQ178" s="587"/>
      <c r="MHR178" s="588"/>
      <c r="MHS178" s="597"/>
      <c r="MHT178" s="589"/>
      <c r="MHU178" s="587"/>
      <c r="MHV178" s="588"/>
      <c r="MHW178" s="597"/>
      <c r="MHX178" s="589"/>
      <c r="MHY178" s="587"/>
      <c r="MHZ178" s="588"/>
      <c r="MIA178" s="597"/>
      <c r="MIB178" s="589"/>
      <c r="MIC178" s="587"/>
      <c r="MID178" s="588"/>
      <c r="MIE178" s="597"/>
      <c r="MIF178" s="589"/>
      <c r="MIG178" s="587"/>
      <c r="MIH178" s="588"/>
      <c r="MII178" s="597"/>
      <c r="MIJ178" s="589"/>
      <c r="MIK178" s="587"/>
      <c r="MIL178" s="588"/>
      <c r="MIM178" s="597"/>
      <c r="MIN178" s="589"/>
      <c r="MIO178" s="587"/>
      <c r="MIP178" s="588"/>
      <c r="MIQ178" s="597"/>
      <c r="MIR178" s="589"/>
      <c r="MIS178" s="587"/>
      <c r="MIT178" s="588"/>
      <c r="MIU178" s="597"/>
      <c r="MIV178" s="589"/>
      <c r="MIW178" s="587"/>
      <c r="MIX178" s="588"/>
      <c r="MIY178" s="597"/>
      <c r="MIZ178" s="589"/>
      <c r="MJA178" s="587"/>
      <c r="MJB178" s="588"/>
      <c r="MJC178" s="597"/>
      <c r="MJD178" s="589"/>
      <c r="MJE178" s="587"/>
      <c r="MJF178" s="588"/>
      <c r="MJG178" s="597"/>
      <c r="MJH178" s="589"/>
      <c r="MJI178" s="587"/>
      <c r="MJJ178" s="588"/>
      <c r="MJK178" s="597"/>
      <c r="MJL178" s="589"/>
      <c r="MJM178" s="587"/>
      <c r="MJN178" s="588"/>
      <c r="MJO178" s="597"/>
      <c r="MJP178" s="589"/>
      <c r="MJQ178" s="587"/>
      <c r="MJR178" s="588"/>
      <c r="MJS178" s="597"/>
      <c r="MJT178" s="589"/>
      <c r="MJU178" s="587"/>
      <c r="MJV178" s="588"/>
      <c r="MJW178" s="597"/>
      <c r="MJX178" s="589"/>
      <c r="MJY178" s="587"/>
      <c r="MJZ178" s="588"/>
      <c r="MKA178" s="597"/>
      <c r="MKB178" s="589"/>
      <c r="MKC178" s="587"/>
      <c r="MKD178" s="588"/>
      <c r="MKE178" s="597"/>
      <c r="MKF178" s="589"/>
      <c r="MKG178" s="587"/>
      <c r="MKH178" s="588"/>
      <c r="MKI178" s="597"/>
      <c r="MKJ178" s="589"/>
      <c r="MKK178" s="587"/>
      <c r="MKL178" s="588"/>
      <c r="MKM178" s="597"/>
      <c r="MKN178" s="589"/>
      <c r="MKO178" s="587"/>
      <c r="MKP178" s="588"/>
      <c r="MKQ178" s="597"/>
      <c r="MKR178" s="589"/>
      <c r="MKS178" s="587"/>
      <c r="MKT178" s="588"/>
      <c r="MKU178" s="597"/>
      <c r="MKV178" s="589"/>
      <c r="MKW178" s="587"/>
      <c r="MKX178" s="588"/>
      <c r="MKY178" s="597"/>
      <c r="MKZ178" s="589"/>
      <c r="MLA178" s="587"/>
      <c r="MLB178" s="588"/>
      <c r="MLC178" s="597"/>
      <c r="MLD178" s="589"/>
      <c r="MLE178" s="587"/>
      <c r="MLF178" s="588"/>
      <c r="MLG178" s="597"/>
      <c r="MLH178" s="589"/>
      <c r="MLI178" s="587"/>
      <c r="MLJ178" s="588"/>
      <c r="MLK178" s="597"/>
      <c r="MLL178" s="589"/>
      <c r="MLM178" s="587"/>
      <c r="MLN178" s="588"/>
      <c r="MLO178" s="597"/>
      <c r="MLP178" s="589"/>
      <c r="MLQ178" s="587"/>
      <c r="MLR178" s="588"/>
      <c r="MLS178" s="597"/>
      <c r="MLT178" s="589"/>
      <c r="MLU178" s="587"/>
      <c r="MLV178" s="588"/>
      <c r="MLW178" s="597"/>
      <c r="MLX178" s="589"/>
      <c r="MLY178" s="587"/>
      <c r="MLZ178" s="588"/>
      <c r="MMA178" s="597"/>
      <c r="MMB178" s="589"/>
      <c r="MMC178" s="587"/>
      <c r="MMD178" s="588"/>
      <c r="MME178" s="597"/>
      <c r="MMF178" s="589"/>
      <c r="MMG178" s="587"/>
      <c r="MMH178" s="588"/>
      <c r="MMI178" s="597"/>
      <c r="MMJ178" s="589"/>
      <c r="MMK178" s="587"/>
      <c r="MML178" s="588"/>
      <c r="MMM178" s="597"/>
      <c r="MMN178" s="589"/>
      <c r="MMO178" s="587"/>
      <c r="MMP178" s="588"/>
      <c r="MMQ178" s="597"/>
      <c r="MMR178" s="589"/>
      <c r="MMS178" s="587"/>
      <c r="MMT178" s="588"/>
      <c r="MMU178" s="597"/>
      <c r="MMV178" s="589"/>
      <c r="MMW178" s="587"/>
      <c r="MMX178" s="588"/>
      <c r="MMY178" s="597"/>
      <c r="MMZ178" s="589"/>
      <c r="MNA178" s="587"/>
      <c r="MNB178" s="588"/>
      <c r="MNC178" s="597"/>
      <c r="MND178" s="589"/>
      <c r="MNE178" s="587"/>
      <c r="MNF178" s="588"/>
      <c r="MNG178" s="597"/>
      <c r="MNH178" s="589"/>
      <c r="MNI178" s="587"/>
      <c r="MNJ178" s="588"/>
      <c r="MNK178" s="597"/>
      <c r="MNL178" s="589"/>
      <c r="MNM178" s="587"/>
      <c r="MNN178" s="588"/>
      <c r="MNO178" s="597"/>
      <c r="MNP178" s="589"/>
      <c r="MNQ178" s="587"/>
      <c r="MNR178" s="588"/>
      <c r="MNS178" s="597"/>
      <c r="MNT178" s="589"/>
      <c r="MNU178" s="587"/>
      <c r="MNV178" s="588"/>
      <c r="MNW178" s="597"/>
      <c r="MNX178" s="589"/>
      <c r="MNY178" s="587"/>
      <c r="MNZ178" s="588"/>
      <c r="MOA178" s="597"/>
      <c r="MOB178" s="589"/>
      <c r="MOC178" s="587"/>
      <c r="MOD178" s="588"/>
      <c r="MOE178" s="597"/>
      <c r="MOF178" s="589"/>
      <c r="MOG178" s="587"/>
      <c r="MOH178" s="588"/>
      <c r="MOI178" s="597"/>
      <c r="MOJ178" s="589"/>
      <c r="MOK178" s="587"/>
      <c r="MOL178" s="588"/>
      <c r="MOM178" s="597"/>
      <c r="MON178" s="589"/>
      <c r="MOO178" s="587"/>
      <c r="MOP178" s="588"/>
      <c r="MOQ178" s="597"/>
      <c r="MOR178" s="589"/>
      <c r="MOS178" s="587"/>
      <c r="MOT178" s="588"/>
      <c r="MOU178" s="597"/>
      <c r="MOV178" s="589"/>
      <c r="MOW178" s="587"/>
      <c r="MOX178" s="588"/>
      <c r="MOY178" s="597"/>
      <c r="MOZ178" s="589"/>
      <c r="MPA178" s="587"/>
      <c r="MPB178" s="588"/>
      <c r="MPC178" s="597"/>
      <c r="MPD178" s="589"/>
      <c r="MPE178" s="587"/>
      <c r="MPF178" s="588"/>
      <c r="MPG178" s="597"/>
      <c r="MPH178" s="589"/>
      <c r="MPI178" s="587"/>
      <c r="MPJ178" s="588"/>
      <c r="MPK178" s="597"/>
      <c r="MPL178" s="589"/>
      <c r="MPM178" s="587"/>
      <c r="MPN178" s="588"/>
      <c r="MPO178" s="597"/>
      <c r="MPP178" s="589"/>
      <c r="MPQ178" s="587"/>
      <c r="MPR178" s="588"/>
      <c r="MPS178" s="597"/>
      <c r="MPT178" s="589"/>
      <c r="MPU178" s="587"/>
      <c r="MPV178" s="588"/>
      <c r="MPW178" s="597"/>
      <c r="MPX178" s="589"/>
      <c r="MPY178" s="587"/>
      <c r="MPZ178" s="588"/>
      <c r="MQA178" s="597"/>
      <c r="MQB178" s="589"/>
      <c r="MQC178" s="587"/>
      <c r="MQD178" s="588"/>
      <c r="MQE178" s="597"/>
      <c r="MQF178" s="589"/>
      <c r="MQG178" s="587"/>
      <c r="MQH178" s="588"/>
      <c r="MQI178" s="597"/>
      <c r="MQJ178" s="589"/>
      <c r="MQK178" s="587"/>
      <c r="MQL178" s="588"/>
      <c r="MQM178" s="597"/>
      <c r="MQN178" s="589"/>
      <c r="MQO178" s="587"/>
      <c r="MQP178" s="588"/>
      <c r="MQQ178" s="597"/>
      <c r="MQR178" s="589"/>
      <c r="MQS178" s="587"/>
      <c r="MQT178" s="588"/>
      <c r="MQU178" s="597"/>
      <c r="MQV178" s="589"/>
      <c r="MQW178" s="587"/>
      <c r="MQX178" s="588"/>
      <c r="MQY178" s="597"/>
      <c r="MQZ178" s="589"/>
      <c r="MRA178" s="587"/>
      <c r="MRB178" s="588"/>
      <c r="MRC178" s="597"/>
      <c r="MRD178" s="589"/>
      <c r="MRE178" s="587"/>
      <c r="MRF178" s="588"/>
      <c r="MRG178" s="597"/>
      <c r="MRH178" s="589"/>
      <c r="MRI178" s="587"/>
      <c r="MRJ178" s="588"/>
      <c r="MRK178" s="597"/>
      <c r="MRL178" s="589"/>
      <c r="MRM178" s="587"/>
      <c r="MRN178" s="588"/>
      <c r="MRO178" s="597"/>
      <c r="MRP178" s="589"/>
      <c r="MRQ178" s="587"/>
      <c r="MRR178" s="588"/>
      <c r="MRS178" s="597"/>
      <c r="MRT178" s="589"/>
      <c r="MRU178" s="587"/>
      <c r="MRV178" s="588"/>
      <c r="MRW178" s="597"/>
      <c r="MRX178" s="589"/>
      <c r="MRY178" s="587"/>
      <c r="MRZ178" s="588"/>
      <c r="MSA178" s="597"/>
      <c r="MSB178" s="589"/>
      <c r="MSC178" s="587"/>
      <c r="MSD178" s="588"/>
      <c r="MSE178" s="597"/>
      <c r="MSF178" s="589"/>
      <c r="MSG178" s="587"/>
      <c r="MSH178" s="588"/>
      <c r="MSI178" s="597"/>
      <c r="MSJ178" s="589"/>
      <c r="MSK178" s="587"/>
      <c r="MSL178" s="588"/>
      <c r="MSM178" s="597"/>
      <c r="MSN178" s="589"/>
      <c r="MSO178" s="587"/>
      <c r="MSP178" s="588"/>
      <c r="MSQ178" s="597"/>
      <c r="MSR178" s="589"/>
      <c r="MSS178" s="587"/>
      <c r="MST178" s="588"/>
      <c r="MSU178" s="597"/>
      <c r="MSV178" s="589"/>
      <c r="MSW178" s="587"/>
      <c r="MSX178" s="588"/>
      <c r="MSY178" s="597"/>
      <c r="MSZ178" s="589"/>
      <c r="MTA178" s="587"/>
      <c r="MTB178" s="588"/>
      <c r="MTC178" s="597"/>
      <c r="MTD178" s="589"/>
      <c r="MTE178" s="587"/>
      <c r="MTF178" s="588"/>
      <c r="MTG178" s="597"/>
      <c r="MTH178" s="589"/>
      <c r="MTI178" s="587"/>
      <c r="MTJ178" s="588"/>
      <c r="MTK178" s="597"/>
      <c r="MTL178" s="589"/>
      <c r="MTM178" s="587"/>
      <c r="MTN178" s="588"/>
      <c r="MTO178" s="597"/>
      <c r="MTP178" s="589"/>
      <c r="MTQ178" s="587"/>
      <c r="MTR178" s="588"/>
      <c r="MTS178" s="597"/>
      <c r="MTT178" s="589"/>
      <c r="MTU178" s="587"/>
      <c r="MTV178" s="588"/>
      <c r="MTW178" s="597"/>
      <c r="MTX178" s="589"/>
      <c r="MTY178" s="587"/>
      <c r="MTZ178" s="588"/>
      <c r="MUA178" s="597"/>
      <c r="MUB178" s="589"/>
      <c r="MUC178" s="587"/>
      <c r="MUD178" s="588"/>
      <c r="MUE178" s="597"/>
      <c r="MUF178" s="589"/>
      <c r="MUG178" s="587"/>
      <c r="MUH178" s="588"/>
      <c r="MUI178" s="597"/>
      <c r="MUJ178" s="589"/>
      <c r="MUK178" s="587"/>
      <c r="MUL178" s="588"/>
      <c r="MUM178" s="597"/>
      <c r="MUN178" s="589"/>
      <c r="MUO178" s="587"/>
      <c r="MUP178" s="588"/>
      <c r="MUQ178" s="597"/>
      <c r="MUR178" s="589"/>
      <c r="MUS178" s="587"/>
      <c r="MUT178" s="588"/>
      <c r="MUU178" s="597"/>
      <c r="MUV178" s="589"/>
      <c r="MUW178" s="587"/>
      <c r="MUX178" s="588"/>
      <c r="MUY178" s="597"/>
      <c r="MUZ178" s="589"/>
      <c r="MVA178" s="587"/>
      <c r="MVB178" s="588"/>
      <c r="MVC178" s="597"/>
      <c r="MVD178" s="589"/>
      <c r="MVE178" s="587"/>
      <c r="MVF178" s="588"/>
      <c r="MVG178" s="597"/>
      <c r="MVH178" s="589"/>
      <c r="MVI178" s="587"/>
      <c r="MVJ178" s="588"/>
      <c r="MVK178" s="597"/>
      <c r="MVL178" s="589"/>
      <c r="MVM178" s="587"/>
      <c r="MVN178" s="588"/>
      <c r="MVO178" s="597"/>
      <c r="MVP178" s="589"/>
      <c r="MVQ178" s="587"/>
      <c r="MVR178" s="588"/>
      <c r="MVS178" s="597"/>
      <c r="MVT178" s="589"/>
      <c r="MVU178" s="587"/>
      <c r="MVV178" s="588"/>
      <c r="MVW178" s="597"/>
      <c r="MVX178" s="589"/>
      <c r="MVY178" s="587"/>
      <c r="MVZ178" s="588"/>
      <c r="MWA178" s="597"/>
      <c r="MWB178" s="589"/>
      <c r="MWC178" s="587"/>
      <c r="MWD178" s="588"/>
      <c r="MWE178" s="597"/>
      <c r="MWF178" s="589"/>
      <c r="MWG178" s="587"/>
      <c r="MWH178" s="588"/>
      <c r="MWI178" s="597"/>
      <c r="MWJ178" s="589"/>
      <c r="MWK178" s="587"/>
      <c r="MWL178" s="588"/>
      <c r="MWM178" s="597"/>
      <c r="MWN178" s="589"/>
      <c r="MWO178" s="587"/>
      <c r="MWP178" s="588"/>
      <c r="MWQ178" s="597"/>
      <c r="MWR178" s="589"/>
      <c r="MWS178" s="587"/>
      <c r="MWT178" s="588"/>
      <c r="MWU178" s="597"/>
      <c r="MWV178" s="589"/>
      <c r="MWW178" s="587"/>
      <c r="MWX178" s="588"/>
      <c r="MWY178" s="597"/>
      <c r="MWZ178" s="589"/>
      <c r="MXA178" s="587"/>
      <c r="MXB178" s="588"/>
      <c r="MXC178" s="597"/>
      <c r="MXD178" s="589"/>
      <c r="MXE178" s="587"/>
      <c r="MXF178" s="588"/>
      <c r="MXG178" s="597"/>
      <c r="MXH178" s="589"/>
      <c r="MXI178" s="587"/>
      <c r="MXJ178" s="588"/>
      <c r="MXK178" s="597"/>
      <c r="MXL178" s="589"/>
      <c r="MXM178" s="587"/>
      <c r="MXN178" s="588"/>
      <c r="MXO178" s="597"/>
      <c r="MXP178" s="589"/>
      <c r="MXQ178" s="587"/>
      <c r="MXR178" s="588"/>
      <c r="MXS178" s="597"/>
      <c r="MXT178" s="589"/>
      <c r="MXU178" s="587"/>
      <c r="MXV178" s="588"/>
      <c r="MXW178" s="597"/>
      <c r="MXX178" s="589"/>
      <c r="MXY178" s="587"/>
      <c r="MXZ178" s="588"/>
      <c r="MYA178" s="597"/>
      <c r="MYB178" s="589"/>
      <c r="MYC178" s="587"/>
      <c r="MYD178" s="588"/>
      <c r="MYE178" s="597"/>
      <c r="MYF178" s="589"/>
      <c r="MYG178" s="587"/>
      <c r="MYH178" s="588"/>
      <c r="MYI178" s="597"/>
      <c r="MYJ178" s="589"/>
      <c r="MYK178" s="587"/>
      <c r="MYL178" s="588"/>
      <c r="MYM178" s="597"/>
      <c r="MYN178" s="589"/>
      <c r="MYO178" s="587"/>
      <c r="MYP178" s="588"/>
      <c r="MYQ178" s="597"/>
      <c r="MYR178" s="589"/>
      <c r="MYS178" s="587"/>
      <c r="MYT178" s="588"/>
      <c r="MYU178" s="597"/>
      <c r="MYV178" s="589"/>
      <c r="MYW178" s="587"/>
      <c r="MYX178" s="588"/>
      <c r="MYY178" s="597"/>
      <c r="MYZ178" s="589"/>
      <c r="MZA178" s="587"/>
      <c r="MZB178" s="588"/>
      <c r="MZC178" s="597"/>
      <c r="MZD178" s="589"/>
      <c r="MZE178" s="587"/>
      <c r="MZF178" s="588"/>
      <c r="MZG178" s="597"/>
      <c r="MZH178" s="589"/>
      <c r="MZI178" s="587"/>
      <c r="MZJ178" s="588"/>
      <c r="MZK178" s="597"/>
      <c r="MZL178" s="589"/>
      <c r="MZM178" s="587"/>
      <c r="MZN178" s="588"/>
      <c r="MZO178" s="597"/>
      <c r="MZP178" s="589"/>
      <c r="MZQ178" s="587"/>
      <c r="MZR178" s="588"/>
      <c r="MZS178" s="597"/>
      <c r="MZT178" s="589"/>
      <c r="MZU178" s="587"/>
      <c r="MZV178" s="588"/>
      <c r="MZW178" s="597"/>
      <c r="MZX178" s="589"/>
      <c r="MZY178" s="587"/>
      <c r="MZZ178" s="588"/>
      <c r="NAA178" s="597"/>
      <c r="NAB178" s="589"/>
      <c r="NAC178" s="587"/>
      <c r="NAD178" s="588"/>
      <c r="NAE178" s="597"/>
      <c r="NAF178" s="589"/>
      <c r="NAG178" s="587"/>
      <c r="NAH178" s="588"/>
      <c r="NAI178" s="597"/>
      <c r="NAJ178" s="589"/>
      <c r="NAK178" s="587"/>
      <c r="NAL178" s="588"/>
      <c r="NAM178" s="597"/>
      <c r="NAN178" s="589"/>
      <c r="NAO178" s="587"/>
      <c r="NAP178" s="588"/>
      <c r="NAQ178" s="597"/>
      <c r="NAR178" s="589"/>
      <c r="NAS178" s="587"/>
      <c r="NAT178" s="588"/>
      <c r="NAU178" s="597"/>
      <c r="NAV178" s="589"/>
      <c r="NAW178" s="587"/>
      <c r="NAX178" s="588"/>
      <c r="NAY178" s="597"/>
      <c r="NAZ178" s="589"/>
      <c r="NBA178" s="587"/>
      <c r="NBB178" s="588"/>
      <c r="NBC178" s="597"/>
      <c r="NBD178" s="589"/>
      <c r="NBE178" s="587"/>
      <c r="NBF178" s="588"/>
      <c r="NBG178" s="597"/>
      <c r="NBH178" s="589"/>
      <c r="NBI178" s="587"/>
      <c r="NBJ178" s="588"/>
      <c r="NBK178" s="597"/>
      <c r="NBL178" s="589"/>
      <c r="NBM178" s="587"/>
      <c r="NBN178" s="588"/>
      <c r="NBO178" s="597"/>
      <c r="NBP178" s="589"/>
      <c r="NBQ178" s="587"/>
      <c r="NBR178" s="588"/>
      <c r="NBS178" s="597"/>
      <c r="NBT178" s="589"/>
      <c r="NBU178" s="587"/>
      <c r="NBV178" s="588"/>
      <c r="NBW178" s="597"/>
      <c r="NBX178" s="589"/>
      <c r="NBY178" s="587"/>
      <c r="NBZ178" s="588"/>
      <c r="NCA178" s="597"/>
      <c r="NCB178" s="589"/>
      <c r="NCC178" s="587"/>
      <c r="NCD178" s="588"/>
      <c r="NCE178" s="597"/>
      <c r="NCF178" s="589"/>
      <c r="NCG178" s="587"/>
      <c r="NCH178" s="588"/>
      <c r="NCI178" s="597"/>
      <c r="NCJ178" s="589"/>
      <c r="NCK178" s="587"/>
      <c r="NCL178" s="588"/>
      <c r="NCM178" s="597"/>
      <c r="NCN178" s="589"/>
      <c r="NCO178" s="587"/>
      <c r="NCP178" s="588"/>
      <c r="NCQ178" s="597"/>
      <c r="NCR178" s="589"/>
      <c r="NCS178" s="587"/>
      <c r="NCT178" s="588"/>
      <c r="NCU178" s="597"/>
      <c r="NCV178" s="589"/>
      <c r="NCW178" s="587"/>
      <c r="NCX178" s="588"/>
      <c r="NCY178" s="597"/>
      <c r="NCZ178" s="589"/>
      <c r="NDA178" s="587"/>
      <c r="NDB178" s="588"/>
      <c r="NDC178" s="597"/>
      <c r="NDD178" s="589"/>
      <c r="NDE178" s="587"/>
      <c r="NDF178" s="588"/>
      <c r="NDG178" s="597"/>
      <c r="NDH178" s="589"/>
      <c r="NDI178" s="587"/>
      <c r="NDJ178" s="588"/>
      <c r="NDK178" s="597"/>
      <c r="NDL178" s="589"/>
      <c r="NDM178" s="587"/>
      <c r="NDN178" s="588"/>
      <c r="NDO178" s="597"/>
      <c r="NDP178" s="589"/>
      <c r="NDQ178" s="587"/>
      <c r="NDR178" s="588"/>
      <c r="NDS178" s="597"/>
      <c r="NDT178" s="589"/>
      <c r="NDU178" s="587"/>
      <c r="NDV178" s="588"/>
      <c r="NDW178" s="597"/>
      <c r="NDX178" s="589"/>
      <c r="NDY178" s="587"/>
      <c r="NDZ178" s="588"/>
      <c r="NEA178" s="597"/>
      <c r="NEB178" s="589"/>
      <c r="NEC178" s="587"/>
      <c r="NED178" s="588"/>
      <c r="NEE178" s="597"/>
      <c r="NEF178" s="589"/>
      <c r="NEG178" s="587"/>
      <c r="NEH178" s="588"/>
      <c r="NEI178" s="597"/>
      <c r="NEJ178" s="589"/>
      <c r="NEK178" s="587"/>
      <c r="NEL178" s="588"/>
      <c r="NEM178" s="597"/>
      <c r="NEN178" s="589"/>
      <c r="NEO178" s="587"/>
      <c r="NEP178" s="588"/>
      <c r="NEQ178" s="597"/>
      <c r="NER178" s="589"/>
      <c r="NES178" s="587"/>
      <c r="NET178" s="588"/>
      <c r="NEU178" s="597"/>
      <c r="NEV178" s="589"/>
      <c r="NEW178" s="587"/>
      <c r="NEX178" s="588"/>
      <c r="NEY178" s="597"/>
      <c r="NEZ178" s="589"/>
      <c r="NFA178" s="587"/>
      <c r="NFB178" s="588"/>
      <c r="NFC178" s="597"/>
      <c r="NFD178" s="589"/>
      <c r="NFE178" s="587"/>
      <c r="NFF178" s="588"/>
      <c r="NFG178" s="597"/>
      <c r="NFH178" s="589"/>
      <c r="NFI178" s="587"/>
      <c r="NFJ178" s="588"/>
      <c r="NFK178" s="597"/>
      <c r="NFL178" s="589"/>
      <c r="NFM178" s="587"/>
      <c r="NFN178" s="588"/>
      <c r="NFO178" s="597"/>
      <c r="NFP178" s="589"/>
      <c r="NFQ178" s="587"/>
      <c r="NFR178" s="588"/>
      <c r="NFS178" s="597"/>
      <c r="NFT178" s="589"/>
      <c r="NFU178" s="587"/>
      <c r="NFV178" s="588"/>
      <c r="NFW178" s="597"/>
      <c r="NFX178" s="589"/>
      <c r="NFY178" s="587"/>
      <c r="NFZ178" s="588"/>
      <c r="NGA178" s="597"/>
      <c r="NGB178" s="589"/>
      <c r="NGC178" s="587"/>
      <c r="NGD178" s="588"/>
      <c r="NGE178" s="597"/>
      <c r="NGF178" s="589"/>
      <c r="NGG178" s="587"/>
      <c r="NGH178" s="588"/>
      <c r="NGI178" s="597"/>
      <c r="NGJ178" s="589"/>
      <c r="NGK178" s="587"/>
      <c r="NGL178" s="588"/>
      <c r="NGM178" s="597"/>
      <c r="NGN178" s="589"/>
      <c r="NGO178" s="587"/>
      <c r="NGP178" s="588"/>
      <c r="NGQ178" s="597"/>
      <c r="NGR178" s="589"/>
      <c r="NGS178" s="587"/>
      <c r="NGT178" s="588"/>
      <c r="NGU178" s="597"/>
      <c r="NGV178" s="589"/>
      <c r="NGW178" s="587"/>
      <c r="NGX178" s="588"/>
      <c r="NGY178" s="597"/>
      <c r="NGZ178" s="589"/>
      <c r="NHA178" s="587"/>
      <c r="NHB178" s="588"/>
      <c r="NHC178" s="597"/>
      <c r="NHD178" s="589"/>
      <c r="NHE178" s="587"/>
      <c r="NHF178" s="588"/>
      <c r="NHG178" s="597"/>
      <c r="NHH178" s="589"/>
      <c r="NHI178" s="587"/>
      <c r="NHJ178" s="588"/>
      <c r="NHK178" s="597"/>
      <c r="NHL178" s="589"/>
      <c r="NHM178" s="587"/>
      <c r="NHN178" s="588"/>
      <c r="NHO178" s="597"/>
      <c r="NHP178" s="589"/>
      <c r="NHQ178" s="587"/>
      <c r="NHR178" s="588"/>
      <c r="NHS178" s="597"/>
      <c r="NHT178" s="589"/>
      <c r="NHU178" s="587"/>
      <c r="NHV178" s="588"/>
      <c r="NHW178" s="597"/>
      <c r="NHX178" s="589"/>
      <c r="NHY178" s="587"/>
      <c r="NHZ178" s="588"/>
      <c r="NIA178" s="597"/>
      <c r="NIB178" s="589"/>
      <c r="NIC178" s="587"/>
      <c r="NID178" s="588"/>
      <c r="NIE178" s="597"/>
      <c r="NIF178" s="589"/>
      <c r="NIG178" s="587"/>
      <c r="NIH178" s="588"/>
      <c r="NII178" s="597"/>
      <c r="NIJ178" s="589"/>
      <c r="NIK178" s="587"/>
      <c r="NIL178" s="588"/>
      <c r="NIM178" s="597"/>
      <c r="NIN178" s="589"/>
      <c r="NIO178" s="587"/>
      <c r="NIP178" s="588"/>
      <c r="NIQ178" s="597"/>
      <c r="NIR178" s="589"/>
      <c r="NIS178" s="587"/>
      <c r="NIT178" s="588"/>
      <c r="NIU178" s="597"/>
      <c r="NIV178" s="589"/>
      <c r="NIW178" s="587"/>
      <c r="NIX178" s="588"/>
      <c r="NIY178" s="597"/>
      <c r="NIZ178" s="589"/>
      <c r="NJA178" s="587"/>
      <c r="NJB178" s="588"/>
      <c r="NJC178" s="597"/>
      <c r="NJD178" s="589"/>
      <c r="NJE178" s="587"/>
      <c r="NJF178" s="588"/>
      <c r="NJG178" s="597"/>
      <c r="NJH178" s="589"/>
      <c r="NJI178" s="587"/>
      <c r="NJJ178" s="588"/>
      <c r="NJK178" s="597"/>
      <c r="NJL178" s="589"/>
      <c r="NJM178" s="587"/>
      <c r="NJN178" s="588"/>
      <c r="NJO178" s="597"/>
      <c r="NJP178" s="589"/>
      <c r="NJQ178" s="587"/>
      <c r="NJR178" s="588"/>
      <c r="NJS178" s="597"/>
      <c r="NJT178" s="589"/>
      <c r="NJU178" s="587"/>
      <c r="NJV178" s="588"/>
      <c r="NJW178" s="597"/>
      <c r="NJX178" s="589"/>
      <c r="NJY178" s="587"/>
      <c r="NJZ178" s="588"/>
      <c r="NKA178" s="597"/>
      <c r="NKB178" s="589"/>
      <c r="NKC178" s="587"/>
      <c r="NKD178" s="588"/>
      <c r="NKE178" s="597"/>
      <c r="NKF178" s="589"/>
      <c r="NKG178" s="587"/>
      <c r="NKH178" s="588"/>
      <c r="NKI178" s="597"/>
      <c r="NKJ178" s="589"/>
      <c r="NKK178" s="587"/>
      <c r="NKL178" s="588"/>
      <c r="NKM178" s="597"/>
      <c r="NKN178" s="589"/>
      <c r="NKO178" s="587"/>
      <c r="NKP178" s="588"/>
      <c r="NKQ178" s="597"/>
      <c r="NKR178" s="589"/>
      <c r="NKS178" s="587"/>
      <c r="NKT178" s="588"/>
      <c r="NKU178" s="597"/>
      <c r="NKV178" s="589"/>
      <c r="NKW178" s="587"/>
      <c r="NKX178" s="588"/>
      <c r="NKY178" s="597"/>
      <c r="NKZ178" s="589"/>
      <c r="NLA178" s="587"/>
      <c r="NLB178" s="588"/>
      <c r="NLC178" s="597"/>
      <c r="NLD178" s="589"/>
      <c r="NLE178" s="587"/>
      <c r="NLF178" s="588"/>
      <c r="NLG178" s="597"/>
      <c r="NLH178" s="589"/>
      <c r="NLI178" s="587"/>
      <c r="NLJ178" s="588"/>
      <c r="NLK178" s="597"/>
      <c r="NLL178" s="589"/>
      <c r="NLM178" s="587"/>
      <c r="NLN178" s="588"/>
      <c r="NLO178" s="597"/>
      <c r="NLP178" s="589"/>
      <c r="NLQ178" s="587"/>
      <c r="NLR178" s="588"/>
      <c r="NLS178" s="597"/>
      <c r="NLT178" s="589"/>
      <c r="NLU178" s="587"/>
      <c r="NLV178" s="588"/>
      <c r="NLW178" s="597"/>
      <c r="NLX178" s="589"/>
      <c r="NLY178" s="587"/>
      <c r="NLZ178" s="588"/>
      <c r="NMA178" s="597"/>
      <c r="NMB178" s="589"/>
      <c r="NMC178" s="587"/>
      <c r="NMD178" s="588"/>
      <c r="NME178" s="597"/>
      <c r="NMF178" s="589"/>
      <c r="NMG178" s="587"/>
      <c r="NMH178" s="588"/>
      <c r="NMI178" s="597"/>
      <c r="NMJ178" s="589"/>
      <c r="NMK178" s="587"/>
      <c r="NML178" s="588"/>
      <c r="NMM178" s="597"/>
      <c r="NMN178" s="589"/>
      <c r="NMO178" s="587"/>
      <c r="NMP178" s="588"/>
      <c r="NMQ178" s="597"/>
      <c r="NMR178" s="589"/>
      <c r="NMS178" s="587"/>
      <c r="NMT178" s="588"/>
      <c r="NMU178" s="597"/>
      <c r="NMV178" s="589"/>
      <c r="NMW178" s="587"/>
      <c r="NMX178" s="588"/>
      <c r="NMY178" s="597"/>
      <c r="NMZ178" s="589"/>
      <c r="NNA178" s="587"/>
      <c r="NNB178" s="588"/>
      <c r="NNC178" s="597"/>
      <c r="NND178" s="589"/>
      <c r="NNE178" s="587"/>
      <c r="NNF178" s="588"/>
      <c r="NNG178" s="597"/>
      <c r="NNH178" s="589"/>
      <c r="NNI178" s="587"/>
      <c r="NNJ178" s="588"/>
      <c r="NNK178" s="597"/>
      <c r="NNL178" s="589"/>
      <c r="NNM178" s="587"/>
      <c r="NNN178" s="588"/>
      <c r="NNO178" s="597"/>
      <c r="NNP178" s="589"/>
      <c r="NNQ178" s="587"/>
      <c r="NNR178" s="588"/>
      <c r="NNS178" s="597"/>
      <c r="NNT178" s="589"/>
      <c r="NNU178" s="587"/>
      <c r="NNV178" s="588"/>
      <c r="NNW178" s="597"/>
      <c r="NNX178" s="589"/>
      <c r="NNY178" s="587"/>
      <c r="NNZ178" s="588"/>
      <c r="NOA178" s="597"/>
      <c r="NOB178" s="589"/>
      <c r="NOC178" s="587"/>
      <c r="NOD178" s="588"/>
      <c r="NOE178" s="597"/>
      <c r="NOF178" s="589"/>
      <c r="NOG178" s="587"/>
      <c r="NOH178" s="588"/>
      <c r="NOI178" s="597"/>
      <c r="NOJ178" s="589"/>
      <c r="NOK178" s="587"/>
      <c r="NOL178" s="588"/>
      <c r="NOM178" s="597"/>
      <c r="NON178" s="589"/>
      <c r="NOO178" s="587"/>
      <c r="NOP178" s="588"/>
      <c r="NOQ178" s="597"/>
      <c r="NOR178" s="589"/>
      <c r="NOS178" s="587"/>
      <c r="NOT178" s="588"/>
      <c r="NOU178" s="597"/>
      <c r="NOV178" s="589"/>
      <c r="NOW178" s="587"/>
      <c r="NOX178" s="588"/>
      <c r="NOY178" s="597"/>
      <c r="NOZ178" s="589"/>
      <c r="NPA178" s="587"/>
      <c r="NPB178" s="588"/>
      <c r="NPC178" s="597"/>
      <c r="NPD178" s="589"/>
      <c r="NPE178" s="587"/>
      <c r="NPF178" s="588"/>
      <c r="NPG178" s="597"/>
      <c r="NPH178" s="589"/>
      <c r="NPI178" s="587"/>
      <c r="NPJ178" s="588"/>
      <c r="NPK178" s="597"/>
      <c r="NPL178" s="589"/>
      <c r="NPM178" s="587"/>
      <c r="NPN178" s="588"/>
      <c r="NPO178" s="597"/>
      <c r="NPP178" s="589"/>
      <c r="NPQ178" s="587"/>
      <c r="NPR178" s="588"/>
      <c r="NPS178" s="597"/>
      <c r="NPT178" s="589"/>
      <c r="NPU178" s="587"/>
      <c r="NPV178" s="588"/>
      <c r="NPW178" s="597"/>
      <c r="NPX178" s="589"/>
      <c r="NPY178" s="587"/>
      <c r="NPZ178" s="588"/>
      <c r="NQA178" s="597"/>
      <c r="NQB178" s="589"/>
      <c r="NQC178" s="587"/>
      <c r="NQD178" s="588"/>
      <c r="NQE178" s="597"/>
      <c r="NQF178" s="589"/>
      <c r="NQG178" s="587"/>
      <c r="NQH178" s="588"/>
      <c r="NQI178" s="597"/>
      <c r="NQJ178" s="589"/>
      <c r="NQK178" s="587"/>
      <c r="NQL178" s="588"/>
      <c r="NQM178" s="597"/>
      <c r="NQN178" s="589"/>
      <c r="NQO178" s="587"/>
      <c r="NQP178" s="588"/>
      <c r="NQQ178" s="597"/>
      <c r="NQR178" s="589"/>
      <c r="NQS178" s="587"/>
      <c r="NQT178" s="588"/>
      <c r="NQU178" s="597"/>
      <c r="NQV178" s="589"/>
      <c r="NQW178" s="587"/>
      <c r="NQX178" s="588"/>
      <c r="NQY178" s="597"/>
      <c r="NQZ178" s="589"/>
      <c r="NRA178" s="587"/>
      <c r="NRB178" s="588"/>
      <c r="NRC178" s="597"/>
      <c r="NRD178" s="589"/>
      <c r="NRE178" s="587"/>
      <c r="NRF178" s="588"/>
      <c r="NRG178" s="597"/>
      <c r="NRH178" s="589"/>
      <c r="NRI178" s="587"/>
      <c r="NRJ178" s="588"/>
      <c r="NRK178" s="597"/>
      <c r="NRL178" s="589"/>
      <c r="NRM178" s="587"/>
      <c r="NRN178" s="588"/>
      <c r="NRO178" s="597"/>
      <c r="NRP178" s="589"/>
      <c r="NRQ178" s="587"/>
      <c r="NRR178" s="588"/>
      <c r="NRS178" s="597"/>
      <c r="NRT178" s="589"/>
      <c r="NRU178" s="587"/>
      <c r="NRV178" s="588"/>
      <c r="NRW178" s="597"/>
      <c r="NRX178" s="589"/>
      <c r="NRY178" s="587"/>
      <c r="NRZ178" s="588"/>
      <c r="NSA178" s="597"/>
      <c r="NSB178" s="589"/>
      <c r="NSC178" s="587"/>
      <c r="NSD178" s="588"/>
      <c r="NSE178" s="597"/>
      <c r="NSF178" s="589"/>
      <c r="NSG178" s="587"/>
      <c r="NSH178" s="588"/>
      <c r="NSI178" s="597"/>
      <c r="NSJ178" s="589"/>
      <c r="NSK178" s="587"/>
      <c r="NSL178" s="588"/>
      <c r="NSM178" s="597"/>
      <c r="NSN178" s="589"/>
      <c r="NSO178" s="587"/>
      <c r="NSP178" s="588"/>
      <c r="NSQ178" s="597"/>
      <c r="NSR178" s="589"/>
      <c r="NSS178" s="587"/>
      <c r="NST178" s="588"/>
      <c r="NSU178" s="597"/>
      <c r="NSV178" s="589"/>
      <c r="NSW178" s="587"/>
      <c r="NSX178" s="588"/>
      <c r="NSY178" s="597"/>
      <c r="NSZ178" s="589"/>
      <c r="NTA178" s="587"/>
      <c r="NTB178" s="588"/>
      <c r="NTC178" s="597"/>
      <c r="NTD178" s="589"/>
      <c r="NTE178" s="587"/>
      <c r="NTF178" s="588"/>
      <c r="NTG178" s="597"/>
      <c r="NTH178" s="589"/>
      <c r="NTI178" s="587"/>
      <c r="NTJ178" s="588"/>
      <c r="NTK178" s="597"/>
      <c r="NTL178" s="589"/>
      <c r="NTM178" s="587"/>
      <c r="NTN178" s="588"/>
      <c r="NTO178" s="597"/>
      <c r="NTP178" s="589"/>
      <c r="NTQ178" s="587"/>
      <c r="NTR178" s="588"/>
      <c r="NTS178" s="597"/>
      <c r="NTT178" s="589"/>
      <c r="NTU178" s="587"/>
      <c r="NTV178" s="588"/>
      <c r="NTW178" s="597"/>
      <c r="NTX178" s="589"/>
      <c r="NTY178" s="587"/>
      <c r="NTZ178" s="588"/>
      <c r="NUA178" s="597"/>
      <c r="NUB178" s="589"/>
      <c r="NUC178" s="587"/>
      <c r="NUD178" s="588"/>
      <c r="NUE178" s="597"/>
      <c r="NUF178" s="589"/>
      <c r="NUG178" s="587"/>
      <c r="NUH178" s="588"/>
      <c r="NUI178" s="597"/>
      <c r="NUJ178" s="589"/>
      <c r="NUK178" s="587"/>
      <c r="NUL178" s="588"/>
      <c r="NUM178" s="597"/>
      <c r="NUN178" s="589"/>
      <c r="NUO178" s="587"/>
      <c r="NUP178" s="588"/>
      <c r="NUQ178" s="597"/>
      <c r="NUR178" s="589"/>
      <c r="NUS178" s="587"/>
      <c r="NUT178" s="588"/>
      <c r="NUU178" s="597"/>
      <c r="NUV178" s="589"/>
      <c r="NUW178" s="587"/>
      <c r="NUX178" s="588"/>
      <c r="NUY178" s="597"/>
      <c r="NUZ178" s="589"/>
      <c r="NVA178" s="587"/>
      <c r="NVB178" s="588"/>
      <c r="NVC178" s="597"/>
      <c r="NVD178" s="589"/>
      <c r="NVE178" s="587"/>
      <c r="NVF178" s="588"/>
      <c r="NVG178" s="597"/>
      <c r="NVH178" s="589"/>
      <c r="NVI178" s="587"/>
      <c r="NVJ178" s="588"/>
      <c r="NVK178" s="597"/>
      <c r="NVL178" s="589"/>
      <c r="NVM178" s="587"/>
      <c r="NVN178" s="588"/>
      <c r="NVO178" s="597"/>
      <c r="NVP178" s="589"/>
      <c r="NVQ178" s="587"/>
      <c r="NVR178" s="588"/>
      <c r="NVS178" s="597"/>
      <c r="NVT178" s="589"/>
      <c r="NVU178" s="587"/>
      <c r="NVV178" s="588"/>
      <c r="NVW178" s="597"/>
      <c r="NVX178" s="589"/>
      <c r="NVY178" s="587"/>
      <c r="NVZ178" s="588"/>
      <c r="NWA178" s="597"/>
      <c r="NWB178" s="589"/>
      <c r="NWC178" s="587"/>
      <c r="NWD178" s="588"/>
      <c r="NWE178" s="597"/>
      <c r="NWF178" s="589"/>
      <c r="NWG178" s="587"/>
      <c r="NWH178" s="588"/>
      <c r="NWI178" s="597"/>
      <c r="NWJ178" s="589"/>
      <c r="NWK178" s="587"/>
      <c r="NWL178" s="588"/>
      <c r="NWM178" s="597"/>
      <c r="NWN178" s="589"/>
      <c r="NWO178" s="587"/>
      <c r="NWP178" s="588"/>
      <c r="NWQ178" s="597"/>
      <c r="NWR178" s="589"/>
      <c r="NWS178" s="587"/>
      <c r="NWT178" s="588"/>
      <c r="NWU178" s="597"/>
      <c r="NWV178" s="589"/>
      <c r="NWW178" s="587"/>
      <c r="NWX178" s="588"/>
      <c r="NWY178" s="597"/>
      <c r="NWZ178" s="589"/>
      <c r="NXA178" s="587"/>
      <c r="NXB178" s="588"/>
      <c r="NXC178" s="597"/>
      <c r="NXD178" s="589"/>
      <c r="NXE178" s="587"/>
      <c r="NXF178" s="588"/>
      <c r="NXG178" s="597"/>
      <c r="NXH178" s="589"/>
      <c r="NXI178" s="587"/>
      <c r="NXJ178" s="588"/>
      <c r="NXK178" s="597"/>
      <c r="NXL178" s="589"/>
      <c r="NXM178" s="587"/>
      <c r="NXN178" s="588"/>
      <c r="NXO178" s="597"/>
      <c r="NXP178" s="589"/>
      <c r="NXQ178" s="587"/>
      <c r="NXR178" s="588"/>
      <c r="NXS178" s="597"/>
      <c r="NXT178" s="589"/>
      <c r="NXU178" s="587"/>
      <c r="NXV178" s="588"/>
      <c r="NXW178" s="597"/>
      <c r="NXX178" s="589"/>
      <c r="NXY178" s="587"/>
      <c r="NXZ178" s="588"/>
      <c r="NYA178" s="597"/>
      <c r="NYB178" s="589"/>
      <c r="NYC178" s="587"/>
      <c r="NYD178" s="588"/>
      <c r="NYE178" s="597"/>
      <c r="NYF178" s="589"/>
      <c r="NYG178" s="587"/>
      <c r="NYH178" s="588"/>
      <c r="NYI178" s="597"/>
      <c r="NYJ178" s="589"/>
      <c r="NYK178" s="587"/>
      <c r="NYL178" s="588"/>
      <c r="NYM178" s="597"/>
      <c r="NYN178" s="589"/>
      <c r="NYO178" s="587"/>
      <c r="NYP178" s="588"/>
      <c r="NYQ178" s="597"/>
      <c r="NYR178" s="589"/>
      <c r="NYS178" s="587"/>
      <c r="NYT178" s="588"/>
      <c r="NYU178" s="597"/>
      <c r="NYV178" s="589"/>
      <c r="NYW178" s="587"/>
      <c r="NYX178" s="588"/>
      <c r="NYY178" s="597"/>
      <c r="NYZ178" s="589"/>
      <c r="NZA178" s="587"/>
      <c r="NZB178" s="588"/>
      <c r="NZC178" s="597"/>
      <c r="NZD178" s="589"/>
      <c r="NZE178" s="587"/>
      <c r="NZF178" s="588"/>
      <c r="NZG178" s="597"/>
      <c r="NZH178" s="589"/>
      <c r="NZI178" s="587"/>
      <c r="NZJ178" s="588"/>
      <c r="NZK178" s="597"/>
      <c r="NZL178" s="589"/>
      <c r="NZM178" s="587"/>
      <c r="NZN178" s="588"/>
      <c r="NZO178" s="597"/>
      <c r="NZP178" s="589"/>
      <c r="NZQ178" s="587"/>
      <c r="NZR178" s="588"/>
      <c r="NZS178" s="597"/>
      <c r="NZT178" s="589"/>
      <c r="NZU178" s="587"/>
      <c r="NZV178" s="588"/>
      <c r="NZW178" s="597"/>
      <c r="NZX178" s="589"/>
      <c r="NZY178" s="587"/>
      <c r="NZZ178" s="588"/>
      <c r="OAA178" s="597"/>
      <c r="OAB178" s="589"/>
      <c r="OAC178" s="587"/>
      <c r="OAD178" s="588"/>
      <c r="OAE178" s="597"/>
      <c r="OAF178" s="589"/>
      <c r="OAG178" s="587"/>
      <c r="OAH178" s="588"/>
      <c r="OAI178" s="597"/>
      <c r="OAJ178" s="589"/>
      <c r="OAK178" s="587"/>
      <c r="OAL178" s="588"/>
      <c r="OAM178" s="597"/>
      <c r="OAN178" s="589"/>
      <c r="OAO178" s="587"/>
      <c r="OAP178" s="588"/>
      <c r="OAQ178" s="597"/>
      <c r="OAR178" s="589"/>
      <c r="OAS178" s="587"/>
      <c r="OAT178" s="588"/>
      <c r="OAU178" s="597"/>
      <c r="OAV178" s="589"/>
      <c r="OAW178" s="587"/>
      <c r="OAX178" s="588"/>
      <c r="OAY178" s="597"/>
      <c r="OAZ178" s="589"/>
      <c r="OBA178" s="587"/>
      <c r="OBB178" s="588"/>
      <c r="OBC178" s="597"/>
      <c r="OBD178" s="589"/>
      <c r="OBE178" s="587"/>
      <c r="OBF178" s="588"/>
      <c r="OBG178" s="597"/>
      <c r="OBH178" s="589"/>
      <c r="OBI178" s="587"/>
      <c r="OBJ178" s="588"/>
      <c r="OBK178" s="597"/>
      <c r="OBL178" s="589"/>
      <c r="OBM178" s="587"/>
      <c r="OBN178" s="588"/>
      <c r="OBO178" s="597"/>
      <c r="OBP178" s="589"/>
      <c r="OBQ178" s="587"/>
      <c r="OBR178" s="588"/>
      <c r="OBS178" s="597"/>
      <c r="OBT178" s="589"/>
      <c r="OBU178" s="587"/>
      <c r="OBV178" s="588"/>
      <c r="OBW178" s="597"/>
      <c r="OBX178" s="589"/>
      <c r="OBY178" s="587"/>
      <c r="OBZ178" s="588"/>
      <c r="OCA178" s="597"/>
      <c r="OCB178" s="589"/>
      <c r="OCC178" s="587"/>
      <c r="OCD178" s="588"/>
      <c r="OCE178" s="597"/>
      <c r="OCF178" s="589"/>
      <c r="OCG178" s="587"/>
      <c r="OCH178" s="588"/>
      <c r="OCI178" s="597"/>
      <c r="OCJ178" s="589"/>
      <c r="OCK178" s="587"/>
      <c r="OCL178" s="588"/>
      <c r="OCM178" s="597"/>
      <c r="OCN178" s="589"/>
      <c r="OCO178" s="587"/>
      <c r="OCP178" s="588"/>
      <c r="OCQ178" s="597"/>
      <c r="OCR178" s="589"/>
      <c r="OCS178" s="587"/>
      <c r="OCT178" s="588"/>
      <c r="OCU178" s="597"/>
      <c r="OCV178" s="589"/>
      <c r="OCW178" s="587"/>
      <c r="OCX178" s="588"/>
      <c r="OCY178" s="597"/>
      <c r="OCZ178" s="589"/>
      <c r="ODA178" s="587"/>
      <c r="ODB178" s="588"/>
      <c r="ODC178" s="597"/>
      <c r="ODD178" s="589"/>
      <c r="ODE178" s="587"/>
      <c r="ODF178" s="588"/>
      <c r="ODG178" s="597"/>
      <c r="ODH178" s="589"/>
      <c r="ODI178" s="587"/>
      <c r="ODJ178" s="588"/>
      <c r="ODK178" s="597"/>
      <c r="ODL178" s="589"/>
      <c r="ODM178" s="587"/>
      <c r="ODN178" s="588"/>
      <c r="ODO178" s="597"/>
      <c r="ODP178" s="589"/>
      <c r="ODQ178" s="587"/>
      <c r="ODR178" s="588"/>
      <c r="ODS178" s="597"/>
      <c r="ODT178" s="589"/>
      <c r="ODU178" s="587"/>
      <c r="ODV178" s="588"/>
      <c r="ODW178" s="597"/>
      <c r="ODX178" s="589"/>
      <c r="ODY178" s="587"/>
      <c r="ODZ178" s="588"/>
      <c r="OEA178" s="597"/>
      <c r="OEB178" s="589"/>
      <c r="OEC178" s="587"/>
      <c r="OED178" s="588"/>
      <c r="OEE178" s="597"/>
      <c r="OEF178" s="589"/>
      <c r="OEG178" s="587"/>
      <c r="OEH178" s="588"/>
      <c r="OEI178" s="597"/>
      <c r="OEJ178" s="589"/>
      <c r="OEK178" s="587"/>
      <c r="OEL178" s="588"/>
      <c r="OEM178" s="597"/>
      <c r="OEN178" s="589"/>
      <c r="OEO178" s="587"/>
      <c r="OEP178" s="588"/>
      <c r="OEQ178" s="597"/>
      <c r="OER178" s="589"/>
      <c r="OES178" s="587"/>
      <c r="OET178" s="588"/>
      <c r="OEU178" s="597"/>
      <c r="OEV178" s="589"/>
      <c r="OEW178" s="587"/>
      <c r="OEX178" s="588"/>
      <c r="OEY178" s="597"/>
      <c r="OEZ178" s="589"/>
      <c r="OFA178" s="587"/>
      <c r="OFB178" s="588"/>
      <c r="OFC178" s="597"/>
      <c r="OFD178" s="589"/>
      <c r="OFE178" s="587"/>
      <c r="OFF178" s="588"/>
      <c r="OFG178" s="597"/>
      <c r="OFH178" s="589"/>
      <c r="OFI178" s="587"/>
      <c r="OFJ178" s="588"/>
      <c r="OFK178" s="597"/>
      <c r="OFL178" s="589"/>
      <c r="OFM178" s="587"/>
      <c r="OFN178" s="588"/>
      <c r="OFO178" s="597"/>
      <c r="OFP178" s="589"/>
      <c r="OFQ178" s="587"/>
      <c r="OFR178" s="588"/>
      <c r="OFS178" s="597"/>
      <c r="OFT178" s="589"/>
      <c r="OFU178" s="587"/>
      <c r="OFV178" s="588"/>
      <c r="OFW178" s="597"/>
      <c r="OFX178" s="589"/>
      <c r="OFY178" s="587"/>
      <c r="OFZ178" s="588"/>
      <c r="OGA178" s="597"/>
      <c r="OGB178" s="589"/>
      <c r="OGC178" s="587"/>
      <c r="OGD178" s="588"/>
      <c r="OGE178" s="597"/>
      <c r="OGF178" s="589"/>
      <c r="OGG178" s="587"/>
      <c r="OGH178" s="588"/>
      <c r="OGI178" s="597"/>
      <c r="OGJ178" s="589"/>
      <c r="OGK178" s="587"/>
      <c r="OGL178" s="588"/>
      <c r="OGM178" s="597"/>
      <c r="OGN178" s="589"/>
      <c r="OGO178" s="587"/>
      <c r="OGP178" s="588"/>
      <c r="OGQ178" s="597"/>
      <c r="OGR178" s="589"/>
      <c r="OGS178" s="587"/>
      <c r="OGT178" s="588"/>
      <c r="OGU178" s="597"/>
      <c r="OGV178" s="589"/>
      <c r="OGW178" s="587"/>
      <c r="OGX178" s="588"/>
      <c r="OGY178" s="597"/>
      <c r="OGZ178" s="589"/>
      <c r="OHA178" s="587"/>
      <c r="OHB178" s="588"/>
      <c r="OHC178" s="597"/>
      <c r="OHD178" s="589"/>
      <c r="OHE178" s="587"/>
      <c r="OHF178" s="588"/>
      <c r="OHG178" s="597"/>
      <c r="OHH178" s="589"/>
      <c r="OHI178" s="587"/>
      <c r="OHJ178" s="588"/>
      <c r="OHK178" s="597"/>
      <c r="OHL178" s="589"/>
      <c r="OHM178" s="587"/>
      <c r="OHN178" s="588"/>
      <c r="OHO178" s="597"/>
      <c r="OHP178" s="589"/>
      <c r="OHQ178" s="587"/>
      <c r="OHR178" s="588"/>
      <c r="OHS178" s="597"/>
      <c r="OHT178" s="589"/>
      <c r="OHU178" s="587"/>
      <c r="OHV178" s="588"/>
      <c r="OHW178" s="597"/>
      <c r="OHX178" s="589"/>
      <c r="OHY178" s="587"/>
      <c r="OHZ178" s="588"/>
      <c r="OIA178" s="597"/>
      <c r="OIB178" s="589"/>
      <c r="OIC178" s="587"/>
      <c r="OID178" s="588"/>
      <c r="OIE178" s="597"/>
      <c r="OIF178" s="589"/>
      <c r="OIG178" s="587"/>
      <c r="OIH178" s="588"/>
      <c r="OII178" s="597"/>
      <c r="OIJ178" s="589"/>
      <c r="OIK178" s="587"/>
      <c r="OIL178" s="588"/>
      <c r="OIM178" s="597"/>
      <c r="OIN178" s="589"/>
      <c r="OIO178" s="587"/>
      <c r="OIP178" s="588"/>
      <c r="OIQ178" s="597"/>
      <c r="OIR178" s="589"/>
      <c r="OIS178" s="587"/>
      <c r="OIT178" s="588"/>
      <c r="OIU178" s="597"/>
      <c r="OIV178" s="589"/>
      <c r="OIW178" s="587"/>
      <c r="OIX178" s="588"/>
      <c r="OIY178" s="597"/>
      <c r="OIZ178" s="589"/>
      <c r="OJA178" s="587"/>
      <c r="OJB178" s="588"/>
      <c r="OJC178" s="597"/>
      <c r="OJD178" s="589"/>
      <c r="OJE178" s="587"/>
      <c r="OJF178" s="588"/>
      <c r="OJG178" s="597"/>
      <c r="OJH178" s="589"/>
      <c r="OJI178" s="587"/>
      <c r="OJJ178" s="588"/>
      <c r="OJK178" s="597"/>
      <c r="OJL178" s="589"/>
      <c r="OJM178" s="587"/>
      <c r="OJN178" s="588"/>
      <c r="OJO178" s="597"/>
      <c r="OJP178" s="589"/>
      <c r="OJQ178" s="587"/>
      <c r="OJR178" s="588"/>
      <c r="OJS178" s="597"/>
      <c r="OJT178" s="589"/>
      <c r="OJU178" s="587"/>
      <c r="OJV178" s="588"/>
      <c r="OJW178" s="597"/>
      <c r="OJX178" s="589"/>
      <c r="OJY178" s="587"/>
      <c r="OJZ178" s="588"/>
      <c r="OKA178" s="597"/>
      <c r="OKB178" s="589"/>
      <c r="OKC178" s="587"/>
      <c r="OKD178" s="588"/>
      <c r="OKE178" s="597"/>
      <c r="OKF178" s="589"/>
      <c r="OKG178" s="587"/>
      <c r="OKH178" s="588"/>
      <c r="OKI178" s="597"/>
      <c r="OKJ178" s="589"/>
      <c r="OKK178" s="587"/>
      <c r="OKL178" s="588"/>
      <c r="OKM178" s="597"/>
      <c r="OKN178" s="589"/>
      <c r="OKO178" s="587"/>
      <c r="OKP178" s="588"/>
      <c r="OKQ178" s="597"/>
      <c r="OKR178" s="589"/>
      <c r="OKS178" s="587"/>
      <c r="OKT178" s="588"/>
      <c r="OKU178" s="597"/>
      <c r="OKV178" s="589"/>
      <c r="OKW178" s="587"/>
      <c r="OKX178" s="588"/>
      <c r="OKY178" s="597"/>
      <c r="OKZ178" s="589"/>
      <c r="OLA178" s="587"/>
      <c r="OLB178" s="588"/>
      <c r="OLC178" s="597"/>
      <c r="OLD178" s="589"/>
      <c r="OLE178" s="587"/>
      <c r="OLF178" s="588"/>
      <c r="OLG178" s="597"/>
      <c r="OLH178" s="589"/>
      <c r="OLI178" s="587"/>
      <c r="OLJ178" s="588"/>
      <c r="OLK178" s="597"/>
      <c r="OLL178" s="589"/>
      <c r="OLM178" s="587"/>
      <c r="OLN178" s="588"/>
      <c r="OLO178" s="597"/>
      <c r="OLP178" s="589"/>
      <c r="OLQ178" s="587"/>
      <c r="OLR178" s="588"/>
      <c r="OLS178" s="597"/>
      <c r="OLT178" s="589"/>
      <c r="OLU178" s="587"/>
      <c r="OLV178" s="588"/>
      <c r="OLW178" s="597"/>
      <c r="OLX178" s="589"/>
      <c r="OLY178" s="587"/>
      <c r="OLZ178" s="588"/>
      <c r="OMA178" s="597"/>
      <c r="OMB178" s="589"/>
      <c r="OMC178" s="587"/>
      <c r="OMD178" s="588"/>
      <c r="OME178" s="597"/>
      <c r="OMF178" s="589"/>
      <c r="OMG178" s="587"/>
      <c r="OMH178" s="588"/>
      <c r="OMI178" s="597"/>
      <c r="OMJ178" s="589"/>
      <c r="OMK178" s="587"/>
      <c r="OML178" s="588"/>
      <c r="OMM178" s="597"/>
      <c r="OMN178" s="589"/>
      <c r="OMO178" s="587"/>
      <c r="OMP178" s="588"/>
      <c r="OMQ178" s="597"/>
      <c r="OMR178" s="589"/>
      <c r="OMS178" s="587"/>
      <c r="OMT178" s="588"/>
      <c r="OMU178" s="597"/>
      <c r="OMV178" s="589"/>
      <c r="OMW178" s="587"/>
      <c r="OMX178" s="588"/>
      <c r="OMY178" s="597"/>
      <c r="OMZ178" s="589"/>
      <c r="ONA178" s="587"/>
      <c r="ONB178" s="588"/>
      <c r="ONC178" s="597"/>
      <c r="OND178" s="589"/>
      <c r="ONE178" s="587"/>
      <c r="ONF178" s="588"/>
      <c r="ONG178" s="597"/>
      <c r="ONH178" s="589"/>
      <c r="ONI178" s="587"/>
      <c r="ONJ178" s="588"/>
      <c r="ONK178" s="597"/>
      <c r="ONL178" s="589"/>
      <c r="ONM178" s="587"/>
      <c r="ONN178" s="588"/>
      <c r="ONO178" s="597"/>
      <c r="ONP178" s="589"/>
      <c r="ONQ178" s="587"/>
      <c r="ONR178" s="588"/>
      <c r="ONS178" s="597"/>
      <c r="ONT178" s="589"/>
      <c r="ONU178" s="587"/>
      <c r="ONV178" s="588"/>
      <c r="ONW178" s="597"/>
      <c r="ONX178" s="589"/>
      <c r="ONY178" s="587"/>
      <c r="ONZ178" s="588"/>
      <c r="OOA178" s="597"/>
      <c r="OOB178" s="589"/>
      <c r="OOC178" s="587"/>
      <c r="OOD178" s="588"/>
      <c r="OOE178" s="597"/>
      <c r="OOF178" s="589"/>
      <c r="OOG178" s="587"/>
      <c r="OOH178" s="588"/>
      <c r="OOI178" s="597"/>
      <c r="OOJ178" s="589"/>
      <c r="OOK178" s="587"/>
      <c r="OOL178" s="588"/>
      <c r="OOM178" s="597"/>
      <c r="OON178" s="589"/>
      <c r="OOO178" s="587"/>
      <c r="OOP178" s="588"/>
      <c r="OOQ178" s="597"/>
      <c r="OOR178" s="589"/>
      <c r="OOS178" s="587"/>
      <c r="OOT178" s="588"/>
      <c r="OOU178" s="597"/>
      <c r="OOV178" s="589"/>
      <c r="OOW178" s="587"/>
      <c r="OOX178" s="588"/>
      <c r="OOY178" s="597"/>
      <c r="OOZ178" s="589"/>
      <c r="OPA178" s="587"/>
      <c r="OPB178" s="588"/>
      <c r="OPC178" s="597"/>
      <c r="OPD178" s="589"/>
      <c r="OPE178" s="587"/>
      <c r="OPF178" s="588"/>
      <c r="OPG178" s="597"/>
      <c r="OPH178" s="589"/>
      <c r="OPI178" s="587"/>
      <c r="OPJ178" s="588"/>
      <c r="OPK178" s="597"/>
      <c r="OPL178" s="589"/>
      <c r="OPM178" s="587"/>
      <c r="OPN178" s="588"/>
      <c r="OPO178" s="597"/>
      <c r="OPP178" s="589"/>
      <c r="OPQ178" s="587"/>
      <c r="OPR178" s="588"/>
      <c r="OPS178" s="597"/>
      <c r="OPT178" s="589"/>
      <c r="OPU178" s="587"/>
      <c r="OPV178" s="588"/>
      <c r="OPW178" s="597"/>
      <c r="OPX178" s="589"/>
      <c r="OPY178" s="587"/>
      <c r="OPZ178" s="588"/>
      <c r="OQA178" s="597"/>
      <c r="OQB178" s="589"/>
      <c r="OQC178" s="587"/>
      <c r="OQD178" s="588"/>
      <c r="OQE178" s="597"/>
      <c r="OQF178" s="589"/>
      <c r="OQG178" s="587"/>
      <c r="OQH178" s="588"/>
      <c r="OQI178" s="597"/>
      <c r="OQJ178" s="589"/>
      <c r="OQK178" s="587"/>
      <c r="OQL178" s="588"/>
      <c r="OQM178" s="597"/>
      <c r="OQN178" s="589"/>
      <c r="OQO178" s="587"/>
      <c r="OQP178" s="588"/>
      <c r="OQQ178" s="597"/>
      <c r="OQR178" s="589"/>
      <c r="OQS178" s="587"/>
      <c r="OQT178" s="588"/>
      <c r="OQU178" s="597"/>
      <c r="OQV178" s="589"/>
      <c r="OQW178" s="587"/>
      <c r="OQX178" s="588"/>
      <c r="OQY178" s="597"/>
      <c r="OQZ178" s="589"/>
      <c r="ORA178" s="587"/>
      <c r="ORB178" s="588"/>
      <c r="ORC178" s="597"/>
      <c r="ORD178" s="589"/>
      <c r="ORE178" s="587"/>
      <c r="ORF178" s="588"/>
      <c r="ORG178" s="597"/>
      <c r="ORH178" s="589"/>
      <c r="ORI178" s="587"/>
      <c r="ORJ178" s="588"/>
      <c r="ORK178" s="597"/>
      <c r="ORL178" s="589"/>
      <c r="ORM178" s="587"/>
      <c r="ORN178" s="588"/>
      <c r="ORO178" s="597"/>
      <c r="ORP178" s="589"/>
      <c r="ORQ178" s="587"/>
      <c r="ORR178" s="588"/>
      <c r="ORS178" s="597"/>
      <c r="ORT178" s="589"/>
      <c r="ORU178" s="587"/>
      <c r="ORV178" s="588"/>
      <c r="ORW178" s="597"/>
      <c r="ORX178" s="589"/>
      <c r="ORY178" s="587"/>
      <c r="ORZ178" s="588"/>
      <c r="OSA178" s="597"/>
      <c r="OSB178" s="589"/>
      <c r="OSC178" s="587"/>
      <c r="OSD178" s="588"/>
      <c r="OSE178" s="597"/>
      <c r="OSF178" s="589"/>
      <c r="OSG178" s="587"/>
      <c r="OSH178" s="588"/>
      <c r="OSI178" s="597"/>
      <c r="OSJ178" s="589"/>
      <c r="OSK178" s="587"/>
      <c r="OSL178" s="588"/>
      <c r="OSM178" s="597"/>
      <c r="OSN178" s="589"/>
      <c r="OSO178" s="587"/>
      <c r="OSP178" s="588"/>
      <c r="OSQ178" s="597"/>
      <c r="OSR178" s="589"/>
      <c r="OSS178" s="587"/>
      <c r="OST178" s="588"/>
      <c r="OSU178" s="597"/>
      <c r="OSV178" s="589"/>
      <c r="OSW178" s="587"/>
      <c r="OSX178" s="588"/>
      <c r="OSY178" s="597"/>
      <c r="OSZ178" s="589"/>
      <c r="OTA178" s="587"/>
      <c r="OTB178" s="588"/>
      <c r="OTC178" s="597"/>
      <c r="OTD178" s="589"/>
      <c r="OTE178" s="587"/>
      <c r="OTF178" s="588"/>
      <c r="OTG178" s="597"/>
      <c r="OTH178" s="589"/>
      <c r="OTI178" s="587"/>
      <c r="OTJ178" s="588"/>
      <c r="OTK178" s="597"/>
      <c r="OTL178" s="589"/>
      <c r="OTM178" s="587"/>
      <c r="OTN178" s="588"/>
      <c r="OTO178" s="597"/>
      <c r="OTP178" s="589"/>
      <c r="OTQ178" s="587"/>
      <c r="OTR178" s="588"/>
      <c r="OTS178" s="597"/>
      <c r="OTT178" s="589"/>
      <c r="OTU178" s="587"/>
      <c r="OTV178" s="588"/>
      <c r="OTW178" s="597"/>
      <c r="OTX178" s="589"/>
      <c r="OTY178" s="587"/>
      <c r="OTZ178" s="588"/>
      <c r="OUA178" s="597"/>
      <c r="OUB178" s="589"/>
      <c r="OUC178" s="587"/>
      <c r="OUD178" s="588"/>
      <c r="OUE178" s="597"/>
      <c r="OUF178" s="589"/>
      <c r="OUG178" s="587"/>
      <c r="OUH178" s="588"/>
      <c r="OUI178" s="597"/>
      <c r="OUJ178" s="589"/>
      <c r="OUK178" s="587"/>
      <c r="OUL178" s="588"/>
      <c r="OUM178" s="597"/>
      <c r="OUN178" s="589"/>
      <c r="OUO178" s="587"/>
      <c r="OUP178" s="588"/>
      <c r="OUQ178" s="597"/>
      <c r="OUR178" s="589"/>
      <c r="OUS178" s="587"/>
      <c r="OUT178" s="588"/>
      <c r="OUU178" s="597"/>
      <c r="OUV178" s="589"/>
      <c r="OUW178" s="587"/>
      <c r="OUX178" s="588"/>
      <c r="OUY178" s="597"/>
      <c r="OUZ178" s="589"/>
      <c r="OVA178" s="587"/>
      <c r="OVB178" s="588"/>
      <c r="OVC178" s="597"/>
      <c r="OVD178" s="589"/>
      <c r="OVE178" s="587"/>
      <c r="OVF178" s="588"/>
      <c r="OVG178" s="597"/>
      <c r="OVH178" s="589"/>
      <c r="OVI178" s="587"/>
      <c r="OVJ178" s="588"/>
      <c r="OVK178" s="597"/>
      <c r="OVL178" s="589"/>
      <c r="OVM178" s="587"/>
      <c r="OVN178" s="588"/>
      <c r="OVO178" s="597"/>
      <c r="OVP178" s="589"/>
      <c r="OVQ178" s="587"/>
      <c r="OVR178" s="588"/>
      <c r="OVS178" s="597"/>
      <c r="OVT178" s="589"/>
      <c r="OVU178" s="587"/>
      <c r="OVV178" s="588"/>
      <c r="OVW178" s="597"/>
      <c r="OVX178" s="589"/>
      <c r="OVY178" s="587"/>
      <c r="OVZ178" s="588"/>
      <c r="OWA178" s="597"/>
      <c r="OWB178" s="589"/>
      <c r="OWC178" s="587"/>
      <c r="OWD178" s="588"/>
      <c r="OWE178" s="597"/>
      <c r="OWF178" s="589"/>
      <c r="OWG178" s="587"/>
      <c r="OWH178" s="588"/>
      <c r="OWI178" s="597"/>
      <c r="OWJ178" s="589"/>
      <c r="OWK178" s="587"/>
      <c r="OWL178" s="588"/>
      <c r="OWM178" s="597"/>
      <c r="OWN178" s="589"/>
      <c r="OWO178" s="587"/>
      <c r="OWP178" s="588"/>
      <c r="OWQ178" s="597"/>
      <c r="OWR178" s="589"/>
      <c r="OWS178" s="587"/>
      <c r="OWT178" s="588"/>
      <c r="OWU178" s="597"/>
      <c r="OWV178" s="589"/>
      <c r="OWW178" s="587"/>
      <c r="OWX178" s="588"/>
      <c r="OWY178" s="597"/>
      <c r="OWZ178" s="589"/>
      <c r="OXA178" s="587"/>
      <c r="OXB178" s="588"/>
      <c r="OXC178" s="597"/>
      <c r="OXD178" s="589"/>
      <c r="OXE178" s="587"/>
      <c r="OXF178" s="588"/>
      <c r="OXG178" s="597"/>
      <c r="OXH178" s="589"/>
      <c r="OXI178" s="587"/>
      <c r="OXJ178" s="588"/>
      <c r="OXK178" s="597"/>
      <c r="OXL178" s="589"/>
      <c r="OXM178" s="587"/>
      <c r="OXN178" s="588"/>
      <c r="OXO178" s="597"/>
      <c r="OXP178" s="589"/>
      <c r="OXQ178" s="587"/>
      <c r="OXR178" s="588"/>
      <c r="OXS178" s="597"/>
      <c r="OXT178" s="589"/>
      <c r="OXU178" s="587"/>
      <c r="OXV178" s="588"/>
      <c r="OXW178" s="597"/>
      <c r="OXX178" s="589"/>
      <c r="OXY178" s="587"/>
      <c r="OXZ178" s="588"/>
      <c r="OYA178" s="597"/>
      <c r="OYB178" s="589"/>
      <c r="OYC178" s="587"/>
      <c r="OYD178" s="588"/>
      <c r="OYE178" s="597"/>
      <c r="OYF178" s="589"/>
      <c r="OYG178" s="587"/>
      <c r="OYH178" s="588"/>
      <c r="OYI178" s="597"/>
      <c r="OYJ178" s="589"/>
      <c r="OYK178" s="587"/>
      <c r="OYL178" s="588"/>
      <c r="OYM178" s="597"/>
      <c r="OYN178" s="589"/>
      <c r="OYO178" s="587"/>
      <c r="OYP178" s="588"/>
      <c r="OYQ178" s="597"/>
      <c r="OYR178" s="589"/>
      <c r="OYS178" s="587"/>
      <c r="OYT178" s="588"/>
      <c r="OYU178" s="597"/>
      <c r="OYV178" s="589"/>
      <c r="OYW178" s="587"/>
      <c r="OYX178" s="588"/>
      <c r="OYY178" s="597"/>
      <c r="OYZ178" s="589"/>
      <c r="OZA178" s="587"/>
      <c r="OZB178" s="588"/>
      <c r="OZC178" s="597"/>
      <c r="OZD178" s="589"/>
      <c r="OZE178" s="587"/>
      <c r="OZF178" s="588"/>
      <c r="OZG178" s="597"/>
      <c r="OZH178" s="589"/>
      <c r="OZI178" s="587"/>
      <c r="OZJ178" s="588"/>
      <c r="OZK178" s="597"/>
      <c r="OZL178" s="589"/>
      <c r="OZM178" s="587"/>
      <c r="OZN178" s="588"/>
      <c r="OZO178" s="597"/>
      <c r="OZP178" s="589"/>
      <c r="OZQ178" s="587"/>
      <c r="OZR178" s="588"/>
      <c r="OZS178" s="597"/>
      <c r="OZT178" s="589"/>
      <c r="OZU178" s="587"/>
      <c r="OZV178" s="588"/>
      <c r="OZW178" s="597"/>
      <c r="OZX178" s="589"/>
      <c r="OZY178" s="587"/>
      <c r="OZZ178" s="588"/>
      <c r="PAA178" s="597"/>
      <c r="PAB178" s="589"/>
      <c r="PAC178" s="587"/>
      <c r="PAD178" s="588"/>
      <c r="PAE178" s="597"/>
      <c r="PAF178" s="589"/>
      <c r="PAG178" s="587"/>
      <c r="PAH178" s="588"/>
      <c r="PAI178" s="597"/>
      <c r="PAJ178" s="589"/>
      <c r="PAK178" s="587"/>
      <c r="PAL178" s="588"/>
      <c r="PAM178" s="597"/>
      <c r="PAN178" s="589"/>
      <c r="PAO178" s="587"/>
      <c r="PAP178" s="588"/>
      <c r="PAQ178" s="597"/>
      <c r="PAR178" s="589"/>
      <c r="PAS178" s="587"/>
      <c r="PAT178" s="588"/>
      <c r="PAU178" s="597"/>
      <c r="PAV178" s="589"/>
      <c r="PAW178" s="587"/>
      <c r="PAX178" s="588"/>
      <c r="PAY178" s="597"/>
      <c r="PAZ178" s="589"/>
      <c r="PBA178" s="587"/>
      <c r="PBB178" s="588"/>
      <c r="PBC178" s="597"/>
      <c r="PBD178" s="589"/>
      <c r="PBE178" s="587"/>
      <c r="PBF178" s="588"/>
      <c r="PBG178" s="597"/>
      <c r="PBH178" s="589"/>
      <c r="PBI178" s="587"/>
      <c r="PBJ178" s="588"/>
      <c r="PBK178" s="597"/>
      <c r="PBL178" s="589"/>
      <c r="PBM178" s="587"/>
      <c r="PBN178" s="588"/>
      <c r="PBO178" s="597"/>
      <c r="PBP178" s="589"/>
      <c r="PBQ178" s="587"/>
      <c r="PBR178" s="588"/>
      <c r="PBS178" s="597"/>
      <c r="PBT178" s="589"/>
      <c r="PBU178" s="587"/>
      <c r="PBV178" s="588"/>
      <c r="PBW178" s="597"/>
      <c r="PBX178" s="589"/>
      <c r="PBY178" s="587"/>
      <c r="PBZ178" s="588"/>
      <c r="PCA178" s="597"/>
      <c r="PCB178" s="589"/>
      <c r="PCC178" s="587"/>
      <c r="PCD178" s="588"/>
      <c r="PCE178" s="597"/>
      <c r="PCF178" s="589"/>
      <c r="PCG178" s="587"/>
      <c r="PCH178" s="588"/>
      <c r="PCI178" s="597"/>
      <c r="PCJ178" s="589"/>
      <c r="PCK178" s="587"/>
      <c r="PCL178" s="588"/>
      <c r="PCM178" s="597"/>
      <c r="PCN178" s="589"/>
      <c r="PCO178" s="587"/>
      <c r="PCP178" s="588"/>
      <c r="PCQ178" s="597"/>
      <c r="PCR178" s="589"/>
      <c r="PCS178" s="587"/>
      <c r="PCT178" s="588"/>
      <c r="PCU178" s="597"/>
      <c r="PCV178" s="589"/>
      <c r="PCW178" s="587"/>
      <c r="PCX178" s="588"/>
      <c r="PCY178" s="597"/>
      <c r="PCZ178" s="589"/>
      <c r="PDA178" s="587"/>
      <c r="PDB178" s="588"/>
      <c r="PDC178" s="597"/>
      <c r="PDD178" s="589"/>
      <c r="PDE178" s="587"/>
      <c r="PDF178" s="588"/>
      <c r="PDG178" s="597"/>
      <c r="PDH178" s="589"/>
      <c r="PDI178" s="587"/>
      <c r="PDJ178" s="588"/>
      <c r="PDK178" s="597"/>
      <c r="PDL178" s="589"/>
      <c r="PDM178" s="587"/>
      <c r="PDN178" s="588"/>
      <c r="PDO178" s="597"/>
      <c r="PDP178" s="589"/>
      <c r="PDQ178" s="587"/>
      <c r="PDR178" s="588"/>
      <c r="PDS178" s="597"/>
      <c r="PDT178" s="589"/>
      <c r="PDU178" s="587"/>
      <c r="PDV178" s="588"/>
      <c r="PDW178" s="597"/>
      <c r="PDX178" s="589"/>
      <c r="PDY178" s="587"/>
      <c r="PDZ178" s="588"/>
      <c r="PEA178" s="597"/>
      <c r="PEB178" s="589"/>
      <c r="PEC178" s="587"/>
      <c r="PED178" s="588"/>
      <c r="PEE178" s="597"/>
      <c r="PEF178" s="589"/>
      <c r="PEG178" s="587"/>
      <c r="PEH178" s="588"/>
      <c r="PEI178" s="597"/>
      <c r="PEJ178" s="589"/>
      <c r="PEK178" s="587"/>
      <c r="PEL178" s="588"/>
      <c r="PEM178" s="597"/>
      <c r="PEN178" s="589"/>
      <c r="PEO178" s="587"/>
      <c r="PEP178" s="588"/>
      <c r="PEQ178" s="597"/>
      <c r="PER178" s="589"/>
      <c r="PES178" s="587"/>
      <c r="PET178" s="588"/>
      <c r="PEU178" s="597"/>
      <c r="PEV178" s="589"/>
      <c r="PEW178" s="587"/>
      <c r="PEX178" s="588"/>
      <c r="PEY178" s="597"/>
      <c r="PEZ178" s="589"/>
      <c r="PFA178" s="587"/>
      <c r="PFB178" s="588"/>
      <c r="PFC178" s="597"/>
      <c r="PFD178" s="589"/>
      <c r="PFE178" s="587"/>
      <c r="PFF178" s="588"/>
      <c r="PFG178" s="597"/>
      <c r="PFH178" s="589"/>
      <c r="PFI178" s="587"/>
      <c r="PFJ178" s="588"/>
      <c r="PFK178" s="597"/>
      <c r="PFL178" s="589"/>
      <c r="PFM178" s="587"/>
      <c r="PFN178" s="588"/>
      <c r="PFO178" s="597"/>
      <c r="PFP178" s="589"/>
      <c r="PFQ178" s="587"/>
      <c r="PFR178" s="588"/>
      <c r="PFS178" s="597"/>
      <c r="PFT178" s="589"/>
      <c r="PFU178" s="587"/>
      <c r="PFV178" s="588"/>
      <c r="PFW178" s="597"/>
      <c r="PFX178" s="589"/>
      <c r="PFY178" s="587"/>
      <c r="PFZ178" s="588"/>
      <c r="PGA178" s="597"/>
      <c r="PGB178" s="589"/>
      <c r="PGC178" s="587"/>
      <c r="PGD178" s="588"/>
      <c r="PGE178" s="597"/>
      <c r="PGF178" s="589"/>
      <c r="PGG178" s="587"/>
      <c r="PGH178" s="588"/>
      <c r="PGI178" s="597"/>
      <c r="PGJ178" s="589"/>
      <c r="PGK178" s="587"/>
      <c r="PGL178" s="588"/>
      <c r="PGM178" s="597"/>
      <c r="PGN178" s="589"/>
      <c r="PGO178" s="587"/>
      <c r="PGP178" s="588"/>
      <c r="PGQ178" s="597"/>
      <c r="PGR178" s="589"/>
      <c r="PGS178" s="587"/>
      <c r="PGT178" s="588"/>
      <c r="PGU178" s="597"/>
      <c r="PGV178" s="589"/>
      <c r="PGW178" s="587"/>
      <c r="PGX178" s="588"/>
      <c r="PGY178" s="597"/>
      <c r="PGZ178" s="589"/>
      <c r="PHA178" s="587"/>
      <c r="PHB178" s="588"/>
      <c r="PHC178" s="597"/>
      <c r="PHD178" s="589"/>
      <c r="PHE178" s="587"/>
      <c r="PHF178" s="588"/>
      <c r="PHG178" s="597"/>
      <c r="PHH178" s="589"/>
      <c r="PHI178" s="587"/>
      <c r="PHJ178" s="588"/>
      <c r="PHK178" s="597"/>
      <c r="PHL178" s="589"/>
      <c r="PHM178" s="587"/>
      <c r="PHN178" s="588"/>
      <c r="PHO178" s="597"/>
      <c r="PHP178" s="589"/>
      <c r="PHQ178" s="587"/>
      <c r="PHR178" s="588"/>
      <c r="PHS178" s="597"/>
      <c r="PHT178" s="589"/>
      <c r="PHU178" s="587"/>
      <c r="PHV178" s="588"/>
      <c r="PHW178" s="597"/>
      <c r="PHX178" s="589"/>
      <c r="PHY178" s="587"/>
      <c r="PHZ178" s="588"/>
      <c r="PIA178" s="597"/>
      <c r="PIB178" s="589"/>
      <c r="PIC178" s="587"/>
      <c r="PID178" s="588"/>
      <c r="PIE178" s="597"/>
      <c r="PIF178" s="589"/>
      <c r="PIG178" s="587"/>
      <c r="PIH178" s="588"/>
      <c r="PII178" s="597"/>
      <c r="PIJ178" s="589"/>
      <c r="PIK178" s="587"/>
      <c r="PIL178" s="588"/>
      <c r="PIM178" s="597"/>
      <c r="PIN178" s="589"/>
      <c r="PIO178" s="587"/>
      <c r="PIP178" s="588"/>
      <c r="PIQ178" s="597"/>
      <c r="PIR178" s="589"/>
      <c r="PIS178" s="587"/>
      <c r="PIT178" s="588"/>
      <c r="PIU178" s="597"/>
      <c r="PIV178" s="589"/>
      <c r="PIW178" s="587"/>
      <c r="PIX178" s="588"/>
      <c r="PIY178" s="597"/>
      <c r="PIZ178" s="589"/>
      <c r="PJA178" s="587"/>
      <c r="PJB178" s="588"/>
      <c r="PJC178" s="597"/>
      <c r="PJD178" s="589"/>
      <c r="PJE178" s="587"/>
      <c r="PJF178" s="588"/>
      <c r="PJG178" s="597"/>
      <c r="PJH178" s="589"/>
      <c r="PJI178" s="587"/>
      <c r="PJJ178" s="588"/>
      <c r="PJK178" s="597"/>
      <c r="PJL178" s="589"/>
      <c r="PJM178" s="587"/>
      <c r="PJN178" s="588"/>
      <c r="PJO178" s="597"/>
      <c r="PJP178" s="589"/>
      <c r="PJQ178" s="587"/>
      <c r="PJR178" s="588"/>
      <c r="PJS178" s="597"/>
      <c r="PJT178" s="589"/>
      <c r="PJU178" s="587"/>
      <c r="PJV178" s="588"/>
      <c r="PJW178" s="597"/>
      <c r="PJX178" s="589"/>
      <c r="PJY178" s="587"/>
      <c r="PJZ178" s="588"/>
      <c r="PKA178" s="597"/>
      <c r="PKB178" s="589"/>
      <c r="PKC178" s="587"/>
      <c r="PKD178" s="588"/>
      <c r="PKE178" s="597"/>
      <c r="PKF178" s="589"/>
      <c r="PKG178" s="587"/>
      <c r="PKH178" s="588"/>
      <c r="PKI178" s="597"/>
      <c r="PKJ178" s="589"/>
      <c r="PKK178" s="587"/>
      <c r="PKL178" s="588"/>
      <c r="PKM178" s="597"/>
      <c r="PKN178" s="589"/>
      <c r="PKO178" s="587"/>
      <c r="PKP178" s="588"/>
      <c r="PKQ178" s="597"/>
      <c r="PKR178" s="589"/>
      <c r="PKS178" s="587"/>
      <c r="PKT178" s="588"/>
      <c r="PKU178" s="597"/>
      <c r="PKV178" s="589"/>
      <c r="PKW178" s="587"/>
      <c r="PKX178" s="588"/>
      <c r="PKY178" s="597"/>
      <c r="PKZ178" s="589"/>
      <c r="PLA178" s="587"/>
      <c r="PLB178" s="588"/>
      <c r="PLC178" s="597"/>
      <c r="PLD178" s="589"/>
      <c r="PLE178" s="587"/>
      <c r="PLF178" s="588"/>
      <c r="PLG178" s="597"/>
      <c r="PLH178" s="589"/>
      <c r="PLI178" s="587"/>
      <c r="PLJ178" s="588"/>
      <c r="PLK178" s="597"/>
      <c r="PLL178" s="589"/>
      <c r="PLM178" s="587"/>
      <c r="PLN178" s="588"/>
      <c r="PLO178" s="597"/>
      <c r="PLP178" s="589"/>
      <c r="PLQ178" s="587"/>
      <c r="PLR178" s="588"/>
      <c r="PLS178" s="597"/>
      <c r="PLT178" s="589"/>
      <c r="PLU178" s="587"/>
      <c r="PLV178" s="588"/>
      <c r="PLW178" s="597"/>
      <c r="PLX178" s="589"/>
      <c r="PLY178" s="587"/>
      <c r="PLZ178" s="588"/>
      <c r="PMA178" s="597"/>
      <c r="PMB178" s="589"/>
      <c r="PMC178" s="587"/>
      <c r="PMD178" s="588"/>
      <c r="PME178" s="597"/>
      <c r="PMF178" s="589"/>
      <c r="PMG178" s="587"/>
      <c r="PMH178" s="588"/>
      <c r="PMI178" s="597"/>
      <c r="PMJ178" s="589"/>
      <c r="PMK178" s="587"/>
      <c r="PML178" s="588"/>
      <c r="PMM178" s="597"/>
      <c r="PMN178" s="589"/>
      <c r="PMO178" s="587"/>
      <c r="PMP178" s="588"/>
      <c r="PMQ178" s="597"/>
      <c r="PMR178" s="589"/>
      <c r="PMS178" s="587"/>
      <c r="PMT178" s="588"/>
      <c r="PMU178" s="597"/>
      <c r="PMV178" s="589"/>
      <c r="PMW178" s="587"/>
      <c r="PMX178" s="588"/>
      <c r="PMY178" s="597"/>
      <c r="PMZ178" s="589"/>
      <c r="PNA178" s="587"/>
      <c r="PNB178" s="588"/>
      <c r="PNC178" s="597"/>
      <c r="PND178" s="589"/>
      <c r="PNE178" s="587"/>
      <c r="PNF178" s="588"/>
      <c r="PNG178" s="597"/>
      <c r="PNH178" s="589"/>
      <c r="PNI178" s="587"/>
      <c r="PNJ178" s="588"/>
      <c r="PNK178" s="597"/>
      <c r="PNL178" s="589"/>
      <c r="PNM178" s="587"/>
      <c r="PNN178" s="588"/>
      <c r="PNO178" s="597"/>
      <c r="PNP178" s="589"/>
      <c r="PNQ178" s="587"/>
      <c r="PNR178" s="588"/>
      <c r="PNS178" s="597"/>
      <c r="PNT178" s="589"/>
      <c r="PNU178" s="587"/>
      <c r="PNV178" s="588"/>
      <c r="PNW178" s="597"/>
      <c r="PNX178" s="589"/>
      <c r="PNY178" s="587"/>
      <c r="PNZ178" s="588"/>
      <c r="POA178" s="597"/>
      <c r="POB178" s="589"/>
      <c r="POC178" s="587"/>
      <c r="POD178" s="588"/>
      <c r="POE178" s="597"/>
      <c r="POF178" s="589"/>
      <c r="POG178" s="587"/>
      <c r="POH178" s="588"/>
      <c r="POI178" s="597"/>
      <c r="POJ178" s="589"/>
      <c r="POK178" s="587"/>
      <c r="POL178" s="588"/>
      <c r="POM178" s="597"/>
      <c r="PON178" s="589"/>
      <c r="POO178" s="587"/>
      <c r="POP178" s="588"/>
      <c r="POQ178" s="597"/>
      <c r="POR178" s="589"/>
      <c r="POS178" s="587"/>
      <c r="POT178" s="588"/>
      <c r="POU178" s="597"/>
      <c r="POV178" s="589"/>
      <c r="POW178" s="587"/>
      <c r="POX178" s="588"/>
      <c r="POY178" s="597"/>
      <c r="POZ178" s="589"/>
      <c r="PPA178" s="587"/>
      <c r="PPB178" s="588"/>
      <c r="PPC178" s="597"/>
      <c r="PPD178" s="589"/>
      <c r="PPE178" s="587"/>
      <c r="PPF178" s="588"/>
      <c r="PPG178" s="597"/>
      <c r="PPH178" s="589"/>
      <c r="PPI178" s="587"/>
      <c r="PPJ178" s="588"/>
      <c r="PPK178" s="597"/>
      <c r="PPL178" s="589"/>
      <c r="PPM178" s="587"/>
      <c r="PPN178" s="588"/>
      <c r="PPO178" s="597"/>
      <c r="PPP178" s="589"/>
      <c r="PPQ178" s="587"/>
      <c r="PPR178" s="588"/>
      <c r="PPS178" s="597"/>
      <c r="PPT178" s="589"/>
      <c r="PPU178" s="587"/>
      <c r="PPV178" s="588"/>
      <c r="PPW178" s="597"/>
      <c r="PPX178" s="589"/>
      <c r="PPY178" s="587"/>
      <c r="PPZ178" s="588"/>
      <c r="PQA178" s="597"/>
      <c r="PQB178" s="589"/>
      <c r="PQC178" s="587"/>
      <c r="PQD178" s="588"/>
      <c r="PQE178" s="597"/>
      <c r="PQF178" s="589"/>
      <c r="PQG178" s="587"/>
      <c r="PQH178" s="588"/>
      <c r="PQI178" s="597"/>
      <c r="PQJ178" s="589"/>
      <c r="PQK178" s="587"/>
      <c r="PQL178" s="588"/>
      <c r="PQM178" s="597"/>
      <c r="PQN178" s="589"/>
      <c r="PQO178" s="587"/>
      <c r="PQP178" s="588"/>
      <c r="PQQ178" s="597"/>
      <c r="PQR178" s="589"/>
      <c r="PQS178" s="587"/>
      <c r="PQT178" s="588"/>
      <c r="PQU178" s="597"/>
      <c r="PQV178" s="589"/>
      <c r="PQW178" s="587"/>
      <c r="PQX178" s="588"/>
      <c r="PQY178" s="597"/>
      <c r="PQZ178" s="589"/>
      <c r="PRA178" s="587"/>
      <c r="PRB178" s="588"/>
      <c r="PRC178" s="597"/>
      <c r="PRD178" s="589"/>
      <c r="PRE178" s="587"/>
      <c r="PRF178" s="588"/>
      <c r="PRG178" s="597"/>
      <c r="PRH178" s="589"/>
      <c r="PRI178" s="587"/>
      <c r="PRJ178" s="588"/>
      <c r="PRK178" s="597"/>
      <c r="PRL178" s="589"/>
      <c r="PRM178" s="587"/>
      <c r="PRN178" s="588"/>
      <c r="PRO178" s="597"/>
      <c r="PRP178" s="589"/>
      <c r="PRQ178" s="587"/>
      <c r="PRR178" s="588"/>
      <c r="PRS178" s="597"/>
      <c r="PRT178" s="589"/>
      <c r="PRU178" s="587"/>
      <c r="PRV178" s="588"/>
      <c r="PRW178" s="597"/>
      <c r="PRX178" s="589"/>
      <c r="PRY178" s="587"/>
      <c r="PRZ178" s="588"/>
      <c r="PSA178" s="597"/>
      <c r="PSB178" s="589"/>
      <c r="PSC178" s="587"/>
      <c r="PSD178" s="588"/>
      <c r="PSE178" s="597"/>
      <c r="PSF178" s="589"/>
      <c r="PSG178" s="587"/>
      <c r="PSH178" s="588"/>
      <c r="PSI178" s="597"/>
      <c r="PSJ178" s="589"/>
      <c r="PSK178" s="587"/>
      <c r="PSL178" s="588"/>
      <c r="PSM178" s="597"/>
      <c r="PSN178" s="589"/>
      <c r="PSO178" s="587"/>
      <c r="PSP178" s="588"/>
      <c r="PSQ178" s="597"/>
      <c r="PSR178" s="589"/>
      <c r="PSS178" s="587"/>
      <c r="PST178" s="588"/>
      <c r="PSU178" s="597"/>
      <c r="PSV178" s="589"/>
      <c r="PSW178" s="587"/>
      <c r="PSX178" s="588"/>
      <c r="PSY178" s="597"/>
      <c r="PSZ178" s="589"/>
      <c r="PTA178" s="587"/>
      <c r="PTB178" s="588"/>
      <c r="PTC178" s="597"/>
      <c r="PTD178" s="589"/>
      <c r="PTE178" s="587"/>
      <c r="PTF178" s="588"/>
      <c r="PTG178" s="597"/>
      <c r="PTH178" s="589"/>
      <c r="PTI178" s="587"/>
      <c r="PTJ178" s="588"/>
      <c r="PTK178" s="597"/>
      <c r="PTL178" s="589"/>
      <c r="PTM178" s="587"/>
      <c r="PTN178" s="588"/>
      <c r="PTO178" s="597"/>
      <c r="PTP178" s="589"/>
      <c r="PTQ178" s="587"/>
      <c r="PTR178" s="588"/>
      <c r="PTS178" s="597"/>
      <c r="PTT178" s="589"/>
      <c r="PTU178" s="587"/>
      <c r="PTV178" s="588"/>
      <c r="PTW178" s="597"/>
      <c r="PTX178" s="589"/>
      <c r="PTY178" s="587"/>
      <c r="PTZ178" s="588"/>
      <c r="PUA178" s="597"/>
      <c r="PUB178" s="589"/>
      <c r="PUC178" s="587"/>
      <c r="PUD178" s="588"/>
      <c r="PUE178" s="597"/>
      <c r="PUF178" s="589"/>
      <c r="PUG178" s="587"/>
      <c r="PUH178" s="588"/>
      <c r="PUI178" s="597"/>
      <c r="PUJ178" s="589"/>
      <c r="PUK178" s="587"/>
      <c r="PUL178" s="588"/>
      <c r="PUM178" s="597"/>
      <c r="PUN178" s="589"/>
      <c r="PUO178" s="587"/>
      <c r="PUP178" s="588"/>
      <c r="PUQ178" s="597"/>
      <c r="PUR178" s="589"/>
      <c r="PUS178" s="587"/>
      <c r="PUT178" s="588"/>
      <c r="PUU178" s="597"/>
      <c r="PUV178" s="589"/>
      <c r="PUW178" s="587"/>
      <c r="PUX178" s="588"/>
      <c r="PUY178" s="597"/>
      <c r="PUZ178" s="589"/>
      <c r="PVA178" s="587"/>
      <c r="PVB178" s="588"/>
      <c r="PVC178" s="597"/>
      <c r="PVD178" s="589"/>
      <c r="PVE178" s="587"/>
      <c r="PVF178" s="588"/>
      <c r="PVG178" s="597"/>
      <c r="PVH178" s="589"/>
      <c r="PVI178" s="587"/>
      <c r="PVJ178" s="588"/>
      <c r="PVK178" s="597"/>
      <c r="PVL178" s="589"/>
      <c r="PVM178" s="587"/>
      <c r="PVN178" s="588"/>
      <c r="PVO178" s="597"/>
      <c r="PVP178" s="589"/>
      <c r="PVQ178" s="587"/>
      <c r="PVR178" s="588"/>
      <c r="PVS178" s="597"/>
      <c r="PVT178" s="589"/>
      <c r="PVU178" s="587"/>
      <c r="PVV178" s="588"/>
      <c r="PVW178" s="597"/>
      <c r="PVX178" s="589"/>
      <c r="PVY178" s="587"/>
      <c r="PVZ178" s="588"/>
      <c r="PWA178" s="597"/>
      <c r="PWB178" s="589"/>
      <c r="PWC178" s="587"/>
      <c r="PWD178" s="588"/>
      <c r="PWE178" s="597"/>
      <c r="PWF178" s="589"/>
      <c r="PWG178" s="587"/>
      <c r="PWH178" s="588"/>
      <c r="PWI178" s="597"/>
      <c r="PWJ178" s="589"/>
      <c r="PWK178" s="587"/>
      <c r="PWL178" s="588"/>
      <c r="PWM178" s="597"/>
      <c r="PWN178" s="589"/>
      <c r="PWO178" s="587"/>
      <c r="PWP178" s="588"/>
      <c r="PWQ178" s="597"/>
      <c r="PWR178" s="589"/>
      <c r="PWS178" s="587"/>
      <c r="PWT178" s="588"/>
      <c r="PWU178" s="597"/>
      <c r="PWV178" s="589"/>
      <c r="PWW178" s="587"/>
      <c r="PWX178" s="588"/>
      <c r="PWY178" s="597"/>
      <c r="PWZ178" s="589"/>
      <c r="PXA178" s="587"/>
      <c r="PXB178" s="588"/>
      <c r="PXC178" s="597"/>
      <c r="PXD178" s="589"/>
      <c r="PXE178" s="587"/>
      <c r="PXF178" s="588"/>
      <c r="PXG178" s="597"/>
      <c r="PXH178" s="589"/>
      <c r="PXI178" s="587"/>
      <c r="PXJ178" s="588"/>
      <c r="PXK178" s="597"/>
      <c r="PXL178" s="589"/>
      <c r="PXM178" s="587"/>
      <c r="PXN178" s="588"/>
      <c r="PXO178" s="597"/>
      <c r="PXP178" s="589"/>
      <c r="PXQ178" s="587"/>
      <c r="PXR178" s="588"/>
      <c r="PXS178" s="597"/>
      <c r="PXT178" s="589"/>
      <c r="PXU178" s="587"/>
      <c r="PXV178" s="588"/>
      <c r="PXW178" s="597"/>
      <c r="PXX178" s="589"/>
      <c r="PXY178" s="587"/>
      <c r="PXZ178" s="588"/>
      <c r="PYA178" s="597"/>
      <c r="PYB178" s="589"/>
      <c r="PYC178" s="587"/>
      <c r="PYD178" s="588"/>
      <c r="PYE178" s="597"/>
      <c r="PYF178" s="589"/>
      <c r="PYG178" s="587"/>
      <c r="PYH178" s="588"/>
      <c r="PYI178" s="597"/>
      <c r="PYJ178" s="589"/>
      <c r="PYK178" s="587"/>
      <c r="PYL178" s="588"/>
      <c r="PYM178" s="597"/>
      <c r="PYN178" s="589"/>
      <c r="PYO178" s="587"/>
      <c r="PYP178" s="588"/>
      <c r="PYQ178" s="597"/>
      <c r="PYR178" s="589"/>
      <c r="PYS178" s="587"/>
      <c r="PYT178" s="588"/>
      <c r="PYU178" s="597"/>
      <c r="PYV178" s="589"/>
      <c r="PYW178" s="587"/>
      <c r="PYX178" s="588"/>
      <c r="PYY178" s="597"/>
      <c r="PYZ178" s="589"/>
      <c r="PZA178" s="587"/>
      <c r="PZB178" s="588"/>
      <c r="PZC178" s="597"/>
      <c r="PZD178" s="589"/>
      <c r="PZE178" s="587"/>
      <c r="PZF178" s="588"/>
      <c r="PZG178" s="597"/>
      <c r="PZH178" s="589"/>
      <c r="PZI178" s="587"/>
      <c r="PZJ178" s="588"/>
      <c r="PZK178" s="597"/>
      <c r="PZL178" s="589"/>
      <c r="PZM178" s="587"/>
      <c r="PZN178" s="588"/>
      <c r="PZO178" s="597"/>
      <c r="PZP178" s="589"/>
      <c r="PZQ178" s="587"/>
      <c r="PZR178" s="588"/>
      <c r="PZS178" s="597"/>
      <c r="PZT178" s="589"/>
      <c r="PZU178" s="587"/>
      <c r="PZV178" s="588"/>
      <c r="PZW178" s="597"/>
      <c r="PZX178" s="589"/>
      <c r="PZY178" s="587"/>
      <c r="PZZ178" s="588"/>
      <c r="QAA178" s="597"/>
      <c r="QAB178" s="589"/>
      <c r="QAC178" s="587"/>
      <c r="QAD178" s="588"/>
      <c r="QAE178" s="597"/>
      <c r="QAF178" s="589"/>
      <c r="QAG178" s="587"/>
      <c r="QAH178" s="588"/>
      <c r="QAI178" s="597"/>
      <c r="QAJ178" s="589"/>
      <c r="QAK178" s="587"/>
      <c r="QAL178" s="588"/>
      <c r="QAM178" s="597"/>
      <c r="QAN178" s="589"/>
      <c r="QAO178" s="587"/>
      <c r="QAP178" s="588"/>
      <c r="QAQ178" s="597"/>
      <c r="QAR178" s="589"/>
      <c r="QAS178" s="587"/>
      <c r="QAT178" s="588"/>
      <c r="QAU178" s="597"/>
      <c r="QAV178" s="589"/>
      <c r="QAW178" s="587"/>
      <c r="QAX178" s="588"/>
      <c r="QAY178" s="597"/>
      <c r="QAZ178" s="589"/>
      <c r="QBA178" s="587"/>
      <c r="QBB178" s="588"/>
      <c r="QBC178" s="597"/>
      <c r="QBD178" s="589"/>
      <c r="QBE178" s="587"/>
      <c r="QBF178" s="588"/>
      <c r="QBG178" s="597"/>
      <c r="QBH178" s="589"/>
      <c r="QBI178" s="587"/>
      <c r="QBJ178" s="588"/>
      <c r="QBK178" s="597"/>
      <c r="QBL178" s="589"/>
      <c r="QBM178" s="587"/>
      <c r="QBN178" s="588"/>
      <c r="QBO178" s="597"/>
      <c r="QBP178" s="589"/>
      <c r="QBQ178" s="587"/>
      <c r="QBR178" s="588"/>
      <c r="QBS178" s="597"/>
      <c r="QBT178" s="589"/>
      <c r="QBU178" s="587"/>
      <c r="QBV178" s="588"/>
      <c r="QBW178" s="597"/>
      <c r="QBX178" s="589"/>
      <c r="QBY178" s="587"/>
      <c r="QBZ178" s="588"/>
      <c r="QCA178" s="597"/>
      <c r="QCB178" s="589"/>
      <c r="QCC178" s="587"/>
      <c r="QCD178" s="588"/>
      <c r="QCE178" s="597"/>
      <c r="QCF178" s="589"/>
      <c r="QCG178" s="587"/>
      <c r="QCH178" s="588"/>
      <c r="QCI178" s="597"/>
      <c r="QCJ178" s="589"/>
      <c r="QCK178" s="587"/>
      <c r="QCL178" s="588"/>
      <c r="QCM178" s="597"/>
      <c r="QCN178" s="589"/>
      <c r="QCO178" s="587"/>
      <c r="QCP178" s="588"/>
      <c r="QCQ178" s="597"/>
      <c r="QCR178" s="589"/>
      <c r="QCS178" s="587"/>
      <c r="QCT178" s="588"/>
      <c r="QCU178" s="597"/>
      <c r="QCV178" s="589"/>
      <c r="QCW178" s="587"/>
      <c r="QCX178" s="588"/>
      <c r="QCY178" s="597"/>
      <c r="QCZ178" s="589"/>
      <c r="QDA178" s="587"/>
      <c r="QDB178" s="588"/>
      <c r="QDC178" s="597"/>
      <c r="QDD178" s="589"/>
      <c r="QDE178" s="587"/>
      <c r="QDF178" s="588"/>
      <c r="QDG178" s="597"/>
      <c r="QDH178" s="589"/>
      <c r="QDI178" s="587"/>
      <c r="QDJ178" s="588"/>
      <c r="QDK178" s="597"/>
      <c r="QDL178" s="589"/>
      <c r="QDM178" s="587"/>
      <c r="QDN178" s="588"/>
      <c r="QDO178" s="597"/>
      <c r="QDP178" s="589"/>
      <c r="QDQ178" s="587"/>
      <c r="QDR178" s="588"/>
      <c r="QDS178" s="597"/>
      <c r="QDT178" s="589"/>
      <c r="QDU178" s="587"/>
      <c r="QDV178" s="588"/>
      <c r="QDW178" s="597"/>
      <c r="QDX178" s="589"/>
      <c r="QDY178" s="587"/>
      <c r="QDZ178" s="588"/>
      <c r="QEA178" s="597"/>
      <c r="QEB178" s="589"/>
      <c r="QEC178" s="587"/>
      <c r="QED178" s="588"/>
      <c r="QEE178" s="597"/>
      <c r="QEF178" s="589"/>
      <c r="QEG178" s="587"/>
      <c r="QEH178" s="588"/>
      <c r="QEI178" s="597"/>
      <c r="QEJ178" s="589"/>
      <c r="QEK178" s="587"/>
      <c r="QEL178" s="588"/>
      <c r="QEM178" s="597"/>
      <c r="QEN178" s="589"/>
      <c r="QEO178" s="587"/>
      <c r="QEP178" s="588"/>
      <c r="QEQ178" s="597"/>
      <c r="QER178" s="589"/>
      <c r="QES178" s="587"/>
      <c r="QET178" s="588"/>
      <c r="QEU178" s="597"/>
      <c r="QEV178" s="589"/>
      <c r="QEW178" s="587"/>
      <c r="QEX178" s="588"/>
      <c r="QEY178" s="597"/>
      <c r="QEZ178" s="589"/>
      <c r="QFA178" s="587"/>
      <c r="QFB178" s="588"/>
      <c r="QFC178" s="597"/>
      <c r="QFD178" s="589"/>
      <c r="QFE178" s="587"/>
      <c r="QFF178" s="588"/>
      <c r="QFG178" s="597"/>
      <c r="QFH178" s="589"/>
      <c r="QFI178" s="587"/>
      <c r="QFJ178" s="588"/>
      <c r="QFK178" s="597"/>
      <c r="QFL178" s="589"/>
      <c r="QFM178" s="587"/>
      <c r="QFN178" s="588"/>
      <c r="QFO178" s="597"/>
      <c r="QFP178" s="589"/>
      <c r="QFQ178" s="587"/>
      <c r="QFR178" s="588"/>
      <c r="QFS178" s="597"/>
      <c r="QFT178" s="589"/>
      <c r="QFU178" s="587"/>
      <c r="QFV178" s="588"/>
      <c r="QFW178" s="597"/>
      <c r="QFX178" s="589"/>
      <c r="QFY178" s="587"/>
      <c r="QFZ178" s="588"/>
      <c r="QGA178" s="597"/>
      <c r="QGB178" s="589"/>
      <c r="QGC178" s="587"/>
      <c r="QGD178" s="588"/>
      <c r="QGE178" s="597"/>
      <c r="QGF178" s="589"/>
      <c r="QGG178" s="587"/>
      <c r="QGH178" s="588"/>
      <c r="QGI178" s="597"/>
      <c r="QGJ178" s="589"/>
      <c r="QGK178" s="587"/>
      <c r="QGL178" s="588"/>
      <c r="QGM178" s="597"/>
      <c r="QGN178" s="589"/>
      <c r="QGO178" s="587"/>
      <c r="QGP178" s="588"/>
      <c r="QGQ178" s="597"/>
      <c r="QGR178" s="589"/>
      <c r="QGS178" s="587"/>
      <c r="QGT178" s="588"/>
      <c r="QGU178" s="597"/>
      <c r="QGV178" s="589"/>
      <c r="QGW178" s="587"/>
      <c r="QGX178" s="588"/>
      <c r="QGY178" s="597"/>
      <c r="QGZ178" s="589"/>
      <c r="QHA178" s="587"/>
      <c r="QHB178" s="588"/>
      <c r="QHC178" s="597"/>
      <c r="QHD178" s="589"/>
      <c r="QHE178" s="587"/>
      <c r="QHF178" s="588"/>
      <c r="QHG178" s="597"/>
      <c r="QHH178" s="589"/>
      <c r="QHI178" s="587"/>
      <c r="QHJ178" s="588"/>
      <c r="QHK178" s="597"/>
      <c r="QHL178" s="589"/>
      <c r="QHM178" s="587"/>
      <c r="QHN178" s="588"/>
      <c r="QHO178" s="597"/>
      <c r="QHP178" s="589"/>
      <c r="QHQ178" s="587"/>
      <c r="QHR178" s="588"/>
      <c r="QHS178" s="597"/>
      <c r="QHT178" s="589"/>
      <c r="QHU178" s="587"/>
      <c r="QHV178" s="588"/>
      <c r="QHW178" s="597"/>
      <c r="QHX178" s="589"/>
      <c r="QHY178" s="587"/>
      <c r="QHZ178" s="588"/>
      <c r="QIA178" s="597"/>
      <c r="QIB178" s="589"/>
      <c r="QIC178" s="587"/>
      <c r="QID178" s="588"/>
      <c r="QIE178" s="597"/>
      <c r="QIF178" s="589"/>
      <c r="QIG178" s="587"/>
      <c r="QIH178" s="588"/>
      <c r="QII178" s="597"/>
      <c r="QIJ178" s="589"/>
      <c r="QIK178" s="587"/>
      <c r="QIL178" s="588"/>
      <c r="QIM178" s="597"/>
      <c r="QIN178" s="589"/>
      <c r="QIO178" s="587"/>
      <c r="QIP178" s="588"/>
      <c r="QIQ178" s="597"/>
      <c r="QIR178" s="589"/>
      <c r="QIS178" s="587"/>
      <c r="QIT178" s="588"/>
      <c r="QIU178" s="597"/>
      <c r="QIV178" s="589"/>
      <c r="QIW178" s="587"/>
      <c r="QIX178" s="588"/>
      <c r="QIY178" s="597"/>
      <c r="QIZ178" s="589"/>
      <c r="QJA178" s="587"/>
      <c r="QJB178" s="588"/>
      <c r="QJC178" s="597"/>
      <c r="QJD178" s="589"/>
      <c r="QJE178" s="587"/>
      <c r="QJF178" s="588"/>
      <c r="QJG178" s="597"/>
      <c r="QJH178" s="589"/>
      <c r="QJI178" s="587"/>
      <c r="QJJ178" s="588"/>
      <c r="QJK178" s="597"/>
      <c r="QJL178" s="589"/>
      <c r="QJM178" s="587"/>
      <c r="QJN178" s="588"/>
      <c r="QJO178" s="597"/>
      <c r="QJP178" s="589"/>
      <c r="QJQ178" s="587"/>
      <c r="QJR178" s="588"/>
      <c r="QJS178" s="597"/>
      <c r="QJT178" s="589"/>
      <c r="QJU178" s="587"/>
      <c r="QJV178" s="588"/>
      <c r="QJW178" s="597"/>
      <c r="QJX178" s="589"/>
      <c r="QJY178" s="587"/>
      <c r="QJZ178" s="588"/>
      <c r="QKA178" s="597"/>
      <c r="QKB178" s="589"/>
      <c r="QKC178" s="587"/>
      <c r="QKD178" s="588"/>
      <c r="QKE178" s="597"/>
      <c r="QKF178" s="589"/>
      <c r="QKG178" s="587"/>
      <c r="QKH178" s="588"/>
      <c r="QKI178" s="597"/>
      <c r="QKJ178" s="589"/>
      <c r="QKK178" s="587"/>
      <c r="QKL178" s="588"/>
      <c r="QKM178" s="597"/>
      <c r="QKN178" s="589"/>
      <c r="QKO178" s="587"/>
      <c r="QKP178" s="588"/>
      <c r="QKQ178" s="597"/>
      <c r="QKR178" s="589"/>
      <c r="QKS178" s="587"/>
      <c r="QKT178" s="588"/>
      <c r="QKU178" s="597"/>
      <c r="QKV178" s="589"/>
      <c r="QKW178" s="587"/>
      <c r="QKX178" s="588"/>
      <c r="QKY178" s="597"/>
      <c r="QKZ178" s="589"/>
      <c r="QLA178" s="587"/>
      <c r="QLB178" s="588"/>
      <c r="QLC178" s="597"/>
      <c r="QLD178" s="589"/>
      <c r="QLE178" s="587"/>
      <c r="QLF178" s="588"/>
      <c r="QLG178" s="597"/>
      <c r="QLH178" s="589"/>
      <c r="QLI178" s="587"/>
      <c r="QLJ178" s="588"/>
      <c r="QLK178" s="597"/>
      <c r="QLL178" s="589"/>
      <c r="QLM178" s="587"/>
      <c r="QLN178" s="588"/>
      <c r="QLO178" s="597"/>
      <c r="QLP178" s="589"/>
      <c r="QLQ178" s="587"/>
      <c r="QLR178" s="588"/>
      <c r="QLS178" s="597"/>
      <c r="QLT178" s="589"/>
      <c r="QLU178" s="587"/>
      <c r="QLV178" s="588"/>
      <c r="QLW178" s="597"/>
      <c r="QLX178" s="589"/>
      <c r="QLY178" s="587"/>
      <c r="QLZ178" s="588"/>
      <c r="QMA178" s="597"/>
      <c r="QMB178" s="589"/>
      <c r="QMC178" s="587"/>
      <c r="QMD178" s="588"/>
      <c r="QME178" s="597"/>
      <c r="QMF178" s="589"/>
      <c r="QMG178" s="587"/>
      <c r="QMH178" s="588"/>
      <c r="QMI178" s="597"/>
      <c r="QMJ178" s="589"/>
      <c r="QMK178" s="587"/>
      <c r="QML178" s="588"/>
      <c r="QMM178" s="597"/>
      <c r="QMN178" s="589"/>
      <c r="QMO178" s="587"/>
      <c r="QMP178" s="588"/>
      <c r="QMQ178" s="597"/>
      <c r="QMR178" s="589"/>
      <c r="QMS178" s="587"/>
      <c r="QMT178" s="588"/>
      <c r="QMU178" s="597"/>
      <c r="QMV178" s="589"/>
      <c r="QMW178" s="587"/>
      <c r="QMX178" s="588"/>
      <c r="QMY178" s="597"/>
      <c r="QMZ178" s="589"/>
      <c r="QNA178" s="587"/>
      <c r="QNB178" s="588"/>
      <c r="QNC178" s="597"/>
      <c r="QND178" s="589"/>
      <c r="QNE178" s="587"/>
      <c r="QNF178" s="588"/>
      <c r="QNG178" s="597"/>
      <c r="QNH178" s="589"/>
      <c r="QNI178" s="587"/>
      <c r="QNJ178" s="588"/>
      <c r="QNK178" s="597"/>
      <c r="QNL178" s="589"/>
      <c r="QNM178" s="587"/>
      <c r="QNN178" s="588"/>
      <c r="QNO178" s="597"/>
      <c r="QNP178" s="589"/>
      <c r="QNQ178" s="587"/>
      <c r="QNR178" s="588"/>
      <c r="QNS178" s="597"/>
      <c r="QNT178" s="589"/>
      <c r="QNU178" s="587"/>
      <c r="QNV178" s="588"/>
      <c r="QNW178" s="597"/>
      <c r="QNX178" s="589"/>
      <c r="QNY178" s="587"/>
      <c r="QNZ178" s="588"/>
      <c r="QOA178" s="597"/>
      <c r="QOB178" s="589"/>
      <c r="QOC178" s="587"/>
      <c r="QOD178" s="588"/>
      <c r="QOE178" s="597"/>
      <c r="QOF178" s="589"/>
      <c r="QOG178" s="587"/>
      <c r="QOH178" s="588"/>
      <c r="QOI178" s="597"/>
      <c r="QOJ178" s="589"/>
      <c r="QOK178" s="587"/>
      <c r="QOL178" s="588"/>
      <c r="QOM178" s="597"/>
      <c r="QON178" s="589"/>
      <c r="QOO178" s="587"/>
      <c r="QOP178" s="588"/>
      <c r="QOQ178" s="597"/>
      <c r="QOR178" s="589"/>
      <c r="QOS178" s="587"/>
      <c r="QOT178" s="588"/>
      <c r="QOU178" s="597"/>
      <c r="QOV178" s="589"/>
      <c r="QOW178" s="587"/>
      <c r="QOX178" s="588"/>
      <c r="QOY178" s="597"/>
      <c r="QOZ178" s="589"/>
      <c r="QPA178" s="587"/>
      <c r="QPB178" s="588"/>
      <c r="QPC178" s="597"/>
      <c r="QPD178" s="589"/>
      <c r="QPE178" s="587"/>
      <c r="QPF178" s="588"/>
      <c r="QPG178" s="597"/>
      <c r="QPH178" s="589"/>
      <c r="QPI178" s="587"/>
      <c r="QPJ178" s="588"/>
      <c r="QPK178" s="597"/>
      <c r="QPL178" s="589"/>
      <c r="QPM178" s="587"/>
      <c r="QPN178" s="588"/>
      <c r="QPO178" s="597"/>
      <c r="QPP178" s="589"/>
      <c r="QPQ178" s="587"/>
      <c r="QPR178" s="588"/>
      <c r="QPS178" s="597"/>
      <c r="QPT178" s="589"/>
      <c r="QPU178" s="587"/>
      <c r="QPV178" s="588"/>
      <c r="QPW178" s="597"/>
      <c r="QPX178" s="589"/>
      <c r="QPY178" s="587"/>
      <c r="QPZ178" s="588"/>
      <c r="QQA178" s="597"/>
      <c r="QQB178" s="589"/>
      <c r="QQC178" s="587"/>
      <c r="QQD178" s="588"/>
      <c r="QQE178" s="597"/>
      <c r="QQF178" s="589"/>
      <c r="QQG178" s="587"/>
      <c r="QQH178" s="588"/>
      <c r="QQI178" s="597"/>
      <c r="QQJ178" s="589"/>
      <c r="QQK178" s="587"/>
      <c r="QQL178" s="588"/>
      <c r="QQM178" s="597"/>
      <c r="QQN178" s="589"/>
      <c r="QQO178" s="587"/>
      <c r="QQP178" s="588"/>
      <c r="QQQ178" s="597"/>
      <c r="QQR178" s="589"/>
      <c r="QQS178" s="587"/>
      <c r="QQT178" s="588"/>
      <c r="QQU178" s="597"/>
      <c r="QQV178" s="589"/>
      <c r="QQW178" s="587"/>
      <c r="QQX178" s="588"/>
      <c r="QQY178" s="597"/>
      <c r="QQZ178" s="589"/>
      <c r="QRA178" s="587"/>
      <c r="QRB178" s="588"/>
      <c r="QRC178" s="597"/>
      <c r="QRD178" s="589"/>
      <c r="QRE178" s="587"/>
      <c r="QRF178" s="588"/>
      <c r="QRG178" s="597"/>
      <c r="QRH178" s="589"/>
      <c r="QRI178" s="587"/>
      <c r="QRJ178" s="588"/>
      <c r="QRK178" s="597"/>
      <c r="QRL178" s="589"/>
      <c r="QRM178" s="587"/>
      <c r="QRN178" s="588"/>
      <c r="QRO178" s="597"/>
      <c r="QRP178" s="589"/>
      <c r="QRQ178" s="587"/>
      <c r="QRR178" s="588"/>
      <c r="QRS178" s="597"/>
      <c r="QRT178" s="589"/>
      <c r="QRU178" s="587"/>
      <c r="QRV178" s="588"/>
      <c r="QRW178" s="597"/>
      <c r="QRX178" s="589"/>
      <c r="QRY178" s="587"/>
      <c r="QRZ178" s="588"/>
      <c r="QSA178" s="597"/>
      <c r="QSB178" s="589"/>
      <c r="QSC178" s="587"/>
      <c r="QSD178" s="588"/>
      <c r="QSE178" s="597"/>
      <c r="QSF178" s="589"/>
      <c r="QSG178" s="587"/>
      <c r="QSH178" s="588"/>
      <c r="QSI178" s="597"/>
      <c r="QSJ178" s="589"/>
      <c r="QSK178" s="587"/>
      <c r="QSL178" s="588"/>
      <c r="QSM178" s="597"/>
      <c r="QSN178" s="589"/>
      <c r="QSO178" s="587"/>
      <c r="QSP178" s="588"/>
      <c r="QSQ178" s="597"/>
      <c r="QSR178" s="589"/>
      <c r="QSS178" s="587"/>
      <c r="QST178" s="588"/>
      <c r="QSU178" s="597"/>
      <c r="QSV178" s="589"/>
      <c r="QSW178" s="587"/>
      <c r="QSX178" s="588"/>
      <c r="QSY178" s="597"/>
      <c r="QSZ178" s="589"/>
      <c r="QTA178" s="587"/>
      <c r="QTB178" s="588"/>
      <c r="QTC178" s="597"/>
      <c r="QTD178" s="589"/>
      <c r="QTE178" s="587"/>
      <c r="QTF178" s="588"/>
      <c r="QTG178" s="597"/>
      <c r="QTH178" s="589"/>
      <c r="QTI178" s="587"/>
      <c r="QTJ178" s="588"/>
      <c r="QTK178" s="597"/>
      <c r="QTL178" s="589"/>
      <c r="QTM178" s="587"/>
      <c r="QTN178" s="588"/>
      <c r="QTO178" s="597"/>
      <c r="QTP178" s="589"/>
      <c r="QTQ178" s="587"/>
      <c r="QTR178" s="588"/>
      <c r="QTS178" s="597"/>
      <c r="QTT178" s="589"/>
      <c r="QTU178" s="587"/>
      <c r="QTV178" s="588"/>
      <c r="QTW178" s="597"/>
      <c r="QTX178" s="589"/>
      <c r="QTY178" s="587"/>
      <c r="QTZ178" s="588"/>
      <c r="QUA178" s="597"/>
      <c r="QUB178" s="589"/>
      <c r="QUC178" s="587"/>
      <c r="QUD178" s="588"/>
      <c r="QUE178" s="597"/>
      <c r="QUF178" s="589"/>
      <c r="QUG178" s="587"/>
      <c r="QUH178" s="588"/>
      <c r="QUI178" s="597"/>
      <c r="QUJ178" s="589"/>
      <c r="QUK178" s="587"/>
      <c r="QUL178" s="588"/>
      <c r="QUM178" s="597"/>
      <c r="QUN178" s="589"/>
      <c r="QUO178" s="587"/>
      <c r="QUP178" s="588"/>
      <c r="QUQ178" s="597"/>
      <c r="QUR178" s="589"/>
      <c r="QUS178" s="587"/>
      <c r="QUT178" s="588"/>
      <c r="QUU178" s="597"/>
      <c r="QUV178" s="589"/>
      <c r="QUW178" s="587"/>
      <c r="QUX178" s="588"/>
      <c r="QUY178" s="597"/>
      <c r="QUZ178" s="589"/>
      <c r="QVA178" s="587"/>
      <c r="QVB178" s="588"/>
      <c r="QVC178" s="597"/>
      <c r="QVD178" s="589"/>
      <c r="QVE178" s="587"/>
      <c r="QVF178" s="588"/>
      <c r="QVG178" s="597"/>
      <c r="QVH178" s="589"/>
      <c r="QVI178" s="587"/>
      <c r="QVJ178" s="588"/>
      <c r="QVK178" s="597"/>
      <c r="QVL178" s="589"/>
      <c r="QVM178" s="587"/>
      <c r="QVN178" s="588"/>
      <c r="QVO178" s="597"/>
      <c r="QVP178" s="589"/>
      <c r="QVQ178" s="587"/>
      <c r="QVR178" s="588"/>
      <c r="QVS178" s="597"/>
      <c r="QVT178" s="589"/>
      <c r="QVU178" s="587"/>
      <c r="QVV178" s="588"/>
      <c r="QVW178" s="597"/>
      <c r="QVX178" s="589"/>
      <c r="QVY178" s="587"/>
      <c r="QVZ178" s="588"/>
      <c r="QWA178" s="597"/>
      <c r="QWB178" s="589"/>
      <c r="QWC178" s="587"/>
      <c r="QWD178" s="588"/>
      <c r="QWE178" s="597"/>
      <c r="QWF178" s="589"/>
      <c r="QWG178" s="587"/>
      <c r="QWH178" s="588"/>
      <c r="QWI178" s="597"/>
      <c r="QWJ178" s="589"/>
      <c r="QWK178" s="587"/>
      <c r="QWL178" s="588"/>
      <c r="QWM178" s="597"/>
      <c r="QWN178" s="589"/>
      <c r="QWO178" s="587"/>
      <c r="QWP178" s="588"/>
      <c r="QWQ178" s="597"/>
      <c r="QWR178" s="589"/>
      <c r="QWS178" s="587"/>
      <c r="QWT178" s="588"/>
      <c r="QWU178" s="597"/>
      <c r="QWV178" s="589"/>
      <c r="QWW178" s="587"/>
      <c r="QWX178" s="588"/>
      <c r="QWY178" s="597"/>
      <c r="QWZ178" s="589"/>
      <c r="QXA178" s="587"/>
      <c r="QXB178" s="588"/>
      <c r="QXC178" s="597"/>
      <c r="QXD178" s="589"/>
      <c r="QXE178" s="587"/>
      <c r="QXF178" s="588"/>
      <c r="QXG178" s="597"/>
      <c r="QXH178" s="589"/>
      <c r="QXI178" s="587"/>
      <c r="QXJ178" s="588"/>
      <c r="QXK178" s="597"/>
      <c r="QXL178" s="589"/>
      <c r="QXM178" s="587"/>
      <c r="QXN178" s="588"/>
      <c r="QXO178" s="597"/>
      <c r="QXP178" s="589"/>
      <c r="QXQ178" s="587"/>
      <c r="QXR178" s="588"/>
      <c r="QXS178" s="597"/>
      <c r="QXT178" s="589"/>
      <c r="QXU178" s="587"/>
      <c r="QXV178" s="588"/>
      <c r="QXW178" s="597"/>
      <c r="QXX178" s="589"/>
      <c r="QXY178" s="587"/>
      <c r="QXZ178" s="588"/>
      <c r="QYA178" s="597"/>
      <c r="QYB178" s="589"/>
      <c r="QYC178" s="587"/>
      <c r="QYD178" s="588"/>
      <c r="QYE178" s="597"/>
      <c r="QYF178" s="589"/>
      <c r="QYG178" s="587"/>
      <c r="QYH178" s="588"/>
      <c r="QYI178" s="597"/>
      <c r="QYJ178" s="589"/>
      <c r="QYK178" s="587"/>
      <c r="QYL178" s="588"/>
      <c r="QYM178" s="597"/>
      <c r="QYN178" s="589"/>
      <c r="QYO178" s="587"/>
      <c r="QYP178" s="588"/>
      <c r="QYQ178" s="597"/>
      <c r="QYR178" s="589"/>
      <c r="QYS178" s="587"/>
      <c r="QYT178" s="588"/>
      <c r="QYU178" s="597"/>
      <c r="QYV178" s="589"/>
      <c r="QYW178" s="587"/>
      <c r="QYX178" s="588"/>
      <c r="QYY178" s="597"/>
      <c r="QYZ178" s="589"/>
      <c r="QZA178" s="587"/>
      <c r="QZB178" s="588"/>
      <c r="QZC178" s="597"/>
      <c r="QZD178" s="589"/>
      <c r="QZE178" s="587"/>
      <c r="QZF178" s="588"/>
      <c r="QZG178" s="597"/>
      <c r="QZH178" s="589"/>
      <c r="QZI178" s="587"/>
      <c r="QZJ178" s="588"/>
      <c r="QZK178" s="597"/>
      <c r="QZL178" s="589"/>
      <c r="QZM178" s="587"/>
      <c r="QZN178" s="588"/>
      <c r="QZO178" s="597"/>
      <c r="QZP178" s="589"/>
      <c r="QZQ178" s="587"/>
      <c r="QZR178" s="588"/>
      <c r="QZS178" s="597"/>
      <c r="QZT178" s="589"/>
      <c r="QZU178" s="587"/>
      <c r="QZV178" s="588"/>
      <c r="QZW178" s="597"/>
      <c r="QZX178" s="589"/>
      <c r="QZY178" s="587"/>
      <c r="QZZ178" s="588"/>
      <c r="RAA178" s="597"/>
      <c r="RAB178" s="589"/>
      <c r="RAC178" s="587"/>
      <c r="RAD178" s="588"/>
      <c r="RAE178" s="597"/>
      <c r="RAF178" s="589"/>
      <c r="RAG178" s="587"/>
      <c r="RAH178" s="588"/>
      <c r="RAI178" s="597"/>
      <c r="RAJ178" s="589"/>
      <c r="RAK178" s="587"/>
      <c r="RAL178" s="588"/>
      <c r="RAM178" s="597"/>
      <c r="RAN178" s="589"/>
      <c r="RAO178" s="587"/>
      <c r="RAP178" s="588"/>
      <c r="RAQ178" s="597"/>
      <c r="RAR178" s="589"/>
      <c r="RAS178" s="587"/>
      <c r="RAT178" s="588"/>
      <c r="RAU178" s="597"/>
      <c r="RAV178" s="589"/>
      <c r="RAW178" s="587"/>
      <c r="RAX178" s="588"/>
      <c r="RAY178" s="597"/>
      <c r="RAZ178" s="589"/>
      <c r="RBA178" s="587"/>
      <c r="RBB178" s="588"/>
      <c r="RBC178" s="597"/>
      <c r="RBD178" s="589"/>
      <c r="RBE178" s="587"/>
      <c r="RBF178" s="588"/>
      <c r="RBG178" s="597"/>
      <c r="RBH178" s="589"/>
      <c r="RBI178" s="587"/>
      <c r="RBJ178" s="588"/>
      <c r="RBK178" s="597"/>
      <c r="RBL178" s="589"/>
      <c r="RBM178" s="587"/>
      <c r="RBN178" s="588"/>
      <c r="RBO178" s="597"/>
      <c r="RBP178" s="589"/>
      <c r="RBQ178" s="587"/>
      <c r="RBR178" s="588"/>
      <c r="RBS178" s="597"/>
      <c r="RBT178" s="589"/>
      <c r="RBU178" s="587"/>
      <c r="RBV178" s="588"/>
      <c r="RBW178" s="597"/>
      <c r="RBX178" s="589"/>
      <c r="RBY178" s="587"/>
      <c r="RBZ178" s="588"/>
      <c r="RCA178" s="597"/>
      <c r="RCB178" s="589"/>
      <c r="RCC178" s="587"/>
      <c r="RCD178" s="588"/>
      <c r="RCE178" s="597"/>
      <c r="RCF178" s="589"/>
      <c r="RCG178" s="587"/>
      <c r="RCH178" s="588"/>
      <c r="RCI178" s="597"/>
      <c r="RCJ178" s="589"/>
      <c r="RCK178" s="587"/>
      <c r="RCL178" s="588"/>
      <c r="RCM178" s="597"/>
      <c r="RCN178" s="589"/>
      <c r="RCO178" s="587"/>
      <c r="RCP178" s="588"/>
      <c r="RCQ178" s="597"/>
      <c r="RCR178" s="589"/>
      <c r="RCS178" s="587"/>
      <c r="RCT178" s="588"/>
      <c r="RCU178" s="597"/>
      <c r="RCV178" s="589"/>
      <c r="RCW178" s="587"/>
      <c r="RCX178" s="588"/>
      <c r="RCY178" s="597"/>
      <c r="RCZ178" s="589"/>
      <c r="RDA178" s="587"/>
      <c r="RDB178" s="588"/>
      <c r="RDC178" s="597"/>
      <c r="RDD178" s="589"/>
      <c r="RDE178" s="587"/>
      <c r="RDF178" s="588"/>
      <c r="RDG178" s="597"/>
      <c r="RDH178" s="589"/>
      <c r="RDI178" s="587"/>
      <c r="RDJ178" s="588"/>
      <c r="RDK178" s="597"/>
      <c r="RDL178" s="589"/>
      <c r="RDM178" s="587"/>
      <c r="RDN178" s="588"/>
      <c r="RDO178" s="597"/>
      <c r="RDP178" s="589"/>
      <c r="RDQ178" s="587"/>
      <c r="RDR178" s="588"/>
      <c r="RDS178" s="597"/>
      <c r="RDT178" s="589"/>
      <c r="RDU178" s="587"/>
      <c r="RDV178" s="588"/>
      <c r="RDW178" s="597"/>
      <c r="RDX178" s="589"/>
      <c r="RDY178" s="587"/>
      <c r="RDZ178" s="588"/>
      <c r="REA178" s="597"/>
      <c r="REB178" s="589"/>
      <c r="REC178" s="587"/>
      <c r="RED178" s="588"/>
      <c r="REE178" s="597"/>
      <c r="REF178" s="589"/>
      <c r="REG178" s="587"/>
      <c r="REH178" s="588"/>
      <c r="REI178" s="597"/>
      <c r="REJ178" s="589"/>
      <c r="REK178" s="587"/>
      <c r="REL178" s="588"/>
      <c r="REM178" s="597"/>
      <c r="REN178" s="589"/>
      <c r="REO178" s="587"/>
      <c r="REP178" s="588"/>
      <c r="REQ178" s="597"/>
      <c r="RER178" s="589"/>
      <c r="RES178" s="587"/>
      <c r="RET178" s="588"/>
      <c r="REU178" s="597"/>
      <c r="REV178" s="589"/>
      <c r="REW178" s="587"/>
      <c r="REX178" s="588"/>
      <c r="REY178" s="597"/>
      <c r="REZ178" s="589"/>
      <c r="RFA178" s="587"/>
      <c r="RFB178" s="588"/>
      <c r="RFC178" s="597"/>
      <c r="RFD178" s="589"/>
      <c r="RFE178" s="587"/>
      <c r="RFF178" s="588"/>
      <c r="RFG178" s="597"/>
      <c r="RFH178" s="589"/>
      <c r="RFI178" s="587"/>
      <c r="RFJ178" s="588"/>
      <c r="RFK178" s="597"/>
      <c r="RFL178" s="589"/>
      <c r="RFM178" s="587"/>
      <c r="RFN178" s="588"/>
      <c r="RFO178" s="597"/>
      <c r="RFP178" s="589"/>
      <c r="RFQ178" s="587"/>
      <c r="RFR178" s="588"/>
      <c r="RFS178" s="597"/>
      <c r="RFT178" s="589"/>
      <c r="RFU178" s="587"/>
      <c r="RFV178" s="588"/>
      <c r="RFW178" s="597"/>
      <c r="RFX178" s="589"/>
      <c r="RFY178" s="587"/>
      <c r="RFZ178" s="588"/>
      <c r="RGA178" s="597"/>
      <c r="RGB178" s="589"/>
      <c r="RGC178" s="587"/>
      <c r="RGD178" s="588"/>
      <c r="RGE178" s="597"/>
      <c r="RGF178" s="589"/>
      <c r="RGG178" s="587"/>
      <c r="RGH178" s="588"/>
      <c r="RGI178" s="597"/>
      <c r="RGJ178" s="589"/>
      <c r="RGK178" s="587"/>
      <c r="RGL178" s="588"/>
      <c r="RGM178" s="597"/>
      <c r="RGN178" s="589"/>
      <c r="RGO178" s="587"/>
      <c r="RGP178" s="588"/>
      <c r="RGQ178" s="597"/>
      <c r="RGR178" s="589"/>
      <c r="RGS178" s="587"/>
      <c r="RGT178" s="588"/>
      <c r="RGU178" s="597"/>
      <c r="RGV178" s="589"/>
      <c r="RGW178" s="587"/>
      <c r="RGX178" s="588"/>
      <c r="RGY178" s="597"/>
      <c r="RGZ178" s="589"/>
      <c r="RHA178" s="587"/>
      <c r="RHB178" s="588"/>
      <c r="RHC178" s="597"/>
      <c r="RHD178" s="589"/>
      <c r="RHE178" s="587"/>
      <c r="RHF178" s="588"/>
      <c r="RHG178" s="597"/>
      <c r="RHH178" s="589"/>
      <c r="RHI178" s="587"/>
      <c r="RHJ178" s="588"/>
      <c r="RHK178" s="597"/>
      <c r="RHL178" s="589"/>
      <c r="RHM178" s="587"/>
      <c r="RHN178" s="588"/>
      <c r="RHO178" s="597"/>
      <c r="RHP178" s="589"/>
      <c r="RHQ178" s="587"/>
      <c r="RHR178" s="588"/>
      <c r="RHS178" s="597"/>
      <c r="RHT178" s="589"/>
      <c r="RHU178" s="587"/>
      <c r="RHV178" s="588"/>
      <c r="RHW178" s="597"/>
      <c r="RHX178" s="589"/>
      <c r="RHY178" s="587"/>
      <c r="RHZ178" s="588"/>
      <c r="RIA178" s="597"/>
      <c r="RIB178" s="589"/>
      <c r="RIC178" s="587"/>
      <c r="RID178" s="588"/>
      <c r="RIE178" s="597"/>
      <c r="RIF178" s="589"/>
      <c r="RIG178" s="587"/>
      <c r="RIH178" s="588"/>
      <c r="RII178" s="597"/>
      <c r="RIJ178" s="589"/>
      <c r="RIK178" s="587"/>
      <c r="RIL178" s="588"/>
      <c r="RIM178" s="597"/>
      <c r="RIN178" s="589"/>
      <c r="RIO178" s="587"/>
      <c r="RIP178" s="588"/>
      <c r="RIQ178" s="597"/>
      <c r="RIR178" s="589"/>
      <c r="RIS178" s="587"/>
      <c r="RIT178" s="588"/>
      <c r="RIU178" s="597"/>
      <c r="RIV178" s="589"/>
      <c r="RIW178" s="587"/>
      <c r="RIX178" s="588"/>
      <c r="RIY178" s="597"/>
      <c r="RIZ178" s="589"/>
      <c r="RJA178" s="587"/>
      <c r="RJB178" s="588"/>
      <c r="RJC178" s="597"/>
      <c r="RJD178" s="589"/>
      <c r="RJE178" s="587"/>
      <c r="RJF178" s="588"/>
      <c r="RJG178" s="597"/>
      <c r="RJH178" s="589"/>
      <c r="RJI178" s="587"/>
      <c r="RJJ178" s="588"/>
      <c r="RJK178" s="597"/>
      <c r="RJL178" s="589"/>
      <c r="RJM178" s="587"/>
      <c r="RJN178" s="588"/>
      <c r="RJO178" s="597"/>
      <c r="RJP178" s="589"/>
      <c r="RJQ178" s="587"/>
      <c r="RJR178" s="588"/>
      <c r="RJS178" s="597"/>
      <c r="RJT178" s="589"/>
      <c r="RJU178" s="587"/>
      <c r="RJV178" s="588"/>
      <c r="RJW178" s="597"/>
      <c r="RJX178" s="589"/>
      <c r="RJY178" s="587"/>
      <c r="RJZ178" s="588"/>
      <c r="RKA178" s="597"/>
      <c r="RKB178" s="589"/>
      <c r="RKC178" s="587"/>
      <c r="RKD178" s="588"/>
      <c r="RKE178" s="597"/>
      <c r="RKF178" s="589"/>
      <c r="RKG178" s="587"/>
      <c r="RKH178" s="588"/>
      <c r="RKI178" s="597"/>
      <c r="RKJ178" s="589"/>
      <c r="RKK178" s="587"/>
      <c r="RKL178" s="588"/>
      <c r="RKM178" s="597"/>
      <c r="RKN178" s="589"/>
      <c r="RKO178" s="587"/>
      <c r="RKP178" s="588"/>
      <c r="RKQ178" s="597"/>
      <c r="RKR178" s="589"/>
      <c r="RKS178" s="587"/>
      <c r="RKT178" s="588"/>
      <c r="RKU178" s="597"/>
      <c r="RKV178" s="589"/>
      <c r="RKW178" s="587"/>
      <c r="RKX178" s="588"/>
      <c r="RKY178" s="597"/>
      <c r="RKZ178" s="589"/>
      <c r="RLA178" s="587"/>
      <c r="RLB178" s="588"/>
      <c r="RLC178" s="597"/>
      <c r="RLD178" s="589"/>
      <c r="RLE178" s="587"/>
      <c r="RLF178" s="588"/>
      <c r="RLG178" s="597"/>
      <c r="RLH178" s="589"/>
      <c r="RLI178" s="587"/>
      <c r="RLJ178" s="588"/>
      <c r="RLK178" s="597"/>
      <c r="RLL178" s="589"/>
      <c r="RLM178" s="587"/>
      <c r="RLN178" s="588"/>
      <c r="RLO178" s="597"/>
      <c r="RLP178" s="589"/>
      <c r="RLQ178" s="587"/>
      <c r="RLR178" s="588"/>
      <c r="RLS178" s="597"/>
      <c r="RLT178" s="589"/>
      <c r="RLU178" s="587"/>
      <c r="RLV178" s="588"/>
      <c r="RLW178" s="597"/>
      <c r="RLX178" s="589"/>
      <c r="RLY178" s="587"/>
      <c r="RLZ178" s="588"/>
      <c r="RMA178" s="597"/>
      <c r="RMB178" s="589"/>
      <c r="RMC178" s="587"/>
      <c r="RMD178" s="588"/>
      <c r="RME178" s="597"/>
      <c r="RMF178" s="589"/>
      <c r="RMG178" s="587"/>
      <c r="RMH178" s="588"/>
      <c r="RMI178" s="597"/>
      <c r="RMJ178" s="589"/>
      <c r="RMK178" s="587"/>
      <c r="RML178" s="588"/>
      <c r="RMM178" s="597"/>
      <c r="RMN178" s="589"/>
      <c r="RMO178" s="587"/>
      <c r="RMP178" s="588"/>
      <c r="RMQ178" s="597"/>
      <c r="RMR178" s="589"/>
      <c r="RMS178" s="587"/>
      <c r="RMT178" s="588"/>
      <c r="RMU178" s="597"/>
      <c r="RMV178" s="589"/>
      <c r="RMW178" s="587"/>
      <c r="RMX178" s="588"/>
      <c r="RMY178" s="597"/>
      <c r="RMZ178" s="589"/>
      <c r="RNA178" s="587"/>
      <c r="RNB178" s="588"/>
      <c r="RNC178" s="597"/>
      <c r="RND178" s="589"/>
      <c r="RNE178" s="587"/>
      <c r="RNF178" s="588"/>
      <c r="RNG178" s="597"/>
      <c r="RNH178" s="589"/>
      <c r="RNI178" s="587"/>
      <c r="RNJ178" s="588"/>
      <c r="RNK178" s="597"/>
      <c r="RNL178" s="589"/>
      <c r="RNM178" s="587"/>
      <c r="RNN178" s="588"/>
      <c r="RNO178" s="597"/>
      <c r="RNP178" s="589"/>
      <c r="RNQ178" s="587"/>
      <c r="RNR178" s="588"/>
      <c r="RNS178" s="597"/>
      <c r="RNT178" s="589"/>
      <c r="RNU178" s="587"/>
      <c r="RNV178" s="588"/>
      <c r="RNW178" s="597"/>
      <c r="RNX178" s="589"/>
      <c r="RNY178" s="587"/>
      <c r="RNZ178" s="588"/>
      <c r="ROA178" s="597"/>
      <c r="ROB178" s="589"/>
      <c r="ROC178" s="587"/>
      <c r="ROD178" s="588"/>
      <c r="ROE178" s="597"/>
      <c r="ROF178" s="589"/>
      <c r="ROG178" s="587"/>
      <c r="ROH178" s="588"/>
      <c r="ROI178" s="597"/>
      <c r="ROJ178" s="589"/>
      <c r="ROK178" s="587"/>
      <c r="ROL178" s="588"/>
      <c r="ROM178" s="597"/>
      <c r="RON178" s="589"/>
      <c r="ROO178" s="587"/>
      <c r="ROP178" s="588"/>
      <c r="ROQ178" s="597"/>
      <c r="ROR178" s="589"/>
      <c r="ROS178" s="587"/>
      <c r="ROT178" s="588"/>
      <c r="ROU178" s="597"/>
      <c r="ROV178" s="589"/>
      <c r="ROW178" s="587"/>
      <c r="ROX178" s="588"/>
      <c r="ROY178" s="597"/>
      <c r="ROZ178" s="589"/>
      <c r="RPA178" s="587"/>
      <c r="RPB178" s="588"/>
      <c r="RPC178" s="597"/>
      <c r="RPD178" s="589"/>
      <c r="RPE178" s="587"/>
      <c r="RPF178" s="588"/>
      <c r="RPG178" s="597"/>
      <c r="RPH178" s="589"/>
      <c r="RPI178" s="587"/>
      <c r="RPJ178" s="588"/>
      <c r="RPK178" s="597"/>
      <c r="RPL178" s="589"/>
      <c r="RPM178" s="587"/>
      <c r="RPN178" s="588"/>
      <c r="RPO178" s="597"/>
      <c r="RPP178" s="589"/>
      <c r="RPQ178" s="587"/>
      <c r="RPR178" s="588"/>
      <c r="RPS178" s="597"/>
      <c r="RPT178" s="589"/>
      <c r="RPU178" s="587"/>
      <c r="RPV178" s="588"/>
      <c r="RPW178" s="597"/>
      <c r="RPX178" s="589"/>
      <c r="RPY178" s="587"/>
      <c r="RPZ178" s="588"/>
      <c r="RQA178" s="597"/>
      <c r="RQB178" s="589"/>
      <c r="RQC178" s="587"/>
      <c r="RQD178" s="588"/>
      <c r="RQE178" s="597"/>
      <c r="RQF178" s="589"/>
      <c r="RQG178" s="587"/>
      <c r="RQH178" s="588"/>
      <c r="RQI178" s="597"/>
      <c r="RQJ178" s="589"/>
      <c r="RQK178" s="587"/>
      <c r="RQL178" s="588"/>
      <c r="RQM178" s="597"/>
      <c r="RQN178" s="589"/>
      <c r="RQO178" s="587"/>
      <c r="RQP178" s="588"/>
      <c r="RQQ178" s="597"/>
      <c r="RQR178" s="589"/>
      <c r="RQS178" s="587"/>
      <c r="RQT178" s="588"/>
      <c r="RQU178" s="597"/>
      <c r="RQV178" s="589"/>
      <c r="RQW178" s="587"/>
      <c r="RQX178" s="588"/>
      <c r="RQY178" s="597"/>
      <c r="RQZ178" s="589"/>
      <c r="RRA178" s="587"/>
      <c r="RRB178" s="588"/>
      <c r="RRC178" s="597"/>
      <c r="RRD178" s="589"/>
      <c r="RRE178" s="587"/>
      <c r="RRF178" s="588"/>
      <c r="RRG178" s="597"/>
      <c r="RRH178" s="589"/>
      <c r="RRI178" s="587"/>
      <c r="RRJ178" s="588"/>
      <c r="RRK178" s="597"/>
      <c r="RRL178" s="589"/>
      <c r="RRM178" s="587"/>
      <c r="RRN178" s="588"/>
      <c r="RRO178" s="597"/>
      <c r="RRP178" s="589"/>
      <c r="RRQ178" s="587"/>
      <c r="RRR178" s="588"/>
      <c r="RRS178" s="597"/>
      <c r="RRT178" s="589"/>
      <c r="RRU178" s="587"/>
      <c r="RRV178" s="588"/>
      <c r="RRW178" s="597"/>
      <c r="RRX178" s="589"/>
      <c r="RRY178" s="587"/>
      <c r="RRZ178" s="588"/>
      <c r="RSA178" s="597"/>
      <c r="RSB178" s="589"/>
      <c r="RSC178" s="587"/>
      <c r="RSD178" s="588"/>
      <c r="RSE178" s="597"/>
      <c r="RSF178" s="589"/>
      <c r="RSG178" s="587"/>
      <c r="RSH178" s="588"/>
      <c r="RSI178" s="597"/>
      <c r="RSJ178" s="589"/>
      <c r="RSK178" s="587"/>
      <c r="RSL178" s="588"/>
      <c r="RSM178" s="597"/>
      <c r="RSN178" s="589"/>
      <c r="RSO178" s="587"/>
      <c r="RSP178" s="588"/>
      <c r="RSQ178" s="597"/>
      <c r="RSR178" s="589"/>
      <c r="RSS178" s="587"/>
      <c r="RST178" s="588"/>
      <c r="RSU178" s="597"/>
      <c r="RSV178" s="589"/>
      <c r="RSW178" s="587"/>
      <c r="RSX178" s="588"/>
      <c r="RSY178" s="597"/>
      <c r="RSZ178" s="589"/>
      <c r="RTA178" s="587"/>
      <c r="RTB178" s="588"/>
      <c r="RTC178" s="597"/>
      <c r="RTD178" s="589"/>
      <c r="RTE178" s="587"/>
      <c r="RTF178" s="588"/>
      <c r="RTG178" s="597"/>
      <c r="RTH178" s="589"/>
      <c r="RTI178" s="587"/>
      <c r="RTJ178" s="588"/>
      <c r="RTK178" s="597"/>
      <c r="RTL178" s="589"/>
      <c r="RTM178" s="587"/>
      <c r="RTN178" s="588"/>
      <c r="RTO178" s="597"/>
      <c r="RTP178" s="589"/>
      <c r="RTQ178" s="587"/>
      <c r="RTR178" s="588"/>
      <c r="RTS178" s="597"/>
      <c r="RTT178" s="589"/>
      <c r="RTU178" s="587"/>
      <c r="RTV178" s="588"/>
      <c r="RTW178" s="597"/>
      <c r="RTX178" s="589"/>
      <c r="RTY178" s="587"/>
      <c r="RTZ178" s="588"/>
      <c r="RUA178" s="597"/>
      <c r="RUB178" s="589"/>
      <c r="RUC178" s="587"/>
      <c r="RUD178" s="588"/>
      <c r="RUE178" s="597"/>
      <c r="RUF178" s="589"/>
      <c r="RUG178" s="587"/>
      <c r="RUH178" s="588"/>
      <c r="RUI178" s="597"/>
      <c r="RUJ178" s="589"/>
      <c r="RUK178" s="587"/>
      <c r="RUL178" s="588"/>
      <c r="RUM178" s="597"/>
      <c r="RUN178" s="589"/>
      <c r="RUO178" s="587"/>
      <c r="RUP178" s="588"/>
      <c r="RUQ178" s="597"/>
      <c r="RUR178" s="589"/>
      <c r="RUS178" s="587"/>
      <c r="RUT178" s="588"/>
      <c r="RUU178" s="597"/>
      <c r="RUV178" s="589"/>
      <c r="RUW178" s="587"/>
      <c r="RUX178" s="588"/>
      <c r="RUY178" s="597"/>
      <c r="RUZ178" s="589"/>
      <c r="RVA178" s="587"/>
      <c r="RVB178" s="588"/>
      <c r="RVC178" s="597"/>
      <c r="RVD178" s="589"/>
      <c r="RVE178" s="587"/>
      <c r="RVF178" s="588"/>
      <c r="RVG178" s="597"/>
      <c r="RVH178" s="589"/>
      <c r="RVI178" s="587"/>
      <c r="RVJ178" s="588"/>
      <c r="RVK178" s="597"/>
      <c r="RVL178" s="589"/>
      <c r="RVM178" s="587"/>
      <c r="RVN178" s="588"/>
      <c r="RVO178" s="597"/>
      <c r="RVP178" s="589"/>
      <c r="RVQ178" s="587"/>
      <c r="RVR178" s="588"/>
      <c r="RVS178" s="597"/>
      <c r="RVT178" s="589"/>
      <c r="RVU178" s="587"/>
      <c r="RVV178" s="588"/>
      <c r="RVW178" s="597"/>
      <c r="RVX178" s="589"/>
      <c r="RVY178" s="587"/>
      <c r="RVZ178" s="588"/>
      <c r="RWA178" s="597"/>
      <c r="RWB178" s="589"/>
      <c r="RWC178" s="587"/>
      <c r="RWD178" s="588"/>
      <c r="RWE178" s="597"/>
      <c r="RWF178" s="589"/>
      <c r="RWG178" s="587"/>
      <c r="RWH178" s="588"/>
      <c r="RWI178" s="597"/>
      <c r="RWJ178" s="589"/>
      <c r="RWK178" s="587"/>
      <c r="RWL178" s="588"/>
      <c r="RWM178" s="597"/>
      <c r="RWN178" s="589"/>
      <c r="RWO178" s="587"/>
      <c r="RWP178" s="588"/>
      <c r="RWQ178" s="597"/>
      <c r="RWR178" s="589"/>
      <c r="RWS178" s="587"/>
      <c r="RWT178" s="588"/>
      <c r="RWU178" s="597"/>
      <c r="RWV178" s="589"/>
      <c r="RWW178" s="587"/>
      <c r="RWX178" s="588"/>
      <c r="RWY178" s="597"/>
      <c r="RWZ178" s="589"/>
      <c r="RXA178" s="587"/>
      <c r="RXB178" s="588"/>
      <c r="RXC178" s="597"/>
      <c r="RXD178" s="589"/>
      <c r="RXE178" s="587"/>
      <c r="RXF178" s="588"/>
      <c r="RXG178" s="597"/>
      <c r="RXH178" s="589"/>
      <c r="RXI178" s="587"/>
      <c r="RXJ178" s="588"/>
      <c r="RXK178" s="597"/>
      <c r="RXL178" s="589"/>
      <c r="RXM178" s="587"/>
      <c r="RXN178" s="588"/>
      <c r="RXO178" s="597"/>
      <c r="RXP178" s="589"/>
      <c r="RXQ178" s="587"/>
      <c r="RXR178" s="588"/>
      <c r="RXS178" s="597"/>
      <c r="RXT178" s="589"/>
      <c r="RXU178" s="587"/>
      <c r="RXV178" s="588"/>
      <c r="RXW178" s="597"/>
      <c r="RXX178" s="589"/>
      <c r="RXY178" s="587"/>
      <c r="RXZ178" s="588"/>
      <c r="RYA178" s="597"/>
      <c r="RYB178" s="589"/>
      <c r="RYC178" s="587"/>
      <c r="RYD178" s="588"/>
      <c r="RYE178" s="597"/>
      <c r="RYF178" s="589"/>
      <c r="RYG178" s="587"/>
      <c r="RYH178" s="588"/>
      <c r="RYI178" s="597"/>
      <c r="RYJ178" s="589"/>
      <c r="RYK178" s="587"/>
      <c r="RYL178" s="588"/>
      <c r="RYM178" s="597"/>
      <c r="RYN178" s="589"/>
      <c r="RYO178" s="587"/>
      <c r="RYP178" s="588"/>
      <c r="RYQ178" s="597"/>
      <c r="RYR178" s="589"/>
      <c r="RYS178" s="587"/>
      <c r="RYT178" s="588"/>
      <c r="RYU178" s="597"/>
      <c r="RYV178" s="589"/>
      <c r="RYW178" s="587"/>
      <c r="RYX178" s="588"/>
      <c r="RYY178" s="597"/>
      <c r="RYZ178" s="589"/>
      <c r="RZA178" s="587"/>
      <c r="RZB178" s="588"/>
      <c r="RZC178" s="597"/>
      <c r="RZD178" s="589"/>
      <c r="RZE178" s="587"/>
      <c r="RZF178" s="588"/>
      <c r="RZG178" s="597"/>
      <c r="RZH178" s="589"/>
      <c r="RZI178" s="587"/>
      <c r="RZJ178" s="588"/>
      <c r="RZK178" s="597"/>
      <c r="RZL178" s="589"/>
      <c r="RZM178" s="587"/>
      <c r="RZN178" s="588"/>
      <c r="RZO178" s="597"/>
      <c r="RZP178" s="589"/>
      <c r="RZQ178" s="587"/>
      <c r="RZR178" s="588"/>
      <c r="RZS178" s="597"/>
      <c r="RZT178" s="589"/>
      <c r="RZU178" s="587"/>
      <c r="RZV178" s="588"/>
      <c r="RZW178" s="597"/>
      <c r="RZX178" s="589"/>
      <c r="RZY178" s="587"/>
      <c r="RZZ178" s="588"/>
      <c r="SAA178" s="597"/>
      <c r="SAB178" s="589"/>
      <c r="SAC178" s="587"/>
      <c r="SAD178" s="588"/>
      <c r="SAE178" s="597"/>
      <c r="SAF178" s="589"/>
      <c r="SAG178" s="587"/>
      <c r="SAH178" s="588"/>
      <c r="SAI178" s="597"/>
      <c r="SAJ178" s="589"/>
      <c r="SAK178" s="587"/>
      <c r="SAL178" s="588"/>
      <c r="SAM178" s="597"/>
      <c r="SAN178" s="589"/>
      <c r="SAO178" s="587"/>
      <c r="SAP178" s="588"/>
      <c r="SAQ178" s="597"/>
      <c r="SAR178" s="589"/>
      <c r="SAS178" s="587"/>
      <c r="SAT178" s="588"/>
      <c r="SAU178" s="597"/>
      <c r="SAV178" s="589"/>
      <c r="SAW178" s="587"/>
      <c r="SAX178" s="588"/>
      <c r="SAY178" s="597"/>
      <c r="SAZ178" s="589"/>
      <c r="SBA178" s="587"/>
      <c r="SBB178" s="588"/>
      <c r="SBC178" s="597"/>
      <c r="SBD178" s="589"/>
      <c r="SBE178" s="587"/>
      <c r="SBF178" s="588"/>
      <c r="SBG178" s="597"/>
      <c r="SBH178" s="589"/>
      <c r="SBI178" s="587"/>
      <c r="SBJ178" s="588"/>
      <c r="SBK178" s="597"/>
      <c r="SBL178" s="589"/>
      <c r="SBM178" s="587"/>
      <c r="SBN178" s="588"/>
      <c r="SBO178" s="597"/>
      <c r="SBP178" s="589"/>
      <c r="SBQ178" s="587"/>
      <c r="SBR178" s="588"/>
      <c r="SBS178" s="597"/>
      <c r="SBT178" s="589"/>
      <c r="SBU178" s="587"/>
      <c r="SBV178" s="588"/>
      <c r="SBW178" s="597"/>
      <c r="SBX178" s="589"/>
      <c r="SBY178" s="587"/>
      <c r="SBZ178" s="588"/>
      <c r="SCA178" s="597"/>
      <c r="SCB178" s="589"/>
      <c r="SCC178" s="587"/>
      <c r="SCD178" s="588"/>
      <c r="SCE178" s="597"/>
      <c r="SCF178" s="589"/>
      <c r="SCG178" s="587"/>
      <c r="SCH178" s="588"/>
      <c r="SCI178" s="597"/>
      <c r="SCJ178" s="589"/>
      <c r="SCK178" s="587"/>
      <c r="SCL178" s="588"/>
      <c r="SCM178" s="597"/>
      <c r="SCN178" s="589"/>
      <c r="SCO178" s="587"/>
      <c r="SCP178" s="588"/>
      <c r="SCQ178" s="597"/>
      <c r="SCR178" s="589"/>
      <c r="SCS178" s="587"/>
      <c r="SCT178" s="588"/>
      <c r="SCU178" s="597"/>
      <c r="SCV178" s="589"/>
      <c r="SCW178" s="587"/>
      <c r="SCX178" s="588"/>
      <c r="SCY178" s="597"/>
      <c r="SCZ178" s="589"/>
      <c r="SDA178" s="587"/>
      <c r="SDB178" s="588"/>
      <c r="SDC178" s="597"/>
      <c r="SDD178" s="589"/>
      <c r="SDE178" s="587"/>
      <c r="SDF178" s="588"/>
      <c r="SDG178" s="597"/>
      <c r="SDH178" s="589"/>
      <c r="SDI178" s="587"/>
      <c r="SDJ178" s="588"/>
      <c r="SDK178" s="597"/>
      <c r="SDL178" s="589"/>
      <c r="SDM178" s="587"/>
      <c r="SDN178" s="588"/>
      <c r="SDO178" s="597"/>
      <c r="SDP178" s="589"/>
      <c r="SDQ178" s="587"/>
      <c r="SDR178" s="588"/>
      <c r="SDS178" s="597"/>
      <c r="SDT178" s="589"/>
      <c r="SDU178" s="587"/>
      <c r="SDV178" s="588"/>
      <c r="SDW178" s="597"/>
      <c r="SDX178" s="589"/>
      <c r="SDY178" s="587"/>
      <c r="SDZ178" s="588"/>
      <c r="SEA178" s="597"/>
      <c r="SEB178" s="589"/>
      <c r="SEC178" s="587"/>
      <c r="SED178" s="588"/>
      <c r="SEE178" s="597"/>
      <c r="SEF178" s="589"/>
      <c r="SEG178" s="587"/>
      <c r="SEH178" s="588"/>
      <c r="SEI178" s="597"/>
      <c r="SEJ178" s="589"/>
      <c r="SEK178" s="587"/>
      <c r="SEL178" s="588"/>
      <c r="SEM178" s="597"/>
      <c r="SEN178" s="589"/>
      <c r="SEO178" s="587"/>
      <c r="SEP178" s="588"/>
      <c r="SEQ178" s="597"/>
      <c r="SER178" s="589"/>
      <c r="SES178" s="587"/>
      <c r="SET178" s="588"/>
      <c r="SEU178" s="597"/>
      <c r="SEV178" s="589"/>
      <c r="SEW178" s="587"/>
      <c r="SEX178" s="588"/>
      <c r="SEY178" s="597"/>
      <c r="SEZ178" s="589"/>
      <c r="SFA178" s="587"/>
      <c r="SFB178" s="588"/>
      <c r="SFC178" s="597"/>
      <c r="SFD178" s="589"/>
      <c r="SFE178" s="587"/>
      <c r="SFF178" s="588"/>
      <c r="SFG178" s="597"/>
      <c r="SFH178" s="589"/>
      <c r="SFI178" s="587"/>
      <c r="SFJ178" s="588"/>
      <c r="SFK178" s="597"/>
      <c r="SFL178" s="589"/>
      <c r="SFM178" s="587"/>
      <c r="SFN178" s="588"/>
      <c r="SFO178" s="597"/>
      <c r="SFP178" s="589"/>
      <c r="SFQ178" s="587"/>
      <c r="SFR178" s="588"/>
      <c r="SFS178" s="597"/>
      <c r="SFT178" s="589"/>
      <c r="SFU178" s="587"/>
      <c r="SFV178" s="588"/>
      <c r="SFW178" s="597"/>
      <c r="SFX178" s="589"/>
      <c r="SFY178" s="587"/>
      <c r="SFZ178" s="588"/>
      <c r="SGA178" s="597"/>
      <c r="SGB178" s="589"/>
      <c r="SGC178" s="587"/>
      <c r="SGD178" s="588"/>
      <c r="SGE178" s="597"/>
      <c r="SGF178" s="589"/>
      <c r="SGG178" s="587"/>
      <c r="SGH178" s="588"/>
      <c r="SGI178" s="597"/>
      <c r="SGJ178" s="589"/>
      <c r="SGK178" s="587"/>
      <c r="SGL178" s="588"/>
      <c r="SGM178" s="597"/>
      <c r="SGN178" s="589"/>
      <c r="SGO178" s="587"/>
      <c r="SGP178" s="588"/>
      <c r="SGQ178" s="597"/>
      <c r="SGR178" s="589"/>
      <c r="SGS178" s="587"/>
      <c r="SGT178" s="588"/>
      <c r="SGU178" s="597"/>
      <c r="SGV178" s="589"/>
      <c r="SGW178" s="587"/>
      <c r="SGX178" s="588"/>
      <c r="SGY178" s="597"/>
      <c r="SGZ178" s="589"/>
      <c r="SHA178" s="587"/>
      <c r="SHB178" s="588"/>
      <c r="SHC178" s="597"/>
      <c r="SHD178" s="589"/>
      <c r="SHE178" s="587"/>
      <c r="SHF178" s="588"/>
      <c r="SHG178" s="597"/>
      <c r="SHH178" s="589"/>
      <c r="SHI178" s="587"/>
      <c r="SHJ178" s="588"/>
      <c r="SHK178" s="597"/>
      <c r="SHL178" s="589"/>
      <c r="SHM178" s="587"/>
      <c r="SHN178" s="588"/>
      <c r="SHO178" s="597"/>
      <c r="SHP178" s="589"/>
      <c r="SHQ178" s="587"/>
      <c r="SHR178" s="588"/>
      <c r="SHS178" s="597"/>
      <c r="SHT178" s="589"/>
      <c r="SHU178" s="587"/>
      <c r="SHV178" s="588"/>
      <c r="SHW178" s="597"/>
      <c r="SHX178" s="589"/>
      <c r="SHY178" s="587"/>
      <c r="SHZ178" s="588"/>
      <c r="SIA178" s="597"/>
      <c r="SIB178" s="589"/>
      <c r="SIC178" s="587"/>
      <c r="SID178" s="588"/>
      <c r="SIE178" s="597"/>
      <c r="SIF178" s="589"/>
      <c r="SIG178" s="587"/>
      <c r="SIH178" s="588"/>
      <c r="SII178" s="597"/>
      <c r="SIJ178" s="589"/>
      <c r="SIK178" s="587"/>
      <c r="SIL178" s="588"/>
      <c r="SIM178" s="597"/>
      <c r="SIN178" s="589"/>
      <c r="SIO178" s="587"/>
      <c r="SIP178" s="588"/>
      <c r="SIQ178" s="597"/>
      <c r="SIR178" s="589"/>
      <c r="SIS178" s="587"/>
      <c r="SIT178" s="588"/>
      <c r="SIU178" s="597"/>
      <c r="SIV178" s="589"/>
      <c r="SIW178" s="587"/>
      <c r="SIX178" s="588"/>
      <c r="SIY178" s="597"/>
      <c r="SIZ178" s="589"/>
      <c r="SJA178" s="587"/>
      <c r="SJB178" s="588"/>
      <c r="SJC178" s="597"/>
      <c r="SJD178" s="589"/>
      <c r="SJE178" s="587"/>
      <c r="SJF178" s="588"/>
      <c r="SJG178" s="597"/>
      <c r="SJH178" s="589"/>
      <c r="SJI178" s="587"/>
      <c r="SJJ178" s="588"/>
      <c r="SJK178" s="597"/>
      <c r="SJL178" s="589"/>
      <c r="SJM178" s="587"/>
      <c r="SJN178" s="588"/>
      <c r="SJO178" s="597"/>
      <c r="SJP178" s="589"/>
      <c r="SJQ178" s="587"/>
      <c r="SJR178" s="588"/>
      <c r="SJS178" s="597"/>
      <c r="SJT178" s="589"/>
      <c r="SJU178" s="587"/>
      <c r="SJV178" s="588"/>
      <c r="SJW178" s="597"/>
      <c r="SJX178" s="589"/>
      <c r="SJY178" s="587"/>
      <c r="SJZ178" s="588"/>
      <c r="SKA178" s="597"/>
      <c r="SKB178" s="589"/>
      <c r="SKC178" s="587"/>
      <c r="SKD178" s="588"/>
      <c r="SKE178" s="597"/>
      <c r="SKF178" s="589"/>
      <c r="SKG178" s="587"/>
      <c r="SKH178" s="588"/>
      <c r="SKI178" s="597"/>
      <c r="SKJ178" s="589"/>
      <c r="SKK178" s="587"/>
      <c r="SKL178" s="588"/>
      <c r="SKM178" s="597"/>
      <c r="SKN178" s="589"/>
      <c r="SKO178" s="587"/>
      <c r="SKP178" s="588"/>
      <c r="SKQ178" s="597"/>
      <c r="SKR178" s="589"/>
      <c r="SKS178" s="587"/>
      <c r="SKT178" s="588"/>
      <c r="SKU178" s="597"/>
      <c r="SKV178" s="589"/>
      <c r="SKW178" s="587"/>
      <c r="SKX178" s="588"/>
      <c r="SKY178" s="597"/>
      <c r="SKZ178" s="589"/>
      <c r="SLA178" s="587"/>
      <c r="SLB178" s="588"/>
      <c r="SLC178" s="597"/>
      <c r="SLD178" s="589"/>
      <c r="SLE178" s="587"/>
      <c r="SLF178" s="588"/>
      <c r="SLG178" s="597"/>
      <c r="SLH178" s="589"/>
      <c r="SLI178" s="587"/>
      <c r="SLJ178" s="588"/>
      <c r="SLK178" s="597"/>
      <c r="SLL178" s="589"/>
      <c r="SLM178" s="587"/>
      <c r="SLN178" s="588"/>
      <c r="SLO178" s="597"/>
      <c r="SLP178" s="589"/>
      <c r="SLQ178" s="587"/>
      <c r="SLR178" s="588"/>
      <c r="SLS178" s="597"/>
      <c r="SLT178" s="589"/>
      <c r="SLU178" s="587"/>
      <c r="SLV178" s="588"/>
      <c r="SLW178" s="597"/>
      <c r="SLX178" s="589"/>
      <c r="SLY178" s="587"/>
      <c r="SLZ178" s="588"/>
      <c r="SMA178" s="597"/>
      <c r="SMB178" s="589"/>
      <c r="SMC178" s="587"/>
      <c r="SMD178" s="588"/>
      <c r="SME178" s="597"/>
      <c r="SMF178" s="589"/>
      <c r="SMG178" s="587"/>
      <c r="SMH178" s="588"/>
      <c r="SMI178" s="597"/>
      <c r="SMJ178" s="589"/>
      <c r="SMK178" s="587"/>
      <c r="SML178" s="588"/>
      <c r="SMM178" s="597"/>
      <c r="SMN178" s="589"/>
      <c r="SMO178" s="587"/>
      <c r="SMP178" s="588"/>
      <c r="SMQ178" s="597"/>
      <c r="SMR178" s="589"/>
      <c r="SMS178" s="587"/>
      <c r="SMT178" s="588"/>
      <c r="SMU178" s="597"/>
      <c r="SMV178" s="589"/>
      <c r="SMW178" s="587"/>
      <c r="SMX178" s="588"/>
      <c r="SMY178" s="597"/>
      <c r="SMZ178" s="589"/>
      <c r="SNA178" s="587"/>
      <c r="SNB178" s="588"/>
      <c r="SNC178" s="597"/>
      <c r="SND178" s="589"/>
      <c r="SNE178" s="587"/>
      <c r="SNF178" s="588"/>
      <c r="SNG178" s="597"/>
      <c r="SNH178" s="589"/>
      <c r="SNI178" s="587"/>
      <c r="SNJ178" s="588"/>
      <c r="SNK178" s="597"/>
      <c r="SNL178" s="589"/>
      <c r="SNM178" s="587"/>
      <c r="SNN178" s="588"/>
      <c r="SNO178" s="597"/>
      <c r="SNP178" s="589"/>
      <c r="SNQ178" s="587"/>
      <c r="SNR178" s="588"/>
      <c r="SNS178" s="597"/>
      <c r="SNT178" s="589"/>
      <c r="SNU178" s="587"/>
      <c r="SNV178" s="588"/>
      <c r="SNW178" s="597"/>
      <c r="SNX178" s="589"/>
      <c r="SNY178" s="587"/>
      <c r="SNZ178" s="588"/>
      <c r="SOA178" s="597"/>
      <c r="SOB178" s="589"/>
      <c r="SOC178" s="587"/>
      <c r="SOD178" s="588"/>
      <c r="SOE178" s="597"/>
      <c r="SOF178" s="589"/>
      <c r="SOG178" s="587"/>
      <c r="SOH178" s="588"/>
      <c r="SOI178" s="597"/>
      <c r="SOJ178" s="589"/>
      <c r="SOK178" s="587"/>
      <c r="SOL178" s="588"/>
      <c r="SOM178" s="597"/>
      <c r="SON178" s="589"/>
      <c r="SOO178" s="587"/>
      <c r="SOP178" s="588"/>
      <c r="SOQ178" s="597"/>
      <c r="SOR178" s="589"/>
      <c r="SOS178" s="587"/>
      <c r="SOT178" s="588"/>
      <c r="SOU178" s="597"/>
      <c r="SOV178" s="589"/>
      <c r="SOW178" s="587"/>
      <c r="SOX178" s="588"/>
      <c r="SOY178" s="597"/>
      <c r="SOZ178" s="589"/>
      <c r="SPA178" s="587"/>
      <c r="SPB178" s="588"/>
      <c r="SPC178" s="597"/>
      <c r="SPD178" s="589"/>
      <c r="SPE178" s="587"/>
      <c r="SPF178" s="588"/>
      <c r="SPG178" s="597"/>
      <c r="SPH178" s="589"/>
      <c r="SPI178" s="587"/>
      <c r="SPJ178" s="588"/>
      <c r="SPK178" s="597"/>
      <c r="SPL178" s="589"/>
      <c r="SPM178" s="587"/>
      <c r="SPN178" s="588"/>
      <c r="SPO178" s="597"/>
      <c r="SPP178" s="589"/>
      <c r="SPQ178" s="587"/>
      <c r="SPR178" s="588"/>
      <c r="SPS178" s="597"/>
      <c r="SPT178" s="589"/>
      <c r="SPU178" s="587"/>
      <c r="SPV178" s="588"/>
      <c r="SPW178" s="597"/>
      <c r="SPX178" s="589"/>
      <c r="SPY178" s="587"/>
      <c r="SPZ178" s="588"/>
      <c r="SQA178" s="597"/>
      <c r="SQB178" s="589"/>
      <c r="SQC178" s="587"/>
      <c r="SQD178" s="588"/>
      <c r="SQE178" s="597"/>
      <c r="SQF178" s="589"/>
      <c r="SQG178" s="587"/>
      <c r="SQH178" s="588"/>
      <c r="SQI178" s="597"/>
      <c r="SQJ178" s="589"/>
      <c r="SQK178" s="587"/>
      <c r="SQL178" s="588"/>
      <c r="SQM178" s="597"/>
      <c r="SQN178" s="589"/>
      <c r="SQO178" s="587"/>
      <c r="SQP178" s="588"/>
      <c r="SQQ178" s="597"/>
      <c r="SQR178" s="589"/>
      <c r="SQS178" s="587"/>
      <c r="SQT178" s="588"/>
      <c r="SQU178" s="597"/>
      <c r="SQV178" s="589"/>
      <c r="SQW178" s="587"/>
      <c r="SQX178" s="588"/>
      <c r="SQY178" s="597"/>
      <c r="SQZ178" s="589"/>
      <c r="SRA178" s="587"/>
      <c r="SRB178" s="588"/>
      <c r="SRC178" s="597"/>
      <c r="SRD178" s="589"/>
      <c r="SRE178" s="587"/>
      <c r="SRF178" s="588"/>
      <c r="SRG178" s="597"/>
      <c r="SRH178" s="589"/>
      <c r="SRI178" s="587"/>
      <c r="SRJ178" s="588"/>
      <c r="SRK178" s="597"/>
      <c r="SRL178" s="589"/>
      <c r="SRM178" s="587"/>
      <c r="SRN178" s="588"/>
      <c r="SRO178" s="597"/>
      <c r="SRP178" s="589"/>
      <c r="SRQ178" s="587"/>
      <c r="SRR178" s="588"/>
      <c r="SRS178" s="597"/>
      <c r="SRT178" s="589"/>
      <c r="SRU178" s="587"/>
      <c r="SRV178" s="588"/>
      <c r="SRW178" s="597"/>
      <c r="SRX178" s="589"/>
      <c r="SRY178" s="587"/>
      <c r="SRZ178" s="588"/>
      <c r="SSA178" s="597"/>
      <c r="SSB178" s="589"/>
      <c r="SSC178" s="587"/>
      <c r="SSD178" s="588"/>
      <c r="SSE178" s="597"/>
      <c r="SSF178" s="589"/>
      <c r="SSG178" s="587"/>
      <c r="SSH178" s="588"/>
      <c r="SSI178" s="597"/>
      <c r="SSJ178" s="589"/>
      <c r="SSK178" s="587"/>
      <c r="SSL178" s="588"/>
      <c r="SSM178" s="597"/>
      <c r="SSN178" s="589"/>
      <c r="SSO178" s="587"/>
      <c r="SSP178" s="588"/>
      <c r="SSQ178" s="597"/>
      <c r="SSR178" s="589"/>
      <c r="SSS178" s="587"/>
      <c r="SST178" s="588"/>
      <c r="SSU178" s="597"/>
      <c r="SSV178" s="589"/>
      <c r="SSW178" s="587"/>
      <c r="SSX178" s="588"/>
      <c r="SSY178" s="597"/>
      <c r="SSZ178" s="589"/>
      <c r="STA178" s="587"/>
      <c r="STB178" s="588"/>
      <c r="STC178" s="597"/>
      <c r="STD178" s="589"/>
      <c r="STE178" s="587"/>
      <c r="STF178" s="588"/>
      <c r="STG178" s="597"/>
      <c r="STH178" s="589"/>
      <c r="STI178" s="587"/>
      <c r="STJ178" s="588"/>
      <c r="STK178" s="597"/>
      <c r="STL178" s="589"/>
      <c r="STM178" s="587"/>
      <c r="STN178" s="588"/>
      <c r="STO178" s="597"/>
      <c r="STP178" s="589"/>
      <c r="STQ178" s="587"/>
      <c r="STR178" s="588"/>
      <c r="STS178" s="597"/>
      <c r="STT178" s="589"/>
      <c r="STU178" s="587"/>
      <c r="STV178" s="588"/>
      <c r="STW178" s="597"/>
      <c r="STX178" s="589"/>
      <c r="STY178" s="587"/>
      <c r="STZ178" s="588"/>
      <c r="SUA178" s="597"/>
      <c r="SUB178" s="589"/>
      <c r="SUC178" s="587"/>
      <c r="SUD178" s="588"/>
      <c r="SUE178" s="597"/>
      <c r="SUF178" s="589"/>
      <c r="SUG178" s="587"/>
      <c r="SUH178" s="588"/>
      <c r="SUI178" s="597"/>
      <c r="SUJ178" s="589"/>
      <c r="SUK178" s="587"/>
      <c r="SUL178" s="588"/>
      <c r="SUM178" s="597"/>
      <c r="SUN178" s="589"/>
      <c r="SUO178" s="587"/>
      <c r="SUP178" s="588"/>
      <c r="SUQ178" s="597"/>
      <c r="SUR178" s="589"/>
      <c r="SUS178" s="587"/>
      <c r="SUT178" s="588"/>
      <c r="SUU178" s="597"/>
      <c r="SUV178" s="589"/>
      <c r="SUW178" s="587"/>
      <c r="SUX178" s="588"/>
      <c r="SUY178" s="597"/>
      <c r="SUZ178" s="589"/>
      <c r="SVA178" s="587"/>
      <c r="SVB178" s="588"/>
      <c r="SVC178" s="597"/>
      <c r="SVD178" s="589"/>
      <c r="SVE178" s="587"/>
      <c r="SVF178" s="588"/>
      <c r="SVG178" s="597"/>
      <c r="SVH178" s="589"/>
      <c r="SVI178" s="587"/>
      <c r="SVJ178" s="588"/>
      <c r="SVK178" s="597"/>
      <c r="SVL178" s="589"/>
      <c r="SVM178" s="587"/>
      <c r="SVN178" s="588"/>
      <c r="SVO178" s="597"/>
      <c r="SVP178" s="589"/>
      <c r="SVQ178" s="587"/>
      <c r="SVR178" s="588"/>
      <c r="SVS178" s="597"/>
      <c r="SVT178" s="589"/>
      <c r="SVU178" s="587"/>
      <c r="SVV178" s="588"/>
      <c r="SVW178" s="597"/>
      <c r="SVX178" s="589"/>
      <c r="SVY178" s="587"/>
      <c r="SVZ178" s="588"/>
      <c r="SWA178" s="597"/>
      <c r="SWB178" s="589"/>
      <c r="SWC178" s="587"/>
      <c r="SWD178" s="588"/>
      <c r="SWE178" s="597"/>
      <c r="SWF178" s="589"/>
      <c r="SWG178" s="587"/>
      <c r="SWH178" s="588"/>
      <c r="SWI178" s="597"/>
      <c r="SWJ178" s="589"/>
      <c r="SWK178" s="587"/>
      <c r="SWL178" s="588"/>
      <c r="SWM178" s="597"/>
      <c r="SWN178" s="589"/>
      <c r="SWO178" s="587"/>
      <c r="SWP178" s="588"/>
      <c r="SWQ178" s="597"/>
      <c r="SWR178" s="589"/>
      <c r="SWS178" s="587"/>
      <c r="SWT178" s="588"/>
      <c r="SWU178" s="597"/>
      <c r="SWV178" s="589"/>
      <c r="SWW178" s="587"/>
      <c r="SWX178" s="588"/>
      <c r="SWY178" s="597"/>
      <c r="SWZ178" s="589"/>
      <c r="SXA178" s="587"/>
      <c r="SXB178" s="588"/>
      <c r="SXC178" s="597"/>
      <c r="SXD178" s="589"/>
      <c r="SXE178" s="587"/>
      <c r="SXF178" s="588"/>
      <c r="SXG178" s="597"/>
      <c r="SXH178" s="589"/>
      <c r="SXI178" s="587"/>
      <c r="SXJ178" s="588"/>
      <c r="SXK178" s="597"/>
      <c r="SXL178" s="589"/>
      <c r="SXM178" s="587"/>
      <c r="SXN178" s="588"/>
      <c r="SXO178" s="597"/>
      <c r="SXP178" s="589"/>
      <c r="SXQ178" s="587"/>
      <c r="SXR178" s="588"/>
      <c r="SXS178" s="597"/>
      <c r="SXT178" s="589"/>
      <c r="SXU178" s="587"/>
      <c r="SXV178" s="588"/>
      <c r="SXW178" s="597"/>
      <c r="SXX178" s="589"/>
      <c r="SXY178" s="587"/>
      <c r="SXZ178" s="588"/>
      <c r="SYA178" s="597"/>
      <c r="SYB178" s="589"/>
      <c r="SYC178" s="587"/>
      <c r="SYD178" s="588"/>
      <c r="SYE178" s="597"/>
      <c r="SYF178" s="589"/>
      <c r="SYG178" s="587"/>
      <c r="SYH178" s="588"/>
      <c r="SYI178" s="597"/>
      <c r="SYJ178" s="589"/>
      <c r="SYK178" s="587"/>
      <c r="SYL178" s="588"/>
      <c r="SYM178" s="597"/>
      <c r="SYN178" s="589"/>
      <c r="SYO178" s="587"/>
      <c r="SYP178" s="588"/>
      <c r="SYQ178" s="597"/>
      <c r="SYR178" s="589"/>
      <c r="SYS178" s="587"/>
      <c r="SYT178" s="588"/>
      <c r="SYU178" s="597"/>
      <c r="SYV178" s="589"/>
      <c r="SYW178" s="587"/>
      <c r="SYX178" s="588"/>
      <c r="SYY178" s="597"/>
      <c r="SYZ178" s="589"/>
      <c r="SZA178" s="587"/>
      <c r="SZB178" s="588"/>
      <c r="SZC178" s="597"/>
      <c r="SZD178" s="589"/>
      <c r="SZE178" s="587"/>
      <c r="SZF178" s="588"/>
      <c r="SZG178" s="597"/>
      <c r="SZH178" s="589"/>
      <c r="SZI178" s="587"/>
      <c r="SZJ178" s="588"/>
      <c r="SZK178" s="597"/>
      <c r="SZL178" s="589"/>
      <c r="SZM178" s="587"/>
      <c r="SZN178" s="588"/>
      <c r="SZO178" s="597"/>
      <c r="SZP178" s="589"/>
      <c r="SZQ178" s="587"/>
      <c r="SZR178" s="588"/>
      <c r="SZS178" s="597"/>
      <c r="SZT178" s="589"/>
      <c r="SZU178" s="587"/>
      <c r="SZV178" s="588"/>
      <c r="SZW178" s="597"/>
      <c r="SZX178" s="589"/>
      <c r="SZY178" s="587"/>
      <c r="SZZ178" s="588"/>
      <c r="TAA178" s="597"/>
      <c r="TAB178" s="589"/>
      <c r="TAC178" s="587"/>
      <c r="TAD178" s="588"/>
      <c r="TAE178" s="597"/>
      <c r="TAF178" s="589"/>
      <c r="TAG178" s="587"/>
      <c r="TAH178" s="588"/>
      <c r="TAI178" s="597"/>
      <c r="TAJ178" s="589"/>
      <c r="TAK178" s="587"/>
      <c r="TAL178" s="588"/>
      <c r="TAM178" s="597"/>
      <c r="TAN178" s="589"/>
      <c r="TAO178" s="587"/>
      <c r="TAP178" s="588"/>
      <c r="TAQ178" s="597"/>
      <c r="TAR178" s="589"/>
      <c r="TAS178" s="587"/>
      <c r="TAT178" s="588"/>
      <c r="TAU178" s="597"/>
      <c r="TAV178" s="589"/>
      <c r="TAW178" s="587"/>
      <c r="TAX178" s="588"/>
      <c r="TAY178" s="597"/>
      <c r="TAZ178" s="589"/>
      <c r="TBA178" s="587"/>
      <c r="TBB178" s="588"/>
      <c r="TBC178" s="597"/>
      <c r="TBD178" s="589"/>
      <c r="TBE178" s="587"/>
      <c r="TBF178" s="588"/>
      <c r="TBG178" s="597"/>
      <c r="TBH178" s="589"/>
      <c r="TBI178" s="587"/>
      <c r="TBJ178" s="588"/>
      <c r="TBK178" s="597"/>
      <c r="TBL178" s="589"/>
      <c r="TBM178" s="587"/>
      <c r="TBN178" s="588"/>
      <c r="TBO178" s="597"/>
      <c r="TBP178" s="589"/>
      <c r="TBQ178" s="587"/>
      <c r="TBR178" s="588"/>
      <c r="TBS178" s="597"/>
      <c r="TBT178" s="589"/>
      <c r="TBU178" s="587"/>
      <c r="TBV178" s="588"/>
      <c r="TBW178" s="597"/>
      <c r="TBX178" s="589"/>
      <c r="TBY178" s="587"/>
      <c r="TBZ178" s="588"/>
      <c r="TCA178" s="597"/>
      <c r="TCB178" s="589"/>
      <c r="TCC178" s="587"/>
      <c r="TCD178" s="588"/>
      <c r="TCE178" s="597"/>
      <c r="TCF178" s="589"/>
      <c r="TCG178" s="587"/>
      <c r="TCH178" s="588"/>
      <c r="TCI178" s="597"/>
      <c r="TCJ178" s="589"/>
      <c r="TCK178" s="587"/>
      <c r="TCL178" s="588"/>
      <c r="TCM178" s="597"/>
      <c r="TCN178" s="589"/>
      <c r="TCO178" s="587"/>
      <c r="TCP178" s="588"/>
      <c r="TCQ178" s="597"/>
      <c r="TCR178" s="589"/>
      <c r="TCS178" s="587"/>
      <c r="TCT178" s="588"/>
      <c r="TCU178" s="597"/>
      <c r="TCV178" s="589"/>
      <c r="TCW178" s="587"/>
      <c r="TCX178" s="588"/>
      <c r="TCY178" s="597"/>
      <c r="TCZ178" s="589"/>
      <c r="TDA178" s="587"/>
      <c r="TDB178" s="588"/>
      <c r="TDC178" s="597"/>
      <c r="TDD178" s="589"/>
      <c r="TDE178" s="587"/>
      <c r="TDF178" s="588"/>
      <c r="TDG178" s="597"/>
      <c r="TDH178" s="589"/>
      <c r="TDI178" s="587"/>
      <c r="TDJ178" s="588"/>
      <c r="TDK178" s="597"/>
      <c r="TDL178" s="589"/>
      <c r="TDM178" s="587"/>
      <c r="TDN178" s="588"/>
      <c r="TDO178" s="597"/>
      <c r="TDP178" s="589"/>
      <c r="TDQ178" s="587"/>
      <c r="TDR178" s="588"/>
      <c r="TDS178" s="597"/>
      <c r="TDT178" s="589"/>
      <c r="TDU178" s="587"/>
      <c r="TDV178" s="588"/>
      <c r="TDW178" s="597"/>
      <c r="TDX178" s="589"/>
      <c r="TDY178" s="587"/>
      <c r="TDZ178" s="588"/>
      <c r="TEA178" s="597"/>
      <c r="TEB178" s="589"/>
      <c r="TEC178" s="587"/>
      <c r="TED178" s="588"/>
      <c r="TEE178" s="597"/>
      <c r="TEF178" s="589"/>
      <c r="TEG178" s="587"/>
      <c r="TEH178" s="588"/>
      <c r="TEI178" s="597"/>
      <c r="TEJ178" s="589"/>
      <c r="TEK178" s="587"/>
      <c r="TEL178" s="588"/>
      <c r="TEM178" s="597"/>
      <c r="TEN178" s="589"/>
      <c r="TEO178" s="587"/>
      <c r="TEP178" s="588"/>
      <c r="TEQ178" s="597"/>
      <c r="TER178" s="589"/>
      <c r="TES178" s="587"/>
      <c r="TET178" s="588"/>
      <c r="TEU178" s="597"/>
      <c r="TEV178" s="589"/>
      <c r="TEW178" s="587"/>
      <c r="TEX178" s="588"/>
      <c r="TEY178" s="597"/>
      <c r="TEZ178" s="589"/>
      <c r="TFA178" s="587"/>
      <c r="TFB178" s="588"/>
      <c r="TFC178" s="597"/>
      <c r="TFD178" s="589"/>
      <c r="TFE178" s="587"/>
      <c r="TFF178" s="588"/>
      <c r="TFG178" s="597"/>
      <c r="TFH178" s="589"/>
      <c r="TFI178" s="587"/>
      <c r="TFJ178" s="588"/>
      <c r="TFK178" s="597"/>
      <c r="TFL178" s="589"/>
      <c r="TFM178" s="587"/>
      <c r="TFN178" s="588"/>
      <c r="TFO178" s="597"/>
      <c r="TFP178" s="589"/>
      <c r="TFQ178" s="587"/>
      <c r="TFR178" s="588"/>
      <c r="TFS178" s="597"/>
      <c r="TFT178" s="589"/>
      <c r="TFU178" s="587"/>
      <c r="TFV178" s="588"/>
      <c r="TFW178" s="597"/>
      <c r="TFX178" s="589"/>
      <c r="TFY178" s="587"/>
      <c r="TFZ178" s="588"/>
      <c r="TGA178" s="597"/>
      <c r="TGB178" s="589"/>
      <c r="TGC178" s="587"/>
      <c r="TGD178" s="588"/>
      <c r="TGE178" s="597"/>
      <c r="TGF178" s="589"/>
      <c r="TGG178" s="587"/>
      <c r="TGH178" s="588"/>
      <c r="TGI178" s="597"/>
      <c r="TGJ178" s="589"/>
      <c r="TGK178" s="587"/>
      <c r="TGL178" s="588"/>
      <c r="TGM178" s="597"/>
      <c r="TGN178" s="589"/>
      <c r="TGO178" s="587"/>
      <c r="TGP178" s="588"/>
      <c r="TGQ178" s="597"/>
      <c r="TGR178" s="589"/>
      <c r="TGS178" s="587"/>
      <c r="TGT178" s="588"/>
      <c r="TGU178" s="597"/>
      <c r="TGV178" s="589"/>
      <c r="TGW178" s="587"/>
      <c r="TGX178" s="588"/>
      <c r="TGY178" s="597"/>
      <c r="TGZ178" s="589"/>
      <c r="THA178" s="587"/>
      <c r="THB178" s="588"/>
      <c r="THC178" s="597"/>
      <c r="THD178" s="589"/>
      <c r="THE178" s="587"/>
      <c r="THF178" s="588"/>
      <c r="THG178" s="597"/>
      <c r="THH178" s="589"/>
      <c r="THI178" s="587"/>
      <c r="THJ178" s="588"/>
      <c r="THK178" s="597"/>
      <c r="THL178" s="589"/>
      <c r="THM178" s="587"/>
      <c r="THN178" s="588"/>
      <c r="THO178" s="597"/>
      <c r="THP178" s="589"/>
      <c r="THQ178" s="587"/>
      <c r="THR178" s="588"/>
      <c r="THS178" s="597"/>
      <c r="THT178" s="589"/>
      <c r="THU178" s="587"/>
      <c r="THV178" s="588"/>
      <c r="THW178" s="597"/>
      <c r="THX178" s="589"/>
      <c r="THY178" s="587"/>
      <c r="THZ178" s="588"/>
      <c r="TIA178" s="597"/>
      <c r="TIB178" s="589"/>
      <c r="TIC178" s="587"/>
      <c r="TID178" s="588"/>
      <c r="TIE178" s="597"/>
      <c r="TIF178" s="589"/>
      <c r="TIG178" s="587"/>
      <c r="TIH178" s="588"/>
      <c r="TII178" s="597"/>
      <c r="TIJ178" s="589"/>
      <c r="TIK178" s="587"/>
      <c r="TIL178" s="588"/>
      <c r="TIM178" s="597"/>
      <c r="TIN178" s="589"/>
      <c r="TIO178" s="587"/>
      <c r="TIP178" s="588"/>
      <c r="TIQ178" s="597"/>
      <c r="TIR178" s="589"/>
      <c r="TIS178" s="587"/>
      <c r="TIT178" s="588"/>
      <c r="TIU178" s="597"/>
      <c r="TIV178" s="589"/>
      <c r="TIW178" s="587"/>
      <c r="TIX178" s="588"/>
      <c r="TIY178" s="597"/>
      <c r="TIZ178" s="589"/>
      <c r="TJA178" s="587"/>
      <c r="TJB178" s="588"/>
      <c r="TJC178" s="597"/>
      <c r="TJD178" s="589"/>
      <c r="TJE178" s="587"/>
      <c r="TJF178" s="588"/>
      <c r="TJG178" s="597"/>
      <c r="TJH178" s="589"/>
      <c r="TJI178" s="587"/>
      <c r="TJJ178" s="588"/>
      <c r="TJK178" s="597"/>
      <c r="TJL178" s="589"/>
      <c r="TJM178" s="587"/>
      <c r="TJN178" s="588"/>
      <c r="TJO178" s="597"/>
      <c r="TJP178" s="589"/>
      <c r="TJQ178" s="587"/>
      <c r="TJR178" s="588"/>
      <c r="TJS178" s="597"/>
      <c r="TJT178" s="589"/>
      <c r="TJU178" s="587"/>
      <c r="TJV178" s="588"/>
      <c r="TJW178" s="597"/>
      <c r="TJX178" s="589"/>
      <c r="TJY178" s="587"/>
      <c r="TJZ178" s="588"/>
      <c r="TKA178" s="597"/>
      <c r="TKB178" s="589"/>
      <c r="TKC178" s="587"/>
      <c r="TKD178" s="588"/>
      <c r="TKE178" s="597"/>
      <c r="TKF178" s="589"/>
      <c r="TKG178" s="587"/>
      <c r="TKH178" s="588"/>
      <c r="TKI178" s="597"/>
      <c r="TKJ178" s="589"/>
      <c r="TKK178" s="587"/>
      <c r="TKL178" s="588"/>
      <c r="TKM178" s="597"/>
      <c r="TKN178" s="589"/>
      <c r="TKO178" s="587"/>
      <c r="TKP178" s="588"/>
      <c r="TKQ178" s="597"/>
      <c r="TKR178" s="589"/>
      <c r="TKS178" s="587"/>
      <c r="TKT178" s="588"/>
      <c r="TKU178" s="597"/>
      <c r="TKV178" s="589"/>
      <c r="TKW178" s="587"/>
      <c r="TKX178" s="588"/>
      <c r="TKY178" s="597"/>
      <c r="TKZ178" s="589"/>
      <c r="TLA178" s="587"/>
      <c r="TLB178" s="588"/>
      <c r="TLC178" s="597"/>
      <c r="TLD178" s="589"/>
      <c r="TLE178" s="587"/>
      <c r="TLF178" s="588"/>
      <c r="TLG178" s="597"/>
      <c r="TLH178" s="589"/>
      <c r="TLI178" s="587"/>
      <c r="TLJ178" s="588"/>
      <c r="TLK178" s="597"/>
      <c r="TLL178" s="589"/>
      <c r="TLM178" s="587"/>
      <c r="TLN178" s="588"/>
      <c r="TLO178" s="597"/>
      <c r="TLP178" s="589"/>
      <c r="TLQ178" s="587"/>
      <c r="TLR178" s="588"/>
      <c r="TLS178" s="597"/>
      <c r="TLT178" s="589"/>
      <c r="TLU178" s="587"/>
      <c r="TLV178" s="588"/>
      <c r="TLW178" s="597"/>
      <c r="TLX178" s="589"/>
      <c r="TLY178" s="587"/>
      <c r="TLZ178" s="588"/>
      <c r="TMA178" s="597"/>
      <c r="TMB178" s="589"/>
      <c r="TMC178" s="587"/>
      <c r="TMD178" s="588"/>
      <c r="TME178" s="597"/>
      <c r="TMF178" s="589"/>
      <c r="TMG178" s="587"/>
      <c r="TMH178" s="588"/>
      <c r="TMI178" s="597"/>
      <c r="TMJ178" s="589"/>
      <c r="TMK178" s="587"/>
      <c r="TML178" s="588"/>
      <c r="TMM178" s="597"/>
      <c r="TMN178" s="589"/>
      <c r="TMO178" s="587"/>
      <c r="TMP178" s="588"/>
      <c r="TMQ178" s="597"/>
      <c r="TMR178" s="589"/>
      <c r="TMS178" s="587"/>
      <c r="TMT178" s="588"/>
      <c r="TMU178" s="597"/>
      <c r="TMV178" s="589"/>
      <c r="TMW178" s="587"/>
      <c r="TMX178" s="588"/>
      <c r="TMY178" s="597"/>
      <c r="TMZ178" s="589"/>
      <c r="TNA178" s="587"/>
      <c r="TNB178" s="588"/>
      <c r="TNC178" s="597"/>
      <c r="TND178" s="589"/>
      <c r="TNE178" s="587"/>
      <c r="TNF178" s="588"/>
      <c r="TNG178" s="597"/>
      <c r="TNH178" s="589"/>
      <c r="TNI178" s="587"/>
      <c r="TNJ178" s="588"/>
      <c r="TNK178" s="597"/>
      <c r="TNL178" s="589"/>
      <c r="TNM178" s="587"/>
      <c r="TNN178" s="588"/>
      <c r="TNO178" s="597"/>
      <c r="TNP178" s="589"/>
      <c r="TNQ178" s="587"/>
      <c r="TNR178" s="588"/>
      <c r="TNS178" s="597"/>
      <c r="TNT178" s="589"/>
      <c r="TNU178" s="587"/>
      <c r="TNV178" s="588"/>
      <c r="TNW178" s="597"/>
      <c r="TNX178" s="589"/>
      <c r="TNY178" s="587"/>
      <c r="TNZ178" s="588"/>
      <c r="TOA178" s="597"/>
      <c r="TOB178" s="589"/>
      <c r="TOC178" s="587"/>
      <c r="TOD178" s="588"/>
      <c r="TOE178" s="597"/>
      <c r="TOF178" s="589"/>
      <c r="TOG178" s="587"/>
      <c r="TOH178" s="588"/>
      <c r="TOI178" s="597"/>
      <c r="TOJ178" s="589"/>
      <c r="TOK178" s="587"/>
      <c r="TOL178" s="588"/>
      <c r="TOM178" s="597"/>
      <c r="TON178" s="589"/>
      <c r="TOO178" s="587"/>
      <c r="TOP178" s="588"/>
      <c r="TOQ178" s="597"/>
      <c r="TOR178" s="589"/>
      <c r="TOS178" s="587"/>
      <c r="TOT178" s="588"/>
      <c r="TOU178" s="597"/>
      <c r="TOV178" s="589"/>
      <c r="TOW178" s="587"/>
      <c r="TOX178" s="588"/>
      <c r="TOY178" s="597"/>
      <c r="TOZ178" s="589"/>
      <c r="TPA178" s="587"/>
      <c r="TPB178" s="588"/>
      <c r="TPC178" s="597"/>
      <c r="TPD178" s="589"/>
      <c r="TPE178" s="587"/>
      <c r="TPF178" s="588"/>
      <c r="TPG178" s="597"/>
      <c r="TPH178" s="589"/>
      <c r="TPI178" s="587"/>
      <c r="TPJ178" s="588"/>
      <c r="TPK178" s="597"/>
      <c r="TPL178" s="589"/>
      <c r="TPM178" s="587"/>
      <c r="TPN178" s="588"/>
      <c r="TPO178" s="597"/>
      <c r="TPP178" s="589"/>
      <c r="TPQ178" s="587"/>
      <c r="TPR178" s="588"/>
      <c r="TPS178" s="597"/>
      <c r="TPT178" s="589"/>
      <c r="TPU178" s="587"/>
      <c r="TPV178" s="588"/>
      <c r="TPW178" s="597"/>
      <c r="TPX178" s="589"/>
      <c r="TPY178" s="587"/>
      <c r="TPZ178" s="588"/>
      <c r="TQA178" s="597"/>
      <c r="TQB178" s="589"/>
      <c r="TQC178" s="587"/>
      <c r="TQD178" s="588"/>
      <c r="TQE178" s="597"/>
      <c r="TQF178" s="589"/>
      <c r="TQG178" s="587"/>
      <c r="TQH178" s="588"/>
      <c r="TQI178" s="597"/>
      <c r="TQJ178" s="589"/>
      <c r="TQK178" s="587"/>
      <c r="TQL178" s="588"/>
      <c r="TQM178" s="597"/>
      <c r="TQN178" s="589"/>
      <c r="TQO178" s="587"/>
      <c r="TQP178" s="588"/>
      <c r="TQQ178" s="597"/>
      <c r="TQR178" s="589"/>
      <c r="TQS178" s="587"/>
      <c r="TQT178" s="588"/>
      <c r="TQU178" s="597"/>
      <c r="TQV178" s="589"/>
      <c r="TQW178" s="587"/>
      <c r="TQX178" s="588"/>
      <c r="TQY178" s="597"/>
      <c r="TQZ178" s="589"/>
      <c r="TRA178" s="587"/>
      <c r="TRB178" s="588"/>
      <c r="TRC178" s="597"/>
      <c r="TRD178" s="589"/>
      <c r="TRE178" s="587"/>
      <c r="TRF178" s="588"/>
      <c r="TRG178" s="597"/>
      <c r="TRH178" s="589"/>
      <c r="TRI178" s="587"/>
      <c r="TRJ178" s="588"/>
      <c r="TRK178" s="597"/>
      <c r="TRL178" s="589"/>
      <c r="TRM178" s="587"/>
      <c r="TRN178" s="588"/>
      <c r="TRO178" s="597"/>
      <c r="TRP178" s="589"/>
      <c r="TRQ178" s="587"/>
      <c r="TRR178" s="588"/>
      <c r="TRS178" s="597"/>
      <c r="TRT178" s="589"/>
      <c r="TRU178" s="587"/>
      <c r="TRV178" s="588"/>
      <c r="TRW178" s="597"/>
      <c r="TRX178" s="589"/>
      <c r="TRY178" s="587"/>
      <c r="TRZ178" s="588"/>
      <c r="TSA178" s="597"/>
      <c r="TSB178" s="589"/>
      <c r="TSC178" s="587"/>
      <c r="TSD178" s="588"/>
      <c r="TSE178" s="597"/>
      <c r="TSF178" s="589"/>
      <c r="TSG178" s="587"/>
      <c r="TSH178" s="588"/>
      <c r="TSI178" s="597"/>
      <c r="TSJ178" s="589"/>
      <c r="TSK178" s="587"/>
      <c r="TSL178" s="588"/>
      <c r="TSM178" s="597"/>
      <c r="TSN178" s="589"/>
      <c r="TSO178" s="587"/>
      <c r="TSP178" s="588"/>
      <c r="TSQ178" s="597"/>
      <c r="TSR178" s="589"/>
      <c r="TSS178" s="587"/>
      <c r="TST178" s="588"/>
      <c r="TSU178" s="597"/>
      <c r="TSV178" s="589"/>
      <c r="TSW178" s="587"/>
      <c r="TSX178" s="588"/>
      <c r="TSY178" s="597"/>
      <c r="TSZ178" s="589"/>
      <c r="TTA178" s="587"/>
      <c r="TTB178" s="588"/>
      <c r="TTC178" s="597"/>
      <c r="TTD178" s="589"/>
      <c r="TTE178" s="587"/>
      <c r="TTF178" s="588"/>
      <c r="TTG178" s="597"/>
      <c r="TTH178" s="589"/>
      <c r="TTI178" s="587"/>
      <c r="TTJ178" s="588"/>
      <c r="TTK178" s="597"/>
      <c r="TTL178" s="589"/>
      <c r="TTM178" s="587"/>
      <c r="TTN178" s="588"/>
      <c r="TTO178" s="597"/>
      <c r="TTP178" s="589"/>
      <c r="TTQ178" s="587"/>
      <c r="TTR178" s="588"/>
      <c r="TTS178" s="597"/>
      <c r="TTT178" s="589"/>
      <c r="TTU178" s="587"/>
      <c r="TTV178" s="588"/>
      <c r="TTW178" s="597"/>
      <c r="TTX178" s="589"/>
      <c r="TTY178" s="587"/>
      <c r="TTZ178" s="588"/>
      <c r="TUA178" s="597"/>
      <c r="TUB178" s="589"/>
      <c r="TUC178" s="587"/>
      <c r="TUD178" s="588"/>
      <c r="TUE178" s="597"/>
      <c r="TUF178" s="589"/>
      <c r="TUG178" s="587"/>
      <c r="TUH178" s="588"/>
      <c r="TUI178" s="597"/>
      <c r="TUJ178" s="589"/>
      <c r="TUK178" s="587"/>
      <c r="TUL178" s="588"/>
      <c r="TUM178" s="597"/>
      <c r="TUN178" s="589"/>
      <c r="TUO178" s="587"/>
      <c r="TUP178" s="588"/>
      <c r="TUQ178" s="597"/>
      <c r="TUR178" s="589"/>
      <c r="TUS178" s="587"/>
      <c r="TUT178" s="588"/>
      <c r="TUU178" s="597"/>
      <c r="TUV178" s="589"/>
      <c r="TUW178" s="587"/>
      <c r="TUX178" s="588"/>
      <c r="TUY178" s="597"/>
      <c r="TUZ178" s="589"/>
      <c r="TVA178" s="587"/>
      <c r="TVB178" s="588"/>
      <c r="TVC178" s="597"/>
      <c r="TVD178" s="589"/>
      <c r="TVE178" s="587"/>
      <c r="TVF178" s="588"/>
      <c r="TVG178" s="597"/>
      <c r="TVH178" s="589"/>
      <c r="TVI178" s="587"/>
      <c r="TVJ178" s="588"/>
      <c r="TVK178" s="597"/>
      <c r="TVL178" s="589"/>
      <c r="TVM178" s="587"/>
      <c r="TVN178" s="588"/>
      <c r="TVO178" s="597"/>
      <c r="TVP178" s="589"/>
      <c r="TVQ178" s="587"/>
      <c r="TVR178" s="588"/>
      <c r="TVS178" s="597"/>
      <c r="TVT178" s="589"/>
      <c r="TVU178" s="587"/>
      <c r="TVV178" s="588"/>
      <c r="TVW178" s="597"/>
      <c r="TVX178" s="589"/>
      <c r="TVY178" s="587"/>
      <c r="TVZ178" s="588"/>
      <c r="TWA178" s="597"/>
      <c r="TWB178" s="589"/>
      <c r="TWC178" s="587"/>
      <c r="TWD178" s="588"/>
      <c r="TWE178" s="597"/>
      <c r="TWF178" s="589"/>
      <c r="TWG178" s="587"/>
      <c r="TWH178" s="588"/>
      <c r="TWI178" s="597"/>
      <c r="TWJ178" s="589"/>
      <c r="TWK178" s="587"/>
      <c r="TWL178" s="588"/>
      <c r="TWM178" s="597"/>
      <c r="TWN178" s="589"/>
      <c r="TWO178" s="587"/>
      <c r="TWP178" s="588"/>
      <c r="TWQ178" s="597"/>
      <c r="TWR178" s="589"/>
      <c r="TWS178" s="587"/>
      <c r="TWT178" s="588"/>
      <c r="TWU178" s="597"/>
      <c r="TWV178" s="589"/>
      <c r="TWW178" s="587"/>
      <c r="TWX178" s="588"/>
      <c r="TWY178" s="597"/>
      <c r="TWZ178" s="589"/>
      <c r="TXA178" s="587"/>
      <c r="TXB178" s="588"/>
      <c r="TXC178" s="597"/>
      <c r="TXD178" s="589"/>
      <c r="TXE178" s="587"/>
      <c r="TXF178" s="588"/>
      <c r="TXG178" s="597"/>
      <c r="TXH178" s="589"/>
      <c r="TXI178" s="587"/>
      <c r="TXJ178" s="588"/>
      <c r="TXK178" s="597"/>
      <c r="TXL178" s="589"/>
      <c r="TXM178" s="587"/>
      <c r="TXN178" s="588"/>
      <c r="TXO178" s="597"/>
      <c r="TXP178" s="589"/>
      <c r="TXQ178" s="587"/>
      <c r="TXR178" s="588"/>
      <c r="TXS178" s="597"/>
      <c r="TXT178" s="589"/>
      <c r="TXU178" s="587"/>
      <c r="TXV178" s="588"/>
      <c r="TXW178" s="597"/>
      <c r="TXX178" s="589"/>
      <c r="TXY178" s="587"/>
      <c r="TXZ178" s="588"/>
      <c r="TYA178" s="597"/>
      <c r="TYB178" s="589"/>
      <c r="TYC178" s="587"/>
      <c r="TYD178" s="588"/>
      <c r="TYE178" s="597"/>
      <c r="TYF178" s="589"/>
      <c r="TYG178" s="587"/>
      <c r="TYH178" s="588"/>
      <c r="TYI178" s="597"/>
      <c r="TYJ178" s="589"/>
      <c r="TYK178" s="587"/>
      <c r="TYL178" s="588"/>
      <c r="TYM178" s="597"/>
      <c r="TYN178" s="589"/>
      <c r="TYO178" s="587"/>
      <c r="TYP178" s="588"/>
      <c r="TYQ178" s="597"/>
      <c r="TYR178" s="589"/>
      <c r="TYS178" s="587"/>
      <c r="TYT178" s="588"/>
      <c r="TYU178" s="597"/>
      <c r="TYV178" s="589"/>
      <c r="TYW178" s="587"/>
      <c r="TYX178" s="588"/>
      <c r="TYY178" s="597"/>
      <c r="TYZ178" s="589"/>
      <c r="TZA178" s="587"/>
      <c r="TZB178" s="588"/>
      <c r="TZC178" s="597"/>
      <c r="TZD178" s="589"/>
      <c r="TZE178" s="587"/>
      <c r="TZF178" s="588"/>
      <c r="TZG178" s="597"/>
      <c r="TZH178" s="589"/>
      <c r="TZI178" s="587"/>
      <c r="TZJ178" s="588"/>
      <c r="TZK178" s="597"/>
      <c r="TZL178" s="589"/>
      <c r="TZM178" s="587"/>
      <c r="TZN178" s="588"/>
      <c r="TZO178" s="597"/>
      <c r="TZP178" s="589"/>
      <c r="TZQ178" s="587"/>
      <c r="TZR178" s="588"/>
      <c r="TZS178" s="597"/>
      <c r="TZT178" s="589"/>
      <c r="TZU178" s="587"/>
      <c r="TZV178" s="588"/>
      <c r="TZW178" s="597"/>
      <c r="TZX178" s="589"/>
      <c r="TZY178" s="587"/>
      <c r="TZZ178" s="588"/>
      <c r="UAA178" s="597"/>
      <c r="UAB178" s="589"/>
      <c r="UAC178" s="587"/>
      <c r="UAD178" s="588"/>
      <c r="UAE178" s="597"/>
      <c r="UAF178" s="589"/>
      <c r="UAG178" s="587"/>
      <c r="UAH178" s="588"/>
      <c r="UAI178" s="597"/>
      <c r="UAJ178" s="589"/>
      <c r="UAK178" s="587"/>
      <c r="UAL178" s="588"/>
      <c r="UAM178" s="597"/>
      <c r="UAN178" s="589"/>
      <c r="UAO178" s="587"/>
      <c r="UAP178" s="588"/>
      <c r="UAQ178" s="597"/>
      <c r="UAR178" s="589"/>
      <c r="UAS178" s="587"/>
      <c r="UAT178" s="588"/>
      <c r="UAU178" s="597"/>
      <c r="UAV178" s="589"/>
      <c r="UAW178" s="587"/>
      <c r="UAX178" s="588"/>
      <c r="UAY178" s="597"/>
      <c r="UAZ178" s="589"/>
      <c r="UBA178" s="587"/>
      <c r="UBB178" s="588"/>
      <c r="UBC178" s="597"/>
      <c r="UBD178" s="589"/>
      <c r="UBE178" s="587"/>
      <c r="UBF178" s="588"/>
      <c r="UBG178" s="597"/>
      <c r="UBH178" s="589"/>
      <c r="UBI178" s="587"/>
      <c r="UBJ178" s="588"/>
      <c r="UBK178" s="597"/>
      <c r="UBL178" s="589"/>
      <c r="UBM178" s="587"/>
      <c r="UBN178" s="588"/>
      <c r="UBO178" s="597"/>
      <c r="UBP178" s="589"/>
      <c r="UBQ178" s="587"/>
      <c r="UBR178" s="588"/>
      <c r="UBS178" s="597"/>
      <c r="UBT178" s="589"/>
      <c r="UBU178" s="587"/>
      <c r="UBV178" s="588"/>
      <c r="UBW178" s="597"/>
      <c r="UBX178" s="589"/>
      <c r="UBY178" s="587"/>
      <c r="UBZ178" s="588"/>
      <c r="UCA178" s="597"/>
      <c r="UCB178" s="589"/>
      <c r="UCC178" s="587"/>
      <c r="UCD178" s="588"/>
      <c r="UCE178" s="597"/>
      <c r="UCF178" s="589"/>
      <c r="UCG178" s="587"/>
      <c r="UCH178" s="588"/>
      <c r="UCI178" s="597"/>
      <c r="UCJ178" s="589"/>
      <c r="UCK178" s="587"/>
      <c r="UCL178" s="588"/>
      <c r="UCM178" s="597"/>
      <c r="UCN178" s="589"/>
      <c r="UCO178" s="587"/>
      <c r="UCP178" s="588"/>
      <c r="UCQ178" s="597"/>
      <c r="UCR178" s="589"/>
      <c r="UCS178" s="587"/>
      <c r="UCT178" s="588"/>
      <c r="UCU178" s="597"/>
      <c r="UCV178" s="589"/>
      <c r="UCW178" s="587"/>
      <c r="UCX178" s="588"/>
      <c r="UCY178" s="597"/>
      <c r="UCZ178" s="589"/>
      <c r="UDA178" s="587"/>
      <c r="UDB178" s="588"/>
      <c r="UDC178" s="597"/>
      <c r="UDD178" s="589"/>
      <c r="UDE178" s="587"/>
      <c r="UDF178" s="588"/>
      <c r="UDG178" s="597"/>
      <c r="UDH178" s="589"/>
      <c r="UDI178" s="587"/>
      <c r="UDJ178" s="588"/>
      <c r="UDK178" s="597"/>
      <c r="UDL178" s="589"/>
      <c r="UDM178" s="587"/>
      <c r="UDN178" s="588"/>
      <c r="UDO178" s="597"/>
      <c r="UDP178" s="589"/>
      <c r="UDQ178" s="587"/>
      <c r="UDR178" s="588"/>
      <c r="UDS178" s="597"/>
      <c r="UDT178" s="589"/>
      <c r="UDU178" s="587"/>
      <c r="UDV178" s="588"/>
      <c r="UDW178" s="597"/>
      <c r="UDX178" s="589"/>
      <c r="UDY178" s="587"/>
      <c r="UDZ178" s="588"/>
      <c r="UEA178" s="597"/>
      <c r="UEB178" s="589"/>
      <c r="UEC178" s="587"/>
      <c r="UED178" s="588"/>
      <c r="UEE178" s="597"/>
      <c r="UEF178" s="589"/>
      <c r="UEG178" s="587"/>
      <c r="UEH178" s="588"/>
      <c r="UEI178" s="597"/>
      <c r="UEJ178" s="589"/>
      <c r="UEK178" s="587"/>
      <c r="UEL178" s="588"/>
      <c r="UEM178" s="597"/>
      <c r="UEN178" s="589"/>
      <c r="UEO178" s="587"/>
      <c r="UEP178" s="588"/>
      <c r="UEQ178" s="597"/>
      <c r="UER178" s="589"/>
      <c r="UES178" s="587"/>
      <c r="UET178" s="588"/>
      <c r="UEU178" s="597"/>
      <c r="UEV178" s="589"/>
      <c r="UEW178" s="587"/>
      <c r="UEX178" s="588"/>
      <c r="UEY178" s="597"/>
      <c r="UEZ178" s="589"/>
      <c r="UFA178" s="587"/>
      <c r="UFB178" s="588"/>
      <c r="UFC178" s="597"/>
      <c r="UFD178" s="589"/>
      <c r="UFE178" s="587"/>
      <c r="UFF178" s="588"/>
      <c r="UFG178" s="597"/>
      <c r="UFH178" s="589"/>
      <c r="UFI178" s="587"/>
      <c r="UFJ178" s="588"/>
      <c r="UFK178" s="597"/>
      <c r="UFL178" s="589"/>
      <c r="UFM178" s="587"/>
      <c r="UFN178" s="588"/>
      <c r="UFO178" s="597"/>
      <c r="UFP178" s="589"/>
      <c r="UFQ178" s="587"/>
      <c r="UFR178" s="588"/>
      <c r="UFS178" s="597"/>
      <c r="UFT178" s="589"/>
      <c r="UFU178" s="587"/>
      <c r="UFV178" s="588"/>
      <c r="UFW178" s="597"/>
      <c r="UFX178" s="589"/>
      <c r="UFY178" s="587"/>
      <c r="UFZ178" s="588"/>
      <c r="UGA178" s="597"/>
      <c r="UGB178" s="589"/>
      <c r="UGC178" s="587"/>
      <c r="UGD178" s="588"/>
      <c r="UGE178" s="597"/>
      <c r="UGF178" s="589"/>
      <c r="UGG178" s="587"/>
      <c r="UGH178" s="588"/>
      <c r="UGI178" s="597"/>
      <c r="UGJ178" s="589"/>
      <c r="UGK178" s="587"/>
      <c r="UGL178" s="588"/>
      <c r="UGM178" s="597"/>
      <c r="UGN178" s="589"/>
      <c r="UGO178" s="587"/>
      <c r="UGP178" s="588"/>
      <c r="UGQ178" s="597"/>
      <c r="UGR178" s="589"/>
      <c r="UGS178" s="587"/>
      <c r="UGT178" s="588"/>
      <c r="UGU178" s="597"/>
      <c r="UGV178" s="589"/>
      <c r="UGW178" s="587"/>
      <c r="UGX178" s="588"/>
      <c r="UGY178" s="597"/>
      <c r="UGZ178" s="589"/>
      <c r="UHA178" s="587"/>
      <c r="UHB178" s="588"/>
      <c r="UHC178" s="597"/>
      <c r="UHD178" s="589"/>
      <c r="UHE178" s="587"/>
      <c r="UHF178" s="588"/>
      <c r="UHG178" s="597"/>
      <c r="UHH178" s="589"/>
      <c r="UHI178" s="587"/>
      <c r="UHJ178" s="588"/>
      <c r="UHK178" s="597"/>
      <c r="UHL178" s="589"/>
      <c r="UHM178" s="587"/>
      <c r="UHN178" s="588"/>
      <c r="UHO178" s="597"/>
      <c r="UHP178" s="589"/>
      <c r="UHQ178" s="587"/>
      <c r="UHR178" s="588"/>
      <c r="UHS178" s="597"/>
      <c r="UHT178" s="589"/>
      <c r="UHU178" s="587"/>
      <c r="UHV178" s="588"/>
      <c r="UHW178" s="597"/>
      <c r="UHX178" s="589"/>
      <c r="UHY178" s="587"/>
      <c r="UHZ178" s="588"/>
      <c r="UIA178" s="597"/>
      <c r="UIB178" s="589"/>
      <c r="UIC178" s="587"/>
      <c r="UID178" s="588"/>
      <c r="UIE178" s="597"/>
      <c r="UIF178" s="589"/>
      <c r="UIG178" s="587"/>
      <c r="UIH178" s="588"/>
      <c r="UII178" s="597"/>
      <c r="UIJ178" s="589"/>
      <c r="UIK178" s="587"/>
      <c r="UIL178" s="588"/>
      <c r="UIM178" s="597"/>
      <c r="UIN178" s="589"/>
      <c r="UIO178" s="587"/>
      <c r="UIP178" s="588"/>
      <c r="UIQ178" s="597"/>
      <c r="UIR178" s="589"/>
      <c r="UIS178" s="587"/>
      <c r="UIT178" s="588"/>
      <c r="UIU178" s="597"/>
      <c r="UIV178" s="589"/>
      <c r="UIW178" s="587"/>
      <c r="UIX178" s="588"/>
      <c r="UIY178" s="597"/>
      <c r="UIZ178" s="589"/>
      <c r="UJA178" s="587"/>
      <c r="UJB178" s="588"/>
      <c r="UJC178" s="597"/>
      <c r="UJD178" s="589"/>
      <c r="UJE178" s="587"/>
      <c r="UJF178" s="588"/>
      <c r="UJG178" s="597"/>
      <c r="UJH178" s="589"/>
      <c r="UJI178" s="587"/>
      <c r="UJJ178" s="588"/>
      <c r="UJK178" s="597"/>
      <c r="UJL178" s="589"/>
      <c r="UJM178" s="587"/>
      <c r="UJN178" s="588"/>
      <c r="UJO178" s="597"/>
      <c r="UJP178" s="589"/>
      <c r="UJQ178" s="587"/>
      <c r="UJR178" s="588"/>
      <c r="UJS178" s="597"/>
      <c r="UJT178" s="589"/>
      <c r="UJU178" s="587"/>
      <c r="UJV178" s="588"/>
      <c r="UJW178" s="597"/>
      <c r="UJX178" s="589"/>
      <c r="UJY178" s="587"/>
      <c r="UJZ178" s="588"/>
      <c r="UKA178" s="597"/>
      <c r="UKB178" s="589"/>
      <c r="UKC178" s="587"/>
      <c r="UKD178" s="588"/>
      <c r="UKE178" s="597"/>
      <c r="UKF178" s="589"/>
      <c r="UKG178" s="587"/>
      <c r="UKH178" s="588"/>
      <c r="UKI178" s="597"/>
      <c r="UKJ178" s="589"/>
      <c r="UKK178" s="587"/>
      <c r="UKL178" s="588"/>
      <c r="UKM178" s="597"/>
      <c r="UKN178" s="589"/>
      <c r="UKO178" s="587"/>
      <c r="UKP178" s="588"/>
      <c r="UKQ178" s="597"/>
      <c r="UKR178" s="589"/>
      <c r="UKS178" s="587"/>
      <c r="UKT178" s="588"/>
      <c r="UKU178" s="597"/>
      <c r="UKV178" s="589"/>
      <c r="UKW178" s="587"/>
      <c r="UKX178" s="588"/>
      <c r="UKY178" s="597"/>
      <c r="UKZ178" s="589"/>
      <c r="ULA178" s="587"/>
      <c r="ULB178" s="588"/>
      <c r="ULC178" s="597"/>
      <c r="ULD178" s="589"/>
      <c r="ULE178" s="587"/>
      <c r="ULF178" s="588"/>
      <c r="ULG178" s="597"/>
      <c r="ULH178" s="589"/>
      <c r="ULI178" s="587"/>
      <c r="ULJ178" s="588"/>
      <c r="ULK178" s="597"/>
      <c r="ULL178" s="589"/>
      <c r="ULM178" s="587"/>
      <c r="ULN178" s="588"/>
      <c r="ULO178" s="597"/>
      <c r="ULP178" s="589"/>
      <c r="ULQ178" s="587"/>
      <c r="ULR178" s="588"/>
      <c r="ULS178" s="597"/>
      <c r="ULT178" s="589"/>
      <c r="ULU178" s="587"/>
      <c r="ULV178" s="588"/>
      <c r="ULW178" s="597"/>
      <c r="ULX178" s="589"/>
      <c r="ULY178" s="587"/>
      <c r="ULZ178" s="588"/>
      <c r="UMA178" s="597"/>
      <c r="UMB178" s="589"/>
      <c r="UMC178" s="587"/>
      <c r="UMD178" s="588"/>
      <c r="UME178" s="597"/>
      <c r="UMF178" s="589"/>
      <c r="UMG178" s="587"/>
      <c r="UMH178" s="588"/>
      <c r="UMI178" s="597"/>
      <c r="UMJ178" s="589"/>
      <c r="UMK178" s="587"/>
      <c r="UML178" s="588"/>
      <c r="UMM178" s="597"/>
      <c r="UMN178" s="589"/>
      <c r="UMO178" s="587"/>
      <c r="UMP178" s="588"/>
      <c r="UMQ178" s="597"/>
      <c r="UMR178" s="589"/>
      <c r="UMS178" s="587"/>
      <c r="UMT178" s="588"/>
      <c r="UMU178" s="597"/>
      <c r="UMV178" s="589"/>
      <c r="UMW178" s="587"/>
      <c r="UMX178" s="588"/>
      <c r="UMY178" s="597"/>
      <c r="UMZ178" s="589"/>
      <c r="UNA178" s="587"/>
      <c r="UNB178" s="588"/>
      <c r="UNC178" s="597"/>
      <c r="UND178" s="589"/>
      <c r="UNE178" s="587"/>
      <c r="UNF178" s="588"/>
      <c r="UNG178" s="597"/>
      <c r="UNH178" s="589"/>
      <c r="UNI178" s="587"/>
      <c r="UNJ178" s="588"/>
      <c r="UNK178" s="597"/>
      <c r="UNL178" s="589"/>
      <c r="UNM178" s="587"/>
      <c r="UNN178" s="588"/>
      <c r="UNO178" s="597"/>
      <c r="UNP178" s="589"/>
      <c r="UNQ178" s="587"/>
      <c r="UNR178" s="588"/>
      <c r="UNS178" s="597"/>
      <c r="UNT178" s="589"/>
      <c r="UNU178" s="587"/>
      <c r="UNV178" s="588"/>
      <c r="UNW178" s="597"/>
      <c r="UNX178" s="589"/>
      <c r="UNY178" s="587"/>
      <c r="UNZ178" s="588"/>
      <c r="UOA178" s="597"/>
      <c r="UOB178" s="589"/>
      <c r="UOC178" s="587"/>
      <c r="UOD178" s="588"/>
      <c r="UOE178" s="597"/>
      <c r="UOF178" s="589"/>
      <c r="UOG178" s="587"/>
      <c r="UOH178" s="588"/>
      <c r="UOI178" s="597"/>
      <c r="UOJ178" s="589"/>
      <c r="UOK178" s="587"/>
      <c r="UOL178" s="588"/>
      <c r="UOM178" s="597"/>
      <c r="UON178" s="589"/>
      <c r="UOO178" s="587"/>
      <c r="UOP178" s="588"/>
      <c r="UOQ178" s="597"/>
      <c r="UOR178" s="589"/>
      <c r="UOS178" s="587"/>
      <c r="UOT178" s="588"/>
      <c r="UOU178" s="597"/>
      <c r="UOV178" s="589"/>
      <c r="UOW178" s="587"/>
      <c r="UOX178" s="588"/>
      <c r="UOY178" s="597"/>
      <c r="UOZ178" s="589"/>
      <c r="UPA178" s="587"/>
      <c r="UPB178" s="588"/>
      <c r="UPC178" s="597"/>
      <c r="UPD178" s="589"/>
      <c r="UPE178" s="587"/>
      <c r="UPF178" s="588"/>
      <c r="UPG178" s="597"/>
      <c r="UPH178" s="589"/>
      <c r="UPI178" s="587"/>
      <c r="UPJ178" s="588"/>
      <c r="UPK178" s="597"/>
      <c r="UPL178" s="589"/>
      <c r="UPM178" s="587"/>
      <c r="UPN178" s="588"/>
      <c r="UPO178" s="597"/>
      <c r="UPP178" s="589"/>
      <c r="UPQ178" s="587"/>
      <c r="UPR178" s="588"/>
      <c r="UPS178" s="597"/>
      <c r="UPT178" s="589"/>
      <c r="UPU178" s="587"/>
      <c r="UPV178" s="588"/>
      <c r="UPW178" s="597"/>
      <c r="UPX178" s="589"/>
      <c r="UPY178" s="587"/>
      <c r="UPZ178" s="588"/>
      <c r="UQA178" s="597"/>
      <c r="UQB178" s="589"/>
      <c r="UQC178" s="587"/>
      <c r="UQD178" s="588"/>
      <c r="UQE178" s="597"/>
      <c r="UQF178" s="589"/>
      <c r="UQG178" s="587"/>
      <c r="UQH178" s="588"/>
      <c r="UQI178" s="597"/>
      <c r="UQJ178" s="589"/>
      <c r="UQK178" s="587"/>
      <c r="UQL178" s="588"/>
      <c r="UQM178" s="597"/>
      <c r="UQN178" s="589"/>
      <c r="UQO178" s="587"/>
      <c r="UQP178" s="588"/>
      <c r="UQQ178" s="597"/>
      <c r="UQR178" s="589"/>
      <c r="UQS178" s="587"/>
      <c r="UQT178" s="588"/>
      <c r="UQU178" s="597"/>
      <c r="UQV178" s="589"/>
      <c r="UQW178" s="587"/>
      <c r="UQX178" s="588"/>
      <c r="UQY178" s="597"/>
      <c r="UQZ178" s="589"/>
      <c r="URA178" s="587"/>
      <c r="URB178" s="588"/>
      <c r="URC178" s="597"/>
      <c r="URD178" s="589"/>
      <c r="URE178" s="587"/>
      <c r="URF178" s="588"/>
      <c r="URG178" s="597"/>
      <c r="URH178" s="589"/>
      <c r="URI178" s="587"/>
      <c r="URJ178" s="588"/>
      <c r="URK178" s="597"/>
      <c r="URL178" s="589"/>
      <c r="URM178" s="587"/>
      <c r="URN178" s="588"/>
      <c r="URO178" s="597"/>
      <c r="URP178" s="589"/>
      <c r="URQ178" s="587"/>
      <c r="URR178" s="588"/>
      <c r="URS178" s="597"/>
      <c r="URT178" s="589"/>
      <c r="URU178" s="587"/>
      <c r="URV178" s="588"/>
      <c r="URW178" s="597"/>
      <c r="URX178" s="589"/>
      <c r="URY178" s="587"/>
      <c r="URZ178" s="588"/>
      <c r="USA178" s="597"/>
      <c r="USB178" s="589"/>
      <c r="USC178" s="587"/>
      <c r="USD178" s="588"/>
      <c r="USE178" s="597"/>
      <c r="USF178" s="589"/>
      <c r="USG178" s="587"/>
      <c r="USH178" s="588"/>
      <c r="USI178" s="597"/>
      <c r="USJ178" s="589"/>
      <c r="USK178" s="587"/>
      <c r="USL178" s="588"/>
      <c r="USM178" s="597"/>
      <c r="USN178" s="589"/>
      <c r="USO178" s="587"/>
      <c r="USP178" s="588"/>
      <c r="USQ178" s="597"/>
      <c r="USR178" s="589"/>
      <c r="USS178" s="587"/>
      <c r="UST178" s="588"/>
      <c r="USU178" s="597"/>
      <c r="USV178" s="589"/>
      <c r="USW178" s="587"/>
      <c r="USX178" s="588"/>
      <c r="USY178" s="597"/>
      <c r="USZ178" s="589"/>
      <c r="UTA178" s="587"/>
      <c r="UTB178" s="588"/>
      <c r="UTC178" s="597"/>
      <c r="UTD178" s="589"/>
      <c r="UTE178" s="587"/>
      <c r="UTF178" s="588"/>
      <c r="UTG178" s="597"/>
      <c r="UTH178" s="589"/>
      <c r="UTI178" s="587"/>
      <c r="UTJ178" s="588"/>
      <c r="UTK178" s="597"/>
      <c r="UTL178" s="589"/>
      <c r="UTM178" s="587"/>
      <c r="UTN178" s="588"/>
      <c r="UTO178" s="597"/>
      <c r="UTP178" s="589"/>
      <c r="UTQ178" s="587"/>
      <c r="UTR178" s="588"/>
      <c r="UTS178" s="597"/>
      <c r="UTT178" s="589"/>
      <c r="UTU178" s="587"/>
      <c r="UTV178" s="588"/>
      <c r="UTW178" s="597"/>
      <c r="UTX178" s="589"/>
      <c r="UTY178" s="587"/>
      <c r="UTZ178" s="588"/>
      <c r="UUA178" s="597"/>
      <c r="UUB178" s="589"/>
      <c r="UUC178" s="587"/>
      <c r="UUD178" s="588"/>
      <c r="UUE178" s="597"/>
      <c r="UUF178" s="589"/>
      <c r="UUG178" s="587"/>
      <c r="UUH178" s="588"/>
      <c r="UUI178" s="597"/>
      <c r="UUJ178" s="589"/>
      <c r="UUK178" s="587"/>
      <c r="UUL178" s="588"/>
      <c r="UUM178" s="597"/>
      <c r="UUN178" s="589"/>
      <c r="UUO178" s="587"/>
      <c r="UUP178" s="588"/>
      <c r="UUQ178" s="597"/>
      <c r="UUR178" s="589"/>
      <c r="UUS178" s="587"/>
      <c r="UUT178" s="588"/>
      <c r="UUU178" s="597"/>
      <c r="UUV178" s="589"/>
      <c r="UUW178" s="587"/>
      <c r="UUX178" s="588"/>
      <c r="UUY178" s="597"/>
      <c r="UUZ178" s="589"/>
      <c r="UVA178" s="587"/>
      <c r="UVB178" s="588"/>
      <c r="UVC178" s="597"/>
      <c r="UVD178" s="589"/>
      <c r="UVE178" s="587"/>
      <c r="UVF178" s="588"/>
      <c r="UVG178" s="597"/>
      <c r="UVH178" s="589"/>
      <c r="UVI178" s="587"/>
      <c r="UVJ178" s="588"/>
      <c r="UVK178" s="597"/>
      <c r="UVL178" s="589"/>
      <c r="UVM178" s="587"/>
      <c r="UVN178" s="588"/>
      <c r="UVO178" s="597"/>
      <c r="UVP178" s="589"/>
      <c r="UVQ178" s="587"/>
      <c r="UVR178" s="588"/>
      <c r="UVS178" s="597"/>
      <c r="UVT178" s="589"/>
      <c r="UVU178" s="587"/>
      <c r="UVV178" s="588"/>
      <c r="UVW178" s="597"/>
      <c r="UVX178" s="589"/>
      <c r="UVY178" s="587"/>
      <c r="UVZ178" s="588"/>
      <c r="UWA178" s="597"/>
      <c r="UWB178" s="589"/>
      <c r="UWC178" s="587"/>
      <c r="UWD178" s="588"/>
      <c r="UWE178" s="597"/>
      <c r="UWF178" s="589"/>
      <c r="UWG178" s="587"/>
      <c r="UWH178" s="588"/>
      <c r="UWI178" s="597"/>
      <c r="UWJ178" s="589"/>
      <c r="UWK178" s="587"/>
      <c r="UWL178" s="588"/>
      <c r="UWM178" s="597"/>
      <c r="UWN178" s="589"/>
      <c r="UWO178" s="587"/>
      <c r="UWP178" s="588"/>
      <c r="UWQ178" s="597"/>
      <c r="UWR178" s="589"/>
      <c r="UWS178" s="587"/>
      <c r="UWT178" s="588"/>
      <c r="UWU178" s="597"/>
      <c r="UWV178" s="589"/>
      <c r="UWW178" s="587"/>
      <c r="UWX178" s="588"/>
      <c r="UWY178" s="597"/>
      <c r="UWZ178" s="589"/>
      <c r="UXA178" s="587"/>
      <c r="UXB178" s="588"/>
      <c r="UXC178" s="597"/>
      <c r="UXD178" s="589"/>
      <c r="UXE178" s="587"/>
      <c r="UXF178" s="588"/>
      <c r="UXG178" s="597"/>
      <c r="UXH178" s="589"/>
      <c r="UXI178" s="587"/>
      <c r="UXJ178" s="588"/>
      <c r="UXK178" s="597"/>
      <c r="UXL178" s="589"/>
      <c r="UXM178" s="587"/>
      <c r="UXN178" s="588"/>
      <c r="UXO178" s="597"/>
      <c r="UXP178" s="589"/>
      <c r="UXQ178" s="587"/>
      <c r="UXR178" s="588"/>
      <c r="UXS178" s="597"/>
      <c r="UXT178" s="589"/>
      <c r="UXU178" s="587"/>
      <c r="UXV178" s="588"/>
      <c r="UXW178" s="597"/>
      <c r="UXX178" s="589"/>
      <c r="UXY178" s="587"/>
      <c r="UXZ178" s="588"/>
      <c r="UYA178" s="597"/>
      <c r="UYB178" s="589"/>
      <c r="UYC178" s="587"/>
      <c r="UYD178" s="588"/>
      <c r="UYE178" s="597"/>
      <c r="UYF178" s="589"/>
      <c r="UYG178" s="587"/>
      <c r="UYH178" s="588"/>
      <c r="UYI178" s="597"/>
      <c r="UYJ178" s="589"/>
      <c r="UYK178" s="587"/>
      <c r="UYL178" s="588"/>
      <c r="UYM178" s="597"/>
      <c r="UYN178" s="589"/>
      <c r="UYO178" s="587"/>
      <c r="UYP178" s="588"/>
      <c r="UYQ178" s="597"/>
      <c r="UYR178" s="589"/>
      <c r="UYS178" s="587"/>
      <c r="UYT178" s="588"/>
      <c r="UYU178" s="597"/>
      <c r="UYV178" s="589"/>
      <c r="UYW178" s="587"/>
      <c r="UYX178" s="588"/>
      <c r="UYY178" s="597"/>
      <c r="UYZ178" s="589"/>
      <c r="UZA178" s="587"/>
      <c r="UZB178" s="588"/>
      <c r="UZC178" s="597"/>
      <c r="UZD178" s="589"/>
      <c r="UZE178" s="587"/>
      <c r="UZF178" s="588"/>
      <c r="UZG178" s="597"/>
      <c r="UZH178" s="589"/>
      <c r="UZI178" s="587"/>
      <c r="UZJ178" s="588"/>
      <c r="UZK178" s="597"/>
      <c r="UZL178" s="589"/>
      <c r="UZM178" s="587"/>
      <c r="UZN178" s="588"/>
      <c r="UZO178" s="597"/>
      <c r="UZP178" s="589"/>
      <c r="UZQ178" s="587"/>
      <c r="UZR178" s="588"/>
      <c r="UZS178" s="597"/>
      <c r="UZT178" s="589"/>
      <c r="UZU178" s="587"/>
      <c r="UZV178" s="588"/>
      <c r="UZW178" s="597"/>
      <c r="UZX178" s="589"/>
      <c r="UZY178" s="587"/>
      <c r="UZZ178" s="588"/>
      <c r="VAA178" s="597"/>
      <c r="VAB178" s="589"/>
      <c r="VAC178" s="587"/>
      <c r="VAD178" s="588"/>
      <c r="VAE178" s="597"/>
      <c r="VAF178" s="589"/>
      <c r="VAG178" s="587"/>
      <c r="VAH178" s="588"/>
      <c r="VAI178" s="597"/>
      <c r="VAJ178" s="589"/>
      <c r="VAK178" s="587"/>
      <c r="VAL178" s="588"/>
      <c r="VAM178" s="597"/>
      <c r="VAN178" s="589"/>
      <c r="VAO178" s="587"/>
      <c r="VAP178" s="588"/>
      <c r="VAQ178" s="597"/>
      <c r="VAR178" s="589"/>
      <c r="VAS178" s="587"/>
      <c r="VAT178" s="588"/>
      <c r="VAU178" s="597"/>
      <c r="VAV178" s="589"/>
      <c r="VAW178" s="587"/>
      <c r="VAX178" s="588"/>
      <c r="VAY178" s="597"/>
      <c r="VAZ178" s="589"/>
      <c r="VBA178" s="587"/>
      <c r="VBB178" s="588"/>
      <c r="VBC178" s="597"/>
      <c r="VBD178" s="589"/>
      <c r="VBE178" s="587"/>
      <c r="VBF178" s="588"/>
      <c r="VBG178" s="597"/>
      <c r="VBH178" s="589"/>
      <c r="VBI178" s="587"/>
      <c r="VBJ178" s="588"/>
      <c r="VBK178" s="597"/>
      <c r="VBL178" s="589"/>
      <c r="VBM178" s="587"/>
      <c r="VBN178" s="588"/>
      <c r="VBO178" s="597"/>
      <c r="VBP178" s="589"/>
      <c r="VBQ178" s="587"/>
      <c r="VBR178" s="588"/>
      <c r="VBS178" s="597"/>
      <c r="VBT178" s="589"/>
      <c r="VBU178" s="587"/>
      <c r="VBV178" s="588"/>
      <c r="VBW178" s="597"/>
      <c r="VBX178" s="589"/>
      <c r="VBY178" s="587"/>
      <c r="VBZ178" s="588"/>
      <c r="VCA178" s="597"/>
      <c r="VCB178" s="589"/>
      <c r="VCC178" s="587"/>
      <c r="VCD178" s="588"/>
      <c r="VCE178" s="597"/>
      <c r="VCF178" s="589"/>
      <c r="VCG178" s="587"/>
      <c r="VCH178" s="588"/>
      <c r="VCI178" s="597"/>
      <c r="VCJ178" s="589"/>
      <c r="VCK178" s="587"/>
      <c r="VCL178" s="588"/>
      <c r="VCM178" s="597"/>
      <c r="VCN178" s="589"/>
      <c r="VCO178" s="587"/>
      <c r="VCP178" s="588"/>
      <c r="VCQ178" s="597"/>
      <c r="VCR178" s="589"/>
      <c r="VCS178" s="587"/>
      <c r="VCT178" s="588"/>
      <c r="VCU178" s="597"/>
      <c r="VCV178" s="589"/>
      <c r="VCW178" s="587"/>
      <c r="VCX178" s="588"/>
      <c r="VCY178" s="597"/>
      <c r="VCZ178" s="589"/>
      <c r="VDA178" s="587"/>
      <c r="VDB178" s="588"/>
      <c r="VDC178" s="597"/>
      <c r="VDD178" s="589"/>
      <c r="VDE178" s="587"/>
      <c r="VDF178" s="588"/>
      <c r="VDG178" s="597"/>
      <c r="VDH178" s="589"/>
      <c r="VDI178" s="587"/>
      <c r="VDJ178" s="588"/>
      <c r="VDK178" s="597"/>
      <c r="VDL178" s="589"/>
      <c r="VDM178" s="587"/>
      <c r="VDN178" s="588"/>
      <c r="VDO178" s="597"/>
      <c r="VDP178" s="589"/>
      <c r="VDQ178" s="587"/>
      <c r="VDR178" s="588"/>
      <c r="VDS178" s="597"/>
      <c r="VDT178" s="589"/>
      <c r="VDU178" s="587"/>
      <c r="VDV178" s="588"/>
      <c r="VDW178" s="597"/>
      <c r="VDX178" s="589"/>
      <c r="VDY178" s="587"/>
      <c r="VDZ178" s="588"/>
      <c r="VEA178" s="597"/>
      <c r="VEB178" s="589"/>
      <c r="VEC178" s="587"/>
      <c r="VED178" s="588"/>
      <c r="VEE178" s="597"/>
      <c r="VEF178" s="589"/>
      <c r="VEG178" s="587"/>
      <c r="VEH178" s="588"/>
      <c r="VEI178" s="597"/>
      <c r="VEJ178" s="589"/>
      <c r="VEK178" s="587"/>
      <c r="VEL178" s="588"/>
      <c r="VEM178" s="597"/>
      <c r="VEN178" s="589"/>
      <c r="VEO178" s="587"/>
      <c r="VEP178" s="588"/>
      <c r="VEQ178" s="597"/>
      <c r="VER178" s="589"/>
      <c r="VES178" s="587"/>
      <c r="VET178" s="588"/>
      <c r="VEU178" s="597"/>
      <c r="VEV178" s="589"/>
      <c r="VEW178" s="587"/>
      <c r="VEX178" s="588"/>
      <c r="VEY178" s="597"/>
      <c r="VEZ178" s="589"/>
      <c r="VFA178" s="587"/>
      <c r="VFB178" s="588"/>
      <c r="VFC178" s="597"/>
      <c r="VFD178" s="589"/>
      <c r="VFE178" s="587"/>
      <c r="VFF178" s="588"/>
      <c r="VFG178" s="597"/>
      <c r="VFH178" s="589"/>
      <c r="VFI178" s="587"/>
      <c r="VFJ178" s="588"/>
      <c r="VFK178" s="597"/>
      <c r="VFL178" s="589"/>
      <c r="VFM178" s="587"/>
      <c r="VFN178" s="588"/>
      <c r="VFO178" s="597"/>
      <c r="VFP178" s="589"/>
      <c r="VFQ178" s="587"/>
      <c r="VFR178" s="588"/>
      <c r="VFS178" s="597"/>
      <c r="VFT178" s="589"/>
      <c r="VFU178" s="587"/>
      <c r="VFV178" s="588"/>
      <c r="VFW178" s="597"/>
      <c r="VFX178" s="589"/>
      <c r="VFY178" s="587"/>
      <c r="VFZ178" s="588"/>
      <c r="VGA178" s="597"/>
      <c r="VGB178" s="589"/>
      <c r="VGC178" s="587"/>
      <c r="VGD178" s="588"/>
      <c r="VGE178" s="597"/>
      <c r="VGF178" s="589"/>
      <c r="VGG178" s="587"/>
      <c r="VGH178" s="588"/>
      <c r="VGI178" s="597"/>
      <c r="VGJ178" s="589"/>
      <c r="VGK178" s="587"/>
      <c r="VGL178" s="588"/>
      <c r="VGM178" s="597"/>
      <c r="VGN178" s="589"/>
      <c r="VGO178" s="587"/>
      <c r="VGP178" s="588"/>
      <c r="VGQ178" s="597"/>
      <c r="VGR178" s="589"/>
      <c r="VGS178" s="587"/>
      <c r="VGT178" s="588"/>
      <c r="VGU178" s="597"/>
      <c r="VGV178" s="589"/>
      <c r="VGW178" s="587"/>
      <c r="VGX178" s="588"/>
      <c r="VGY178" s="597"/>
      <c r="VGZ178" s="589"/>
      <c r="VHA178" s="587"/>
      <c r="VHB178" s="588"/>
      <c r="VHC178" s="597"/>
      <c r="VHD178" s="589"/>
      <c r="VHE178" s="587"/>
      <c r="VHF178" s="588"/>
      <c r="VHG178" s="597"/>
      <c r="VHH178" s="589"/>
      <c r="VHI178" s="587"/>
      <c r="VHJ178" s="588"/>
      <c r="VHK178" s="597"/>
      <c r="VHL178" s="589"/>
      <c r="VHM178" s="587"/>
      <c r="VHN178" s="588"/>
      <c r="VHO178" s="597"/>
      <c r="VHP178" s="589"/>
      <c r="VHQ178" s="587"/>
      <c r="VHR178" s="588"/>
      <c r="VHS178" s="597"/>
      <c r="VHT178" s="589"/>
      <c r="VHU178" s="587"/>
      <c r="VHV178" s="588"/>
      <c r="VHW178" s="597"/>
      <c r="VHX178" s="589"/>
      <c r="VHY178" s="587"/>
      <c r="VHZ178" s="588"/>
      <c r="VIA178" s="597"/>
      <c r="VIB178" s="589"/>
      <c r="VIC178" s="587"/>
      <c r="VID178" s="588"/>
      <c r="VIE178" s="597"/>
      <c r="VIF178" s="589"/>
      <c r="VIG178" s="587"/>
      <c r="VIH178" s="588"/>
      <c r="VII178" s="597"/>
      <c r="VIJ178" s="589"/>
      <c r="VIK178" s="587"/>
      <c r="VIL178" s="588"/>
      <c r="VIM178" s="597"/>
      <c r="VIN178" s="589"/>
      <c r="VIO178" s="587"/>
      <c r="VIP178" s="588"/>
      <c r="VIQ178" s="597"/>
      <c r="VIR178" s="589"/>
      <c r="VIS178" s="587"/>
      <c r="VIT178" s="588"/>
      <c r="VIU178" s="597"/>
      <c r="VIV178" s="589"/>
      <c r="VIW178" s="587"/>
      <c r="VIX178" s="588"/>
      <c r="VIY178" s="597"/>
      <c r="VIZ178" s="589"/>
      <c r="VJA178" s="587"/>
      <c r="VJB178" s="588"/>
      <c r="VJC178" s="597"/>
      <c r="VJD178" s="589"/>
      <c r="VJE178" s="587"/>
      <c r="VJF178" s="588"/>
      <c r="VJG178" s="597"/>
      <c r="VJH178" s="589"/>
      <c r="VJI178" s="587"/>
      <c r="VJJ178" s="588"/>
      <c r="VJK178" s="597"/>
      <c r="VJL178" s="589"/>
      <c r="VJM178" s="587"/>
      <c r="VJN178" s="588"/>
      <c r="VJO178" s="597"/>
      <c r="VJP178" s="589"/>
      <c r="VJQ178" s="587"/>
      <c r="VJR178" s="588"/>
      <c r="VJS178" s="597"/>
      <c r="VJT178" s="589"/>
      <c r="VJU178" s="587"/>
      <c r="VJV178" s="588"/>
      <c r="VJW178" s="597"/>
      <c r="VJX178" s="589"/>
      <c r="VJY178" s="587"/>
      <c r="VJZ178" s="588"/>
      <c r="VKA178" s="597"/>
      <c r="VKB178" s="589"/>
      <c r="VKC178" s="587"/>
      <c r="VKD178" s="588"/>
      <c r="VKE178" s="597"/>
      <c r="VKF178" s="589"/>
      <c r="VKG178" s="587"/>
      <c r="VKH178" s="588"/>
      <c r="VKI178" s="597"/>
      <c r="VKJ178" s="589"/>
      <c r="VKK178" s="587"/>
      <c r="VKL178" s="588"/>
      <c r="VKM178" s="597"/>
      <c r="VKN178" s="589"/>
      <c r="VKO178" s="587"/>
      <c r="VKP178" s="588"/>
      <c r="VKQ178" s="597"/>
      <c r="VKR178" s="589"/>
      <c r="VKS178" s="587"/>
      <c r="VKT178" s="588"/>
      <c r="VKU178" s="597"/>
      <c r="VKV178" s="589"/>
      <c r="VKW178" s="587"/>
      <c r="VKX178" s="588"/>
      <c r="VKY178" s="597"/>
      <c r="VKZ178" s="589"/>
      <c r="VLA178" s="587"/>
      <c r="VLB178" s="588"/>
      <c r="VLC178" s="597"/>
      <c r="VLD178" s="589"/>
      <c r="VLE178" s="587"/>
      <c r="VLF178" s="588"/>
      <c r="VLG178" s="597"/>
      <c r="VLH178" s="589"/>
      <c r="VLI178" s="587"/>
      <c r="VLJ178" s="588"/>
      <c r="VLK178" s="597"/>
      <c r="VLL178" s="589"/>
      <c r="VLM178" s="587"/>
      <c r="VLN178" s="588"/>
      <c r="VLO178" s="597"/>
      <c r="VLP178" s="589"/>
      <c r="VLQ178" s="587"/>
      <c r="VLR178" s="588"/>
      <c r="VLS178" s="597"/>
      <c r="VLT178" s="589"/>
      <c r="VLU178" s="587"/>
      <c r="VLV178" s="588"/>
      <c r="VLW178" s="597"/>
      <c r="VLX178" s="589"/>
      <c r="VLY178" s="587"/>
      <c r="VLZ178" s="588"/>
      <c r="VMA178" s="597"/>
      <c r="VMB178" s="589"/>
      <c r="VMC178" s="587"/>
      <c r="VMD178" s="588"/>
      <c r="VME178" s="597"/>
      <c r="VMF178" s="589"/>
      <c r="VMG178" s="587"/>
      <c r="VMH178" s="588"/>
      <c r="VMI178" s="597"/>
      <c r="VMJ178" s="589"/>
      <c r="VMK178" s="587"/>
      <c r="VML178" s="588"/>
      <c r="VMM178" s="597"/>
      <c r="VMN178" s="589"/>
      <c r="VMO178" s="587"/>
      <c r="VMP178" s="588"/>
      <c r="VMQ178" s="597"/>
      <c r="VMR178" s="589"/>
      <c r="VMS178" s="587"/>
      <c r="VMT178" s="588"/>
      <c r="VMU178" s="597"/>
      <c r="VMV178" s="589"/>
      <c r="VMW178" s="587"/>
      <c r="VMX178" s="588"/>
      <c r="VMY178" s="597"/>
      <c r="VMZ178" s="589"/>
      <c r="VNA178" s="587"/>
      <c r="VNB178" s="588"/>
      <c r="VNC178" s="597"/>
      <c r="VND178" s="589"/>
      <c r="VNE178" s="587"/>
      <c r="VNF178" s="588"/>
      <c r="VNG178" s="597"/>
      <c r="VNH178" s="589"/>
      <c r="VNI178" s="587"/>
      <c r="VNJ178" s="588"/>
      <c r="VNK178" s="597"/>
      <c r="VNL178" s="589"/>
      <c r="VNM178" s="587"/>
      <c r="VNN178" s="588"/>
      <c r="VNO178" s="597"/>
      <c r="VNP178" s="589"/>
      <c r="VNQ178" s="587"/>
      <c r="VNR178" s="588"/>
      <c r="VNS178" s="597"/>
      <c r="VNT178" s="589"/>
      <c r="VNU178" s="587"/>
      <c r="VNV178" s="588"/>
      <c r="VNW178" s="597"/>
      <c r="VNX178" s="589"/>
      <c r="VNY178" s="587"/>
      <c r="VNZ178" s="588"/>
      <c r="VOA178" s="597"/>
      <c r="VOB178" s="589"/>
      <c r="VOC178" s="587"/>
      <c r="VOD178" s="588"/>
      <c r="VOE178" s="597"/>
      <c r="VOF178" s="589"/>
      <c r="VOG178" s="587"/>
      <c r="VOH178" s="588"/>
      <c r="VOI178" s="597"/>
      <c r="VOJ178" s="589"/>
      <c r="VOK178" s="587"/>
      <c r="VOL178" s="588"/>
      <c r="VOM178" s="597"/>
      <c r="VON178" s="589"/>
      <c r="VOO178" s="587"/>
      <c r="VOP178" s="588"/>
      <c r="VOQ178" s="597"/>
      <c r="VOR178" s="589"/>
      <c r="VOS178" s="587"/>
      <c r="VOT178" s="588"/>
      <c r="VOU178" s="597"/>
      <c r="VOV178" s="589"/>
      <c r="VOW178" s="587"/>
      <c r="VOX178" s="588"/>
      <c r="VOY178" s="597"/>
      <c r="VOZ178" s="589"/>
      <c r="VPA178" s="587"/>
      <c r="VPB178" s="588"/>
      <c r="VPC178" s="597"/>
      <c r="VPD178" s="589"/>
      <c r="VPE178" s="587"/>
      <c r="VPF178" s="588"/>
      <c r="VPG178" s="597"/>
      <c r="VPH178" s="589"/>
      <c r="VPI178" s="587"/>
      <c r="VPJ178" s="588"/>
      <c r="VPK178" s="597"/>
      <c r="VPL178" s="589"/>
      <c r="VPM178" s="587"/>
      <c r="VPN178" s="588"/>
      <c r="VPO178" s="597"/>
      <c r="VPP178" s="589"/>
      <c r="VPQ178" s="587"/>
      <c r="VPR178" s="588"/>
      <c r="VPS178" s="597"/>
      <c r="VPT178" s="589"/>
      <c r="VPU178" s="587"/>
      <c r="VPV178" s="588"/>
      <c r="VPW178" s="597"/>
      <c r="VPX178" s="589"/>
      <c r="VPY178" s="587"/>
      <c r="VPZ178" s="588"/>
      <c r="VQA178" s="597"/>
      <c r="VQB178" s="589"/>
      <c r="VQC178" s="587"/>
      <c r="VQD178" s="588"/>
      <c r="VQE178" s="597"/>
      <c r="VQF178" s="589"/>
      <c r="VQG178" s="587"/>
      <c r="VQH178" s="588"/>
      <c r="VQI178" s="597"/>
      <c r="VQJ178" s="589"/>
      <c r="VQK178" s="587"/>
      <c r="VQL178" s="588"/>
      <c r="VQM178" s="597"/>
      <c r="VQN178" s="589"/>
      <c r="VQO178" s="587"/>
      <c r="VQP178" s="588"/>
      <c r="VQQ178" s="597"/>
      <c r="VQR178" s="589"/>
      <c r="VQS178" s="587"/>
      <c r="VQT178" s="588"/>
      <c r="VQU178" s="597"/>
      <c r="VQV178" s="589"/>
      <c r="VQW178" s="587"/>
      <c r="VQX178" s="588"/>
      <c r="VQY178" s="597"/>
      <c r="VQZ178" s="589"/>
      <c r="VRA178" s="587"/>
      <c r="VRB178" s="588"/>
      <c r="VRC178" s="597"/>
      <c r="VRD178" s="589"/>
      <c r="VRE178" s="587"/>
      <c r="VRF178" s="588"/>
      <c r="VRG178" s="597"/>
      <c r="VRH178" s="589"/>
      <c r="VRI178" s="587"/>
      <c r="VRJ178" s="588"/>
      <c r="VRK178" s="597"/>
      <c r="VRL178" s="589"/>
      <c r="VRM178" s="587"/>
      <c r="VRN178" s="588"/>
      <c r="VRO178" s="597"/>
      <c r="VRP178" s="589"/>
      <c r="VRQ178" s="587"/>
      <c r="VRR178" s="588"/>
      <c r="VRS178" s="597"/>
      <c r="VRT178" s="589"/>
      <c r="VRU178" s="587"/>
      <c r="VRV178" s="588"/>
      <c r="VRW178" s="597"/>
      <c r="VRX178" s="589"/>
      <c r="VRY178" s="587"/>
      <c r="VRZ178" s="588"/>
      <c r="VSA178" s="597"/>
      <c r="VSB178" s="589"/>
      <c r="VSC178" s="587"/>
      <c r="VSD178" s="588"/>
      <c r="VSE178" s="597"/>
      <c r="VSF178" s="589"/>
      <c r="VSG178" s="587"/>
      <c r="VSH178" s="588"/>
      <c r="VSI178" s="597"/>
      <c r="VSJ178" s="589"/>
      <c r="VSK178" s="587"/>
      <c r="VSL178" s="588"/>
      <c r="VSM178" s="597"/>
      <c r="VSN178" s="589"/>
      <c r="VSO178" s="587"/>
      <c r="VSP178" s="588"/>
      <c r="VSQ178" s="597"/>
      <c r="VSR178" s="589"/>
      <c r="VSS178" s="587"/>
      <c r="VST178" s="588"/>
      <c r="VSU178" s="597"/>
      <c r="VSV178" s="589"/>
      <c r="VSW178" s="587"/>
      <c r="VSX178" s="588"/>
      <c r="VSY178" s="597"/>
      <c r="VSZ178" s="589"/>
      <c r="VTA178" s="587"/>
      <c r="VTB178" s="588"/>
      <c r="VTC178" s="597"/>
      <c r="VTD178" s="589"/>
      <c r="VTE178" s="587"/>
      <c r="VTF178" s="588"/>
      <c r="VTG178" s="597"/>
      <c r="VTH178" s="589"/>
      <c r="VTI178" s="587"/>
      <c r="VTJ178" s="588"/>
      <c r="VTK178" s="597"/>
      <c r="VTL178" s="589"/>
      <c r="VTM178" s="587"/>
      <c r="VTN178" s="588"/>
      <c r="VTO178" s="597"/>
      <c r="VTP178" s="589"/>
      <c r="VTQ178" s="587"/>
      <c r="VTR178" s="588"/>
      <c r="VTS178" s="597"/>
      <c r="VTT178" s="589"/>
      <c r="VTU178" s="587"/>
      <c r="VTV178" s="588"/>
      <c r="VTW178" s="597"/>
      <c r="VTX178" s="589"/>
      <c r="VTY178" s="587"/>
      <c r="VTZ178" s="588"/>
      <c r="VUA178" s="597"/>
      <c r="VUB178" s="589"/>
      <c r="VUC178" s="587"/>
      <c r="VUD178" s="588"/>
      <c r="VUE178" s="597"/>
      <c r="VUF178" s="589"/>
      <c r="VUG178" s="587"/>
      <c r="VUH178" s="588"/>
      <c r="VUI178" s="597"/>
      <c r="VUJ178" s="589"/>
      <c r="VUK178" s="587"/>
      <c r="VUL178" s="588"/>
      <c r="VUM178" s="597"/>
      <c r="VUN178" s="589"/>
      <c r="VUO178" s="587"/>
      <c r="VUP178" s="588"/>
      <c r="VUQ178" s="597"/>
      <c r="VUR178" s="589"/>
      <c r="VUS178" s="587"/>
      <c r="VUT178" s="588"/>
      <c r="VUU178" s="597"/>
      <c r="VUV178" s="589"/>
      <c r="VUW178" s="587"/>
      <c r="VUX178" s="588"/>
      <c r="VUY178" s="597"/>
      <c r="VUZ178" s="589"/>
      <c r="VVA178" s="587"/>
      <c r="VVB178" s="588"/>
      <c r="VVC178" s="597"/>
      <c r="VVD178" s="589"/>
      <c r="VVE178" s="587"/>
      <c r="VVF178" s="588"/>
      <c r="VVG178" s="597"/>
      <c r="VVH178" s="589"/>
      <c r="VVI178" s="587"/>
      <c r="VVJ178" s="588"/>
      <c r="VVK178" s="597"/>
      <c r="VVL178" s="589"/>
      <c r="VVM178" s="587"/>
      <c r="VVN178" s="588"/>
      <c r="VVO178" s="597"/>
      <c r="VVP178" s="589"/>
      <c r="VVQ178" s="587"/>
      <c r="VVR178" s="588"/>
      <c r="VVS178" s="597"/>
      <c r="VVT178" s="589"/>
      <c r="VVU178" s="587"/>
      <c r="VVV178" s="588"/>
      <c r="VVW178" s="597"/>
      <c r="VVX178" s="589"/>
      <c r="VVY178" s="587"/>
      <c r="VVZ178" s="588"/>
      <c r="VWA178" s="597"/>
      <c r="VWB178" s="589"/>
      <c r="VWC178" s="587"/>
      <c r="VWD178" s="588"/>
      <c r="VWE178" s="597"/>
      <c r="VWF178" s="589"/>
      <c r="VWG178" s="587"/>
      <c r="VWH178" s="588"/>
      <c r="VWI178" s="597"/>
      <c r="VWJ178" s="589"/>
      <c r="VWK178" s="587"/>
      <c r="VWL178" s="588"/>
      <c r="VWM178" s="597"/>
      <c r="VWN178" s="589"/>
      <c r="VWO178" s="587"/>
      <c r="VWP178" s="588"/>
      <c r="VWQ178" s="597"/>
      <c r="VWR178" s="589"/>
      <c r="VWS178" s="587"/>
      <c r="VWT178" s="588"/>
      <c r="VWU178" s="597"/>
      <c r="VWV178" s="589"/>
      <c r="VWW178" s="587"/>
      <c r="VWX178" s="588"/>
      <c r="VWY178" s="597"/>
      <c r="VWZ178" s="589"/>
      <c r="VXA178" s="587"/>
      <c r="VXB178" s="588"/>
      <c r="VXC178" s="597"/>
      <c r="VXD178" s="589"/>
      <c r="VXE178" s="587"/>
      <c r="VXF178" s="588"/>
      <c r="VXG178" s="597"/>
      <c r="VXH178" s="589"/>
      <c r="VXI178" s="587"/>
      <c r="VXJ178" s="588"/>
      <c r="VXK178" s="597"/>
      <c r="VXL178" s="589"/>
      <c r="VXM178" s="587"/>
      <c r="VXN178" s="588"/>
      <c r="VXO178" s="597"/>
      <c r="VXP178" s="589"/>
      <c r="VXQ178" s="587"/>
      <c r="VXR178" s="588"/>
      <c r="VXS178" s="597"/>
      <c r="VXT178" s="589"/>
      <c r="VXU178" s="587"/>
      <c r="VXV178" s="588"/>
      <c r="VXW178" s="597"/>
      <c r="VXX178" s="589"/>
      <c r="VXY178" s="587"/>
      <c r="VXZ178" s="588"/>
      <c r="VYA178" s="597"/>
      <c r="VYB178" s="589"/>
      <c r="VYC178" s="587"/>
      <c r="VYD178" s="588"/>
      <c r="VYE178" s="597"/>
      <c r="VYF178" s="589"/>
      <c r="VYG178" s="587"/>
      <c r="VYH178" s="588"/>
      <c r="VYI178" s="597"/>
      <c r="VYJ178" s="589"/>
      <c r="VYK178" s="587"/>
      <c r="VYL178" s="588"/>
      <c r="VYM178" s="597"/>
      <c r="VYN178" s="589"/>
      <c r="VYO178" s="587"/>
      <c r="VYP178" s="588"/>
      <c r="VYQ178" s="597"/>
      <c r="VYR178" s="589"/>
      <c r="VYS178" s="587"/>
      <c r="VYT178" s="588"/>
      <c r="VYU178" s="597"/>
      <c r="VYV178" s="589"/>
      <c r="VYW178" s="587"/>
      <c r="VYX178" s="588"/>
      <c r="VYY178" s="597"/>
      <c r="VYZ178" s="589"/>
      <c r="VZA178" s="587"/>
      <c r="VZB178" s="588"/>
      <c r="VZC178" s="597"/>
      <c r="VZD178" s="589"/>
      <c r="VZE178" s="587"/>
      <c r="VZF178" s="588"/>
      <c r="VZG178" s="597"/>
      <c r="VZH178" s="589"/>
      <c r="VZI178" s="587"/>
      <c r="VZJ178" s="588"/>
      <c r="VZK178" s="597"/>
      <c r="VZL178" s="589"/>
      <c r="VZM178" s="587"/>
      <c r="VZN178" s="588"/>
      <c r="VZO178" s="597"/>
      <c r="VZP178" s="589"/>
      <c r="VZQ178" s="587"/>
      <c r="VZR178" s="588"/>
      <c r="VZS178" s="597"/>
      <c r="VZT178" s="589"/>
      <c r="VZU178" s="587"/>
      <c r="VZV178" s="588"/>
      <c r="VZW178" s="597"/>
      <c r="VZX178" s="589"/>
      <c r="VZY178" s="587"/>
      <c r="VZZ178" s="588"/>
      <c r="WAA178" s="597"/>
      <c r="WAB178" s="589"/>
      <c r="WAC178" s="587"/>
      <c r="WAD178" s="588"/>
      <c r="WAE178" s="597"/>
      <c r="WAF178" s="589"/>
      <c r="WAG178" s="587"/>
      <c r="WAH178" s="588"/>
      <c r="WAI178" s="597"/>
      <c r="WAJ178" s="589"/>
      <c r="WAK178" s="587"/>
      <c r="WAL178" s="588"/>
      <c r="WAM178" s="597"/>
      <c r="WAN178" s="589"/>
      <c r="WAO178" s="587"/>
      <c r="WAP178" s="588"/>
      <c r="WAQ178" s="597"/>
      <c r="WAR178" s="589"/>
      <c r="WAS178" s="587"/>
      <c r="WAT178" s="588"/>
      <c r="WAU178" s="597"/>
      <c r="WAV178" s="589"/>
      <c r="WAW178" s="587"/>
      <c r="WAX178" s="588"/>
      <c r="WAY178" s="597"/>
      <c r="WAZ178" s="589"/>
      <c r="WBA178" s="587"/>
      <c r="WBB178" s="588"/>
      <c r="WBC178" s="597"/>
      <c r="WBD178" s="589"/>
      <c r="WBE178" s="587"/>
      <c r="WBF178" s="588"/>
      <c r="WBG178" s="597"/>
      <c r="WBH178" s="589"/>
      <c r="WBI178" s="587"/>
      <c r="WBJ178" s="588"/>
      <c r="WBK178" s="597"/>
      <c r="WBL178" s="589"/>
      <c r="WBM178" s="587"/>
      <c r="WBN178" s="588"/>
      <c r="WBO178" s="597"/>
      <c r="WBP178" s="589"/>
      <c r="WBQ178" s="587"/>
      <c r="WBR178" s="588"/>
      <c r="WBS178" s="597"/>
      <c r="WBT178" s="589"/>
      <c r="WBU178" s="587"/>
      <c r="WBV178" s="588"/>
      <c r="WBW178" s="597"/>
      <c r="WBX178" s="589"/>
      <c r="WBY178" s="587"/>
      <c r="WBZ178" s="588"/>
      <c r="WCA178" s="597"/>
      <c r="WCB178" s="589"/>
      <c r="WCC178" s="587"/>
      <c r="WCD178" s="588"/>
      <c r="WCE178" s="597"/>
      <c r="WCF178" s="589"/>
      <c r="WCG178" s="587"/>
      <c r="WCH178" s="588"/>
      <c r="WCI178" s="597"/>
      <c r="WCJ178" s="589"/>
      <c r="WCK178" s="587"/>
      <c r="WCL178" s="588"/>
      <c r="WCM178" s="597"/>
      <c r="WCN178" s="589"/>
      <c r="WCO178" s="587"/>
      <c r="WCP178" s="588"/>
      <c r="WCQ178" s="597"/>
      <c r="WCR178" s="589"/>
      <c r="WCS178" s="587"/>
      <c r="WCT178" s="588"/>
      <c r="WCU178" s="597"/>
      <c r="WCV178" s="589"/>
      <c r="WCW178" s="587"/>
      <c r="WCX178" s="588"/>
      <c r="WCY178" s="597"/>
      <c r="WCZ178" s="589"/>
      <c r="WDA178" s="587"/>
      <c r="WDB178" s="588"/>
      <c r="WDC178" s="597"/>
      <c r="WDD178" s="589"/>
      <c r="WDE178" s="587"/>
      <c r="WDF178" s="588"/>
      <c r="WDG178" s="597"/>
      <c r="WDH178" s="589"/>
      <c r="WDI178" s="587"/>
      <c r="WDJ178" s="588"/>
      <c r="WDK178" s="597"/>
      <c r="WDL178" s="589"/>
      <c r="WDM178" s="587"/>
      <c r="WDN178" s="588"/>
      <c r="WDO178" s="597"/>
      <c r="WDP178" s="589"/>
      <c r="WDQ178" s="587"/>
      <c r="WDR178" s="588"/>
      <c r="WDS178" s="597"/>
      <c r="WDT178" s="589"/>
      <c r="WDU178" s="587"/>
      <c r="WDV178" s="588"/>
      <c r="WDW178" s="597"/>
      <c r="WDX178" s="589"/>
      <c r="WDY178" s="587"/>
      <c r="WDZ178" s="588"/>
      <c r="WEA178" s="597"/>
      <c r="WEB178" s="589"/>
      <c r="WEC178" s="587"/>
      <c r="WED178" s="588"/>
      <c r="WEE178" s="597"/>
      <c r="WEF178" s="589"/>
      <c r="WEG178" s="587"/>
      <c r="WEH178" s="588"/>
      <c r="WEI178" s="597"/>
      <c r="WEJ178" s="589"/>
      <c r="WEK178" s="587"/>
      <c r="WEL178" s="588"/>
      <c r="WEM178" s="597"/>
      <c r="WEN178" s="589"/>
      <c r="WEO178" s="587"/>
      <c r="WEP178" s="588"/>
      <c r="WEQ178" s="597"/>
      <c r="WER178" s="589"/>
      <c r="WES178" s="587"/>
      <c r="WET178" s="588"/>
      <c r="WEU178" s="597"/>
      <c r="WEV178" s="589"/>
      <c r="WEW178" s="587"/>
      <c r="WEX178" s="588"/>
      <c r="WEY178" s="597"/>
      <c r="WEZ178" s="589"/>
      <c r="WFA178" s="587"/>
      <c r="WFB178" s="588"/>
      <c r="WFC178" s="597"/>
      <c r="WFD178" s="589"/>
      <c r="WFE178" s="587"/>
      <c r="WFF178" s="588"/>
      <c r="WFG178" s="597"/>
      <c r="WFH178" s="589"/>
      <c r="WFI178" s="587"/>
      <c r="WFJ178" s="588"/>
      <c r="WFK178" s="597"/>
      <c r="WFL178" s="589"/>
      <c r="WFM178" s="587"/>
      <c r="WFN178" s="588"/>
      <c r="WFO178" s="597"/>
      <c r="WFP178" s="589"/>
      <c r="WFQ178" s="587"/>
      <c r="WFR178" s="588"/>
      <c r="WFS178" s="597"/>
      <c r="WFT178" s="589"/>
      <c r="WFU178" s="587"/>
      <c r="WFV178" s="588"/>
      <c r="WFW178" s="597"/>
      <c r="WFX178" s="589"/>
      <c r="WFY178" s="587"/>
      <c r="WFZ178" s="588"/>
      <c r="WGA178" s="597"/>
      <c r="WGB178" s="589"/>
      <c r="WGC178" s="587"/>
      <c r="WGD178" s="588"/>
      <c r="WGE178" s="597"/>
      <c r="WGF178" s="589"/>
      <c r="WGG178" s="587"/>
      <c r="WGH178" s="588"/>
      <c r="WGI178" s="597"/>
      <c r="WGJ178" s="589"/>
      <c r="WGK178" s="587"/>
      <c r="WGL178" s="588"/>
      <c r="WGM178" s="597"/>
      <c r="WGN178" s="589"/>
      <c r="WGO178" s="587"/>
      <c r="WGP178" s="588"/>
      <c r="WGQ178" s="597"/>
      <c r="WGR178" s="589"/>
      <c r="WGS178" s="587"/>
      <c r="WGT178" s="588"/>
      <c r="WGU178" s="597"/>
      <c r="WGV178" s="589"/>
      <c r="WGW178" s="587"/>
      <c r="WGX178" s="588"/>
      <c r="WGY178" s="597"/>
      <c r="WGZ178" s="589"/>
      <c r="WHA178" s="587"/>
      <c r="WHB178" s="588"/>
      <c r="WHC178" s="597"/>
      <c r="WHD178" s="589"/>
      <c r="WHE178" s="587"/>
      <c r="WHF178" s="588"/>
      <c r="WHG178" s="597"/>
      <c r="WHH178" s="589"/>
      <c r="WHI178" s="587"/>
      <c r="WHJ178" s="588"/>
      <c r="WHK178" s="597"/>
      <c r="WHL178" s="589"/>
      <c r="WHM178" s="587"/>
      <c r="WHN178" s="588"/>
      <c r="WHO178" s="597"/>
      <c r="WHP178" s="589"/>
      <c r="WHQ178" s="587"/>
      <c r="WHR178" s="588"/>
      <c r="WHS178" s="597"/>
      <c r="WHT178" s="589"/>
      <c r="WHU178" s="587"/>
      <c r="WHV178" s="588"/>
      <c r="WHW178" s="597"/>
      <c r="WHX178" s="589"/>
      <c r="WHY178" s="587"/>
      <c r="WHZ178" s="588"/>
      <c r="WIA178" s="597"/>
      <c r="WIB178" s="589"/>
      <c r="WIC178" s="587"/>
      <c r="WID178" s="588"/>
      <c r="WIE178" s="597"/>
      <c r="WIF178" s="589"/>
      <c r="WIG178" s="587"/>
      <c r="WIH178" s="588"/>
      <c r="WII178" s="597"/>
      <c r="WIJ178" s="589"/>
      <c r="WIK178" s="587"/>
      <c r="WIL178" s="588"/>
      <c r="WIM178" s="597"/>
      <c r="WIN178" s="589"/>
      <c r="WIO178" s="587"/>
      <c r="WIP178" s="588"/>
      <c r="WIQ178" s="597"/>
      <c r="WIR178" s="589"/>
      <c r="WIS178" s="587"/>
      <c r="WIT178" s="588"/>
      <c r="WIU178" s="597"/>
      <c r="WIV178" s="589"/>
      <c r="WIW178" s="587"/>
      <c r="WIX178" s="588"/>
      <c r="WIY178" s="597"/>
      <c r="WIZ178" s="589"/>
      <c r="WJA178" s="587"/>
      <c r="WJB178" s="588"/>
      <c r="WJC178" s="597"/>
      <c r="WJD178" s="589"/>
      <c r="WJE178" s="587"/>
      <c r="WJF178" s="588"/>
      <c r="WJG178" s="597"/>
      <c r="WJH178" s="589"/>
      <c r="WJI178" s="587"/>
      <c r="WJJ178" s="588"/>
      <c r="WJK178" s="597"/>
      <c r="WJL178" s="589"/>
      <c r="WJM178" s="587"/>
      <c r="WJN178" s="588"/>
      <c r="WJO178" s="597"/>
      <c r="WJP178" s="589"/>
      <c r="WJQ178" s="587"/>
      <c r="WJR178" s="588"/>
      <c r="WJS178" s="597"/>
      <c r="WJT178" s="589"/>
      <c r="WJU178" s="587"/>
      <c r="WJV178" s="588"/>
      <c r="WJW178" s="597"/>
      <c r="WJX178" s="589"/>
      <c r="WJY178" s="587"/>
      <c r="WJZ178" s="588"/>
      <c r="WKA178" s="597"/>
      <c r="WKB178" s="589"/>
      <c r="WKC178" s="587"/>
      <c r="WKD178" s="588"/>
      <c r="WKE178" s="597"/>
      <c r="WKF178" s="589"/>
      <c r="WKG178" s="587"/>
      <c r="WKH178" s="588"/>
      <c r="WKI178" s="597"/>
      <c r="WKJ178" s="589"/>
      <c r="WKK178" s="587"/>
      <c r="WKL178" s="588"/>
      <c r="WKM178" s="597"/>
      <c r="WKN178" s="589"/>
      <c r="WKO178" s="587"/>
      <c r="WKP178" s="588"/>
      <c r="WKQ178" s="597"/>
      <c r="WKR178" s="589"/>
      <c r="WKS178" s="587"/>
      <c r="WKT178" s="588"/>
      <c r="WKU178" s="597"/>
      <c r="WKV178" s="589"/>
      <c r="WKW178" s="587"/>
      <c r="WKX178" s="588"/>
      <c r="WKY178" s="597"/>
      <c r="WKZ178" s="589"/>
      <c r="WLA178" s="587"/>
      <c r="WLB178" s="588"/>
      <c r="WLC178" s="597"/>
      <c r="WLD178" s="589"/>
      <c r="WLE178" s="587"/>
      <c r="WLF178" s="588"/>
      <c r="WLG178" s="597"/>
      <c r="WLH178" s="589"/>
      <c r="WLI178" s="587"/>
      <c r="WLJ178" s="588"/>
      <c r="WLK178" s="597"/>
      <c r="WLL178" s="589"/>
      <c r="WLM178" s="587"/>
      <c r="WLN178" s="588"/>
      <c r="WLO178" s="597"/>
      <c r="WLP178" s="589"/>
      <c r="WLQ178" s="587"/>
      <c r="WLR178" s="588"/>
      <c r="WLS178" s="597"/>
      <c r="WLT178" s="589"/>
      <c r="WLU178" s="587"/>
      <c r="WLV178" s="588"/>
      <c r="WLW178" s="597"/>
      <c r="WLX178" s="589"/>
      <c r="WLY178" s="587"/>
      <c r="WLZ178" s="588"/>
      <c r="WMA178" s="597"/>
      <c r="WMB178" s="589"/>
      <c r="WMC178" s="587"/>
      <c r="WMD178" s="588"/>
      <c r="WME178" s="597"/>
      <c r="WMF178" s="589"/>
      <c r="WMG178" s="587"/>
      <c r="WMH178" s="588"/>
      <c r="WMI178" s="597"/>
      <c r="WMJ178" s="589"/>
      <c r="WMK178" s="587"/>
      <c r="WML178" s="588"/>
      <c r="WMM178" s="597"/>
      <c r="WMN178" s="589"/>
      <c r="WMO178" s="587"/>
      <c r="WMP178" s="588"/>
      <c r="WMQ178" s="597"/>
      <c r="WMR178" s="589"/>
      <c r="WMS178" s="587"/>
      <c r="WMT178" s="588"/>
      <c r="WMU178" s="597"/>
      <c r="WMV178" s="589"/>
      <c r="WMW178" s="587"/>
      <c r="WMX178" s="588"/>
      <c r="WMY178" s="597"/>
      <c r="WMZ178" s="589"/>
      <c r="WNA178" s="587"/>
      <c r="WNB178" s="588"/>
      <c r="WNC178" s="597"/>
      <c r="WND178" s="589"/>
      <c r="WNE178" s="587"/>
      <c r="WNF178" s="588"/>
      <c r="WNG178" s="597"/>
      <c r="WNH178" s="589"/>
      <c r="WNI178" s="587"/>
      <c r="WNJ178" s="588"/>
      <c r="WNK178" s="597"/>
      <c r="WNL178" s="589"/>
      <c r="WNM178" s="587"/>
      <c r="WNN178" s="588"/>
      <c r="WNO178" s="597"/>
      <c r="WNP178" s="589"/>
      <c r="WNQ178" s="587"/>
      <c r="WNR178" s="588"/>
      <c r="WNS178" s="597"/>
      <c r="WNT178" s="589"/>
      <c r="WNU178" s="587"/>
      <c r="WNV178" s="588"/>
      <c r="WNW178" s="597"/>
      <c r="WNX178" s="589"/>
      <c r="WNY178" s="587"/>
      <c r="WNZ178" s="588"/>
      <c r="WOA178" s="597"/>
      <c r="WOB178" s="589"/>
      <c r="WOC178" s="587"/>
      <c r="WOD178" s="588"/>
      <c r="WOE178" s="597"/>
      <c r="WOF178" s="589"/>
      <c r="WOG178" s="587"/>
      <c r="WOH178" s="588"/>
      <c r="WOI178" s="597"/>
      <c r="WOJ178" s="589"/>
      <c r="WOK178" s="587"/>
      <c r="WOL178" s="588"/>
      <c r="WOM178" s="597"/>
      <c r="WON178" s="589"/>
      <c r="WOO178" s="587"/>
      <c r="WOP178" s="588"/>
      <c r="WOQ178" s="597"/>
      <c r="WOR178" s="589"/>
      <c r="WOS178" s="587"/>
      <c r="WOT178" s="588"/>
      <c r="WOU178" s="597"/>
      <c r="WOV178" s="589"/>
      <c r="WOW178" s="587"/>
      <c r="WOX178" s="588"/>
      <c r="WOY178" s="597"/>
      <c r="WOZ178" s="589"/>
      <c r="WPA178" s="587"/>
      <c r="WPB178" s="588"/>
      <c r="WPC178" s="597"/>
      <c r="WPD178" s="589"/>
      <c r="WPE178" s="587"/>
      <c r="WPF178" s="588"/>
      <c r="WPG178" s="597"/>
      <c r="WPH178" s="589"/>
      <c r="WPI178" s="587"/>
      <c r="WPJ178" s="588"/>
      <c r="WPK178" s="597"/>
      <c r="WPL178" s="589"/>
      <c r="WPM178" s="587"/>
      <c r="WPN178" s="588"/>
      <c r="WPO178" s="597"/>
      <c r="WPP178" s="589"/>
      <c r="WPQ178" s="587"/>
      <c r="WPR178" s="588"/>
      <c r="WPS178" s="597"/>
      <c r="WPT178" s="589"/>
      <c r="WPU178" s="587"/>
      <c r="WPV178" s="588"/>
      <c r="WPW178" s="597"/>
      <c r="WPX178" s="589"/>
      <c r="WPY178" s="587"/>
      <c r="WPZ178" s="588"/>
      <c r="WQA178" s="597"/>
      <c r="WQB178" s="589"/>
      <c r="WQC178" s="587"/>
      <c r="WQD178" s="588"/>
      <c r="WQE178" s="597"/>
      <c r="WQF178" s="589"/>
      <c r="WQG178" s="587"/>
      <c r="WQH178" s="588"/>
      <c r="WQI178" s="597"/>
      <c r="WQJ178" s="589"/>
      <c r="WQK178" s="587"/>
      <c r="WQL178" s="588"/>
      <c r="WQM178" s="597"/>
      <c r="WQN178" s="589"/>
      <c r="WQO178" s="587"/>
      <c r="WQP178" s="588"/>
      <c r="WQQ178" s="597"/>
      <c r="WQR178" s="589"/>
      <c r="WQS178" s="587"/>
      <c r="WQT178" s="588"/>
      <c r="WQU178" s="597"/>
      <c r="WQV178" s="589"/>
      <c r="WQW178" s="587"/>
      <c r="WQX178" s="588"/>
      <c r="WQY178" s="597"/>
      <c r="WQZ178" s="589"/>
      <c r="WRA178" s="587"/>
      <c r="WRB178" s="588"/>
      <c r="WRC178" s="597"/>
      <c r="WRD178" s="589"/>
      <c r="WRE178" s="587"/>
      <c r="WRF178" s="588"/>
      <c r="WRG178" s="597"/>
      <c r="WRH178" s="589"/>
      <c r="WRI178" s="587"/>
      <c r="WRJ178" s="588"/>
      <c r="WRK178" s="597"/>
      <c r="WRL178" s="589"/>
      <c r="WRM178" s="587"/>
      <c r="WRN178" s="588"/>
      <c r="WRO178" s="597"/>
      <c r="WRP178" s="589"/>
      <c r="WRQ178" s="587"/>
      <c r="WRR178" s="588"/>
      <c r="WRS178" s="597"/>
      <c r="WRT178" s="589"/>
      <c r="WRU178" s="587"/>
      <c r="WRV178" s="588"/>
      <c r="WRW178" s="597"/>
      <c r="WRX178" s="589"/>
      <c r="WRY178" s="587"/>
      <c r="WRZ178" s="588"/>
      <c r="WSA178" s="597"/>
      <c r="WSB178" s="589"/>
      <c r="WSC178" s="587"/>
      <c r="WSD178" s="588"/>
      <c r="WSE178" s="597"/>
      <c r="WSF178" s="589"/>
      <c r="WSG178" s="587"/>
      <c r="WSH178" s="588"/>
      <c r="WSI178" s="597"/>
      <c r="WSJ178" s="589"/>
      <c r="WSK178" s="587"/>
      <c r="WSL178" s="588"/>
      <c r="WSM178" s="597"/>
      <c r="WSN178" s="589"/>
      <c r="WSO178" s="587"/>
      <c r="WSP178" s="588"/>
      <c r="WSQ178" s="597"/>
      <c r="WSR178" s="589"/>
      <c r="WSS178" s="587"/>
      <c r="WST178" s="588"/>
      <c r="WSU178" s="597"/>
      <c r="WSV178" s="589"/>
      <c r="WSW178" s="587"/>
      <c r="WSX178" s="588"/>
      <c r="WSY178" s="597"/>
      <c r="WSZ178" s="589"/>
      <c r="WTA178" s="587"/>
      <c r="WTB178" s="588"/>
      <c r="WTC178" s="597"/>
      <c r="WTD178" s="589"/>
      <c r="WTE178" s="587"/>
      <c r="WTF178" s="588"/>
      <c r="WTG178" s="597"/>
      <c r="WTH178" s="589"/>
      <c r="WTI178" s="587"/>
      <c r="WTJ178" s="588"/>
      <c r="WTK178" s="597"/>
      <c r="WTL178" s="589"/>
      <c r="WTM178" s="587"/>
      <c r="WTN178" s="588"/>
      <c r="WTO178" s="597"/>
      <c r="WTP178" s="589"/>
      <c r="WTQ178" s="587"/>
      <c r="WTR178" s="588"/>
      <c r="WTS178" s="597"/>
      <c r="WTT178" s="589"/>
      <c r="WTU178" s="587"/>
      <c r="WTV178" s="588"/>
      <c r="WTW178" s="597"/>
      <c r="WTX178" s="589"/>
      <c r="WTY178" s="587"/>
      <c r="WTZ178" s="588"/>
      <c r="WUA178" s="597"/>
      <c r="WUB178" s="589"/>
      <c r="WUC178" s="587"/>
      <c r="WUD178" s="588"/>
      <c r="WUE178" s="597"/>
      <c r="WUF178" s="589"/>
      <c r="WUG178" s="587"/>
      <c r="WUH178" s="588"/>
      <c r="WUI178" s="597"/>
      <c r="WUJ178" s="589"/>
      <c r="WUK178" s="587"/>
      <c r="WUL178" s="588"/>
      <c r="WUM178" s="597"/>
      <c r="WUN178" s="589"/>
      <c r="WUO178" s="587"/>
      <c r="WUP178" s="588"/>
      <c r="WUQ178" s="597"/>
      <c r="WUR178" s="589"/>
      <c r="WUS178" s="587"/>
      <c r="WUT178" s="588"/>
      <c r="WUU178" s="597"/>
      <c r="WUV178" s="589"/>
      <c r="WUW178" s="587"/>
      <c r="WUX178" s="588"/>
      <c r="WUY178" s="597"/>
      <c r="WUZ178" s="589"/>
      <c r="WVA178" s="587"/>
      <c r="WVB178" s="588"/>
      <c r="WVC178" s="597"/>
      <c r="WVD178" s="589"/>
      <c r="WVE178" s="587"/>
      <c r="WVF178" s="588"/>
      <c r="WVG178" s="597"/>
      <c r="WVH178" s="589"/>
      <c r="WVI178" s="587"/>
      <c r="WVJ178" s="588"/>
      <c r="WVK178" s="597"/>
      <c r="WVL178" s="589"/>
      <c r="WVM178" s="587"/>
      <c r="WVN178" s="588"/>
      <c r="WVO178" s="597"/>
      <c r="WVP178" s="589"/>
      <c r="WVQ178" s="587"/>
      <c r="WVR178" s="588"/>
      <c r="WVS178" s="597"/>
      <c r="WVT178" s="589"/>
      <c r="WVU178" s="587"/>
      <c r="WVV178" s="588"/>
      <c r="WVW178" s="597"/>
      <c r="WVX178" s="589"/>
      <c r="WVY178" s="587"/>
      <c r="WVZ178" s="588"/>
      <c r="WWA178" s="597"/>
      <c r="WWB178" s="589"/>
      <c r="WWC178" s="587"/>
      <c r="WWD178" s="588"/>
      <c r="WWE178" s="597"/>
      <c r="WWF178" s="589"/>
      <c r="WWG178" s="587"/>
      <c r="WWH178" s="588"/>
      <c r="WWI178" s="597"/>
      <c r="WWJ178" s="589"/>
      <c r="WWK178" s="587"/>
      <c r="WWL178" s="588"/>
      <c r="WWM178" s="597"/>
      <c r="WWN178" s="589"/>
      <c r="WWO178" s="587"/>
      <c r="WWP178" s="588"/>
      <c r="WWQ178" s="597"/>
      <c r="WWR178" s="589"/>
      <c r="WWS178" s="587"/>
      <c r="WWT178" s="588"/>
      <c r="WWU178" s="597"/>
      <c r="WWV178" s="589"/>
      <c r="WWW178" s="587"/>
      <c r="WWX178" s="588"/>
      <c r="WWY178" s="597"/>
      <c r="WWZ178" s="589"/>
      <c r="WXA178" s="587"/>
      <c r="WXB178" s="588"/>
      <c r="WXC178" s="597"/>
      <c r="WXD178" s="589"/>
      <c r="WXE178" s="587"/>
      <c r="WXF178" s="588"/>
      <c r="WXG178" s="597"/>
      <c r="WXH178" s="589"/>
      <c r="WXI178" s="587"/>
      <c r="WXJ178" s="588"/>
      <c r="WXK178" s="597"/>
      <c r="WXL178" s="589"/>
      <c r="WXM178" s="587"/>
      <c r="WXN178" s="588"/>
      <c r="WXO178" s="597"/>
      <c r="WXP178" s="589"/>
      <c r="WXQ178" s="587"/>
      <c r="WXR178" s="588"/>
      <c r="WXS178" s="597"/>
      <c r="WXT178" s="589"/>
      <c r="WXU178" s="587"/>
      <c r="WXV178" s="588"/>
      <c r="WXW178" s="597"/>
      <c r="WXX178" s="589"/>
      <c r="WXY178" s="587"/>
      <c r="WXZ178" s="588"/>
      <c r="WYA178" s="597"/>
      <c r="WYB178" s="589"/>
      <c r="WYC178" s="587"/>
      <c r="WYD178" s="588"/>
      <c r="WYE178" s="597"/>
      <c r="WYF178" s="589"/>
      <c r="WYG178" s="587"/>
      <c r="WYH178" s="588"/>
      <c r="WYI178" s="597"/>
      <c r="WYJ178" s="589"/>
      <c r="WYK178" s="587"/>
      <c r="WYL178" s="588"/>
      <c r="WYM178" s="597"/>
      <c r="WYN178" s="589"/>
      <c r="WYO178" s="587"/>
      <c r="WYP178" s="588"/>
      <c r="WYQ178" s="597"/>
      <c r="WYR178" s="589"/>
      <c r="WYS178" s="587"/>
      <c r="WYT178" s="588"/>
      <c r="WYU178" s="597"/>
      <c r="WYV178" s="589"/>
      <c r="WYW178" s="587"/>
      <c r="WYX178" s="588"/>
      <c r="WYY178" s="597"/>
      <c r="WYZ178" s="589"/>
      <c r="WZA178" s="587"/>
      <c r="WZB178" s="588"/>
      <c r="WZC178" s="597"/>
      <c r="WZD178" s="589"/>
      <c r="WZE178" s="587"/>
      <c r="WZF178" s="588"/>
      <c r="WZG178" s="597"/>
      <c r="WZH178" s="589"/>
      <c r="WZI178" s="587"/>
      <c r="WZJ178" s="588"/>
      <c r="WZK178" s="597"/>
      <c r="WZL178" s="589"/>
      <c r="WZM178" s="587"/>
      <c r="WZN178" s="588"/>
      <c r="WZO178" s="597"/>
      <c r="WZP178" s="589"/>
      <c r="WZQ178" s="587"/>
      <c r="WZR178" s="588"/>
      <c r="WZS178" s="597"/>
      <c r="WZT178" s="589"/>
      <c r="WZU178" s="587"/>
      <c r="WZV178" s="588"/>
      <c r="WZW178" s="597"/>
      <c r="WZX178" s="589"/>
      <c r="WZY178" s="587"/>
      <c r="WZZ178" s="588"/>
      <c r="XAA178" s="597"/>
      <c r="XAB178" s="589"/>
      <c r="XAC178" s="587"/>
      <c r="XAD178" s="588"/>
      <c r="XAE178" s="597"/>
      <c r="XAF178" s="589"/>
      <c r="XAG178" s="587"/>
      <c r="XAH178" s="588"/>
      <c r="XAI178" s="597"/>
      <c r="XAJ178" s="589"/>
      <c r="XAK178" s="587"/>
      <c r="XAL178" s="588"/>
      <c r="XAM178" s="597"/>
      <c r="XAN178" s="589"/>
      <c r="XAO178" s="587"/>
      <c r="XAP178" s="588"/>
      <c r="XAQ178" s="597"/>
      <c r="XAR178" s="589"/>
      <c r="XAS178" s="587"/>
      <c r="XAT178" s="588"/>
      <c r="XAU178" s="597"/>
      <c r="XAV178" s="589"/>
      <c r="XAW178" s="587"/>
      <c r="XAX178" s="588"/>
      <c r="XAY178" s="597"/>
      <c r="XAZ178" s="589"/>
      <c r="XBA178" s="587"/>
      <c r="XBB178" s="588"/>
      <c r="XBC178" s="597"/>
      <c r="XBD178" s="589"/>
      <c r="XBE178" s="587"/>
      <c r="XBF178" s="588"/>
      <c r="XBG178" s="597"/>
      <c r="XBH178" s="589"/>
      <c r="XBI178" s="587"/>
      <c r="XBJ178" s="588"/>
      <c r="XBK178" s="597"/>
      <c r="XBL178" s="589"/>
      <c r="XBM178" s="587"/>
      <c r="XBN178" s="588"/>
      <c r="XBO178" s="597"/>
      <c r="XBP178" s="589"/>
      <c r="XBQ178" s="587"/>
      <c r="XBR178" s="588"/>
      <c r="XBS178" s="597"/>
      <c r="XBT178" s="589"/>
      <c r="XBU178" s="587"/>
      <c r="XBV178" s="588"/>
      <c r="XBW178" s="597"/>
      <c r="XBX178" s="589"/>
      <c r="XBY178" s="587"/>
      <c r="XBZ178" s="588"/>
      <c r="XCA178" s="597"/>
      <c r="XCB178" s="589"/>
      <c r="XCC178" s="587"/>
      <c r="XCD178" s="588"/>
      <c r="XCE178" s="597"/>
      <c r="XCF178" s="589"/>
      <c r="XCG178" s="587"/>
      <c r="XCH178" s="588"/>
      <c r="XCI178" s="597"/>
      <c r="XCJ178" s="589"/>
      <c r="XCK178" s="587"/>
      <c r="XCL178" s="588"/>
      <c r="XCM178" s="597"/>
      <c r="XCN178" s="589"/>
      <c r="XCO178" s="587"/>
      <c r="XCP178" s="588"/>
      <c r="XCQ178" s="597"/>
      <c r="XCR178" s="589"/>
      <c r="XCS178" s="587"/>
      <c r="XCT178" s="588"/>
      <c r="XCU178" s="597"/>
      <c r="XCV178" s="589"/>
      <c r="XCW178" s="587"/>
      <c r="XCX178" s="588"/>
      <c r="XCY178" s="597"/>
      <c r="XCZ178" s="589"/>
      <c r="XDA178" s="587"/>
      <c r="XDB178" s="588"/>
      <c r="XDC178" s="597"/>
      <c r="XDD178" s="589"/>
      <c r="XDE178" s="587"/>
      <c r="XDF178" s="588"/>
      <c r="XDG178" s="597"/>
      <c r="XDH178" s="589"/>
      <c r="XDI178" s="587"/>
      <c r="XDJ178" s="588"/>
      <c r="XDK178" s="597"/>
      <c r="XDL178" s="589"/>
      <c r="XDM178" s="587"/>
      <c r="XDN178" s="588"/>
      <c r="XDO178" s="597"/>
      <c r="XDP178" s="589"/>
      <c r="XDQ178" s="587"/>
      <c r="XDR178" s="588"/>
      <c r="XDS178" s="597"/>
      <c r="XDT178" s="589"/>
      <c r="XDU178" s="587"/>
      <c r="XDV178" s="588"/>
      <c r="XDW178" s="597"/>
      <c r="XDX178" s="589"/>
      <c r="XDY178" s="587"/>
      <c r="XDZ178" s="588"/>
      <c r="XEA178" s="597"/>
      <c r="XEB178" s="589"/>
      <c r="XEC178" s="587"/>
      <c r="XED178" s="588"/>
      <c r="XEE178" s="597"/>
      <c r="XEF178" s="589"/>
      <c r="XEG178" s="587"/>
      <c r="XEH178" s="588"/>
      <c r="XEI178" s="597"/>
      <c r="XEJ178" s="589"/>
      <c r="XEK178" s="587"/>
      <c r="XEL178" s="588"/>
      <c r="XEM178" s="597"/>
      <c r="XEN178" s="589"/>
      <c r="XEO178" s="587"/>
      <c r="XEP178" s="588"/>
      <c r="XEQ178" s="597"/>
      <c r="XER178" s="589"/>
      <c r="XES178" s="587"/>
      <c r="XET178" s="588"/>
      <c r="XEU178" s="597"/>
      <c r="XEV178" s="589"/>
      <c r="XEW178" s="587"/>
      <c r="XEX178" s="588"/>
      <c r="XEY178" s="597"/>
      <c r="XEZ178" s="589"/>
      <c r="XFA178" s="587"/>
      <c r="XFB178" s="588"/>
      <c r="XFC178" s="597"/>
      <c r="XFD178" s="589"/>
    </row>
    <row r="179" spans="1:16384" ht="15">
      <c r="A179" s="122" t="s">
        <v>72</v>
      </c>
      <c r="B179" s="459"/>
      <c r="C179" s="129" t="s">
        <v>127</v>
      </c>
      <c r="D179" s="138"/>
      <c r="E179" s="456"/>
    </row>
    <row r="180" spans="1:16384" ht="15">
      <c r="A180" s="601" t="s">
        <v>2215</v>
      </c>
      <c r="B180" s="617">
        <v>0.01</v>
      </c>
      <c r="C180" s="105" t="s">
        <v>109</v>
      </c>
      <c r="D180" s="634">
        <v>0</v>
      </c>
      <c r="E180" s="456"/>
      <c r="F180" s="617"/>
    </row>
    <row r="181" spans="1:16384" ht="15">
      <c r="A181" s="122" t="s">
        <v>74</v>
      </c>
      <c r="B181" s="459"/>
      <c r="C181" s="129" t="s">
        <v>127</v>
      </c>
      <c r="D181" s="138"/>
      <c r="E181" s="456"/>
      <c r="F181" s="617"/>
      <c r="H181" s="622"/>
      <c r="I181" s="29"/>
      <c r="K181" s="622"/>
      <c r="L181" s="29"/>
    </row>
    <row r="182" spans="1:16384" ht="12.75" customHeight="1">
      <c r="A182" s="630" t="s">
        <v>75</v>
      </c>
      <c r="B182" s="647" t="s">
        <v>2376</v>
      </c>
      <c r="C182" s="105"/>
      <c r="D182" s="634"/>
      <c r="E182" s="456"/>
      <c r="F182" s="632"/>
      <c r="H182" s="622"/>
      <c r="I182" s="632"/>
      <c r="K182" s="622"/>
      <c r="L182" s="632"/>
    </row>
    <row r="183" spans="1:16384" ht="15">
      <c r="A183" s="122" t="s">
        <v>2334</v>
      </c>
      <c r="B183" s="126">
        <v>3.3500000000000002E-2</v>
      </c>
      <c r="C183" s="119" t="s">
        <v>109</v>
      </c>
      <c r="D183" s="189">
        <v>0</v>
      </c>
      <c r="E183" s="456"/>
      <c r="F183" s="632"/>
      <c r="H183" s="622"/>
      <c r="I183" s="632"/>
      <c r="K183" s="622"/>
      <c r="L183" s="632"/>
    </row>
    <row r="184" spans="1:16384" ht="12.75" customHeight="1">
      <c r="A184" s="215"/>
      <c r="B184" s="126">
        <v>6.6000000000000003E-2</v>
      </c>
      <c r="C184" s="119" t="s">
        <v>109</v>
      </c>
      <c r="D184" s="460">
        <v>39600</v>
      </c>
      <c r="E184" s="620"/>
    </row>
    <row r="185" spans="1:16384" ht="12.75" customHeight="1">
      <c r="A185" s="122"/>
      <c r="B185" s="126">
        <v>7.5999999999999998E-2</v>
      </c>
      <c r="C185" s="119" t="s">
        <v>109</v>
      </c>
      <c r="D185" s="460">
        <v>96000</v>
      </c>
      <c r="E185" s="620"/>
    </row>
    <row r="186" spans="1:16384" ht="12.75" customHeight="1">
      <c r="A186" s="122"/>
      <c r="B186" s="126">
        <v>8.7499999999999994E-2</v>
      </c>
      <c r="C186" s="119" t="s">
        <v>109</v>
      </c>
      <c r="D186" s="460">
        <v>200200</v>
      </c>
      <c r="E186" s="624"/>
    </row>
    <row r="187" spans="1:16384" ht="12.75" customHeight="1">
      <c r="A187" s="601" t="s">
        <v>77</v>
      </c>
      <c r="B187" s="620">
        <v>0.02</v>
      </c>
      <c r="C187" s="105" t="s">
        <v>109</v>
      </c>
      <c r="D187" s="625">
        <v>0</v>
      </c>
      <c r="E187" s="456"/>
    </row>
    <row r="188" spans="1:16384" ht="12.75" customHeight="1">
      <c r="A188" s="601"/>
      <c r="B188" s="620">
        <v>0.03</v>
      </c>
      <c r="C188" s="105" t="s">
        <v>109</v>
      </c>
      <c r="D188" s="625">
        <v>3000</v>
      </c>
      <c r="E188" s="456"/>
      <c r="F188" s="29"/>
      <c r="H188" s="618"/>
      <c r="I188" s="29"/>
      <c r="K188" s="618"/>
      <c r="L188" s="29"/>
    </row>
    <row r="189" spans="1:16384" ht="12.75" customHeight="1">
      <c r="A189" s="601"/>
      <c r="B189" s="620">
        <v>0.05</v>
      </c>
      <c r="C189" s="105" t="s">
        <v>109</v>
      </c>
      <c r="D189" s="625">
        <v>5000</v>
      </c>
      <c r="E189" s="456"/>
      <c r="F189" s="29"/>
      <c r="H189" s="618"/>
      <c r="I189" s="29"/>
      <c r="K189" s="618"/>
      <c r="L189" s="29"/>
    </row>
    <row r="190" spans="1:16384" ht="12.75" customHeight="1">
      <c r="A190" s="601"/>
      <c r="B190" s="620">
        <v>5.7500000000000002E-2</v>
      </c>
      <c r="C190" s="105" t="s">
        <v>109</v>
      </c>
      <c r="D190" s="625">
        <v>17000</v>
      </c>
      <c r="E190" s="456"/>
      <c r="F190" s="29"/>
      <c r="H190" s="631"/>
      <c r="I190" s="29"/>
      <c r="K190" s="631"/>
      <c r="L190" s="29"/>
    </row>
    <row r="191" spans="1:16384" ht="12.75" customHeight="1">
      <c r="A191" s="122" t="s">
        <v>78</v>
      </c>
      <c r="B191" s="459"/>
      <c r="C191" s="129" t="s">
        <v>127</v>
      </c>
      <c r="D191" s="211"/>
      <c r="E191" s="648"/>
      <c r="F191" s="29"/>
      <c r="H191" s="631"/>
      <c r="I191" s="29"/>
      <c r="K191" s="631"/>
      <c r="L191" s="29"/>
    </row>
    <row r="192" spans="1:16384" ht="12.75" customHeight="1">
      <c r="A192" s="601" t="s">
        <v>201</v>
      </c>
      <c r="B192" s="624">
        <v>0.03</v>
      </c>
      <c r="C192" s="105" t="s">
        <v>109</v>
      </c>
      <c r="D192" s="625">
        <v>0</v>
      </c>
      <c r="E192" s="456"/>
      <c r="F192" s="28"/>
      <c r="H192" s="631"/>
      <c r="I192" s="28"/>
      <c r="K192" s="631"/>
      <c r="L192" s="28"/>
    </row>
    <row r="193" spans="1:12" ht="12.75" customHeight="1">
      <c r="A193" s="601"/>
      <c r="B193" s="624">
        <v>0.04</v>
      </c>
      <c r="C193" s="105" t="s">
        <v>109</v>
      </c>
      <c r="D193" s="625">
        <v>10000</v>
      </c>
      <c r="E193" s="617"/>
      <c r="F193" s="28"/>
      <c r="H193" s="622"/>
      <c r="I193" s="28"/>
      <c r="K193" s="622"/>
      <c r="L193" s="28"/>
    </row>
    <row r="194" spans="1:12" ht="12.75" customHeight="1">
      <c r="A194" s="601"/>
      <c r="B194" s="624">
        <v>4.4999999999999998E-2</v>
      </c>
      <c r="C194" s="105" t="s">
        <v>109</v>
      </c>
      <c r="D194" s="625">
        <v>25000</v>
      </c>
      <c r="E194" s="617"/>
      <c r="F194" s="28"/>
      <c r="H194" s="631"/>
      <c r="I194" s="28"/>
      <c r="K194" s="631"/>
      <c r="L194" s="28"/>
    </row>
    <row r="195" spans="1:12" ht="12.75" customHeight="1">
      <c r="A195" s="601"/>
      <c r="B195" s="624">
        <v>0.06</v>
      </c>
      <c r="C195" s="105" t="s">
        <v>109</v>
      </c>
      <c r="D195" s="625">
        <v>40000</v>
      </c>
      <c r="E195" s="624"/>
      <c r="F195" s="28"/>
      <c r="H195" s="622"/>
      <c r="I195" s="28"/>
      <c r="K195" s="622"/>
      <c r="L195" s="28"/>
    </row>
    <row r="196" spans="1:12" ht="12.75" customHeight="1">
      <c r="A196" s="601"/>
      <c r="B196" s="624">
        <v>6.5000000000000002E-2</v>
      </c>
      <c r="C196" s="105" t="s">
        <v>109</v>
      </c>
      <c r="D196" s="625">
        <v>60000</v>
      </c>
      <c r="E196" s="617"/>
      <c r="F196" s="28"/>
      <c r="H196" s="649"/>
      <c r="I196" s="28"/>
      <c r="K196" s="649"/>
      <c r="L196" s="28"/>
    </row>
    <row r="197" spans="1:12" ht="12.75" customHeight="1">
      <c r="A197" s="122" t="s">
        <v>2216</v>
      </c>
      <c r="B197" s="126">
        <v>0.04</v>
      </c>
      <c r="C197" s="119" t="s">
        <v>109</v>
      </c>
      <c r="D197" s="133">
        <v>0</v>
      </c>
      <c r="E197" s="456"/>
    </row>
    <row r="198" spans="1:12" ht="12.75" customHeight="1">
      <c r="A198" s="122"/>
      <c r="B198" s="126">
        <v>5.21E-2</v>
      </c>
      <c r="C198" s="119" t="s">
        <v>109</v>
      </c>
      <c r="D198" s="133">
        <v>11970</v>
      </c>
      <c r="E198" s="624"/>
    </row>
    <row r="199" spans="1:12" ht="12.75" customHeight="1">
      <c r="A199" s="122"/>
      <c r="B199" s="126">
        <v>6.2700000000000006E-2</v>
      </c>
      <c r="C199" s="119" t="s">
        <v>109</v>
      </c>
      <c r="D199" s="133">
        <v>23930</v>
      </c>
      <c r="E199" s="620"/>
    </row>
    <row r="200" spans="1:12" ht="12.75" customHeight="1">
      <c r="A200" s="122"/>
      <c r="B200" s="126">
        <v>7.6499999999999999E-2</v>
      </c>
      <c r="C200" s="119" t="s">
        <v>109</v>
      </c>
      <c r="D200" s="133">
        <v>263480</v>
      </c>
      <c r="E200" s="624"/>
      <c r="F200" s="617"/>
    </row>
    <row r="201" spans="1:12" ht="15">
      <c r="A201" s="601" t="s">
        <v>81</v>
      </c>
      <c r="B201" s="456"/>
      <c r="C201" s="619" t="s">
        <v>127</v>
      </c>
      <c r="D201" s="639"/>
      <c r="E201" s="650"/>
      <c r="F201" s="617"/>
    </row>
    <row r="202" spans="1:12" ht="15.75" customHeight="1">
      <c r="A202" s="122" t="s">
        <v>82</v>
      </c>
      <c r="B202" s="126">
        <v>0.04</v>
      </c>
      <c r="C202" s="129" t="s">
        <v>109</v>
      </c>
      <c r="D202" s="131">
        <v>0</v>
      </c>
      <c r="E202" s="601"/>
    </row>
    <row r="203" spans="1:12" ht="13.5" customHeight="1">
      <c r="A203" s="128"/>
      <c r="B203" s="127">
        <v>0.06</v>
      </c>
      <c r="C203" s="129" t="s">
        <v>109</v>
      </c>
      <c r="D203" s="131">
        <v>10000</v>
      </c>
      <c r="E203" s="601"/>
    </row>
    <row r="204" spans="1:12" ht="14.25" customHeight="1">
      <c r="A204" s="128"/>
      <c r="B204" s="127">
        <v>6.5000000000000002E-2</v>
      </c>
      <c r="C204" s="129" t="s">
        <v>109</v>
      </c>
      <c r="D204" s="131">
        <v>40000</v>
      </c>
      <c r="E204" s="601"/>
    </row>
    <row r="205" spans="1:12" ht="14">
      <c r="A205" s="140"/>
      <c r="B205" s="127">
        <v>8.5000000000000006E-2</v>
      </c>
      <c r="C205" s="129" t="s">
        <v>109</v>
      </c>
      <c r="D205" s="131">
        <v>60000</v>
      </c>
      <c r="E205" s="601"/>
    </row>
    <row r="206" spans="1:12" ht="14">
      <c r="A206" s="128"/>
      <c r="B206" s="127">
        <v>8.7499999999999994E-2</v>
      </c>
      <c r="C206" s="119" t="s">
        <v>109</v>
      </c>
      <c r="D206" s="131">
        <v>350000</v>
      </c>
      <c r="E206" s="456"/>
      <c r="F206" s="651"/>
    </row>
    <row r="207" spans="1:12" ht="14">
      <c r="A207" s="128"/>
      <c r="B207" s="127">
        <v>8.9499999999999996E-2</v>
      </c>
      <c r="C207" s="119" t="s">
        <v>109</v>
      </c>
      <c r="D207" s="131">
        <v>1000000</v>
      </c>
      <c r="E207" s="456"/>
      <c r="F207" s="651"/>
    </row>
    <row r="208" spans="1:12" ht="14">
      <c r="A208" s="630"/>
      <c r="B208" s="629"/>
      <c r="C208" s="105"/>
      <c r="D208" s="634"/>
      <c r="E208" s="456"/>
      <c r="F208" s="651"/>
    </row>
    <row r="209" spans="1:17" ht="14">
      <c r="A209" s="696" t="s">
        <v>473</v>
      </c>
      <c r="B209" s="696"/>
      <c r="C209" s="696"/>
      <c r="D209" s="696"/>
      <c r="E209" s="696"/>
      <c r="F209" s="696"/>
      <c r="G209" s="696"/>
      <c r="H209" s="696"/>
      <c r="J209" s="696"/>
      <c r="K209" s="696"/>
      <c r="L209" s="696"/>
      <c r="M209" s="696"/>
      <c r="N209" s="696"/>
      <c r="O209" s="696"/>
      <c r="P209" s="696"/>
      <c r="Q209" s="696"/>
    </row>
    <row r="210" spans="1:17" ht="14">
      <c r="A210" s="696"/>
      <c r="B210" s="696"/>
      <c r="C210" s="696"/>
      <c r="D210" s="696"/>
      <c r="E210" s="696"/>
      <c r="F210" s="696"/>
      <c r="G210" s="696"/>
      <c r="H210" s="696"/>
      <c r="J210" s="601"/>
      <c r="K210" s="601"/>
      <c r="L210" s="601"/>
      <c r="M210" s="601"/>
      <c r="N210" s="601"/>
      <c r="O210" s="601"/>
      <c r="P210" s="601"/>
      <c r="Q210" s="601"/>
    </row>
    <row r="211" spans="1:17" ht="14.25" customHeight="1">
      <c r="A211" s="696" t="s">
        <v>2345</v>
      </c>
      <c r="B211" s="696"/>
      <c r="C211" s="696"/>
      <c r="D211" s="696"/>
      <c r="E211" s="696"/>
      <c r="F211" s="696"/>
      <c r="G211" s="696"/>
      <c r="H211" s="696"/>
      <c r="I211" s="696"/>
      <c r="J211" s="696"/>
      <c r="K211" s="696"/>
      <c r="L211" s="696"/>
      <c r="M211" s="696"/>
      <c r="N211" s="696"/>
      <c r="O211" s="696"/>
      <c r="P211" s="696"/>
      <c r="Q211" s="696"/>
    </row>
    <row r="212" spans="1:17" ht="14">
      <c r="A212" s="696"/>
      <c r="B212" s="696"/>
      <c r="C212" s="696"/>
      <c r="D212" s="696"/>
      <c r="E212" s="696"/>
      <c r="F212" s="696"/>
      <c r="G212" s="696"/>
      <c r="H212" s="696"/>
      <c r="I212" s="696"/>
      <c r="J212" s="601"/>
      <c r="K212" s="601"/>
      <c r="L212" s="601"/>
      <c r="M212" s="601"/>
      <c r="N212" s="601"/>
      <c r="O212" s="601"/>
      <c r="P212" s="601"/>
      <c r="Q212" s="601"/>
    </row>
    <row r="213" spans="1:17" ht="14">
      <c r="A213" s="696"/>
      <c r="B213" s="696"/>
      <c r="C213" s="696"/>
      <c r="D213" s="696"/>
      <c r="E213" s="696"/>
      <c r="F213" s="696"/>
      <c r="G213" s="696"/>
      <c r="H213" s="696"/>
      <c r="I213" s="696"/>
      <c r="J213" s="601"/>
      <c r="K213" s="601"/>
      <c r="L213" s="601"/>
      <c r="M213" s="601"/>
      <c r="N213" s="601"/>
      <c r="O213" s="601"/>
      <c r="P213" s="601"/>
      <c r="Q213" s="601"/>
    </row>
    <row r="214" spans="1:17" ht="14">
      <c r="A214" s="696"/>
      <c r="B214" s="696"/>
      <c r="C214" s="696"/>
      <c r="D214" s="696"/>
      <c r="E214" s="696"/>
      <c r="F214" s="696"/>
      <c r="G214" s="696"/>
      <c r="H214" s="696"/>
      <c r="I214" s="696"/>
      <c r="J214" s="601"/>
      <c r="K214" s="601"/>
      <c r="L214" s="601"/>
      <c r="M214" s="601"/>
      <c r="N214" s="601"/>
      <c r="O214" s="601"/>
      <c r="P214" s="601"/>
      <c r="Q214" s="601"/>
    </row>
    <row r="215" spans="1:17" ht="14">
      <c r="A215" s="696"/>
      <c r="B215" s="696"/>
      <c r="C215" s="696"/>
      <c r="D215" s="696"/>
      <c r="E215" s="696"/>
      <c r="F215" s="696"/>
      <c r="G215" s="696"/>
      <c r="H215" s="696"/>
      <c r="I215" s="696"/>
      <c r="J215" s="601"/>
      <c r="K215" s="601"/>
      <c r="L215" s="601"/>
      <c r="M215" s="601"/>
      <c r="N215" s="601"/>
      <c r="O215" s="601"/>
      <c r="P215" s="601"/>
      <c r="Q215" s="601"/>
    </row>
    <row r="216" spans="1:17" ht="14">
      <c r="A216" s="696"/>
      <c r="B216" s="696"/>
      <c r="C216" s="696"/>
      <c r="D216" s="696"/>
      <c r="E216" s="696"/>
      <c r="F216" s="696"/>
      <c r="G216" s="696"/>
      <c r="H216" s="696"/>
      <c r="I216" s="696"/>
      <c r="J216" s="601"/>
      <c r="K216" s="601"/>
      <c r="L216" s="601"/>
      <c r="M216" s="601"/>
      <c r="N216" s="601"/>
      <c r="O216" s="601"/>
      <c r="P216" s="601"/>
      <c r="Q216" s="601"/>
    </row>
    <row r="217" spans="1:17" ht="14">
      <c r="A217" s="696"/>
      <c r="B217" s="696"/>
      <c r="C217" s="696"/>
      <c r="D217" s="696"/>
      <c r="E217" s="696"/>
      <c r="F217" s="696"/>
      <c r="G217" s="696"/>
      <c r="H217" s="696"/>
      <c r="I217" s="696"/>
      <c r="J217" s="601"/>
      <c r="K217" s="601"/>
      <c r="L217" s="601"/>
      <c r="M217" s="601"/>
      <c r="N217" s="601"/>
      <c r="O217" s="601"/>
      <c r="P217" s="601"/>
      <c r="Q217" s="601"/>
    </row>
    <row r="218" spans="1:17" ht="14.25" customHeight="1">
      <c r="A218" s="696" t="s">
        <v>2217</v>
      </c>
      <c r="B218" s="696"/>
      <c r="C218" s="696"/>
      <c r="D218" s="696"/>
      <c r="E218" s="696"/>
      <c r="F218" s="696"/>
      <c r="G218" s="696"/>
      <c r="H218" s="696"/>
      <c r="J218" s="696"/>
      <c r="K218" s="696"/>
      <c r="L218" s="696"/>
      <c r="M218" s="696"/>
      <c r="N218" s="696"/>
      <c r="O218" s="696"/>
    </row>
    <row r="219" spans="1:17" ht="15">
      <c r="A219" s="666" t="s">
        <v>2335</v>
      </c>
      <c r="B219" s="666"/>
      <c r="C219" s="666"/>
      <c r="D219" s="666"/>
      <c r="E219" s="666"/>
      <c r="F219" s="666"/>
      <c r="G219" s="666"/>
      <c r="H219" s="666"/>
      <c r="J219" s="601"/>
      <c r="K219" s="601"/>
      <c r="L219" s="601"/>
      <c r="M219" s="601"/>
      <c r="N219" s="601"/>
      <c r="O219" s="601"/>
      <c r="P219" s="601"/>
      <c r="Q219" s="601"/>
    </row>
    <row r="220" spans="1:17" ht="14.25" customHeight="1">
      <c r="A220" s="696" t="s">
        <v>2336</v>
      </c>
      <c r="B220" s="696"/>
      <c r="C220" s="696"/>
      <c r="D220" s="696"/>
      <c r="E220" s="696"/>
      <c r="F220" s="696"/>
      <c r="G220" s="696"/>
      <c r="H220" s="696"/>
      <c r="J220" s="601"/>
      <c r="K220" s="601"/>
      <c r="L220" s="601"/>
      <c r="M220" s="601"/>
      <c r="N220" s="601"/>
      <c r="O220" s="601"/>
    </row>
    <row r="221" spans="1:17" ht="14">
      <c r="A221" s="696"/>
      <c r="B221" s="696"/>
      <c r="C221" s="696"/>
      <c r="D221" s="696"/>
      <c r="E221" s="696"/>
      <c r="F221" s="696"/>
      <c r="G221" s="696"/>
      <c r="H221" s="696"/>
      <c r="J221" s="696"/>
      <c r="K221" s="696"/>
      <c r="L221" s="696"/>
      <c r="M221" s="696"/>
      <c r="N221" s="696"/>
      <c r="O221" s="696"/>
      <c r="P221" s="696"/>
      <c r="Q221" s="696"/>
    </row>
    <row r="222" spans="1:17" ht="14">
      <c r="A222" s="696"/>
      <c r="B222" s="696"/>
      <c r="C222" s="696"/>
      <c r="D222" s="696"/>
      <c r="E222" s="696"/>
      <c r="F222" s="696"/>
      <c r="G222" s="696"/>
      <c r="H222" s="696"/>
      <c r="J222" s="601"/>
      <c r="K222" s="601"/>
      <c r="L222" s="601"/>
      <c r="M222" s="601"/>
      <c r="N222" s="601"/>
      <c r="O222" s="601"/>
      <c r="P222" s="601"/>
      <c r="Q222" s="601"/>
    </row>
    <row r="223" spans="1:17" ht="15" customHeight="1">
      <c r="A223" s="718" t="s">
        <v>2337</v>
      </c>
      <c r="B223" s="718"/>
      <c r="C223" s="718"/>
      <c r="D223" s="718"/>
      <c r="E223" s="718"/>
      <c r="F223" s="718"/>
      <c r="G223" s="718"/>
      <c r="H223" s="718"/>
      <c r="J223" s="601"/>
      <c r="K223" s="601"/>
      <c r="L223" s="601"/>
      <c r="M223" s="601"/>
      <c r="N223" s="601"/>
      <c r="O223" s="601"/>
      <c r="P223" s="601"/>
      <c r="Q223" s="601"/>
    </row>
    <row r="224" spans="1:17" ht="14">
      <c r="A224" s="718"/>
      <c r="B224" s="718"/>
      <c r="C224" s="718"/>
      <c r="D224" s="718"/>
      <c r="E224" s="718"/>
      <c r="F224" s="718"/>
      <c r="G224" s="718"/>
      <c r="H224" s="718"/>
      <c r="J224" s="601"/>
      <c r="K224" s="601"/>
      <c r="L224" s="601"/>
      <c r="M224" s="601"/>
      <c r="N224" s="601"/>
      <c r="O224" s="601"/>
      <c r="P224" s="601"/>
      <c r="Q224" s="601"/>
    </row>
    <row r="225" spans="1:17" ht="14">
      <c r="A225" s="718"/>
      <c r="B225" s="718"/>
      <c r="C225" s="718"/>
      <c r="D225" s="718"/>
      <c r="E225" s="718"/>
      <c r="F225" s="718"/>
      <c r="G225" s="718"/>
      <c r="H225" s="718"/>
      <c r="J225" s="601"/>
      <c r="K225" s="601"/>
      <c r="L225" s="601"/>
      <c r="M225" s="601"/>
      <c r="N225" s="601"/>
      <c r="O225" s="601"/>
      <c r="P225" s="601"/>
      <c r="Q225" s="601"/>
    </row>
    <row r="226" spans="1:17" ht="15">
      <c r="A226" s="666" t="s">
        <v>2218</v>
      </c>
      <c r="B226" s="666"/>
      <c r="C226" s="666"/>
      <c r="D226" s="666"/>
      <c r="E226" s="666"/>
      <c r="F226" s="666"/>
      <c r="G226" s="666"/>
      <c r="H226" s="666"/>
      <c r="J226" s="601"/>
      <c r="K226" s="601"/>
      <c r="L226" s="601"/>
      <c r="M226" s="601"/>
      <c r="N226" s="601"/>
      <c r="O226" s="601"/>
      <c r="P226" s="601"/>
      <c r="Q226" s="601"/>
    </row>
    <row r="227" spans="1:17" ht="15" customHeight="1">
      <c r="A227" s="718" t="s">
        <v>2219</v>
      </c>
      <c r="B227" s="718"/>
      <c r="C227" s="718"/>
      <c r="D227" s="718"/>
      <c r="E227" s="718"/>
      <c r="F227" s="718"/>
      <c r="G227" s="718"/>
      <c r="H227" s="718"/>
      <c r="I227" s="718"/>
      <c r="J227" s="601"/>
      <c r="K227" s="601"/>
      <c r="L227" s="601"/>
      <c r="M227" s="601"/>
      <c r="N227" s="601"/>
      <c r="O227" s="601"/>
      <c r="P227" s="601"/>
      <c r="Q227" s="601"/>
    </row>
    <row r="228" spans="1:17" ht="14">
      <c r="A228" s="718"/>
      <c r="B228" s="718"/>
      <c r="C228" s="718"/>
      <c r="D228" s="718"/>
      <c r="E228" s="718"/>
      <c r="F228" s="718"/>
      <c r="G228" s="718"/>
      <c r="H228" s="718"/>
      <c r="I228" s="718"/>
      <c r="J228" s="601"/>
      <c r="K228" s="601"/>
      <c r="L228" s="601"/>
      <c r="M228" s="601"/>
      <c r="N228" s="601"/>
      <c r="O228" s="601"/>
      <c r="P228" s="601"/>
      <c r="Q228" s="601"/>
    </row>
    <row r="229" spans="1:17" ht="14">
      <c r="A229" s="718"/>
      <c r="B229" s="718"/>
      <c r="C229" s="718"/>
      <c r="D229" s="718"/>
      <c r="E229" s="718"/>
      <c r="F229" s="718"/>
      <c r="G229" s="718"/>
      <c r="H229" s="718"/>
      <c r="I229" s="718"/>
      <c r="J229" s="601"/>
      <c r="K229" s="601"/>
      <c r="L229" s="601"/>
      <c r="M229" s="601"/>
      <c r="N229" s="601"/>
      <c r="O229" s="601"/>
      <c r="P229" s="601"/>
      <c r="Q229" s="601"/>
    </row>
    <row r="230" spans="1:17" ht="14">
      <c r="A230" s="718"/>
      <c r="B230" s="718"/>
      <c r="C230" s="718"/>
      <c r="D230" s="718"/>
      <c r="E230" s="718"/>
      <c r="F230" s="718"/>
      <c r="G230" s="718"/>
      <c r="H230" s="718"/>
      <c r="I230" s="718"/>
      <c r="J230" s="601"/>
      <c r="K230" s="601"/>
      <c r="L230" s="601"/>
      <c r="M230" s="601"/>
      <c r="N230" s="601"/>
      <c r="O230" s="601"/>
      <c r="P230" s="601"/>
      <c r="Q230" s="601"/>
    </row>
    <row r="231" spans="1:17" ht="14">
      <c r="A231" s="718"/>
      <c r="B231" s="718"/>
      <c r="C231" s="718"/>
      <c r="D231" s="718"/>
      <c r="E231" s="718"/>
      <c r="F231" s="718"/>
      <c r="G231" s="718"/>
      <c r="H231" s="718"/>
      <c r="I231" s="718"/>
      <c r="J231" s="601"/>
      <c r="K231" s="601"/>
      <c r="L231" s="601"/>
      <c r="M231" s="601"/>
      <c r="N231" s="601"/>
      <c r="O231" s="601"/>
      <c r="P231" s="601"/>
      <c r="Q231" s="601"/>
    </row>
    <row r="232" spans="1:17" ht="14">
      <c r="A232" s="630"/>
      <c r="B232" s="630"/>
      <c r="C232" s="630"/>
      <c r="D232" s="630"/>
      <c r="E232" s="630"/>
      <c r="F232" s="630"/>
      <c r="G232" s="630"/>
      <c r="H232" s="630"/>
      <c r="J232" s="696"/>
      <c r="K232" s="696"/>
      <c r="L232" s="696"/>
      <c r="M232" s="696"/>
      <c r="N232" s="696"/>
      <c r="O232" s="696"/>
      <c r="P232" s="696"/>
      <c r="Q232" s="696"/>
    </row>
    <row r="233" spans="1:17" ht="15">
      <c r="A233" s="596" t="s">
        <v>2220</v>
      </c>
      <c r="B233" s="630"/>
      <c r="C233" s="630"/>
      <c r="D233" s="630"/>
      <c r="E233" s="630"/>
      <c r="F233" s="630"/>
      <c r="G233" s="630"/>
      <c r="H233" s="630"/>
      <c r="J233" s="696"/>
      <c r="K233" s="696"/>
      <c r="L233" s="696"/>
      <c r="M233" s="696"/>
      <c r="N233" s="696"/>
      <c r="O233" s="696"/>
      <c r="P233" s="696"/>
      <c r="Q233" s="696"/>
    </row>
    <row r="234" spans="1:17" ht="14">
      <c r="A234" s="630"/>
      <c r="B234" s="630"/>
      <c r="C234" s="630"/>
      <c r="D234" s="630"/>
      <c r="E234" s="630"/>
      <c r="F234" s="630"/>
      <c r="G234" s="630"/>
      <c r="H234" s="630"/>
      <c r="J234" s="696"/>
      <c r="K234" s="696"/>
      <c r="L234" s="696"/>
      <c r="M234" s="696"/>
      <c r="N234" s="696"/>
      <c r="O234" s="696"/>
      <c r="P234" s="696"/>
      <c r="Q234" s="696"/>
    </row>
    <row r="235" spans="1:17" ht="14">
      <c r="A235" s="66"/>
      <c r="C235" s="247"/>
      <c r="J235" s="66"/>
    </row>
    <row r="236" spans="1:17" ht="14">
      <c r="A236" s="66"/>
      <c r="B236" s="66"/>
      <c r="C236" s="66"/>
      <c r="D236" s="66"/>
      <c r="E236" s="66"/>
      <c r="F236" s="66"/>
      <c r="G236" s="66"/>
      <c r="H236" s="66"/>
    </row>
    <row r="237" spans="1:17" ht="14">
      <c r="A237" s="66"/>
      <c r="B237" s="605"/>
      <c r="C237" s="605"/>
      <c r="D237" s="605"/>
      <c r="E237" s="605"/>
      <c r="F237" s="456"/>
    </row>
    <row r="238" spans="1:17">
      <c r="A238" s="652"/>
    </row>
    <row r="239" spans="1:17" ht="14">
      <c r="B239" s="605"/>
      <c r="C239" s="247"/>
      <c r="D239" s="653"/>
    </row>
    <row r="240" spans="1:17" ht="14">
      <c r="B240" s="219"/>
      <c r="C240" s="247"/>
      <c r="D240" s="653"/>
    </row>
  </sheetData>
  <mergeCells count="20">
    <mergeCell ref="A219:H219"/>
    <mergeCell ref="A220:H222"/>
    <mergeCell ref="J221:Q221"/>
    <mergeCell ref="J233:Q233"/>
    <mergeCell ref="J234:Q234"/>
    <mergeCell ref="J232:Q232"/>
    <mergeCell ref="A226:H226"/>
    <mergeCell ref="A227:I231"/>
    <mergeCell ref="A223:H225"/>
    <mergeCell ref="A218:H218"/>
    <mergeCell ref="J169:K169"/>
    <mergeCell ref="I168:K168"/>
    <mergeCell ref="J209:Q209"/>
    <mergeCell ref="J211:Q211"/>
    <mergeCell ref="J218:O218"/>
    <mergeCell ref="B1:E1"/>
    <mergeCell ref="A2:F2"/>
    <mergeCell ref="A3:F3"/>
    <mergeCell ref="A209:H210"/>
    <mergeCell ref="A211:I217"/>
  </mergeCells>
  <pageMargins left="0.7" right="0.7" top="0.75" bottom="0.75" header="0.3" footer="0.3"/>
  <pageSetup scale="73" fitToHeight="0"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9" activePane="bottomLeft" state="frozen"/>
      <selection activeCell="D31" sqref="D31"/>
      <selection pane="bottomLeft" activeCell="D31" sqref="D31"/>
    </sheetView>
  </sheetViews>
  <sheetFormatPr baseColWidth="10" defaultColWidth="9.33203125" defaultRowHeight="13"/>
  <cols>
    <col min="1" max="4" width="12.5" style="21" customWidth="1"/>
    <col min="5" max="5" width="10.6640625" style="21" customWidth="1"/>
    <col min="6" max="6" width="12.5" style="34" customWidth="1"/>
    <col min="7" max="8" width="9.33203125" style="21"/>
    <col min="9" max="9" width="11.5" style="21" customWidth="1"/>
    <col min="10" max="10" width="18.5" style="21" bestFit="1" customWidth="1"/>
    <col min="11" max="11" width="11.33203125" style="21" bestFit="1" customWidth="1"/>
    <col min="12" max="16384" width="9.33203125" style="21"/>
  </cols>
  <sheetData>
    <row r="1" spans="1:9" ht="16">
      <c r="A1" s="39"/>
      <c r="B1" s="684" t="s">
        <v>387</v>
      </c>
      <c r="C1" s="703"/>
      <c r="D1" s="703"/>
      <c r="E1" s="37"/>
      <c r="F1" s="37"/>
    </row>
    <row r="2" spans="1:9" ht="19">
      <c r="A2" s="700" t="s">
        <v>347</v>
      </c>
      <c r="B2" s="681"/>
      <c r="C2" s="681"/>
      <c r="D2" s="681"/>
      <c r="E2" s="681"/>
      <c r="F2" s="681"/>
    </row>
    <row r="3" spans="1:9" ht="19">
      <c r="A3" s="38"/>
      <c r="B3" s="704" t="s">
        <v>2152</v>
      </c>
      <c r="C3" s="681"/>
      <c r="D3" s="681"/>
      <c r="E3" s="37"/>
      <c r="F3" s="37"/>
    </row>
    <row r="4" spans="1:9">
      <c r="A4" s="36"/>
    </row>
    <row r="5" spans="1:9" ht="30">
      <c r="A5" s="239"/>
      <c r="B5" s="141" t="s">
        <v>28</v>
      </c>
      <c r="C5" s="142" t="s">
        <v>372</v>
      </c>
      <c r="D5" s="142" t="s">
        <v>30</v>
      </c>
      <c r="E5" s="239"/>
      <c r="F5" s="213"/>
    </row>
    <row r="6" spans="1:9" ht="14">
      <c r="A6" s="239"/>
      <c r="B6" s="239" t="s">
        <v>31</v>
      </c>
      <c r="C6" s="298">
        <f>IF(STC!E$28="X","$0",((STC!D$28/Pop!E4)*1000))</f>
        <v>1198.3765810872239</v>
      </c>
      <c r="D6" s="213"/>
      <c r="E6" s="35"/>
      <c r="F6" s="21"/>
      <c r="G6" s="613"/>
      <c r="H6" s="613"/>
      <c r="I6" s="613"/>
    </row>
    <row r="7" spans="1:9" ht="14">
      <c r="A7" s="239"/>
      <c r="B7" s="248" t="s">
        <v>32</v>
      </c>
      <c r="C7" s="307">
        <f>IF(STC!G$28="X","$0",((STC!G$28/Pop!E5)*1000))</f>
        <v>800.51212480853121</v>
      </c>
      <c r="D7" s="211">
        <f>IF(C7="$0","--",RANK(C7,$C$7:$C$56))</f>
        <v>35</v>
      </c>
      <c r="E7" s="35"/>
      <c r="F7" s="416"/>
      <c r="G7" s="35"/>
      <c r="H7" s="35"/>
    </row>
    <row r="8" spans="1:9" ht="14">
      <c r="A8" s="239"/>
      <c r="B8" s="249" t="s">
        <v>130</v>
      </c>
      <c r="C8" s="308" t="str">
        <f>IF(STC!H$28="X","$0",((STC!H$28/Pop!E6)*1000))</f>
        <v>$0</v>
      </c>
      <c r="D8" s="407" t="s">
        <v>337</v>
      </c>
      <c r="E8" s="35"/>
      <c r="F8" s="416"/>
    </row>
    <row r="9" spans="1:9" ht="14">
      <c r="A9" s="239"/>
      <c r="B9" s="248" t="s">
        <v>34</v>
      </c>
      <c r="C9" s="307">
        <f>IF(STC!I$28="X","$0",((STC!I$28/Pop!E7)*1000))</f>
        <v>633.77946987344319</v>
      </c>
      <c r="D9" s="211">
        <f t="shared" ref="D9:D55" si="0">IF(C9="$0","--",RANK(C9,$C$7:$C$56))</f>
        <v>38</v>
      </c>
      <c r="E9" s="35"/>
      <c r="F9" s="21"/>
    </row>
    <row r="10" spans="1:9" ht="14">
      <c r="A10" s="239"/>
      <c r="B10" s="249" t="s">
        <v>35</v>
      </c>
      <c r="C10" s="308">
        <f>IF(STC!J$28="X","$0",((STC!J$28/Pop!E8)*1000))</f>
        <v>951.00909973206808</v>
      </c>
      <c r="D10" s="210">
        <f t="shared" si="0"/>
        <v>31</v>
      </c>
      <c r="E10" s="35"/>
      <c r="F10" s="21"/>
    </row>
    <row r="11" spans="1:9" ht="14">
      <c r="A11" s="239"/>
      <c r="B11" s="248" t="s">
        <v>36</v>
      </c>
      <c r="C11" s="307">
        <f>IF(STC!K$28="X","$0",((STC!K$28/Pop!E9)*1000))</f>
        <v>2405.4433287420734</v>
      </c>
      <c r="D11" s="211">
        <f t="shared" si="0"/>
        <v>3</v>
      </c>
      <c r="E11" s="35"/>
      <c r="F11" s="21"/>
    </row>
    <row r="12" spans="1:9" ht="14">
      <c r="A12" s="239"/>
      <c r="B12" s="249" t="s">
        <v>37</v>
      </c>
      <c r="C12" s="298">
        <f>IF(STC!L$28="X","$0",((STC!L$28/Pop!E10)*1000))</f>
        <v>1318.6342915293376</v>
      </c>
      <c r="D12" s="210">
        <f t="shared" si="0"/>
        <v>13</v>
      </c>
      <c r="E12" s="35"/>
      <c r="F12" s="21"/>
    </row>
    <row r="13" spans="1:9" ht="14">
      <c r="A13" s="239"/>
      <c r="B13" s="248" t="s">
        <v>38</v>
      </c>
      <c r="C13" s="307">
        <f>IF(STC!M$28="X","$0",((STC!M$28/Pop!E11)*1000))</f>
        <v>2724.3690634302407</v>
      </c>
      <c r="D13" s="211">
        <f t="shared" si="0"/>
        <v>1</v>
      </c>
      <c r="E13" s="35"/>
      <c r="F13" s="21"/>
    </row>
    <row r="14" spans="1:9" ht="14">
      <c r="A14" s="239"/>
      <c r="B14" s="249" t="s">
        <v>39</v>
      </c>
      <c r="C14" s="308">
        <f>IF(STC!N$28="X","$0",((STC!N$28/Pop!E12)*1000))</f>
        <v>1708.4207446253042</v>
      </c>
      <c r="D14" s="210">
        <f t="shared" si="0"/>
        <v>8</v>
      </c>
      <c r="E14" s="35"/>
      <c r="F14" s="21"/>
    </row>
    <row r="15" spans="1:9" ht="14">
      <c r="A15" s="239"/>
      <c r="B15" s="248" t="s">
        <v>131</v>
      </c>
      <c r="C15" s="307" t="str">
        <f>IF(STC!P$28="X","$0",((STC!P$28/Pop!E13)*1000))</f>
        <v>$0</v>
      </c>
      <c r="D15" s="408" t="s">
        <v>337</v>
      </c>
      <c r="E15" s="35"/>
      <c r="F15" s="21"/>
    </row>
    <row r="16" spans="1:9" ht="14">
      <c r="A16" s="239"/>
      <c r="B16" s="249" t="s">
        <v>41</v>
      </c>
      <c r="C16" s="308">
        <f>IF(STC!Q$28="X","$0",((STC!Q$28/Pop!E14)*1000))</f>
        <v>1106.8785276831782</v>
      </c>
      <c r="D16" s="210">
        <f t="shared" si="0"/>
        <v>24</v>
      </c>
      <c r="E16" s="35"/>
      <c r="F16" s="21"/>
    </row>
    <row r="17" spans="1:6" ht="14">
      <c r="A17" s="239"/>
      <c r="B17" s="248" t="s">
        <v>42</v>
      </c>
      <c r="C17" s="307">
        <f>IF(STC!R$28="X","$0",((STC!R$28/Pop!E15)*1000))</f>
        <v>1710.6986246304973</v>
      </c>
      <c r="D17" s="211">
        <f t="shared" si="0"/>
        <v>7</v>
      </c>
      <c r="E17" s="35"/>
      <c r="F17" s="21"/>
    </row>
    <row r="18" spans="1:6" ht="14">
      <c r="A18" s="239"/>
      <c r="B18" s="249" t="s">
        <v>43</v>
      </c>
      <c r="C18" s="298">
        <f>IF(STC!S$28="X","$0",((STC!S$28/Pop!E16)*1000))</f>
        <v>1046.5486418942337</v>
      </c>
      <c r="D18" s="210">
        <f t="shared" si="0"/>
        <v>27</v>
      </c>
      <c r="E18" s="35"/>
      <c r="F18" s="21"/>
    </row>
    <row r="19" spans="1:6" ht="14">
      <c r="A19" s="239"/>
      <c r="B19" s="248" t="s">
        <v>44</v>
      </c>
      <c r="C19" s="307">
        <f>IF(STC!T$28="X","$0",((STC!T$28/Pop!E17)*1000))</f>
        <v>1200.5805630291936</v>
      </c>
      <c r="D19" s="211">
        <f t="shared" si="0"/>
        <v>21</v>
      </c>
      <c r="E19" s="35"/>
      <c r="F19" s="21"/>
    </row>
    <row r="20" spans="1:6" ht="14">
      <c r="A20" s="239"/>
      <c r="B20" s="249" t="s">
        <v>45</v>
      </c>
      <c r="C20" s="308">
        <f>IF(STC!U$28="X","$0",((STC!U$28/Pop!E18)*1000))</f>
        <v>869.1240336419761</v>
      </c>
      <c r="D20" s="210">
        <f t="shared" si="0"/>
        <v>34</v>
      </c>
      <c r="E20" s="35"/>
      <c r="F20" s="21"/>
    </row>
    <row r="21" spans="1:6" ht="14">
      <c r="A21" s="239"/>
      <c r="B21" s="248" t="s">
        <v>46</v>
      </c>
      <c r="C21" s="307">
        <f>IF(STC!V$28="X","$0",((STC!V$28/Pop!E19)*1000))</f>
        <v>1234.8089203759648</v>
      </c>
      <c r="D21" s="211">
        <f t="shared" si="0"/>
        <v>17</v>
      </c>
      <c r="E21" s="35"/>
      <c r="F21" s="21"/>
    </row>
    <row r="22" spans="1:6" ht="14">
      <c r="A22" s="239"/>
      <c r="B22" s="249" t="s">
        <v>47</v>
      </c>
      <c r="C22" s="308">
        <f>IF(STC!W$28="X","$0",((STC!W$28/Pop!E20)*1000))</f>
        <v>1172.4784947990815</v>
      </c>
      <c r="D22" s="210">
        <f t="shared" si="0"/>
        <v>23</v>
      </c>
      <c r="E22" s="35"/>
      <c r="F22" s="21"/>
    </row>
    <row r="23" spans="1:6" ht="14">
      <c r="A23" s="239"/>
      <c r="B23" s="248" t="s">
        <v>48</v>
      </c>
      <c r="C23" s="307">
        <f>IF(STC!X$28="X","$0",((STC!X$28/Pop!E21)*1000))</f>
        <v>1006.86688440297</v>
      </c>
      <c r="D23" s="211">
        <f t="shared" si="0"/>
        <v>29</v>
      </c>
      <c r="E23" s="35"/>
      <c r="F23" s="21"/>
    </row>
    <row r="24" spans="1:6" ht="14">
      <c r="A24" s="239"/>
      <c r="B24" s="249" t="s">
        <v>49</v>
      </c>
      <c r="C24" s="298">
        <f>IF(STC!Y$28="X","$0",((STC!Y$28/Pop!E22)*1000))</f>
        <v>696.61831021519845</v>
      </c>
      <c r="D24" s="210">
        <f t="shared" si="0"/>
        <v>37</v>
      </c>
      <c r="E24" s="35"/>
      <c r="F24" s="21"/>
    </row>
    <row r="25" spans="1:6" ht="14">
      <c r="A25" s="239"/>
      <c r="B25" s="248" t="s">
        <v>50</v>
      </c>
      <c r="C25" s="307">
        <f>IF(STC!Z$28="X","$0",((STC!Z$28/Pop!E23)*1000))</f>
        <v>1199.2612096198159</v>
      </c>
      <c r="D25" s="211">
        <f t="shared" si="0"/>
        <v>22</v>
      </c>
      <c r="E25" s="35"/>
      <c r="F25" s="21"/>
    </row>
    <row r="26" spans="1:6" ht="14">
      <c r="A26" s="239"/>
      <c r="B26" s="249" t="s">
        <v>51</v>
      </c>
      <c r="C26" s="308">
        <f>IF(STC!AA$28="X","$0",((STC!AA$28/Pop!E24)*1000))</f>
        <v>1573.4270571620254</v>
      </c>
      <c r="D26" s="210">
        <f t="shared" si="0"/>
        <v>11</v>
      </c>
      <c r="E26" s="35"/>
      <c r="F26" s="21"/>
    </row>
    <row r="27" spans="1:6" ht="14">
      <c r="A27" s="239"/>
      <c r="B27" s="248" t="s">
        <v>52</v>
      </c>
      <c r="C27" s="307">
        <f>IF(STC!AB$28="X","$0",((STC!AB$28/Pop!E25)*1000))</f>
        <v>2358.7336349881753</v>
      </c>
      <c r="D27" s="211">
        <f t="shared" si="0"/>
        <v>4</v>
      </c>
      <c r="E27" s="35"/>
      <c r="F27" s="21"/>
    </row>
    <row r="28" spans="1:6" ht="14">
      <c r="A28" s="239"/>
      <c r="B28" s="249" t="s">
        <v>53</v>
      </c>
      <c r="C28" s="308">
        <f>IF(STC!AC$28="X","$0",((STC!AC$28/Pop!E26)*1000))</f>
        <v>1024.3048285224513</v>
      </c>
      <c r="D28" s="210">
        <f t="shared" si="0"/>
        <v>28</v>
      </c>
      <c r="E28" s="35"/>
      <c r="F28" s="21"/>
    </row>
    <row r="29" spans="1:6" ht="14">
      <c r="A29" s="239"/>
      <c r="B29" s="248" t="s">
        <v>54</v>
      </c>
      <c r="C29" s="307">
        <f>IF(STC!AD$28="X","$0",((STC!AD$28/Pop!E27)*1000))</f>
        <v>2117.6173492237549</v>
      </c>
      <c r="D29" s="211">
        <f t="shared" si="0"/>
        <v>6</v>
      </c>
      <c r="E29" s="35"/>
      <c r="F29" s="21"/>
    </row>
    <row r="30" spans="1:6" ht="14">
      <c r="A30" s="239"/>
      <c r="B30" s="249" t="s">
        <v>55</v>
      </c>
      <c r="C30" s="298">
        <f>IF(STC!AE$28="X","$0",((STC!AE$28/Pop!E28)*1000))</f>
        <v>620.4314036691411</v>
      </c>
      <c r="D30" s="210">
        <f t="shared" si="0"/>
        <v>39</v>
      </c>
      <c r="E30" s="35"/>
      <c r="F30" s="21"/>
    </row>
    <row r="31" spans="1:6" ht="14">
      <c r="A31" s="239"/>
      <c r="B31" s="248" t="s">
        <v>56</v>
      </c>
      <c r="C31" s="307">
        <f>IF(STC!AF$28="X","$0",((STC!AF$28/Pop!E29)*1000))</f>
        <v>1062.6418031186729</v>
      </c>
      <c r="D31" s="211">
        <f t="shared" si="0"/>
        <v>26</v>
      </c>
      <c r="E31" s="35"/>
      <c r="F31" s="21"/>
    </row>
    <row r="32" spans="1:6" ht="14">
      <c r="A32" s="239"/>
      <c r="B32" s="249" t="s">
        <v>57</v>
      </c>
      <c r="C32" s="308">
        <f>IF(STC!AG$28="X","$0",((STC!AG$28/Pop!E30)*1000))</f>
        <v>1224.5155581494957</v>
      </c>
      <c r="D32" s="210">
        <f t="shared" si="0"/>
        <v>18</v>
      </c>
      <c r="E32" s="35"/>
      <c r="F32" s="21"/>
    </row>
    <row r="33" spans="1:6" ht="14">
      <c r="A33" s="239"/>
      <c r="B33" s="248" t="s">
        <v>58</v>
      </c>
      <c r="C33" s="307">
        <f>IF(STC!AH$28="X","$0",((STC!AH$28/Pop!E31)*1000))</f>
        <v>1223.5708050929161</v>
      </c>
      <c r="D33" s="211">
        <f t="shared" si="0"/>
        <v>19</v>
      </c>
      <c r="E33" s="35"/>
      <c r="F33" s="21"/>
    </row>
    <row r="34" spans="1:6" ht="14">
      <c r="A34" s="239"/>
      <c r="B34" s="249" t="s">
        <v>132</v>
      </c>
      <c r="C34" s="308" t="str">
        <f>IF(STC!AI$28="X","$0",((STC!AI$28/Pop!E32)*1000))</f>
        <v>$0</v>
      </c>
      <c r="D34" s="407" t="s">
        <v>337</v>
      </c>
      <c r="E34" s="35"/>
      <c r="F34" s="21"/>
    </row>
    <row r="35" spans="1:6" ht="14">
      <c r="A35" s="239"/>
      <c r="B35" s="248" t="s">
        <v>128</v>
      </c>
      <c r="C35" s="307">
        <f>IF(STC!AJ$28="X","$0",((STC!AJ$28/Pop!E33)*1000))</f>
        <v>77.967028835393364</v>
      </c>
      <c r="D35" s="211">
        <f t="shared" si="0"/>
        <v>42</v>
      </c>
      <c r="E35" s="35"/>
      <c r="F35" s="21"/>
    </row>
    <row r="36" spans="1:6" ht="14">
      <c r="A36" s="239"/>
      <c r="B36" s="249" t="s">
        <v>61</v>
      </c>
      <c r="C36" s="298">
        <f>IF(STC!AK$28="X","$0",((STC!AK$28/Pop!E34)*1000))</f>
        <v>1688.0295492405023</v>
      </c>
      <c r="D36" s="210">
        <f t="shared" si="0"/>
        <v>9</v>
      </c>
      <c r="E36" s="35"/>
      <c r="F36" s="21"/>
    </row>
    <row r="37" spans="1:6" ht="14">
      <c r="A37" s="239"/>
      <c r="B37" s="248" t="s">
        <v>62</v>
      </c>
      <c r="C37" s="307">
        <f>IF(STC!AL$28="X","$0",((STC!AL$28/Pop!E35)*1000))</f>
        <v>597.80197649358513</v>
      </c>
      <c r="D37" s="211">
        <f t="shared" si="0"/>
        <v>40</v>
      </c>
      <c r="E37" s="35"/>
      <c r="F37" s="21"/>
    </row>
    <row r="38" spans="1:6" ht="14">
      <c r="A38" s="239"/>
      <c r="B38" s="249" t="s">
        <v>63</v>
      </c>
      <c r="C38" s="308">
        <f>IF(STC!AM$28="X","$0",((STC!AM$28/Pop!E36)*1000))</f>
        <v>2698.6977265466762</v>
      </c>
      <c r="D38" s="210">
        <f t="shared" si="0"/>
        <v>2</v>
      </c>
      <c r="E38" s="35"/>
      <c r="F38" s="21"/>
    </row>
    <row r="39" spans="1:6" ht="14">
      <c r="A39" s="239"/>
      <c r="B39" s="248" t="s">
        <v>64</v>
      </c>
      <c r="C39" s="307">
        <f>IF(STC!AN$28="X","$0",((STC!AN$28/Pop!E37)*1000))</f>
        <v>1214.3749482357791</v>
      </c>
      <c r="D39" s="211">
        <f t="shared" si="0"/>
        <v>20</v>
      </c>
      <c r="E39" s="35"/>
      <c r="F39" s="21"/>
    </row>
    <row r="40" spans="1:6" ht="14">
      <c r="A40" s="239"/>
      <c r="B40" s="249" t="s">
        <v>65</v>
      </c>
      <c r="C40" s="308">
        <f>IF(STC!AO$28="X","$0",((STC!AO$28/Pop!E38)*1000))</f>
        <v>483.68125860932508</v>
      </c>
      <c r="D40" s="210">
        <f t="shared" si="0"/>
        <v>41</v>
      </c>
      <c r="E40" s="35"/>
      <c r="F40" s="21"/>
    </row>
    <row r="41" spans="1:6" ht="14">
      <c r="A41" s="239"/>
      <c r="B41" s="248" t="s">
        <v>66</v>
      </c>
      <c r="C41" s="307">
        <f>IF(STC!AP$28="X","$0",((STC!AP$28/Pop!E39)*1000))</f>
        <v>744.16734348825207</v>
      </c>
      <c r="D41" s="211">
        <f t="shared" si="0"/>
        <v>36</v>
      </c>
      <c r="E41" s="35"/>
      <c r="F41" s="21"/>
    </row>
    <row r="42" spans="1:6" ht="14">
      <c r="A42" s="239"/>
      <c r="B42" s="249" t="s">
        <v>67</v>
      </c>
      <c r="C42" s="298">
        <f>IF(STC!AQ$28="X","$0",((STC!AQ$28/Pop!E40)*1000))</f>
        <v>886.43012224710697</v>
      </c>
      <c r="D42" s="210">
        <f t="shared" si="0"/>
        <v>32</v>
      </c>
      <c r="E42" s="35"/>
      <c r="F42" s="21"/>
    </row>
    <row r="43" spans="1:6" ht="14">
      <c r="A43" s="239"/>
      <c r="B43" s="248" t="s">
        <v>68</v>
      </c>
      <c r="C43" s="307">
        <f>IF(STC!AR$28="X","$0",((STC!AR$28/Pop!E41)*1000))</f>
        <v>2118.8642600913017</v>
      </c>
      <c r="D43" s="211">
        <f t="shared" si="0"/>
        <v>5</v>
      </c>
      <c r="E43" s="35"/>
      <c r="F43" s="21"/>
    </row>
    <row r="44" spans="1:6" ht="14">
      <c r="A44" s="239"/>
      <c r="B44" s="249" t="s">
        <v>69</v>
      </c>
      <c r="C44" s="308">
        <f>IF(STC!AS$28="X","$0",((STC!AS$28/Pop!E42)*1000))</f>
        <v>999.51823447379809</v>
      </c>
      <c r="D44" s="210">
        <f t="shared" si="0"/>
        <v>30</v>
      </c>
      <c r="E44" s="35"/>
      <c r="F44" s="21"/>
    </row>
    <row r="45" spans="1:6" ht="14">
      <c r="A45" s="239"/>
      <c r="B45" s="248" t="s">
        <v>70</v>
      </c>
      <c r="C45" s="307">
        <f>IF(STC!AT$28="X","$0",((STC!AT$28/Pop!E43)*1000))</f>
        <v>1257.1012422977071</v>
      </c>
      <c r="D45" s="211">
        <f t="shared" si="0"/>
        <v>16</v>
      </c>
      <c r="E45" s="35"/>
      <c r="F45" s="21"/>
    </row>
    <row r="46" spans="1:6" ht="14">
      <c r="A46" s="239"/>
      <c r="B46" s="249" t="s">
        <v>71</v>
      </c>
      <c r="C46" s="308">
        <f>IF(STC!AU$28="X","$0",((STC!AU$28/Pop!E44)*1000))</f>
        <v>871.75320364735182</v>
      </c>
      <c r="D46" s="210">
        <f t="shared" si="0"/>
        <v>33</v>
      </c>
      <c r="E46" s="35"/>
      <c r="F46" s="21"/>
    </row>
    <row r="47" spans="1:6" ht="14">
      <c r="A47" s="239"/>
      <c r="B47" s="248" t="s">
        <v>133</v>
      </c>
      <c r="C47" s="307" t="str">
        <f>IF(STC!AV$28="X","$0",((STC!AV$28/Pop!E45)*1000))</f>
        <v>$0</v>
      </c>
      <c r="D47" s="408" t="s">
        <v>337</v>
      </c>
      <c r="E47" s="35"/>
      <c r="F47" s="21"/>
    </row>
    <row r="48" spans="1:6" ht="14">
      <c r="A48" s="239"/>
      <c r="B48" s="249" t="s">
        <v>129</v>
      </c>
      <c r="C48" s="298">
        <f>IF(STC!AW$28="X","$0",((STC!AW$28/Pop!E46)*1000))</f>
        <v>36.411763055002872</v>
      </c>
      <c r="D48" s="210">
        <f t="shared" si="0"/>
        <v>43</v>
      </c>
      <c r="E48" s="35"/>
      <c r="F48" s="21"/>
    </row>
    <row r="49" spans="1:6" ht="14">
      <c r="A49" s="239"/>
      <c r="B49" s="248" t="s">
        <v>134</v>
      </c>
      <c r="C49" s="307" t="str">
        <f>IF(STC!AX$28="X","$0",((STC!AX$28/Pop!E47)*1000))</f>
        <v>$0</v>
      </c>
      <c r="D49" s="408" t="s">
        <v>337</v>
      </c>
      <c r="E49" s="35"/>
      <c r="F49" s="21"/>
    </row>
    <row r="50" spans="1:6" ht="14">
      <c r="A50" s="239"/>
      <c r="B50" s="143" t="s">
        <v>75</v>
      </c>
      <c r="C50" s="308">
        <f>IF(STC!AY$28="X","$0",((STC!AY$28/Pop!E48)*1000))</f>
        <v>1262.6597344915781</v>
      </c>
      <c r="D50" s="156">
        <f t="shared" si="0"/>
        <v>15</v>
      </c>
      <c r="E50" s="35"/>
      <c r="F50" s="21"/>
    </row>
    <row r="51" spans="1:6" ht="14">
      <c r="A51" s="239"/>
      <c r="B51" s="248" t="s">
        <v>76</v>
      </c>
      <c r="C51" s="307">
        <f>IF(STC!AZ$28="X","$0",((STC!AZ$28/Pop!E49)*1000))</f>
        <v>1308.209018376207</v>
      </c>
      <c r="D51" s="211">
        <f t="shared" si="0"/>
        <v>14</v>
      </c>
      <c r="E51" s="35"/>
      <c r="F51" s="21"/>
    </row>
    <row r="52" spans="1:6" ht="14">
      <c r="A52" s="239"/>
      <c r="B52" s="249" t="s">
        <v>77</v>
      </c>
      <c r="C52" s="308">
        <f>IF(STC!BA$28="X","$0",((STC!BA$28/Pop!E50)*1000))</f>
        <v>1656.0563110751336</v>
      </c>
      <c r="D52" s="210">
        <f t="shared" si="0"/>
        <v>10</v>
      </c>
      <c r="E52" s="35"/>
      <c r="F52" s="21"/>
    </row>
    <row r="53" spans="1:6" ht="14">
      <c r="A53" s="239"/>
      <c r="B53" s="248" t="s">
        <v>135</v>
      </c>
      <c r="C53" s="307" t="str">
        <f>IF(STC!BB$28="X","$0",((STC!BB$28/Pop!E51)*1000))</f>
        <v>$0</v>
      </c>
      <c r="D53" s="408" t="s">
        <v>337</v>
      </c>
      <c r="E53" s="35"/>
      <c r="F53" s="21"/>
    </row>
    <row r="54" spans="1:6" ht="14">
      <c r="A54" s="239"/>
      <c r="B54" s="249" t="s">
        <v>79</v>
      </c>
      <c r="C54" s="298">
        <f>IF(STC!BC$28="X","$0",((STC!BC$28/Pop!E52)*1000))</f>
        <v>1080.1508667472942</v>
      </c>
      <c r="D54" s="210">
        <f t="shared" si="0"/>
        <v>25</v>
      </c>
      <c r="E54" s="35"/>
      <c r="F54" s="21"/>
    </row>
    <row r="55" spans="1:6" ht="14">
      <c r="A55" s="239"/>
      <c r="B55" s="248" t="s">
        <v>80</v>
      </c>
      <c r="C55" s="307">
        <f>IF(STC!BD$28="X","$0",((STC!BD$28/Pop!E53)*1000))</f>
        <v>1402.144431784405</v>
      </c>
      <c r="D55" s="211">
        <f t="shared" si="0"/>
        <v>12</v>
      </c>
      <c r="E55" s="35"/>
      <c r="F55" s="21"/>
    </row>
    <row r="56" spans="1:6" ht="14">
      <c r="A56" s="239"/>
      <c r="B56" s="249" t="s">
        <v>136</v>
      </c>
      <c r="C56" s="308" t="str">
        <f>IF(STC!BE$28="X","$0",((STC!BE$28/Pop!E54)*1000))</f>
        <v>$0</v>
      </c>
      <c r="D56" s="407" t="s">
        <v>337</v>
      </c>
      <c r="E56" s="35"/>
      <c r="F56" s="21"/>
    </row>
    <row r="57" spans="1:6" ht="14">
      <c r="A57" s="249"/>
      <c r="B57" s="249"/>
      <c r="C57" s="272"/>
      <c r="D57" s="249"/>
      <c r="E57" s="239"/>
      <c r="F57" s="213"/>
    </row>
    <row r="58" spans="1:6" ht="14">
      <c r="A58" s="249" t="s">
        <v>137</v>
      </c>
      <c r="B58" s="249"/>
      <c r="C58" s="249"/>
      <c r="D58" s="249"/>
      <c r="E58" s="239"/>
      <c r="F58" s="213"/>
    </row>
    <row r="59" spans="1:6" ht="14">
      <c r="A59" s="249" t="s">
        <v>138</v>
      </c>
      <c r="B59" s="249"/>
      <c r="C59" s="249"/>
      <c r="D59" s="249"/>
      <c r="E59" s="239"/>
      <c r="F59" s="213"/>
    </row>
    <row r="60" spans="1:6" ht="14">
      <c r="A60" s="249"/>
      <c r="B60" s="249"/>
      <c r="C60" s="249"/>
      <c r="D60" s="249"/>
      <c r="E60" s="239"/>
      <c r="F60" s="213"/>
    </row>
    <row r="61" spans="1:6" ht="14">
      <c r="A61" s="249" t="s">
        <v>2357</v>
      </c>
      <c r="B61" s="249"/>
      <c r="C61" s="249"/>
      <c r="D61" s="249"/>
      <c r="E61" s="239"/>
      <c r="F61" s="213"/>
    </row>
    <row r="62" spans="1:6" ht="14">
      <c r="A62" s="249"/>
      <c r="B62" s="249"/>
      <c r="C62" s="249"/>
      <c r="D62" s="249"/>
      <c r="E62" s="239"/>
      <c r="F62" s="213"/>
    </row>
    <row r="63" spans="1:6" ht="14">
      <c r="A63" s="605" t="s">
        <v>2341</v>
      </c>
      <c r="B63" s="239"/>
      <c r="C63" s="239"/>
      <c r="D63" s="239"/>
      <c r="E63" s="239"/>
      <c r="F63" s="213"/>
    </row>
    <row r="64" spans="1:6" ht="14">
      <c r="A64" s="239"/>
      <c r="B64" s="239"/>
      <c r="C64" s="239"/>
      <c r="D64" s="239"/>
      <c r="E64" s="239"/>
      <c r="F64" s="213"/>
    </row>
    <row r="65" spans="1:6" ht="14">
      <c r="A65" s="239"/>
      <c r="B65" s="239"/>
      <c r="C65" s="239"/>
      <c r="D65" s="239"/>
      <c r="E65" s="239"/>
      <c r="F65" s="213"/>
    </row>
    <row r="66" spans="1:6" ht="14">
      <c r="B66" s="239"/>
      <c r="E66" s="34"/>
      <c r="F66" s="21"/>
    </row>
    <row r="67" spans="1:6" ht="14">
      <c r="B67" s="219"/>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2" activePane="bottomLeft" state="frozen"/>
      <selection activeCell="D31" sqref="D31"/>
      <selection pane="bottomLeft" activeCell="D52" sqref="D52"/>
    </sheetView>
  </sheetViews>
  <sheetFormatPr baseColWidth="10" defaultColWidth="9.33203125" defaultRowHeight="15"/>
  <cols>
    <col min="1" max="1" width="16.33203125" style="21" customWidth="1"/>
    <col min="2" max="2" width="15" style="21" customWidth="1"/>
    <col min="3" max="3" width="15.5" style="21" customWidth="1"/>
    <col min="4" max="4" width="10.5" style="415" customWidth="1"/>
    <col min="5" max="5" width="9.33203125" style="257"/>
    <col min="6" max="6" width="10.6640625" style="257" bestFit="1" customWidth="1"/>
    <col min="7" max="7" width="9.33203125" style="257"/>
    <col min="8" max="8" width="13.5" style="257" customWidth="1"/>
    <col min="9" max="9" width="15.5" style="257" customWidth="1"/>
    <col min="10" max="10" width="13.33203125" style="257" customWidth="1"/>
    <col min="11" max="16384" width="9.33203125" style="257"/>
  </cols>
  <sheetData>
    <row r="1" spans="1:7">
      <c r="B1" s="684" t="s">
        <v>386</v>
      </c>
      <c r="C1" s="723"/>
      <c r="D1" s="724"/>
      <c r="E1" s="724"/>
    </row>
    <row r="2" spans="1:7" ht="19">
      <c r="A2" s="719" t="s">
        <v>348</v>
      </c>
      <c r="B2" s="720"/>
      <c r="C2" s="720"/>
      <c r="D2" s="720"/>
      <c r="E2" s="721"/>
      <c r="F2" s="721"/>
      <c r="G2" s="721"/>
    </row>
    <row r="3" spans="1:7" ht="19">
      <c r="B3" s="704" t="str">
        <f>CONCATENATE("Fiscal Year ",Pop!H1)</f>
        <v>Fiscal Year 2017</v>
      </c>
      <c r="C3" s="722"/>
      <c r="D3" s="720"/>
      <c r="E3" s="720"/>
    </row>
    <row r="5" spans="1:7" ht="31">
      <c r="A5" s="239"/>
      <c r="B5" s="208" t="s">
        <v>28</v>
      </c>
      <c r="C5" s="142" t="s">
        <v>372</v>
      </c>
      <c r="D5" s="410" t="s">
        <v>30</v>
      </c>
      <c r="E5" s="239"/>
    </row>
    <row r="6" spans="1:7">
      <c r="A6" s="239"/>
      <c r="B6" s="239" t="s">
        <v>31</v>
      </c>
      <c r="C6" s="206">
        <f>(SLF!$D22/Pop!$D$4)*1000</f>
        <v>1180.9420203969757</v>
      </c>
      <c r="D6" s="411"/>
    </row>
    <row r="7" spans="1:7">
      <c r="A7" s="239"/>
      <c r="B7" s="248" t="s">
        <v>32</v>
      </c>
      <c r="C7" s="121">
        <f>(SLF!$I22/Pop!$D5)*1000</f>
        <v>768.96855872265712</v>
      </c>
      <c r="D7" s="334">
        <f>RANK(C7,$C$7:$C$56)</f>
        <v>36</v>
      </c>
      <c r="F7" s="471"/>
    </row>
    <row r="8" spans="1:7">
      <c r="A8" s="239"/>
      <c r="B8" s="249" t="s">
        <v>130</v>
      </c>
      <c r="C8" s="86">
        <f>(SLF!$L22/Pop!$D$6)*1000</f>
        <v>0</v>
      </c>
      <c r="D8" s="412" t="s">
        <v>337</v>
      </c>
    </row>
    <row r="9" spans="1:7">
      <c r="A9" s="239"/>
      <c r="B9" s="248" t="s">
        <v>34</v>
      </c>
      <c r="C9" s="121">
        <f>(SLF!$O22/Pop!$D$7)*1000</f>
        <v>488.82261512331894</v>
      </c>
      <c r="D9" s="334">
        <f t="shared" ref="D9:D14" si="0">RANK(C9,$C$7:$C$56)</f>
        <v>40</v>
      </c>
    </row>
    <row r="10" spans="1:7">
      <c r="A10" s="239"/>
      <c r="B10" s="249" t="s">
        <v>35</v>
      </c>
      <c r="C10" s="86">
        <f>(SLF!$R$22/Pop!$D$8)*1000</f>
        <v>921.66825341483855</v>
      </c>
      <c r="D10" s="413">
        <f t="shared" si="0"/>
        <v>31</v>
      </c>
      <c r="F10" s="471"/>
    </row>
    <row r="11" spans="1:7">
      <c r="A11" s="239"/>
      <c r="B11" s="248" t="s">
        <v>36</v>
      </c>
      <c r="C11" s="121">
        <f>(SLF!$U$22/Pop!$D$9)*1000</f>
        <v>2137.008685092741</v>
      </c>
      <c r="D11" s="334">
        <f t="shared" si="0"/>
        <v>5</v>
      </c>
      <c r="F11" s="471"/>
    </row>
    <row r="12" spans="1:7">
      <c r="A12" s="239"/>
      <c r="B12" s="249" t="s">
        <v>37</v>
      </c>
      <c r="C12" s="86">
        <f>(SLF!$X$22/Pop!$D$10)*1000</f>
        <v>1209.4101713313373</v>
      </c>
      <c r="D12" s="413">
        <f t="shared" si="0"/>
        <v>15</v>
      </c>
    </row>
    <row r="13" spans="1:7">
      <c r="A13" s="239"/>
      <c r="B13" s="248" t="s">
        <v>38</v>
      </c>
      <c r="C13" s="121">
        <f>(SLF!$AA$22/Pop!$D$11)*1000</f>
        <v>2227.1290586141677</v>
      </c>
      <c r="D13" s="334">
        <f t="shared" si="0"/>
        <v>3</v>
      </c>
    </row>
    <row r="14" spans="1:7">
      <c r="A14" s="239"/>
      <c r="B14" s="249" t="s">
        <v>39</v>
      </c>
      <c r="C14" s="86">
        <f>(SLF!$AD$22/Pop!$D$12)*1000</f>
        <v>1296.9789296170218</v>
      </c>
      <c r="D14" s="413">
        <f t="shared" si="0"/>
        <v>14</v>
      </c>
    </row>
    <row r="15" spans="1:7">
      <c r="A15" s="239"/>
      <c r="B15" s="248" t="s">
        <v>131</v>
      </c>
      <c r="C15" s="121">
        <f>(SLF!$AJ$22/Pop!$D$13)*1000</f>
        <v>0</v>
      </c>
      <c r="D15" s="414" t="s">
        <v>337</v>
      </c>
    </row>
    <row r="16" spans="1:7">
      <c r="A16" s="239"/>
      <c r="B16" s="249" t="s">
        <v>41</v>
      </c>
      <c r="C16" s="86">
        <f>(SLF!$AM$22/Pop!$D$14)*1000</f>
        <v>1054.2240485621176</v>
      </c>
      <c r="D16" s="413">
        <f t="shared" ref="D16:D33" si="1">RANK(C16,$C$7:$C$56)</f>
        <v>26</v>
      </c>
    </row>
    <row r="17" spans="1:4">
      <c r="A17" s="239"/>
      <c r="B17" s="248" t="s">
        <v>42</v>
      </c>
      <c r="C17" s="121">
        <f>(SLF!$AP$22/Pop!$D$15)*1000</f>
        <v>1471.4201556940968</v>
      </c>
      <c r="D17" s="334">
        <f t="shared" si="1"/>
        <v>10</v>
      </c>
    </row>
    <row r="18" spans="1:4">
      <c r="A18" s="239"/>
      <c r="B18" s="249" t="s">
        <v>43</v>
      </c>
      <c r="C18" s="86">
        <f>(SLF!$AS$22/Pop!$D$16)*1000</f>
        <v>965.87593024392277</v>
      </c>
      <c r="D18" s="413">
        <f t="shared" si="1"/>
        <v>30</v>
      </c>
    </row>
    <row r="19" spans="1:4">
      <c r="A19" s="239"/>
      <c r="B19" s="248" t="s">
        <v>44</v>
      </c>
      <c r="C19" s="121">
        <f>(SLF!$AV$22/Pop!$D$17)*1000</f>
        <v>1036.8072724679021</v>
      </c>
      <c r="D19" s="334">
        <f t="shared" si="1"/>
        <v>27</v>
      </c>
    </row>
    <row r="20" spans="1:4">
      <c r="A20" s="239"/>
      <c r="B20" s="249" t="s">
        <v>45</v>
      </c>
      <c r="C20" s="86">
        <f>(SLF!$AY$22/Pop!$D$18)*1000</f>
        <v>909.36688166902445</v>
      </c>
      <c r="D20" s="413">
        <f t="shared" si="1"/>
        <v>32</v>
      </c>
    </row>
    <row r="21" spans="1:4">
      <c r="A21" s="239"/>
      <c r="B21" s="248" t="s">
        <v>46</v>
      </c>
      <c r="C21" s="121">
        <f>(SLF!$BB$22/Pop!$D$19)*1000</f>
        <v>1195.6218227486188</v>
      </c>
      <c r="D21" s="334">
        <f t="shared" si="1"/>
        <v>17</v>
      </c>
    </row>
    <row r="22" spans="1:4">
      <c r="A22" s="239"/>
      <c r="B22" s="249" t="s">
        <v>47</v>
      </c>
      <c r="C22" s="86">
        <f>(SLF!$BE$22/Pop!$D$20)*1000</f>
        <v>800.1586565929922</v>
      </c>
      <c r="D22" s="413">
        <f t="shared" si="1"/>
        <v>34</v>
      </c>
    </row>
    <row r="23" spans="1:4">
      <c r="A23" s="239"/>
      <c r="B23" s="248" t="s">
        <v>48</v>
      </c>
      <c r="C23" s="121">
        <f>(SLF!$BH$22/Pop!$D$21)*1000</f>
        <v>1313.1377313323187</v>
      </c>
      <c r="D23" s="334">
        <f t="shared" si="1"/>
        <v>13</v>
      </c>
    </row>
    <row r="24" spans="1:4">
      <c r="A24" s="239"/>
      <c r="B24" s="249" t="s">
        <v>49</v>
      </c>
      <c r="C24" s="86">
        <f>(SLF!$BK$22/Pop!$D$22)*1000</f>
        <v>631.56796090106707</v>
      </c>
      <c r="D24" s="413">
        <f t="shared" si="1"/>
        <v>38</v>
      </c>
    </row>
    <row r="25" spans="1:4">
      <c r="A25" s="239"/>
      <c r="B25" s="248" t="s">
        <v>50</v>
      </c>
      <c r="C25" s="121">
        <f>(SLF!$BN$22/Pop!$D$23)*1000</f>
        <v>1149.658106021963</v>
      </c>
      <c r="D25" s="334">
        <f t="shared" si="1"/>
        <v>23</v>
      </c>
    </row>
    <row r="26" spans="1:4">
      <c r="A26" s="239"/>
      <c r="B26" s="249" t="s">
        <v>51</v>
      </c>
      <c r="C26" s="86">
        <f>(SLF!$BQ$22/Pop!$D$24)*1000</f>
        <v>2390.4885582162397</v>
      </c>
      <c r="D26" s="413">
        <f t="shared" si="1"/>
        <v>2</v>
      </c>
    </row>
    <row r="27" spans="1:4">
      <c r="A27" s="239"/>
      <c r="B27" s="248" t="s">
        <v>52</v>
      </c>
      <c r="C27" s="121">
        <f>(SLF!$BT$22/Pop!$D$25)*1000</f>
        <v>2145.3809174259527</v>
      </c>
      <c r="D27" s="334">
        <f t="shared" si="1"/>
        <v>4</v>
      </c>
    </row>
    <row r="28" spans="1:4">
      <c r="A28" s="239"/>
      <c r="B28" s="249" t="s">
        <v>53</v>
      </c>
      <c r="C28" s="86">
        <f>(SLF!$BW$22/Pop!$D$26)*1000</f>
        <v>1005.3345644997662</v>
      </c>
      <c r="D28" s="413">
        <f t="shared" si="1"/>
        <v>28</v>
      </c>
    </row>
    <row r="29" spans="1:4">
      <c r="A29" s="239"/>
      <c r="B29" s="248" t="s">
        <v>54</v>
      </c>
      <c r="C29" s="121">
        <f>(SLF!$BZ$22/Pop!$C27)*1000</f>
        <v>1983.5947328905031</v>
      </c>
      <c r="D29" s="334">
        <f t="shared" si="1"/>
        <v>7</v>
      </c>
    </row>
    <row r="30" spans="1:4">
      <c r="A30" s="239"/>
      <c r="B30" s="249" t="s">
        <v>55</v>
      </c>
      <c r="C30" s="86">
        <f>(SLF!$CC$22/Pop!$D$28)*1000</f>
        <v>613.67719371715134</v>
      </c>
      <c r="D30" s="413">
        <f t="shared" si="1"/>
        <v>39</v>
      </c>
    </row>
    <row r="31" spans="1:4">
      <c r="A31" s="239"/>
      <c r="B31" s="248" t="s">
        <v>56</v>
      </c>
      <c r="C31" s="121">
        <f>(SLF!$CF$22/Pop!$D$29)*1000</f>
        <v>1072.8807133273483</v>
      </c>
      <c r="D31" s="334">
        <f t="shared" si="1"/>
        <v>25</v>
      </c>
    </row>
    <row r="32" spans="1:4">
      <c r="A32" s="239"/>
      <c r="B32" s="249" t="s">
        <v>57</v>
      </c>
      <c r="C32" s="86">
        <f>(SLF!$CI$22/Pop!$D$30)*1000</f>
        <v>1118.5729614752775</v>
      </c>
      <c r="D32" s="413">
        <f t="shared" si="1"/>
        <v>24</v>
      </c>
    </row>
    <row r="33" spans="1:8">
      <c r="A33" s="239"/>
      <c r="B33" s="248" t="s">
        <v>58</v>
      </c>
      <c r="C33" s="121">
        <f>(SLF!$CL$22/Pop!$D$31)*1000</f>
        <v>1162.1375956611867</v>
      </c>
      <c r="D33" s="334">
        <f t="shared" si="1"/>
        <v>22</v>
      </c>
    </row>
    <row r="34" spans="1:8">
      <c r="A34" s="239"/>
      <c r="B34" s="249" t="s">
        <v>132</v>
      </c>
      <c r="C34" s="86">
        <f>(SLF!$CO$22/Pop!$D$32)*1000</f>
        <v>0</v>
      </c>
      <c r="D34" s="412" t="s">
        <v>337</v>
      </c>
    </row>
    <row r="35" spans="1:8">
      <c r="A35" s="239"/>
      <c r="B35" s="248" t="s">
        <v>128</v>
      </c>
      <c r="C35" s="121">
        <f>(SLF!$CR$22/Pop!$D$33)*1000</f>
        <v>48.502445236844586</v>
      </c>
      <c r="D35" s="334">
        <f t="shared" ref="D35:D46" si="2">RANK(C35,$C$7:$C$56)</f>
        <v>42</v>
      </c>
    </row>
    <row r="36" spans="1:8">
      <c r="A36" s="239"/>
      <c r="B36" s="249" t="s">
        <v>61</v>
      </c>
      <c r="C36" s="86">
        <f>(SLF!$CU$22/Pop!$D$34)*1000</f>
        <v>1570.3494937246744</v>
      </c>
      <c r="D36" s="413">
        <f t="shared" si="2"/>
        <v>8</v>
      </c>
    </row>
    <row r="37" spans="1:8">
      <c r="A37" s="239"/>
      <c r="B37" s="248" t="s">
        <v>62</v>
      </c>
      <c r="C37" s="121">
        <f>(SLF!$CX$22/Pop!$D$35)*1000</f>
        <v>639.52001413971084</v>
      </c>
      <c r="D37" s="334">
        <f t="shared" si="2"/>
        <v>37</v>
      </c>
    </row>
    <row r="38" spans="1:8">
      <c r="A38" s="239"/>
      <c r="B38" s="249" t="s">
        <v>63</v>
      </c>
      <c r="C38" s="86">
        <f>(SLF!$DA$22/Pop!$D$36)*1000</f>
        <v>2877.4833634232618</v>
      </c>
      <c r="D38" s="413">
        <f t="shared" si="2"/>
        <v>1</v>
      </c>
    </row>
    <row r="39" spans="1:8">
      <c r="A39" s="239"/>
      <c r="B39" s="248" t="s">
        <v>64</v>
      </c>
      <c r="C39" s="121">
        <f>(SLF!$DD$22/Pop!$D$37)*1000</f>
        <v>1176.7663667873974</v>
      </c>
      <c r="D39" s="334">
        <f t="shared" si="2"/>
        <v>19</v>
      </c>
      <c r="H39" s="257" t="s">
        <v>93</v>
      </c>
    </row>
    <row r="40" spans="1:8">
      <c r="A40" s="239"/>
      <c r="B40" s="249" t="s">
        <v>65</v>
      </c>
      <c r="C40" s="86">
        <f>(SLF!$DG$22/Pop!$D$38)*1000</f>
        <v>423.08945199529649</v>
      </c>
      <c r="D40" s="413">
        <f t="shared" si="2"/>
        <v>41</v>
      </c>
    </row>
    <row r="41" spans="1:8">
      <c r="A41" s="239"/>
      <c r="B41" s="248" t="s">
        <v>66</v>
      </c>
      <c r="C41" s="121">
        <f>(SLF!$DJ$22/Pop!$D$39)*1000</f>
        <v>1206.576847701187</v>
      </c>
      <c r="D41" s="334">
        <f t="shared" si="2"/>
        <v>16</v>
      </c>
    </row>
    <row r="42" spans="1:8">
      <c r="A42" s="239"/>
      <c r="B42" s="249" t="s">
        <v>67</v>
      </c>
      <c r="C42" s="86">
        <f>(SLF!$DM$22/Pop!$D$40)*1000</f>
        <v>794.02182757638639</v>
      </c>
      <c r="D42" s="413">
        <f t="shared" si="2"/>
        <v>35</v>
      </c>
    </row>
    <row r="43" spans="1:8">
      <c r="A43" s="239"/>
      <c r="B43" s="248" t="s">
        <v>68</v>
      </c>
      <c r="C43" s="121">
        <f>(SLF!$DP$22/Pop!$D$41)*1000</f>
        <v>2020.7606632145146</v>
      </c>
      <c r="D43" s="334">
        <f t="shared" si="2"/>
        <v>6</v>
      </c>
      <c r="G43" s="257" t="s">
        <v>93</v>
      </c>
    </row>
    <row r="44" spans="1:8">
      <c r="A44" s="239"/>
      <c r="B44" s="249" t="s">
        <v>69</v>
      </c>
      <c r="C44" s="86">
        <f>(SLF!$DS$22/Pop!$D$42)*1000</f>
        <v>1338.7792467300008</v>
      </c>
      <c r="D44" s="413">
        <f t="shared" si="2"/>
        <v>12</v>
      </c>
    </row>
    <row r="45" spans="1:8">
      <c r="A45" s="239"/>
      <c r="B45" s="248" t="s">
        <v>70</v>
      </c>
      <c r="C45" s="121">
        <f>(SLF!$DV$22/Pop!$D$43)*1000</f>
        <v>1172.6875699252048</v>
      </c>
      <c r="D45" s="334">
        <f t="shared" si="2"/>
        <v>20</v>
      </c>
    </row>
    <row r="46" spans="1:8">
      <c r="A46" s="239"/>
      <c r="B46" s="249" t="s">
        <v>71</v>
      </c>
      <c r="C46" s="86">
        <f>(SLF!$DY$22/Pop!$D$44)*1000</f>
        <v>824.95425911516702</v>
      </c>
      <c r="D46" s="413">
        <f t="shared" si="2"/>
        <v>33</v>
      </c>
    </row>
    <row r="47" spans="1:8">
      <c r="A47" s="239"/>
      <c r="B47" s="248" t="s">
        <v>133</v>
      </c>
      <c r="C47" s="121">
        <f>(SLF!$EB$22/Pop!$D$45)*1000</f>
        <v>0</v>
      </c>
      <c r="D47" s="414" t="s">
        <v>337</v>
      </c>
    </row>
    <row r="48" spans="1:8">
      <c r="A48" s="239"/>
      <c r="B48" s="249" t="s">
        <v>129</v>
      </c>
      <c r="C48" s="86">
        <f>(SLF!$EE$22/Pop!$D$46)*1000</f>
        <v>37.261093424540981</v>
      </c>
      <c r="D48" s="413">
        <f>RANK(C48,$C$7:$C$56)</f>
        <v>43</v>
      </c>
    </row>
    <row r="49" spans="1:7">
      <c r="A49" s="239"/>
      <c r="B49" s="248" t="s">
        <v>134</v>
      </c>
      <c r="C49" s="121">
        <f>(SLF!$EH$22/Pop!$D$47)*1000</f>
        <v>0</v>
      </c>
      <c r="D49" s="414" t="s">
        <v>337</v>
      </c>
    </row>
    <row r="50" spans="1:7">
      <c r="A50" s="239"/>
      <c r="B50" s="249" t="s">
        <v>75</v>
      </c>
      <c r="C50" s="86">
        <f>(SLF!$EK$22/Pop!$D$48)*1000</f>
        <v>1166.9549788309694</v>
      </c>
      <c r="D50" s="413">
        <f>RANK(C50,$C$7:$C$56)</f>
        <v>21</v>
      </c>
    </row>
    <row r="51" spans="1:7">
      <c r="A51" s="239"/>
      <c r="B51" s="248" t="s">
        <v>76</v>
      </c>
      <c r="C51" s="121">
        <f>(SLF!$EN$22/Pop!$D$49)*1000</f>
        <v>1190.7129418357952</v>
      </c>
      <c r="D51" s="334">
        <f>RANK(C51,$C$7:$C$56)</f>
        <v>18</v>
      </c>
    </row>
    <row r="52" spans="1:7">
      <c r="A52" s="239"/>
      <c r="B52" s="249" t="s">
        <v>77</v>
      </c>
      <c r="C52" s="86">
        <f>(SLF!$EQ$22/Pop!$D$50)*1000</f>
        <v>1541.9454007444826</v>
      </c>
      <c r="D52" s="413">
        <f>RANK(C52,$C$7:$C$56)</f>
        <v>9</v>
      </c>
    </row>
    <row r="53" spans="1:7">
      <c r="A53" s="239"/>
      <c r="B53" s="248" t="s">
        <v>135</v>
      </c>
      <c r="C53" s="121">
        <f>(SLF!$ET$22/Pop!$D$51)*1000</f>
        <v>0</v>
      </c>
      <c r="D53" s="414" t="s">
        <v>337</v>
      </c>
    </row>
    <row r="54" spans="1:7">
      <c r="A54" s="239"/>
      <c r="B54" s="249" t="s">
        <v>79</v>
      </c>
      <c r="C54" s="86">
        <f>(SLF!$EW$22/Pop!$D$52)*1000</f>
        <v>998.24880795664171</v>
      </c>
      <c r="D54" s="413">
        <f>RANK(C54,$C$7:$C$56)</f>
        <v>29</v>
      </c>
    </row>
    <row r="55" spans="1:7">
      <c r="A55" s="239"/>
      <c r="B55" s="248" t="s">
        <v>80</v>
      </c>
      <c r="C55" s="121">
        <f>(SLF!$EZ$22/Pop!$D$53)*1000</f>
        <v>1345.3857709471135</v>
      </c>
      <c r="D55" s="334">
        <f>RANK(C55,$C$7:$C$56)</f>
        <v>11</v>
      </c>
    </row>
    <row r="56" spans="1:7">
      <c r="A56" s="239"/>
      <c r="B56" s="249" t="s">
        <v>136</v>
      </c>
      <c r="C56" s="86">
        <f>(SLF!$FC$22/Pop!$C54)*1000</f>
        <v>0</v>
      </c>
      <c r="D56" s="412" t="s">
        <v>337</v>
      </c>
    </row>
    <row r="57" spans="1:7">
      <c r="A57" s="239"/>
      <c r="B57" s="209" t="s">
        <v>82</v>
      </c>
      <c r="C57" s="203">
        <f>(SLF!$AG$22/Pop!$D$55)*1000</f>
        <v>2814.8660827867548</v>
      </c>
      <c r="D57" s="334" t="str">
        <f>CONCATENATE("(",RANK(C57,$C$7:$C$57),")")</f>
        <v>(2)</v>
      </c>
    </row>
    <row r="58" spans="1:7">
      <c r="A58" s="113"/>
      <c r="B58" s="239"/>
      <c r="C58" s="239"/>
      <c r="D58" s="213"/>
      <c r="E58" s="239"/>
    </row>
    <row r="59" spans="1:7">
      <c r="A59" s="249" t="s">
        <v>137</v>
      </c>
      <c r="B59" s="239"/>
      <c r="C59" s="239"/>
      <c r="D59" s="213"/>
      <c r="E59" s="239"/>
    </row>
    <row r="60" spans="1:7">
      <c r="A60" s="249" t="s">
        <v>138</v>
      </c>
      <c r="B60" s="239"/>
      <c r="C60" s="239"/>
      <c r="D60" s="213"/>
      <c r="E60" s="239"/>
    </row>
    <row r="61" spans="1:7">
      <c r="A61" s="690" t="s">
        <v>2355</v>
      </c>
      <c r="B61" s="690"/>
      <c r="C61" s="690"/>
      <c r="D61" s="690"/>
      <c r="E61" s="690"/>
      <c r="F61" s="690"/>
      <c r="G61" s="690"/>
    </row>
    <row r="62" spans="1:7">
      <c r="A62" s="690"/>
      <c r="B62" s="690"/>
      <c r="C62" s="690"/>
      <c r="D62" s="690"/>
      <c r="E62" s="690"/>
      <c r="F62" s="690"/>
      <c r="G62" s="690"/>
    </row>
    <row r="63" spans="1:7">
      <c r="A63" s="605" t="s">
        <v>2343</v>
      </c>
      <c r="B63" s="239"/>
      <c r="C63" s="239"/>
      <c r="D63" s="213"/>
      <c r="E63" s="239"/>
    </row>
    <row r="64" spans="1:7">
      <c r="A64" s="113"/>
      <c r="B64" s="239"/>
      <c r="C64" s="239"/>
      <c r="D64" s="213"/>
      <c r="E64" s="239"/>
    </row>
    <row r="65" spans="1:5">
      <c r="A65" s="113"/>
      <c r="B65" s="239"/>
      <c r="C65" s="239"/>
      <c r="D65" s="213"/>
      <c r="E65" s="239"/>
    </row>
    <row r="66" spans="1:5">
      <c r="A66" s="239"/>
      <c r="B66" s="239"/>
      <c r="C66" s="239"/>
      <c r="D66" s="213"/>
      <c r="E66" s="239"/>
    </row>
    <row r="67" spans="1:5">
      <c r="B67" s="239"/>
    </row>
    <row r="68" spans="1:5">
      <c r="B68" s="219"/>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9"/>
  <sheetViews>
    <sheetView zoomScale="93" zoomScaleNormal="100" workbookViewId="0">
      <pane ySplit="6" topLeftCell="A7" activePane="bottomLeft" state="frozen"/>
      <selection activeCell="D31" sqref="D31"/>
      <selection pane="bottomLeft" activeCell="D68" sqref="D68"/>
    </sheetView>
  </sheetViews>
  <sheetFormatPr baseColWidth="10" defaultColWidth="9.1640625" defaultRowHeight="15"/>
  <cols>
    <col min="1" max="1" width="9.1640625" style="596"/>
    <col min="2" max="2" width="11" style="596" customWidth="1"/>
    <col min="3" max="3" width="9.33203125" style="596" customWidth="1"/>
    <col min="4" max="4" width="9.6640625" style="596" customWidth="1"/>
    <col min="5" max="5" width="13.6640625" style="596" bestFit="1" customWidth="1"/>
    <col min="6" max="6" width="9.1640625" style="596"/>
    <col min="7" max="7" width="9.5" style="596" bestFit="1" customWidth="1"/>
    <col min="8" max="8" width="9.6640625" style="596" bestFit="1" customWidth="1"/>
    <col min="9" max="16384" width="9.1640625" style="596"/>
  </cols>
  <sheetData>
    <row r="2" spans="1:10">
      <c r="A2" s="598"/>
      <c r="B2" s="684" t="s">
        <v>385</v>
      </c>
      <c r="C2" s="710"/>
      <c r="D2" s="710"/>
      <c r="E2" s="604"/>
    </row>
    <row r="3" spans="1:10" ht="18">
      <c r="A3" s="700" t="s">
        <v>13</v>
      </c>
      <c r="B3" s="705"/>
      <c r="C3" s="705"/>
      <c r="D3" s="705"/>
      <c r="E3" s="710"/>
    </row>
    <row r="4" spans="1:10" ht="18">
      <c r="A4" s="598"/>
      <c r="B4" s="704" t="s">
        <v>2153</v>
      </c>
      <c r="C4" s="705"/>
      <c r="D4" s="705"/>
      <c r="E4" s="604"/>
    </row>
    <row r="5" spans="1:10">
      <c r="A5" s="598"/>
      <c r="B5" s="598"/>
      <c r="C5" s="604"/>
      <c r="D5" s="604"/>
      <c r="E5" s="604"/>
    </row>
    <row r="6" spans="1:10">
      <c r="A6" s="605"/>
      <c r="B6" s="454" t="s">
        <v>28</v>
      </c>
      <c r="C6" s="144" t="s">
        <v>107</v>
      </c>
      <c r="D6" s="654"/>
      <c r="E6" s="654" t="s">
        <v>108</v>
      </c>
      <c r="F6" s="605"/>
      <c r="G6" s="605"/>
      <c r="H6" s="605"/>
      <c r="I6" s="605"/>
      <c r="J6" s="605"/>
    </row>
    <row r="7" spans="1:10">
      <c r="A7" s="605"/>
      <c r="B7" s="655" t="s">
        <v>32</v>
      </c>
      <c r="C7" s="145">
        <v>6.5000000000000002E-2</v>
      </c>
      <c r="D7" s="211" t="s">
        <v>109</v>
      </c>
      <c r="E7" s="124">
        <v>0</v>
      </c>
      <c r="F7" s="605"/>
      <c r="G7" s="605"/>
      <c r="H7" s="605"/>
      <c r="I7" s="605"/>
      <c r="J7" s="605"/>
    </row>
    <row r="8" spans="1:10">
      <c r="A8" s="605"/>
      <c r="B8" s="656" t="s">
        <v>33</v>
      </c>
      <c r="C8" s="149">
        <v>0</v>
      </c>
      <c r="D8" s="210" t="s">
        <v>109</v>
      </c>
      <c r="E8" s="625">
        <v>0</v>
      </c>
      <c r="F8" s="605"/>
      <c r="G8" s="605"/>
      <c r="H8" s="605"/>
      <c r="I8" s="605"/>
      <c r="J8" s="605"/>
    </row>
    <row r="9" spans="1:10">
      <c r="A9" s="605"/>
      <c r="B9" s="656"/>
      <c r="C9" s="149">
        <v>0.02</v>
      </c>
      <c r="D9" s="210" t="s">
        <v>109</v>
      </c>
      <c r="E9" s="625">
        <v>25000</v>
      </c>
      <c r="F9" s="605"/>
      <c r="G9" s="605"/>
      <c r="H9" s="425"/>
      <c r="I9" s="605"/>
      <c r="J9" s="605"/>
    </row>
    <row r="10" spans="1:10">
      <c r="A10" s="605"/>
      <c r="B10" s="656"/>
      <c r="C10" s="149">
        <v>0.03</v>
      </c>
      <c r="D10" s="210" t="s">
        <v>109</v>
      </c>
      <c r="E10" s="625">
        <v>49000</v>
      </c>
      <c r="F10" s="605"/>
      <c r="G10" s="605"/>
      <c r="H10" s="605"/>
      <c r="I10" s="605"/>
      <c r="J10" s="605"/>
    </row>
    <row r="11" spans="1:10">
      <c r="A11" s="605"/>
      <c r="B11" s="656"/>
      <c r="C11" s="149">
        <v>0.04</v>
      </c>
      <c r="D11" s="210" t="s">
        <v>109</v>
      </c>
      <c r="E11" s="625">
        <v>74000</v>
      </c>
      <c r="F11" s="605"/>
      <c r="G11" s="605"/>
      <c r="H11" s="605"/>
      <c r="I11" s="605"/>
      <c r="J11" s="605"/>
    </row>
    <row r="12" spans="1:10">
      <c r="A12" s="605"/>
      <c r="B12" s="656"/>
      <c r="C12" s="149">
        <v>0.05</v>
      </c>
      <c r="D12" s="210" t="s">
        <v>109</v>
      </c>
      <c r="E12" s="625">
        <v>99000</v>
      </c>
      <c r="F12" s="605"/>
      <c r="G12" s="605"/>
      <c r="H12" s="605"/>
      <c r="I12" s="605"/>
      <c r="J12" s="605"/>
    </row>
    <row r="13" spans="1:10">
      <c r="A13" s="605"/>
      <c r="B13" s="656"/>
      <c r="C13" s="149">
        <v>0.06</v>
      </c>
      <c r="D13" s="210" t="s">
        <v>109</v>
      </c>
      <c r="E13" s="625">
        <v>124000</v>
      </c>
      <c r="F13" s="605"/>
      <c r="G13" s="605"/>
      <c r="H13" s="605"/>
      <c r="I13" s="605"/>
      <c r="J13" s="605"/>
    </row>
    <row r="14" spans="1:10">
      <c r="A14" s="605"/>
      <c r="B14" s="656"/>
      <c r="C14" s="149">
        <v>7.0000000000000007E-2</v>
      </c>
      <c r="D14" s="210" t="s">
        <v>109</v>
      </c>
      <c r="E14" s="625">
        <v>148000</v>
      </c>
      <c r="F14" s="605"/>
      <c r="G14" s="605"/>
      <c r="H14" s="605"/>
      <c r="I14" s="605"/>
      <c r="J14" s="605"/>
    </row>
    <row r="15" spans="1:10">
      <c r="A15" s="605"/>
      <c r="B15" s="656"/>
      <c r="C15" s="149">
        <v>0.08</v>
      </c>
      <c r="D15" s="210" t="s">
        <v>109</v>
      </c>
      <c r="E15" s="625">
        <v>173000</v>
      </c>
      <c r="F15" s="605"/>
      <c r="G15" s="605"/>
      <c r="H15" s="605"/>
      <c r="I15" s="605"/>
      <c r="J15" s="605"/>
    </row>
    <row r="16" spans="1:10">
      <c r="A16" s="605"/>
      <c r="B16" s="656"/>
      <c r="C16" s="149">
        <v>0.09</v>
      </c>
      <c r="D16" s="210" t="s">
        <v>109</v>
      </c>
      <c r="E16" s="625">
        <v>198000</v>
      </c>
      <c r="F16" s="605"/>
      <c r="G16" s="605"/>
      <c r="H16" s="605"/>
      <c r="I16" s="605"/>
      <c r="J16" s="605"/>
    </row>
    <row r="17" spans="1:10">
      <c r="A17" s="605"/>
      <c r="B17" s="656"/>
      <c r="C17" s="657">
        <v>9.4E-2</v>
      </c>
      <c r="D17" s="210" t="s">
        <v>109</v>
      </c>
      <c r="E17" s="625">
        <v>222000</v>
      </c>
      <c r="F17" s="605"/>
      <c r="G17" s="425"/>
      <c r="H17" s="605"/>
      <c r="I17" s="605"/>
      <c r="J17" s="605"/>
    </row>
    <row r="18" spans="1:10">
      <c r="A18" s="605"/>
      <c r="B18" s="658" t="s">
        <v>34</v>
      </c>
      <c r="C18" s="281">
        <v>4.9000000000000002E-2</v>
      </c>
      <c r="D18" s="282" t="s">
        <v>109</v>
      </c>
      <c r="E18" s="283">
        <v>0</v>
      </c>
      <c r="F18" s="605"/>
      <c r="G18" s="425"/>
      <c r="H18" s="605"/>
      <c r="I18" s="605"/>
      <c r="J18" s="605"/>
    </row>
    <row r="19" spans="1:10">
      <c r="A19" s="605"/>
      <c r="B19" s="656" t="s">
        <v>35</v>
      </c>
      <c r="C19" s="657">
        <v>0.01</v>
      </c>
      <c r="D19" s="210" t="s">
        <v>109</v>
      </c>
      <c r="E19" s="625">
        <v>0</v>
      </c>
      <c r="F19" s="605"/>
      <c r="G19" s="605"/>
      <c r="H19" s="605"/>
      <c r="I19" s="605"/>
      <c r="J19" s="605"/>
    </row>
    <row r="20" spans="1:10">
      <c r="A20" s="605"/>
      <c r="B20" s="656"/>
      <c r="C20" s="657">
        <v>0.02</v>
      </c>
      <c r="D20" s="210" t="s">
        <v>109</v>
      </c>
      <c r="E20" s="625">
        <v>3000</v>
      </c>
      <c r="F20" s="605"/>
      <c r="G20" s="605"/>
      <c r="H20" s="605"/>
      <c r="I20" s="605"/>
      <c r="J20" s="605"/>
    </row>
    <row r="21" spans="1:10">
      <c r="A21" s="605"/>
      <c r="B21" s="656"/>
      <c r="C21" s="657">
        <v>0.03</v>
      </c>
      <c r="D21" s="210" t="s">
        <v>109</v>
      </c>
      <c r="E21" s="625">
        <v>6000</v>
      </c>
      <c r="F21" s="605"/>
      <c r="G21" s="605"/>
      <c r="H21" s="605"/>
      <c r="I21" s="605"/>
      <c r="J21" s="605"/>
    </row>
    <row r="22" spans="1:10">
      <c r="A22" s="605"/>
      <c r="B22" s="656"/>
      <c r="C22" s="657">
        <v>0.05</v>
      </c>
      <c r="D22" s="210" t="s">
        <v>109</v>
      </c>
      <c r="E22" s="625">
        <v>11000</v>
      </c>
      <c r="F22" s="605"/>
      <c r="G22" s="605"/>
      <c r="H22" s="605"/>
      <c r="I22" s="605"/>
      <c r="J22" s="605"/>
    </row>
    <row r="23" spans="1:10">
      <c r="A23" s="605"/>
      <c r="B23" s="656"/>
      <c r="C23" s="657">
        <v>0.06</v>
      </c>
      <c r="D23" s="210" t="s">
        <v>109</v>
      </c>
      <c r="E23" s="625">
        <v>25000</v>
      </c>
      <c r="F23" s="605"/>
      <c r="G23" s="605"/>
      <c r="H23" s="605"/>
      <c r="I23" s="605"/>
      <c r="J23" s="605"/>
    </row>
    <row r="24" spans="1:10">
      <c r="A24" s="605"/>
      <c r="B24" s="656"/>
      <c r="C24" s="657">
        <v>6.5000000000000002E-2</v>
      </c>
      <c r="D24" s="210" t="s">
        <v>109</v>
      </c>
      <c r="E24" s="625">
        <v>100000</v>
      </c>
      <c r="F24" s="605"/>
      <c r="G24" s="605"/>
      <c r="H24" s="605"/>
      <c r="I24" s="605"/>
      <c r="J24" s="605"/>
    </row>
    <row r="25" spans="1:10">
      <c r="A25" s="605"/>
      <c r="B25" s="655" t="s">
        <v>139</v>
      </c>
      <c r="C25" s="146">
        <v>8.8400000000000006E-2</v>
      </c>
      <c r="D25" s="211" t="s">
        <v>109</v>
      </c>
      <c r="E25" s="124">
        <v>0</v>
      </c>
      <c r="F25" s="605"/>
      <c r="G25" s="605"/>
      <c r="H25" s="605"/>
      <c r="I25" s="605"/>
      <c r="J25" s="605"/>
    </row>
    <row r="26" spans="1:10">
      <c r="A26" s="605"/>
      <c r="B26" s="153" t="s">
        <v>37</v>
      </c>
      <c r="C26" s="150">
        <v>4.6300000000000001E-2</v>
      </c>
      <c r="D26" s="210" t="s">
        <v>109</v>
      </c>
      <c r="E26" s="625">
        <v>0</v>
      </c>
      <c r="F26" s="605"/>
      <c r="G26" s="605"/>
      <c r="H26" s="605"/>
      <c r="I26" s="605"/>
      <c r="J26" s="605"/>
    </row>
    <row r="27" spans="1:10">
      <c r="A27" s="605"/>
      <c r="B27" s="659" t="s">
        <v>38</v>
      </c>
      <c r="C27" s="146">
        <v>7.4999999999999997E-2</v>
      </c>
      <c r="D27" s="211" t="s">
        <v>109</v>
      </c>
      <c r="E27" s="124">
        <v>0</v>
      </c>
      <c r="F27" s="605"/>
      <c r="G27" s="605"/>
      <c r="H27" s="605"/>
      <c r="I27" s="605"/>
      <c r="J27" s="605"/>
    </row>
    <row r="28" spans="1:10">
      <c r="A28" s="605"/>
      <c r="B28" s="656" t="s">
        <v>170</v>
      </c>
      <c r="C28" s="657">
        <v>8.6999999999999994E-2</v>
      </c>
      <c r="D28" s="210" t="s">
        <v>109</v>
      </c>
      <c r="E28" s="625">
        <v>0</v>
      </c>
      <c r="F28" s="605"/>
      <c r="G28" s="605"/>
      <c r="H28" s="605"/>
      <c r="I28" s="605"/>
      <c r="J28" s="605"/>
    </row>
    <row r="29" spans="1:10">
      <c r="A29" s="605"/>
      <c r="B29" s="655" t="s">
        <v>40</v>
      </c>
      <c r="C29" s="554">
        <v>4.4580000000000002E-2</v>
      </c>
      <c r="D29" s="211" t="s">
        <v>109</v>
      </c>
      <c r="E29" s="124">
        <v>0</v>
      </c>
      <c r="F29" s="605"/>
      <c r="G29" s="605"/>
      <c r="H29" s="605"/>
      <c r="I29" s="605"/>
      <c r="J29" s="605"/>
    </row>
    <row r="30" spans="1:10">
      <c r="A30" s="605"/>
      <c r="B30" s="656" t="s">
        <v>2158</v>
      </c>
      <c r="C30" s="150">
        <v>5.7500000000000002E-2</v>
      </c>
      <c r="D30" s="210" t="s">
        <v>109</v>
      </c>
      <c r="E30" s="625">
        <v>0</v>
      </c>
      <c r="F30" s="605"/>
      <c r="G30" s="605"/>
      <c r="H30" s="605"/>
      <c r="I30" s="605"/>
      <c r="J30" s="605"/>
    </row>
    <row r="31" spans="1:10">
      <c r="A31" s="605"/>
      <c r="B31" s="655" t="s">
        <v>42</v>
      </c>
      <c r="C31" s="145">
        <v>4.3999999999999997E-2</v>
      </c>
      <c r="D31" s="211" t="s">
        <v>109</v>
      </c>
      <c r="E31" s="124">
        <v>0</v>
      </c>
      <c r="F31" s="605"/>
      <c r="G31" s="605"/>
      <c r="H31" s="605"/>
      <c r="I31" s="605"/>
      <c r="J31" s="605"/>
    </row>
    <row r="32" spans="1:10">
      <c r="A32" s="605"/>
      <c r="B32" s="655"/>
      <c r="C32" s="145">
        <v>5.3999999999999999E-2</v>
      </c>
      <c r="D32" s="211" t="s">
        <v>109</v>
      </c>
      <c r="E32" s="124">
        <v>25000</v>
      </c>
      <c r="F32" s="605"/>
      <c r="G32" s="605"/>
      <c r="H32" s="605"/>
      <c r="I32" s="605"/>
      <c r="J32" s="605"/>
    </row>
    <row r="33" spans="1:10">
      <c r="A33" s="605"/>
      <c r="B33" s="655"/>
      <c r="C33" s="145">
        <v>6.4000000000000001E-2</v>
      </c>
      <c r="D33" s="211" t="s">
        <v>109</v>
      </c>
      <c r="E33" s="124">
        <v>100000</v>
      </c>
      <c r="F33" s="605"/>
      <c r="G33" s="605"/>
      <c r="H33" s="605"/>
      <c r="I33" s="605"/>
      <c r="J33" s="605"/>
    </row>
    <row r="34" spans="1:10">
      <c r="A34" s="605"/>
      <c r="B34" s="656" t="s">
        <v>43</v>
      </c>
      <c r="C34" s="660">
        <v>6.9250000000000006E-2</v>
      </c>
      <c r="D34" s="210" t="s">
        <v>109</v>
      </c>
      <c r="E34" s="625">
        <v>0</v>
      </c>
      <c r="F34" s="605"/>
      <c r="G34" s="605"/>
    </row>
    <row r="35" spans="1:10">
      <c r="A35" s="605"/>
      <c r="B35" s="655" t="s">
        <v>2159</v>
      </c>
      <c r="C35" s="145">
        <v>9.5000000000000001E-2</v>
      </c>
      <c r="D35" s="211" t="s">
        <v>109</v>
      </c>
      <c r="E35" s="124">
        <v>0</v>
      </c>
      <c r="F35" s="605"/>
      <c r="G35" s="605"/>
    </row>
    <row r="36" spans="1:10">
      <c r="A36" s="605"/>
      <c r="B36" s="656" t="s">
        <v>2160</v>
      </c>
      <c r="C36" s="150">
        <v>5.5E-2</v>
      </c>
      <c r="D36" s="210" t="s">
        <v>109</v>
      </c>
      <c r="E36" s="625">
        <v>0</v>
      </c>
      <c r="F36" s="605"/>
      <c r="G36" s="605"/>
    </row>
    <row r="37" spans="1:10">
      <c r="A37" s="605"/>
      <c r="B37" s="655" t="s">
        <v>46</v>
      </c>
      <c r="C37" s="148">
        <v>0.06</v>
      </c>
      <c r="D37" s="211" t="s">
        <v>109</v>
      </c>
      <c r="E37" s="124">
        <v>0</v>
      </c>
      <c r="F37" s="605"/>
      <c r="G37" s="605"/>
    </row>
    <row r="38" spans="1:10">
      <c r="A38" s="605"/>
      <c r="B38" s="655"/>
      <c r="C38" s="148">
        <v>0.08</v>
      </c>
      <c r="D38" s="211" t="s">
        <v>109</v>
      </c>
      <c r="E38" s="124">
        <v>25000</v>
      </c>
      <c r="F38" s="605"/>
      <c r="G38" s="605"/>
    </row>
    <row r="39" spans="1:10">
      <c r="A39" s="605"/>
      <c r="B39" s="655"/>
      <c r="C39" s="148">
        <v>0.1</v>
      </c>
      <c r="D39" s="211" t="s">
        <v>109</v>
      </c>
      <c r="E39" s="124">
        <v>100000</v>
      </c>
      <c r="F39" s="605"/>
      <c r="G39" s="605"/>
    </row>
    <row r="40" spans="1:10">
      <c r="A40" s="605"/>
      <c r="B40" s="655"/>
      <c r="C40" s="148">
        <v>0.12</v>
      </c>
      <c r="D40" s="211" t="s">
        <v>109</v>
      </c>
      <c r="E40" s="124">
        <v>250000</v>
      </c>
      <c r="F40" s="605"/>
      <c r="G40" s="605"/>
    </row>
    <row r="41" spans="1:10">
      <c r="A41" s="605"/>
      <c r="B41" s="656" t="s">
        <v>47</v>
      </c>
      <c r="C41" s="149">
        <v>0.04</v>
      </c>
      <c r="D41" s="210" t="s">
        <v>109</v>
      </c>
      <c r="E41" s="625">
        <v>0</v>
      </c>
      <c r="F41" s="661"/>
      <c r="G41" s="605"/>
    </row>
    <row r="42" spans="1:10">
      <c r="A42" s="605"/>
      <c r="B42" s="656"/>
      <c r="C42" s="149">
        <v>7.0000000000000007E-2</v>
      </c>
      <c r="D42" s="210" t="s">
        <v>109</v>
      </c>
      <c r="E42" s="625">
        <v>50000</v>
      </c>
      <c r="F42" s="650"/>
      <c r="G42" s="605"/>
    </row>
    <row r="43" spans="1:10">
      <c r="A43" s="605"/>
      <c r="B43" s="659" t="s">
        <v>48</v>
      </c>
      <c r="C43" s="148">
        <v>0.05</v>
      </c>
      <c r="D43" s="211" t="s">
        <v>109</v>
      </c>
      <c r="E43" s="124">
        <v>0</v>
      </c>
      <c r="F43" s="605"/>
      <c r="G43" s="605"/>
    </row>
    <row r="44" spans="1:10">
      <c r="A44" s="605"/>
      <c r="B44" s="656" t="s">
        <v>49</v>
      </c>
      <c r="C44" s="149">
        <v>0.04</v>
      </c>
      <c r="D44" s="210" t="s">
        <v>109</v>
      </c>
      <c r="E44" s="625">
        <v>0</v>
      </c>
      <c r="F44" s="605"/>
      <c r="G44" s="605"/>
    </row>
    <row r="45" spans="1:10">
      <c r="A45" s="605"/>
      <c r="B45" s="656"/>
      <c r="C45" s="149">
        <v>0.05</v>
      </c>
      <c r="D45" s="210" t="s">
        <v>109</v>
      </c>
      <c r="E45" s="625">
        <v>25000</v>
      </c>
      <c r="F45" s="605"/>
      <c r="G45" s="605"/>
    </row>
    <row r="46" spans="1:10">
      <c r="A46" s="605"/>
      <c r="B46" s="656"/>
      <c r="C46" s="149">
        <v>0.06</v>
      </c>
      <c r="D46" s="210" t="s">
        <v>109</v>
      </c>
      <c r="E46" s="625">
        <v>50000</v>
      </c>
      <c r="F46" s="605"/>
      <c r="G46" s="605"/>
    </row>
    <row r="47" spans="1:10">
      <c r="A47" s="605"/>
      <c r="B47" s="656"/>
      <c r="C47" s="149">
        <v>7.0000000000000007E-2</v>
      </c>
      <c r="D47" s="210" t="s">
        <v>109</v>
      </c>
      <c r="E47" s="625">
        <v>100000</v>
      </c>
      <c r="F47" s="605"/>
      <c r="G47" s="605"/>
    </row>
    <row r="48" spans="1:10">
      <c r="A48" s="605"/>
      <c r="B48" s="656"/>
      <c r="C48" s="149">
        <v>0.08</v>
      </c>
      <c r="D48" s="210" t="s">
        <v>109</v>
      </c>
      <c r="E48" s="625">
        <v>200000</v>
      </c>
      <c r="F48" s="605"/>
      <c r="G48" s="605"/>
    </row>
    <row r="49" spans="1:7">
      <c r="A49" s="605"/>
      <c r="B49" s="659" t="s">
        <v>50</v>
      </c>
      <c r="C49" s="146">
        <v>3.5000000000000003E-2</v>
      </c>
      <c r="D49" s="211" t="s">
        <v>109</v>
      </c>
      <c r="E49" s="124">
        <v>0</v>
      </c>
      <c r="F49" s="605"/>
      <c r="G49" s="605"/>
    </row>
    <row r="50" spans="1:7">
      <c r="A50" s="605"/>
      <c r="B50" s="659"/>
      <c r="C50" s="146">
        <v>7.9299999999999995E-2</v>
      </c>
      <c r="D50" s="211" t="s">
        <v>109</v>
      </c>
      <c r="E50" s="124">
        <v>350000</v>
      </c>
      <c r="F50" s="605"/>
      <c r="G50" s="605"/>
    </row>
    <row r="51" spans="1:7">
      <c r="A51" s="605"/>
      <c r="B51" s="659"/>
      <c r="C51" s="146">
        <v>8.3299999999999999E-2</v>
      </c>
      <c r="D51" s="211" t="s">
        <v>109</v>
      </c>
      <c r="E51" s="124">
        <v>1050000</v>
      </c>
      <c r="F51" s="605"/>
      <c r="G51" s="605"/>
    </row>
    <row r="52" spans="1:7">
      <c r="A52" s="605"/>
      <c r="B52" s="659"/>
      <c r="C52" s="146">
        <v>8.9300000000000004E-2</v>
      </c>
      <c r="D52" s="211" t="s">
        <v>109</v>
      </c>
      <c r="E52" s="124">
        <v>3500000</v>
      </c>
      <c r="F52" s="605"/>
      <c r="G52" s="605"/>
    </row>
    <row r="53" spans="1:7">
      <c r="A53" s="605"/>
      <c r="B53" s="153" t="s">
        <v>51</v>
      </c>
      <c r="C53" s="150">
        <v>8.2500000000000004E-2</v>
      </c>
      <c r="D53" s="210" t="s">
        <v>109</v>
      </c>
      <c r="E53" s="625">
        <v>0</v>
      </c>
      <c r="F53" s="605"/>
      <c r="G53" s="605"/>
    </row>
    <row r="54" spans="1:7">
      <c r="A54" s="605"/>
      <c r="B54" s="662" t="s">
        <v>52</v>
      </c>
      <c r="C54" s="284">
        <v>0.08</v>
      </c>
      <c r="D54" s="282" t="s">
        <v>109</v>
      </c>
      <c r="E54" s="283">
        <v>0</v>
      </c>
      <c r="F54" s="605"/>
      <c r="G54" s="605"/>
    </row>
    <row r="55" spans="1:7">
      <c r="A55" s="605"/>
      <c r="B55" s="656" t="s">
        <v>53</v>
      </c>
      <c r="C55" s="150">
        <v>0.06</v>
      </c>
      <c r="D55" s="210" t="s">
        <v>109</v>
      </c>
      <c r="E55" s="625">
        <v>0</v>
      </c>
      <c r="F55" s="149"/>
      <c r="G55" s="605"/>
    </row>
    <row r="56" spans="1:7">
      <c r="A56" s="605"/>
      <c r="B56" s="655" t="s">
        <v>54</v>
      </c>
      <c r="C56" s="145">
        <v>9.8000000000000004E-2</v>
      </c>
      <c r="D56" s="211" t="s">
        <v>109</v>
      </c>
      <c r="E56" s="124">
        <v>0</v>
      </c>
      <c r="F56" s="152"/>
      <c r="G56" s="605"/>
    </row>
    <row r="57" spans="1:7">
      <c r="A57" s="605"/>
      <c r="B57" s="153" t="s">
        <v>2161</v>
      </c>
      <c r="C57" s="149">
        <v>0.03</v>
      </c>
      <c r="D57" s="210" t="s">
        <v>109</v>
      </c>
      <c r="E57" s="625">
        <v>0</v>
      </c>
      <c r="F57" s="153"/>
      <c r="G57" s="605"/>
    </row>
    <row r="58" spans="1:7">
      <c r="A58" s="605"/>
      <c r="B58" s="656"/>
      <c r="C58" s="149">
        <v>0.04</v>
      </c>
      <c r="D58" s="210" t="s">
        <v>109</v>
      </c>
      <c r="E58" s="625">
        <v>5000</v>
      </c>
      <c r="F58" s="605"/>
      <c r="G58" s="605"/>
    </row>
    <row r="59" spans="1:7">
      <c r="A59" s="605"/>
      <c r="B59" s="656"/>
      <c r="C59" s="149">
        <v>0.05</v>
      </c>
      <c r="D59" s="210" t="s">
        <v>109</v>
      </c>
      <c r="E59" s="625">
        <v>10000</v>
      </c>
      <c r="F59" s="605"/>
      <c r="G59" s="605"/>
    </row>
    <row r="60" spans="1:7">
      <c r="A60" s="605"/>
      <c r="B60" s="655" t="s">
        <v>56</v>
      </c>
      <c r="C60" s="146">
        <v>0.04</v>
      </c>
      <c r="D60" s="211" t="s">
        <v>109</v>
      </c>
      <c r="E60" s="124">
        <v>0</v>
      </c>
      <c r="F60" s="605"/>
      <c r="G60" s="605"/>
    </row>
    <row r="61" spans="1:7">
      <c r="A61" s="605"/>
      <c r="B61" s="656" t="s">
        <v>57</v>
      </c>
      <c r="C61" s="150">
        <v>6.7500000000000004E-2</v>
      </c>
      <c r="D61" s="210" t="s">
        <v>109</v>
      </c>
      <c r="E61" s="625">
        <v>0</v>
      </c>
      <c r="F61" s="605"/>
      <c r="G61" s="605"/>
    </row>
    <row r="62" spans="1:7">
      <c r="A62" s="605"/>
      <c r="B62" s="655" t="s">
        <v>58</v>
      </c>
      <c r="C62" s="146">
        <v>5.5800000000000002E-2</v>
      </c>
      <c r="D62" s="211" t="s">
        <v>109</v>
      </c>
      <c r="E62" s="124">
        <v>0</v>
      </c>
      <c r="F62" s="605"/>
      <c r="G62" s="605"/>
    </row>
    <row r="63" spans="1:7">
      <c r="A63" s="605"/>
      <c r="B63" s="655"/>
      <c r="C63" s="146">
        <v>7.8100000000000003E-2</v>
      </c>
      <c r="D63" s="211" t="s">
        <v>109</v>
      </c>
      <c r="E63" s="124">
        <v>100000</v>
      </c>
      <c r="F63" s="605"/>
      <c r="G63" s="605"/>
    </row>
    <row r="64" spans="1:7">
      <c r="A64" s="605"/>
      <c r="B64" s="656" t="s">
        <v>59</v>
      </c>
      <c r="C64" s="213"/>
      <c r="D64" s="105" t="s">
        <v>758</v>
      </c>
      <c r="E64" s="213"/>
      <c r="F64" s="210"/>
      <c r="G64" s="605"/>
    </row>
    <row r="65" spans="1:7">
      <c r="A65" s="605"/>
      <c r="B65" s="659" t="s">
        <v>60</v>
      </c>
      <c r="C65" s="145">
        <v>7.6999999999999999E-2</v>
      </c>
      <c r="D65" s="211" t="s">
        <v>109</v>
      </c>
      <c r="E65" s="124">
        <v>0</v>
      </c>
      <c r="F65" s="150"/>
      <c r="G65" s="605"/>
    </row>
    <row r="66" spans="1:7">
      <c r="A66" s="605"/>
      <c r="B66" s="656" t="s">
        <v>2234</v>
      </c>
      <c r="C66" s="657">
        <v>6.5000000000000002E-2</v>
      </c>
      <c r="D66" s="210" t="s">
        <v>109</v>
      </c>
      <c r="E66" s="625">
        <v>0</v>
      </c>
      <c r="F66" s="605"/>
      <c r="G66" s="605"/>
    </row>
    <row r="67" spans="1:7">
      <c r="A67" s="605"/>
      <c r="B67" s="656"/>
      <c r="C67" s="657">
        <v>7.4999999999999997E-2</v>
      </c>
      <c r="D67" s="210" t="s">
        <v>109</v>
      </c>
      <c r="E67" s="625">
        <v>50000</v>
      </c>
      <c r="F67" s="605"/>
      <c r="G67" s="605"/>
    </row>
    <row r="68" spans="1:7">
      <c r="A68" s="605"/>
      <c r="B68" s="656"/>
      <c r="C68" s="657">
        <v>0.09</v>
      </c>
      <c r="D68" s="210" t="s">
        <v>109</v>
      </c>
      <c r="E68" s="625">
        <v>100000</v>
      </c>
      <c r="F68" s="605"/>
      <c r="G68" s="605"/>
    </row>
    <row r="69" spans="1:7">
      <c r="A69" s="605"/>
      <c r="B69" s="656"/>
      <c r="C69" s="657">
        <v>0.105</v>
      </c>
      <c r="D69" s="210" t="s">
        <v>109</v>
      </c>
      <c r="E69" s="625">
        <v>1000000</v>
      </c>
      <c r="F69" s="605"/>
      <c r="G69" s="605"/>
    </row>
    <row r="70" spans="1:7">
      <c r="A70" s="605"/>
      <c r="B70" s="655" t="s">
        <v>62</v>
      </c>
      <c r="C70" s="145">
        <v>4.8000000000000001E-2</v>
      </c>
      <c r="D70" s="211" t="s">
        <v>109</v>
      </c>
      <c r="E70" s="124">
        <v>0</v>
      </c>
      <c r="F70" s="210"/>
      <c r="G70" s="605"/>
    </row>
    <row r="71" spans="1:7">
      <c r="A71" s="605"/>
      <c r="B71" s="655"/>
      <c r="C71" s="145">
        <v>5.8999999999999997E-2</v>
      </c>
      <c r="D71" s="211" t="s">
        <v>109</v>
      </c>
      <c r="E71" s="124">
        <v>500000</v>
      </c>
      <c r="F71" s="605"/>
      <c r="G71" s="605"/>
    </row>
    <row r="72" spans="1:7">
      <c r="A72" s="605"/>
      <c r="B72" s="656" t="s">
        <v>63</v>
      </c>
      <c r="C72" s="657">
        <v>6.5000000000000002E-2</v>
      </c>
      <c r="D72" s="210" t="s">
        <v>109</v>
      </c>
      <c r="E72" s="625">
        <v>0</v>
      </c>
      <c r="F72" s="605"/>
      <c r="G72" s="605"/>
    </row>
    <row r="73" spans="1:7">
      <c r="A73" s="605"/>
      <c r="B73" s="659" t="s">
        <v>64</v>
      </c>
      <c r="C73" s="145">
        <v>2.5000000000000001E-2</v>
      </c>
      <c r="D73" s="211" t="s">
        <v>109</v>
      </c>
      <c r="E73" s="124">
        <v>0</v>
      </c>
      <c r="F73" s="605"/>
      <c r="G73" s="605"/>
    </row>
    <row r="74" spans="1:7">
      <c r="A74" s="605"/>
      <c r="B74" s="153" t="s">
        <v>65</v>
      </c>
      <c r="C74" s="150">
        <v>1.41E-2</v>
      </c>
      <c r="D74" s="210" t="s">
        <v>109</v>
      </c>
      <c r="E74" s="625">
        <v>0</v>
      </c>
      <c r="F74" s="605"/>
      <c r="G74" s="605"/>
    </row>
    <row r="75" spans="1:7">
      <c r="A75" s="605"/>
      <c r="B75" s="656"/>
      <c r="C75" s="150">
        <v>3.5499999999999997E-2</v>
      </c>
      <c r="D75" s="210" t="s">
        <v>109</v>
      </c>
      <c r="E75" s="625">
        <v>25000</v>
      </c>
      <c r="F75" s="605"/>
      <c r="G75" s="605"/>
    </row>
    <row r="76" spans="1:7">
      <c r="A76" s="605"/>
      <c r="B76" s="656"/>
      <c r="C76" s="150">
        <v>4.3099999999999999E-2</v>
      </c>
      <c r="D76" s="210" t="s">
        <v>109</v>
      </c>
      <c r="E76" s="625">
        <v>50000</v>
      </c>
      <c r="F76" s="605"/>
      <c r="G76" s="605"/>
    </row>
    <row r="77" spans="1:7">
      <c r="A77" s="605"/>
      <c r="B77" s="655" t="s">
        <v>66</v>
      </c>
      <c r="C77" s="146"/>
      <c r="D77" s="119" t="s">
        <v>758</v>
      </c>
      <c r="E77" s="124"/>
      <c r="F77" s="605"/>
    </row>
    <row r="78" spans="1:7">
      <c r="A78" s="605"/>
      <c r="B78" s="656" t="s">
        <v>67</v>
      </c>
      <c r="C78" s="149">
        <v>0.06</v>
      </c>
      <c r="D78" s="210" t="s">
        <v>109</v>
      </c>
      <c r="E78" s="625">
        <v>0</v>
      </c>
      <c r="F78" s="605"/>
      <c r="G78" s="605"/>
    </row>
    <row r="79" spans="1:7">
      <c r="A79" s="605"/>
      <c r="B79" s="655" t="s">
        <v>175</v>
      </c>
      <c r="C79" s="145">
        <v>6.6000000000000003E-2</v>
      </c>
      <c r="D79" s="211" t="s">
        <v>109</v>
      </c>
      <c r="E79" s="124">
        <v>0</v>
      </c>
      <c r="F79" s="605"/>
      <c r="G79" s="605"/>
    </row>
    <row r="80" spans="1:7">
      <c r="A80" s="605"/>
      <c r="B80" s="655"/>
      <c r="C80" s="145">
        <v>7.5999999999999998E-2</v>
      </c>
      <c r="D80" s="211" t="s">
        <v>109</v>
      </c>
      <c r="E80" s="124">
        <v>1000000</v>
      </c>
      <c r="F80" s="605"/>
      <c r="G80" s="605"/>
    </row>
    <row r="81" spans="1:7">
      <c r="A81" s="605"/>
      <c r="B81" s="663" t="s">
        <v>69</v>
      </c>
      <c r="C81" s="155">
        <v>9.9900000000000003E-2</v>
      </c>
      <c r="D81" s="156" t="s">
        <v>109</v>
      </c>
      <c r="E81" s="157">
        <v>0</v>
      </c>
      <c r="F81" s="605"/>
      <c r="G81" s="605"/>
    </row>
    <row r="82" spans="1:7">
      <c r="A82" s="605"/>
      <c r="B82" s="655" t="s">
        <v>70</v>
      </c>
      <c r="C82" s="148">
        <v>7.0000000000000007E-2</v>
      </c>
      <c r="D82" s="211" t="s">
        <v>109</v>
      </c>
      <c r="E82" s="124">
        <v>0</v>
      </c>
      <c r="F82" s="605"/>
      <c r="G82" s="605"/>
    </row>
    <row r="83" spans="1:7">
      <c r="A83" s="605"/>
      <c r="B83" s="153" t="s">
        <v>71</v>
      </c>
      <c r="C83" s="149">
        <v>0.05</v>
      </c>
      <c r="D83" s="210" t="s">
        <v>109</v>
      </c>
      <c r="E83" s="625">
        <v>0</v>
      </c>
      <c r="F83" s="605"/>
      <c r="G83" s="605"/>
    </row>
    <row r="84" spans="1:7">
      <c r="A84" s="605"/>
      <c r="B84" s="655" t="s">
        <v>72</v>
      </c>
      <c r="C84" s="234"/>
      <c r="D84" s="119" t="s">
        <v>127</v>
      </c>
      <c r="E84" s="234"/>
      <c r="F84" s="605"/>
      <c r="G84" s="605"/>
    </row>
    <row r="85" spans="1:7">
      <c r="A85" s="605"/>
      <c r="B85" s="656" t="s">
        <v>2338</v>
      </c>
      <c r="C85" s="657">
        <v>6.5000000000000002E-2</v>
      </c>
      <c r="D85" s="210" t="s">
        <v>109</v>
      </c>
      <c r="E85" s="625">
        <v>0</v>
      </c>
      <c r="F85" s="605"/>
      <c r="G85" s="605"/>
    </row>
    <row r="86" spans="1:7">
      <c r="A86" s="605"/>
      <c r="B86" s="659" t="s">
        <v>74</v>
      </c>
      <c r="C86" s="234"/>
      <c r="D86" s="119" t="s">
        <v>758</v>
      </c>
      <c r="E86" s="158"/>
      <c r="F86" s="605"/>
      <c r="G86" s="605"/>
    </row>
    <row r="87" spans="1:7">
      <c r="A87" s="605"/>
      <c r="B87" s="153" t="s">
        <v>75</v>
      </c>
      <c r="C87" s="150">
        <v>4.9500000000000002E-2</v>
      </c>
      <c r="D87" s="210" t="s">
        <v>109</v>
      </c>
      <c r="E87" s="625">
        <v>0</v>
      </c>
      <c r="F87" s="149"/>
      <c r="G87" s="605"/>
    </row>
    <row r="88" spans="1:7">
      <c r="A88" s="605"/>
      <c r="B88" s="655" t="s">
        <v>76</v>
      </c>
      <c r="C88" s="148">
        <v>0.06</v>
      </c>
      <c r="D88" s="211" t="s">
        <v>109</v>
      </c>
      <c r="E88" s="124">
        <v>0</v>
      </c>
      <c r="F88" s="568"/>
      <c r="G88" s="605"/>
    </row>
    <row r="89" spans="1:7">
      <c r="A89" s="605"/>
      <c r="B89" s="655"/>
      <c r="C89" s="148">
        <v>7.0000000000000007E-2</v>
      </c>
      <c r="D89" s="211" t="s">
        <v>109</v>
      </c>
      <c r="E89" s="124">
        <v>10000</v>
      </c>
      <c r="F89" s="150"/>
      <c r="G89" s="605"/>
    </row>
    <row r="90" spans="1:7">
      <c r="A90" s="605"/>
      <c r="B90" s="655"/>
      <c r="C90" s="145">
        <v>8.5000000000000006E-2</v>
      </c>
      <c r="D90" s="211" t="s">
        <v>109</v>
      </c>
      <c r="E90" s="124">
        <v>25000</v>
      </c>
      <c r="F90" s="605"/>
      <c r="G90" s="605"/>
    </row>
    <row r="91" spans="1:7">
      <c r="A91" s="605"/>
      <c r="B91" s="656" t="s">
        <v>77</v>
      </c>
      <c r="C91" s="149">
        <v>0.06</v>
      </c>
      <c r="D91" s="210" t="s">
        <v>109</v>
      </c>
      <c r="E91" s="625">
        <v>0</v>
      </c>
      <c r="F91" s="605"/>
      <c r="G91" s="605"/>
    </row>
    <row r="92" spans="1:7">
      <c r="B92" s="655" t="s">
        <v>140</v>
      </c>
      <c r="C92" s="234"/>
      <c r="D92" s="119" t="s">
        <v>758</v>
      </c>
      <c r="E92" s="234"/>
      <c r="F92" s="605"/>
      <c r="G92" s="605"/>
    </row>
    <row r="93" spans="1:7">
      <c r="A93" s="605"/>
      <c r="B93" s="656" t="s">
        <v>79</v>
      </c>
      <c r="C93" s="657">
        <v>6.5000000000000002E-2</v>
      </c>
      <c r="D93" s="210" t="s">
        <v>109</v>
      </c>
      <c r="E93" s="625">
        <v>0</v>
      </c>
      <c r="F93" s="605"/>
      <c r="G93" s="605"/>
    </row>
    <row r="94" spans="1:7">
      <c r="A94" s="605"/>
      <c r="B94" s="655" t="s">
        <v>80</v>
      </c>
      <c r="C94" s="145">
        <v>7.9000000000000001E-2</v>
      </c>
      <c r="D94" s="211" t="s">
        <v>109</v>
      </c>
      <c r="E94" s="124">
        <v>0</v>
      </c>
      <c r="F94" s="605"/>
      <c r="G94" s="605"/>
    </row>
    <row r="95" spans="1:7">
      <c r="A95" s="605"/>
      <c r="B95" s="656" t="s">
        <v>81</v>
      </c>
      <c r="C95" s="213"/>
      <c r="D95" s="105" t="s">
        <v>127</v>
      </c>
      <c r="E95" s="213"/>
      <c r="F95" s="605"/>
      <c r="G95" s="605"/>
    </row>
    <row r="96" spans="1:7">
      <c r="A96" s="456"/>
      <c r="B96" s="655" t="s">
        <v>82</v>
      </c>
      <c r="C96" s="146">
        <v>8.2500000000000004E-2</v>
      </c>
      <c r="D96" s="211" t="s">
        <v>109</v>
      </c>
      <c r="E96" s="124">
        <v>0</v>
      </c>
      <c r="F96" s="605"/>
      <c r="G96" s="605"/>
    </row>
    <row r="97" spans="1:10">
      <c r="A97" s="395"/>
      <c r="B97" s="213"/>
      <c r="C97" s="213"/>
      <c r="D97" s="213"/>
      <c r="E97" s="605"/>
      <c r="F97" s="395"/>
      <c r="G97" s="395"/>
      <c r="H97" s="395"/>
      <c r="I97" s="395"/>
      <c r="J97" s="600"/>
    </row>
    <row r="98" spans="1:10" ht="15" customHeight="1">
      <c r="A98" s="395"/>
      <c r="B98" s="395"/>
      <c r="C98" s="395"/>
      <c r="D98" s="395"/>
      <c r="E98" s="395"/>
      <c r="F98" s="395"/>
      <c r="G98" s="395"/>
      <c r="H98" s="395"/>
      <c r="I98" s="395"/>
      <c r="J98" s="600"/>
    </row>
    <row r="99" spans="1:10" ht="15" customHeight="1">
      <c r="A99" s="395"/>
      <c r="B99" s="395"/>
      <c r="C99" s="395"/>
      <c r="D99" s="395"/>
      <c r="E99" s="395"/>
      <c r="F99" s="395"/>
      <c r="G99" s="395"/>
      <c r="H99" s="395"/>
      <c r="I99" s="395"/>
      <c r="J99" s="600"/>
    </row>
    <row r="100" spans="1:10" ht="15" customHeight="1">
      <c r="A100" s="395"/>
      <c r="B100" s="395"/>
      <c r="C100" s="395"/>
      <c r="D100" s="395"/>
      <c r="E100" s="395"/>
      <c r="F100" s="395"/>
      <c r="G100" s="395"/>
      <c r="H100" s="395"/>
      <c r="I100" s="395"/>
      <c r="J100" s="605"/>
    </row>
    <row r="101" spans="1:10" ht="15" customHeight="1">
      <c r="A101" s="725" t="s">
        <v>2339</v>
      </c>
      <c r="B101" s="725"/>
      <c r="C101" s="725"/>
      <c r="D101" s="725"/>
      <c r="E101" s="725"/>
      <c r="F101" s="725"/>
      <c r="G101" s="725"/>
      <c r="H101" s="725"/>
      <c r="I101" s="725"/>
      <c r="J101" s="605"/>
    </row>
    <row r="102" spans="1:10" ht="17.25" customHeight="1">
      <c r="A102" s="725"/>
      <c r="B102" s="725"/>
      <c r="C102" s="725"/>
      <c r="D102" s="725"/>
      <c r="E102" s="725"/>
      <c r="F102" s="725"/>
      <c r="G102" s="725"/>
      <c r="H102" s="725"/>
      <c r="I102" s="725"/>
      <c r="J102" s="605"/>
    </row>
    <row r="103" spans="1:10" ht="27.75" customHeight="1">
      <c r="A103" s="725"/>
      <c r="B103" s="725"/>
      <c r="C103" s="725"/>
      <c r="D103" s="725"/>
      <c r="E103" s="725"/>
      <c r="F103" s="725"/>
      <c r="G103" s="725"/>
      <c r="H103" s="725"/>
      <c r="I103" s="725"/>
      <c r="J103" s="605"/>
    </row>
    <row r="104" spans="1:10" ht="31.5" customHeight="1">
      <c r="A104" s="725"/>
      <c r="B104" s="725"/>
      <c r="C104" s="725"/>
      <c r="D104" s="725"/>
      <c r="E104" s="725"/>
      <c r="F104" s="725"/>
      <c r="G104" s="725"/>
      <c r="H104" s="725"/>
      <c r="I104" s="725"/>
      <c r="J104" s="605"/>
    </row>
    <row r="105" spans="1:10" ht="17.25" customHeight="1">
      <c r="A105" s="692" t="s">
        <v>2154</v>
      </c>
      <c r="B105" s="692"/>
      <c r="C105" s="692"/>
      <c r="D105" s="692"/>
      <c r="E105" s="692"/>
      <c r="F105" s="692"/>
      <c r="G105" s="692"/>
      <c r="H105" s="692"/>
      <c r="I105" s="692"/>
      <c r="J105" s="605"/>
    </row>
    <row r="106" spans="1:10" ht="17.25" customHeight="1">
      <c r="A106" s="692"/>
      <c r="B106" s="692"/>
      <c r="C106" s="692"/>
      <c r="D106" s="692"/>
      <c r="E106" s="692"/>
      <c r="F106" s="692"/>
      <c r="G106" s="692"/>
      <c r="H106" s="692"/>
      <c r="I106" s="692"/>
      <c r="J106" s="605"/>
    </row>
    <row r="107" spans="1:10" ht="13.5" customHeight="1">
      <c r="A107" s="690" t="s">
        <v>2155</v>
      </c>
      <c r="B107" s="690"/>
      <c r="C107" s="690"/>
      <c r="D107" s="690"/>
      <c r="E107" s="690"/>
      <c r="F107" s="690"/>
      <c r="G107" s="690"/>
      <c r="H107" s="690"/>
      <c r="I107" s="690"/>
      <c r="J107" s="605"/>
    </row>
    <row r="108" spans="1:10" ht="17.25" customHeight="1">
      <c r="A108" s="690"/>
      <c r="B108" s="690"/>
      <c r="C108" s="690"/>
      <c r="D108" s="690"/>
      <c r="E108" s="690"/>
      <c r="F108" s="690"/>
      <c r="G108" s="690"/>
      <c r="H108" s="690"/>
      <c r="I108" s="690"/>
      <c r="J108" s="605"/>
    </row>
    <row r="109" spans="1:10" ht="15.75" customHeight="1">
      <c r="A109" s="692" t="s">
        <v>2156</v>
      </c>
      <c r="B109" s="692"/>
      <c r="C109" s="692"/>
      <c r="D109" s="692"/>
      <c r="E109" s="692"/>
      <c r="F109" s="692"/>
      <c r="G109" s="692"/>
      <c r="H109" s="692"/>
      <c r="I109" s="692"/>
      <c r="J109" s="605"/>
    </row>
    <row r="110" spans="1:10" ht="15" customHeight="1">
      <c r="A110" s="692"/>
      <c r="B110" s="692"/>
      <c r="C110" s="692"/>
      <c r="D110" s="692"/>
      <c r="E110" s="692"/>
      <c r="F110" s="692"/>
      <c r="G110" s="692"/>
      <c r="H110" s="692"/>
      <c r="I110" s="692"/>
      <c r="J110" s="605"/>
    </row>
    <row r="111" spans="1:10">
      <c r="A111" s="690" t="s">
        <v>2157</v>
      </c>
      <c r="B111" s="690"/>
      <c r="C111" s="690"/>
      <c r="D111" s="690"/>
      <c r="E111" s="690"/>
      <c r="F111" s="690"/>
      <c r="G111" s="690"/>
      <c r="H111" s="690"/>
      <c r="I111" s="690"/>
      <c r="J111" s="605"/>
    </row>
    <row r="112" spans="1:10">
      <c r="A112" s="690"/>
      <c r="B112" s="690"/>
      <c r="C112" s="690"/>
      <c r="D112" s="690"/>
      <c r="E112" s="690"/>
      <c r="F112" s="690"/>
      <c r="G112" s="690"/>
      <c r="H112" s="690"/>
      <c r="I112" s="690"/>
      <c r="J112" s="605"/>
    </row>
    <row r="113" spans="1:10" ht="14.25" customHeight="1">
      <c r="A113" s="690" t="s">
        <v>2236</v>
      </c>
      <c r="B113" s="690"/>
      <c r="C113" s="690"/>
      <c r="D113" s="690"/>
      <c r="E113" s="690"/>
      <c r="F113" s="690"/>
      <c r="G113" s="690"/>
      <c r="H113" s="690"/>
      <c r="I113" s="690"/>
      <c r="J113" s="605"/>
    </row>
    <row r="114" spans="1:10">
      <c r="A114" s="690"/>
      <c r="B114" s="690"/>
      <c r="C114" s="690"/>
      <c r="D114" s="690"/>
      <c r="E114" s="690"/>
      <c r="F114" s="690"/>
      <c r="G114" s="690"/>
      <c r="H114" s="690"/>
      <c r="I114" s="690"/>
      <c r="J114" s="605"/>
    </row>
    <row r="115" spans="1:10" ht="15" customHeight="1">
      <c r="A115" s="690"/>
      <c r="B115" s="690"/>
      <c r="C115" s="690"/>
      <c r="D115" s="690"/>
      <c r="E115" s="690"/>
      <c r="F115" s="690"/>
      <c r="G115" s="690"/>
      <c r="H115" s="690"/>
      <c r="I115" s="690"/>
      <c r="J115" s="605"/>
    </row>
    <row r="116" spans="1:10" ht="15" customHeight="1">
      <c r="A116" s="725" t="s">
        <v>2235</v>
      </c>
      <c r="B116" s="725"/>
      <c r="C116" s="725"/>
      <c r="D116" s="725"/>
      <c r="E116" s="725"/>
      <c r="F116" s="725"/>
      <c r="G116" s="725"/>
      <c r="H116" s="725"/>
      <c r="I116" s="725"/>
      <c r="J116" s="605"/>
    </row>
    <row r="117" spans="1:10">
      <c r="A117" s="725"/>
      <c r="B117" s="725"/>
      <c r="C117" s="725"/>
      <c r="D117" s="725"/>
      <c r="E117" s="725"/>
      <c r="F117" s="725"/>
      <c r="G117" s="725"/>
      <c r="H117" s="725"/>
      <c r="I117" s="725"/>
      <c r="J117" s="605"/>
    </row>
    <row r="118" spans="1:10">
      <c r="A118" s="725"/>
      <c r="B118" s="725"/>
      <c r="C118" s="725"/>
      <c r="D118" s="725"/>
      <c r="E118" s="725"/>
      <c r="F118" s="725"/>
      <c r="G118" s="725"/>
      <c r="H118" s="725"/>
      <c r="I118" s="725"/>
      <c r="J118" s="605"/>
    </row>
    <row r="119" spans="1:10">
      <c r="A119" s="699" t="s">
        <v>2229</v>
      </c>
      <c r="B119" s="699"/>
      <c r="C119" s="699"/>
      <c r="D119" s="699"/>
      <c r="E119" s="699"/>
      <c r="F119" s="699"/>
      <c r="G119" s="699"/>
      <c r="H119" s="699"/>
      <c r="I119" s="699"/>
      <c r="J119" s="605"/>
    </row>
    <row r="120" spans="1:10">
      <c r="A120" s="699"/>
      <c r="B120" s="699"/>
      <c r="C120" s="699"/>
      <c r="D120" s="699"/>
      <c r="E120" s="699"/>
      <c r="F120" s="699"/>
      <c r="G120" s="699"/>
      <c r="H120" s="699"/>
      <c r="I120" s="699"/>
    </row>
    <row r="121" spans="1:10">
      <c r="A121" s="699"/>
      <c r="B121" s="699"/>
      <c r="C121" s="699"/>
      <c r="D121" s="699"/>
      <c r="E121" s="699"/>
      <c r="F121" s="699"/>
      <c r="G121" s="699"/>
      <c r="H121" s="699"/>
      <c r="I121" s="699"/>
    </row>
    <row r="123" spans="1:10">
      <c r="A123" s="153" t="s">
        <v>2220</v>
      </c>
    </row>
    <row r="125" spans="1:10">
      <c r="B125" s="600"/>
      <c r="C125" s="600"/>
      <c r="D125" s="600"/>
      <c r="E125" s="600"/>
      <c r="F125" s="153"/>
      <c r="G125" s="153"/>
      <c r="H125" s="153"/>
      <c r="I125" s="153"/>
    </row>
    <row r="126" spans="1:10">
      <c r="B126" s="602"/>
      <c r="C126" s="602"/>
      <c r="D126" s="602"/>
      <c r="E126" s="602"/>
      <c r="F126" s="164"/>
    </row>
    <row r="127" spans="1:10">
      <c r="B127" s="602"/>
      <c r="C127" s="602"/>
      <c r="D127" s="602"/>
      <c r="E127" s="602"/>
    </row>
    <row r="128" spans="1:10">
      <c r="B128" s="153"/>
      <c r="C128" s="153"/>
      <c r="D128" s="153"/>
      <c r="E128" s="153"/>
    </row>
    <row r="129" spans="2:4">
      <c r="B129" s="219"/>
      <c r="C129" s="21"/>
      <c r="D129" s="21"/>
    </row>
  </sheetData>
  <mergeCells count="11">
    <mergeCell ref="A119:I121"/>
    <mergeCell ref="B2:D2"/>
    <mergeCell ref="A109:I110"/>
    <mergeCell ref="A3:E3"/>
    <mergeCell ref="B4:D4"/>
    <mergeCell ref="A107:I108"/>
    <mergeCell ref="A116:I118"/>
    <mergeCell ref="A101:I104"/>
    <mergeCell ref="A111:I112"/>
    <mergeCell ref="A113:I115"/>
    <mergeCell ref="A105:I10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G67"/>
  <sheetViews>
    <sheetView zoomScaleNormal="100" workbookViewId="0">
      <pane ySplit="5" topLeftCell="A45" activePane="bottomLeft" state="frozen"/>
      <selection activeCell="D31" sqref="D31"/>
      <selection pane="bottomLeft" activeCell="A59" sqref="A59:F62"/>
    </sheetView>
  </sheetViews>
  <sheetFormatPr baseColWidth="10" defaultColWidth="9.33203125" defaultRowHeight="13"/>
  <cols>
    <col min="1" max="4" width="16" style="21" customWidth="1"/>
    <col min="5" max="5" width="12.6640625" style="21" customWidth="1"/>
    <col min="6" max="6" width="8.6640625" style="21" customWidth="1"/>
    <col min="7" max="7" width="23.6640625" style="21" bestFit="1" customWidth="1"/>
    <col min="8" max="8" width="20.5" style="21" customWidth="1"/>
    <col min="9" max="9" width="5" style="21" bestFit="1" customWidth="1"/>
    <col min="10" max="10" width="24.33203125" style="21" bestFit="1" customWidth="1"/>
    <col min="11" max="16384" width="9.33203125" style="21"/>
  </cols>
  <sheetData>
    <row r="1" spans="1:7" ht="14">
      <c r="B1" s="684" t="s">
        <v>384</v>
      </c>
      <c r="C1" s="710"/>
      <c r="D1" s="710"/>
    </row>
    <row r="2" spans="1:7" ht="18">
      <c r="A2" s="700" t="s">
        <v>378</v>
      </c>
      <c r="B2" s="705"/>
      <c r="C2" s="705"/>
      <c r="D2" s="710"/>
      <c r="E2" s="710"/>
    </row>
    <row r="3" spans="1:7" ht="18">
      <c r="A3" s="36"/>
      <c r="B3" s="704" t="s">
        <v>2152</v>
      </c>
      <c r="C3" s="705"/>
      <c r="D3" s="705"/>
    </row>
    <row r="4" spans="1:7">
      <c r="A4" s="36"/>
    </row>
    <row r="5" spans="1:7" ht="30">
      <c r="A5" s="239"/>
      <c r="B5" s="208" t="s">
        <v>28</v>
      </c>
      <c r="C5" s="142" t="s">
        <v>372</v>
      </c>
      <c r="D5" s="142" t="s">
        <v>30</v>
      </c>
      <c r="E5" s="239"/>
    </row>
    <row r="6" spans="1:7" ht="14">
      <c r="A6" s="239"/>
      <c r="B6" s="239" t="s">
        <v>31</v>
      </c>
      <c r="C6" s="298">
        <f>IF(STC!E$29="X","$0",((STC!D$29/Pop!E4)*1000))</f>
        <v>147.39408018219808</v>
      </c>
      <c r="D6" s="213"/>
      <c r="G6" s="42"/>
    </row>
    <row r="7" spans="1:7" ht="14">
      <c r="A7" s="239"/>
      <c r="B7" s="248" t="s">
        <v>32</v>
      </c>
      <c r="C7" s="307">
        <f>IF(STC!G$29="X","$0",((STC!G$29/Pop!E5)*1000))</f>
        <v>118.1528726924258</v>
      </c>
      <c r="D7" s="211">
        <f>IF(C7="$0","--",RANK(C7,$C$7:$C$56))</f>
        <v>27</v>
      </c>
      <c r="E7" s="613"/>
      <c r="F7" s="416"/>
      <c r="G7" s="42"/>
    </row>
    <row r="8" spans="1:7" ht="14">
      <c r="A8" s="239"/>
      <c r="B8" s="249" t="s">
        <v>33</v>
      </c>
      <c r="C8" s="308">
        <f>IF(STC!H$29="X","$0",((STC!H$29/Pop!E6)*1000))</f>
        <v>266.2203466596514</v>
      </c>
      <c r="D8" s="210">
        <f>IF(C8="$0","--",RANK(C8,$C$7:$C$56))</f>
        <v>4</v>
      </c>
      <c r="E8" s="613"/>
      <c r="F8" s="416"/>
      <c r="G8" s="42"/>
    </row>
    <row r="9" spans="1:7" ht="14">
      <c r="A9" s="239"/>
      <c r="B9" s="248" t="s">
        <v>34</v>
      </c>
      <c r="C9" s="307">
        <f>IF(STC!I$29="X","$0",((STC!I$29/Pop!E7)*1000))</f>
        <v>52.020972591229402</v>
      </c>
      <c r="D9" s="211">
        <f t="shared" ref="D9:D55" si="0">IF(C9="$0","--",RANK(C9,$C$7:$C$56))</f>
        <v>43</v>
      </c>
      <c r="E9" s="613"/>
      <c r="G9" s="42"/>
    </row>
    <row r="10" spans="1:7" ht="14">
      <c r="A10" s="239"/>
      <c r="B10" s="249" t="s">
        <v>35</v>
      </c>
      <c r="C10" s="308">
        <f>IF(STC!J$29="X","$0",((STC!J$29/Pop!E8)*1000))</f>
        <v>129.65450880525577</v>
      </c>
      <c r="D10" s="210">
        <f t="shared" si="0"/>
        <v>25</v>
      </c>
      <c r="E10" s="613"/>
      <c r="G10" s="42"/>
    </row>
    <row r="11" spans="1:7" ht="14">
      <c r="A11" s="239"/>
      <c r="B11" s="248" t="s">
        <v>36</v>
      </c>
      <c r="C11" s="307">
        <f>IF(STC!K$29="X","$0",((STC!K$29/Pop!E9)*1000))</f>
        <v>315.70366289999669</v>
      </c>
      <c r="D11" s="211">
        <f t="shared" si="0"/>
        <v>3</v>
      </c>
      <c r="E11" s="613"/>
      <c r="G11" s="42"/>
    </row>
    <row r="12" spans="1:7" ht="14">
      <c r="A12" s="239"/>
      <c r="B12" s="249" t="s">
        <v>37</v>
      </c>
      <c r="C12" s="308">
        <f>IF(STC!L$29="X","$0",((STC!L$29/Pop!E10)*1000))</f>
        <v>115.89721404236701</v>
      </c>
      <c r="D12" s="210">
        <f t="shared" si="0"/>
        <v>28</v>
      </c>
      <c r="E12" s="613"/>
      <c r="G12" s="42"/>
    </row>
    <row r="13" spans="1:7" ht="14">
      <c r="A13" s="239"/>
      <c r="B13" s="248" t="s">
        <v>38</v>
      </c>
      <c r="C13" s="307">
        <f>IF(STC!M$29="X","$0",((STC!M$29/Pop!E11)*1000))</f>
        <v>217.82954741068642</v>
      </c>
      <c r="D13" s="211">
        <f t="shared" si="0"/>
        <v>9</v>
      </c>
      <c r="E13" s="613"/>
      <c r="F13" s="416"/>
      <c r="G13" s="42"/>
    </row>
    <row r="14" spans="1:7" ht="14">
      <c r="A14" s="239"/>
      <c r="B14" s="249" t="s">
        <v>2249</v>
      </c>
      <c r="C14" s="308">
        <f>IF(STC!N$29="X","$0",((STC!N$29/Pop!E12)*1000))</f>
        <v>263.45082720635747</v>
      </c>
      <c r="D14" s="210">
        <f t="shared" si="0"/>
        <v>5</v>
      </c>
      <c r="E14" s="236"/>
      <c r="F14" s="416"/>
      <c r="G14" s="42"/>
    </row>
    <row r="15" spans="1:7" ht="14">
      <c r="A15" s="239"/>
      <c r="B15" s="248" t="s">
        <v>40</v>
      </c>
      <c r="C15" s="515">
        <f>IF(STC!P$29="X","$0",((STC!P$29/Pop!E13)*1000))</f>
        <v>113.94257799249506</v>
      </c>
      <c r="D15" s="211">
        <f t="shared" si="0"/>
        <v>30</v>
      </c>
      <c r="E15" s="613"/>
      <c r="G15" s="42"/>
    </row>
    <row r="16" spans="1:7" ht="14">
      <c r="A16" s="239"/>
      <c r="B16" s="249" t="s">
        <v>41</v>
      </c>
      <c r="C16" s="308">
        <f>IF(STC!Q$29="X","$0",((STC!Q$29/Pop!E14)*1000))</f>
        <v>95.470353796173285</v>
      </c>
      <c r="D16" s="210">
        <f t="shared" si="0"/>
        <v>36</v>
      </c>
      <c r="E16" s="613"/>
      <c r="G16" s="42"/>
    </row>
    <row r="17" spans="1:7" ht="14">
      <c r="A17" s="239"/>
      <c r="B17" s="248" t="s">
        <v>42</v>
      </c>
      <c r="C17" s="307">
        <f>IF(STC!R$29="X","$0",((STC!R$29/Pop!E15)*1000))</f>
        <v>103.36637120544938</v>
      </c>
      <c r="D17" s="211">
        <f t="shared" si="0"/>
        <v>34</v>
      </c>
      <c r="E17" s="613"/>
      <c r="G17" s="42"/>
    </row>
    <row r="18" spans="1:7" ht="14">
      <c r="A18" s="239"/>
      <c r="B18" s="249" t="s">
        <v>43</v>
      </c>
      <c r="C18" s="308">
        <f>IF(STC!S$29="X","$0",((STC!S$29/Pop!E16)*1000))</f>
        <v>137.27505518159762</v>
      </c>
      <c r="D18" s="210">
        <f t="shared" si="0"/>
        <v>24</v>
      </c>
      <c r="E18" s="613"/>
      <c r="G18" s="42"/>
    </row>
    <row r="19" spans="1:7" ht="14">
      <c r="A19" s="239"/>
      <c r="B19" s="248" t="s">
        <v>44</v>
      </c>
      <c r="C19" s="307">
        <f>IF(STC!T$29="X","$0",((STC!T$29/Pop!E17)*1000))</f>
        <v>203.05507853337392</v>
      </c>
      <c r="D19" s="211">
        <f t="shared" si="0"/>
        <v>10</v>
      </c>
      <c r="E19" s="613"/>
      <c r="G19" s="42"/>
    </row>
    <row r="20" spans="1:7" ht="14">
      <c r="A20" s="239"/>
      <c r="B20" s="249" t="s">
        <v>45</v>
      </c>
      <c r="C20" s="308">
        <f>IF(STC!U$29="X","$0",((STC!U$29/Pop!E18)*1000))</f>
        <v>104.41388799975134</v>
      </c>
      <c r="D20" s="210">
        <f t="shared" si="0"/>
        <v>33</v>
      </c>
      <c r="E20" s="613"/>
      <c r="G20" s="42"/>
    </row>
    <row r="21" spans="1:7" ht="14">
      <c r="A21" s="239"/>
      <c r="B21" s="248" t="s">
        <v>46</v>
      </c>
      <c r="C21" s="307">
        <f>IF(STC!V$29="X","$0",((STC!V$29/Pop!E19)*1000))</f>
        <v>140.4203545781325</v>
      </c>
      <c r="D21" s="211">
        <f t="shared" si="0"/>
        <v>22</v>
      </c>
      <c r="E21" s="613"/>
      <c r="G21" s="42"/>
    </row>
    <row r="22" spans="1:7" ht="14">
      <c r="A22" s="239"/>
      <c r="B22" s="249" t="s">
        <v>47</v>
      </c>
      <c r="C22" s="308">
        <f>IF(STC!W$29="X","$0",((STC!W$29/Pop!E20)*1000))</f>
        <v>150.42632590361345</v>
      </c>
      <c r="D22" s="210">
        <f t="shared" si="0"/>
        <v>19</v>
      </c>
      <c r="E22" s="613"/>
      <c r="G22" s="42"/>
    </row>
    <row r="23" spans="1:7" ht="14">
      <c r="A23" s="239"/>
      <c r="B23" s="248" t="s">
        <v>48</v>
      </c>
      <c r="C23" s="307">
        <f>IF(STC!X$29="X","$0",((STC!X$29/Pop!E21)*1000))</f>
        <v>114.43755508121248</v>
      </c>
      <c r="D23" s="211">
        <f t="shared" si="0"/>
        <v>29</v>
      </c>
      <c r="E23" s="613"/>
      <c r="G23" s="42"/>
    </row>
    <row r="24" spans="1:7" ht="14">
      <c r="A24" s="239"/>
      <c r="B24" s="249" t="s">
        <v>49</v>
      </c>
      <c r="C24" s="308">
        <f>IF(STC!Y$29="X","$0",((STC!Y$29/Pop!E22)*1000))</f>
        <v>76.869032428908469</v>
      </c>
      <c r="D24" s="210">
        <f t="shared" si="0"/>
        <v>38</v>
      </c>
      <c r="E24" s="613"/>
      <c r="G24" s="42"/>
    </row>
    <row r="25" spans="1:7" ht="14">
      <c r="A25" s="239"/>
      <c r="B25" s="248" t="s">
        <v>50</v>
      </c>
      <c r="C25" s="307">
        <f>IF(STC!Z$29="X","$0",((STC!Z$29/Pop!E23)*1000))</f>
        <v>138.77498871790581</v>
      </c>
      <c r="D25" s="211">
        <f t="shared" si="0"/>
        <v>23</v>
      </c>
      <c r="E25" s="613"/>
      <c r="G25" s="42"/>
    </row>
    <row r="26" spans="1:7" ht="14">
      <c r="A26" s="239"/>
      <c r="B26" s="249" t="s">
        <v>51</v>
      </c>
      <c r="C26" s="308">
        <f>IF(STC!AA$29="X","$0",((STC!AA$29/Pop!E24)*1000))</f>
        <v>170.97852324070061</v>
      </c>
      <c r="D26" s="210">
        <f t="shared" si="0"/>
        <v>15</v>
      </c>
      <c r="E26" s="613"/>
      <c r="G26" s="42"/>
    </row>
    <row r="27" spans="1:7" ht="14">
      <c r="A27" s="239"/>
      <c r="B27" s="248" t="s">
        <v>52</v>
      </c>
      <c r="C27" s="307">
        <f>IF(STC!AB$29="X","$0",((STC!AB$29/Pop!E25)*1000))</f>
        <v>349.01405344915042</v>
      </c>
      <c r="D27" s="211">
        <f t="shared" si="0"/>
        <v>2</v>
      </c>
      <c r="E27" s="613"/>
      <c r="G27" s="42"/>
    </row>
    <row r="28" spans="1:7" ht="14">
      <c r="A28" s="239"/>
      <c r="B28" s="249" t="s">
        <v>53</v>
      </c>
      <c r="C28" s="308">
        <f>IF(STC!AC$29="X","$0",((STC!AC$29/Pop!E26)*1000))</f>
        <v>109.54704996991271</v>
      </c>
      <c r="D28" s="210">
        <f t="shared" si="0"/>
        <v>32</v>
      </c>
      <c r="E28" s="613"/>
      <c r="G28" s="42"/>
    </row>
    <row r="29" spans="1:7" ht="14">
      <c r="A29" s="239"/>
      <c r="B29" s="248" t="s">
        <v>54</v>
      </c>
      <c r="C29" s="307">
        <f>IF(STC!AD$29="X","$0",((STC!AD$29/Pop!E27)*1000))</f>
        <v>241.83937101275862</v>
      </c>
      <c r="D29" s="211">
        <f t="shared" si="0"/>
        <v>8</v>
      </c>
      <c r="E29" s="613"/>
      <c r="G29" s="42"/>
    </row>
    <row r="30" spans="1:7" ht="14">
      <c r="A30" s="239"/>
      <c r="B30" s="249" t="s">
        <v>55</v>
      </c>
      <c r="C30" s="308">
        <f>IF(STC!AE$29="X","$0",((STC!AE$29/Pop!E28)*1000))</f>
        <v>146.45993845700528</v>
      </c>
      <c r="D30" s="210">
        <f t="shared" si="0"/>
        <v>20</v>
      </c>
      <c r="E30" s="613"/>
      <c r="G30" s="42"/>
    </row>
    <row r="31" spans="1:7" ht="14">
      <c r="A31" s="239"/>
      <c r="B31" s="248" t="s">
        <v>56</v>
      </c>
      <c r="C31" s="307">
        <f>IF(STC!AF$29="X","$0",((STC!AF$29/Pop!E29)*1000))</f>
        <v>54.47263767022087</v>
      </c>
      <c r="D31" s="211">
        <f t="shared" si="0"/>
        <v>42</v>
      </c>
      <c r="E31" s="613"/>
      <c r="G31" s="42"/>
    </row>
    <row r="32" spans="1:7" ht="14">
      <c r="A32" s="239"/>
      <c r="B32" s="249" t="s">
        <v>57</v>
      </c>
      <c r="C32" s="308">
        <f>IF(STC!AG$29="X","$0",((STC!AG$29/Pop!E30)*1000))</f>
        <v>165.80172361045086</v>
      </c>
      <c r="D32" s="210">
        <f t="shared" si="0"/>
        <v>16</v>
      </c>
      <c r="E32" s="613"/>
      <c r="G32" s="42"/>
    </row>
    <row r="33" spans="1:7" ht="14">
      <c r="A33" s="239"/>
      <c r="B33" s="248" t="s">
        <v>58</v>
      </c>
      <c r="C33" s="307">
        <f>IF(STC!AH$29="X","$0",((STC!AH$29/Pop!E31)*1000))</f>
        <v>162.59534704354189</v>
      </c>
      <c r="D33" s="211">
        <f t="shared" si="0"/>
        <v>17</v>
      </c>
      <c r="E33" s="613"/>
      <c r="G33" s="42"/>
    </row>
    <row r="34" spans="1:7" ht="14">
      <c r="A34" s="239"/>
      <c r="B34" s="249" t="s">
        <v>2252</v>
      </c>
      <c r="C34" s="308" t="str">
        <f>IF(STC!AI$29="X","$0",((STC!AI$29/Pop!E32)*1000))</f>
        <v>$0</v>
      </c>
      <c r="D34" s="407" t="s">
        <v>337</v>
      </c>
      <c r="E34" s="236"/>
      <c r="G34" s="42"/>
    </row>
    <row r="35" spans="1:7" ht="14">
      <c r="A35" s="239"/>
      <c r="B35" s="248" t="s">
        <v>60</v>
      </c>
      <c r="C35" s="307">
        <f>IF(STC!AJ$29="X","$0",((STC!AJ$29/Pop!E33)*1000))</f>
        <v>582.40726952106149</v>
      </c>
      <c r="D35" s="211">
        <f t="shared" si="0"/>
        <v>1</v>
      </c>
      <c r="E35" s="613"/>
      <c r="G35" s="42"/>
    </row>
    <row r="36" spans="1:7" ht="14">
      <c r="A36" s="239"/>
      <c r="B36" s="249" t="s">
        <v>61</v>
      </c>
      <c r="C36" s="308">
        <f>IF(STC!AK$29="X","$0",((STC!AK$29/Pop!E34)*1000))</f>
        <v>250.95672457377881</v>
      </c>
      <c r="D36" s="210">
        <f t="shared" si="0"/>
        <v>6</v>
      </c>
      <c r="E36" s="613"/>
      <c r="G36" s="42"/>
    </row>
    <row r="37" spans="1:7" ht="14">
      <c r="A37" s="239"/>
      <c r="B37" s="248" t="s">
        <v>62</v>
      </c>
      <c r="C37" s="307">
        <f>IF(STC!AL$29="X","$0",((STC!AL$29/Pop!E35)*1000))</f>
        <v>43.660770019299164</v>
      </c>
      <c r="D37" s="211">
        <f t="shared" si="0"/>
        <v>44</v>
      </c>
      <c r="E37" s="613"/>
      <c r="G37" s="42"/>
    </row>
    <row r="38" spans="1:7" ht="14">
      <c r="A38" s="239"/>
      <c r="B38" s="249" t="s">
        <v>63</v>
      </c>
      <c r="C38" s="308">
        <f>IF(STC!AM$29="X","$0",((STC!AM$29/Pop!E36)*1000))</f>
        <v>185.13311366181787</v>
      </c>
      <c r="D38" s="210">
        <f t="shared" si="0"/>
        <v>13</v>
      </c>
      <c r="E38" s="613"/>
      <c r="G38" s="42"/>
    </row>
    <row r="39" spans="1:7" ht="14">
      <c r="A39" s="239"/>
      <c r="B39" s="248" t="s">
        <v>64</v>
      </c>
      <c r="C39" s="307">
        <f>IF(STC!AN$29="X","$0",((STC!AN$29/Pop!E37)*1000))</f>
        <v>71.508009730710484</v>
      </c>
      <c r="D39" s="211">
        <f t="shared" si="0"/>
        <v>39</v>
      </c>
      <c r="E39" s="613"/>
      <c r="G39" s="42"/>
    </row>
    <row r="40" spans="1:7" ht="14">
      <c r="A40" s="239"/>
      <c r="B40" s="249" t="s">
        <v>65</v>
      </c>
      <c r="C40" s="308">
        <f>IF(STC!AO$29="X","$0",((STC!AO$29/Pop!E38)*1000))</f>
        <v>141.13964769358896</v>
      </c>
      <c r="D40" s="210">
        <f t="shared" si="0"/>
        <v>21</v>
      </c>
      <c r="E40" s="613"/>
      <c r="G40" s="42"/>
    </row>
    <row r="41" spans="1:7" ht="14">
      <c r="A41" s="239"/>
      <c r="B41" s="248" t="s">
        <v>2253</v>
      </c>
      <c r="C41" s="307">
        <f>IF(STC!AP$29="X","$0",((STC!AP$29/Pop!E39)*1000))</f>
        <v>0.77386071978457138</v>
      </c>
      <c r="D41" s="408" t="s">
        <v>337</v>
      </c>
      <c r="E41" s="236"/>
      <c r="G41" s="42"/>
    </row>
    <row r="42" spans="1:7" ht="14">
      <c r="A42" s="239"/>
      <c r="B42" s="249" t="s">
        <v>67</v>
      </c>
      <c r="C42" s="308">
        <f>IF(STC!AQ$29="X","$0",((STC!AQ$29/Pop!E40)*1000))</f>
        <v>59.564619425580872</v>
      </c>
      <c r="D42" s="210">
        <f t="shared" si="0"/>
        <v>41</v>
      </c>
      <c r="E42" s="613"/>
      <c r="G42" s="42"/>
    </row>
    <row r="43" spans="1:7" ht="14">
      <c r="A43" s="239"/>
      <c r="B43" s="248" t="s">
        <v>198</v>
      </c>
      <c r="C43" s="307">
        <f>IF(STC!AR$29="X","$0",((STC!AR$29/Pop!E41)*1000))</f>
        <v>191.96089066466732</v>
      </c>
      <c r="D43" s="211">
        <f t="shared" si="0"/>
        <v>12</v>
      </c>
      <c r="E43" s="613"/>
      <c r="G43" s="42"/>
    </row>
    <row r="44" spans="1:7" ht="14">
      <c r="A44" s="239"/>
      <c r="B44" s="249" t="s">
        <v>69</v>
      </c>
      <c r="C44" s="308">
        <f>IF(STC!AS$29="X","$0",((STC!AS$29/Pop!E42)*1000))</f>
        <v>194.14127832617322</v>
      </c>
      <c r="D44" s="210">
        <f t="shared" si="0"/>
        <v>11</v>
      </c>
      <c r="E44" s="613"/>
      <c r="G44" s="42"/>
    </row>
    <row r="45" spans="1:7" ht="14">
      <c r="A45" s="239"/>
      <c r="B45" s="248" t="s">
        <v>70</v>
      </c>
      <c r="C45" s="307">
        <f>IF(STC!AT$29="X","$0",((STC!AT$29/Pop!E43)*1000))</f>
        <v>111.71505180575325</v>
      </c>
      <c r="D45" s="211">
        <f t="shared" si="0"/>
        <v>31</v>
      </c>
      <c r="E45" s="613"/>
      <c r="G45" s="42"/>
    </row>
    <row r="46" spans="1:7" ht="14">
      <c r="A46" s="239"/>
      <c r="B46" s="249" t="s">
        <v>71</v>
      </c>
      <c r="C46" s="308">
        <f>IF(STC!AU$29="X","$0",((STC!AU$29/Pop!E44)*1000))</f>
        <v>83.406256374004826</v>
      </c>
      <c r="D46" s="210">
        <f t="shared" si="0"/>
        <v>37</v>
      </c>
      <c r="E46" s="613"/>
      <c r="G46" s="42"/>
    </row>
    <row r="47" spans="1:7" ht="14">
      <c r="A47" s="239"/>
      <c r="B47" s="248" t="s">
        <v>166</v>
      </c>
      <c r="C47" s="307">
        <f>IF(STC!AV$29="X","$0",((STC!AV$29/Pop!E45)*1000))</f>
        <v>36.697705259936413</v>
      </c>
      <c r="D47" s="211">
        <f t="shared" si="0"/>
        <v>45</v>
      </c>
      <c r="E47" s="236"/>
      <c r="G47" s="42"/>
    </row>
    <row r="48" spans="1:7" ht="14">
      <c r="A48" s="239"/>
      <c r="B48" s="249" t="s">
        <v>129</v>
      </c>
      <c r="C48" s="308">
        <f>IF(STC!AW$29="X","$0",((STC!AW$29/Pop!E46)*1000))</f>
        <v>242.85916859797842</v>
      </c>
      <c r="D48" s="210">
        <f t="shared" si="0"/>
        <v>7</v>
      </c>
      <c r="E48" s="613"/>
      <c r="G48" s="42"/>
    </row>
    <row r="49" spans="1:7" ht="14">
      <c r="A49" s="239"/>
      <c r="B49" s="248" t="s">
        <v>2254</v>
      </c>
      <c r="C49" s="307" t="str">
        <f>IF(STC!AX$29="X","$0",((STC!AX$29/Pop!E47)*1000))</f>
        <v>$0</v>
      </c>
      <c r="D49" s="408" t="s">
        <v>337</v>
      </c>
      <c r="E49" s="236"/>
      <c r="G49" s="42"/>
    </row>
    <row r="50" spans="1:7" ht="14">
      <c r="A50" s="239"/>
      <c r="B50" s="249" t="s">
        <v>75</v>
      </c>
      <c r="C50" s="337">
        <f>IF(STC!AY$29="X","$0",((STC!AY$29/Pop!E48)*1000))</f>
        <v>126.8179956059669</v>
      </c>
      <c r="D50" s="156">
        <f t="shared" si="0"/>
        <v>26</v>
      </c>
      <c r="E50" s="613"/>
      <c r="G50" s="42"/>
    </row>
    <row r="51" spans="1:7" ht="14">
      <c r="A51" s="239"/>
      <c r="B51" s="248" t="s">
        <v>76</v>
      </c>
      <c r="C51" s="307">
        <f>IF(STC!AZ$29="X","$0",((STC!AZ$29/Pop!E49)*1000))</f>
        <v>176.94264241201088</v>
      </c>
      <c r="D51" s="211">
        <f t="shared" si="0"/>
        <v>14</v>
      </c>
      <c r="E51" s="613"/>
      <c r="G51" s="42"/>
    </row>
    <row r="52" spans="1:7" ht="14">
      <c r="A52" s="239"/>
      <c r="B52" s="249" t="s">
        <v>151</v>
      </c>
      <c r="C52" s="308">
        <f>IF(STC!BA$29="X","$0",((STC!BA$29/Pop!E50)*1000))</f>
        <v>101.18911417832427</v>
      </c>
      <c r="D52" s="210">
        <f t="shared" si="0"/>
        <v>35</v>
      </c>
      <c r="E52" s="236"/>
      <c r="G52" s="42"/>
    </row>
    <row r="53" spans="1:7" ht="14">
      <c r="A53" s="239"/>
      <c r="B53" s="248" t="s">
        <v>2255</v>
      </c>
      <c r="C53" s="307" t="str">
        <f>IF(STC!BB$29="X","$0",((STC!BB$29/Pop!E51)*1000))</f>
        <v>$0</v>
      </c>
      <c r="D53" s="408" t="s">
        <v>337</v>
      </c>
      <c r="E53" s="236"/>
      <c r="G53" s="42"/>
    </row>
    <row r="54" spans="1:7" ht="14">
      <c r="A54" s="239"/>
      <c r="B54" s="249" t="s">
        <v>79</v>
      </c>
      <c r="C54" s="308">
        <f>IF(STC!BC$29="X","$0",((STC!BC$29/Pop!E52)*1000))</f>
        <v>60.951406332372002</v>
      </c>
      <c r="D54" s="210">
        <f t="shared" si="0"/>
        <v>40</v>
      </c>
      <c r="E54" s="613"/>
      <c r="G54" s="42"/>
    </row>
    <row r="55" spans="1:7" ht="14">
      <c r="A55" s="239"/>
      <c r="B55" s="248" t="s">
        <v>80</v>
      </c>
      <c r="C55" s="307">
        <f>IF(STC!BD$29="X","$0",((STC!BD$29/Pop!E53)*1000))</f>
        <v>156.61053590497264</v>
      </c>
      <c r="D55" s="211">
        <f t="shared" si="0"/>
        <v>18</v>
      </c>
      <c r="E55" s="613"/>
      <c r="G55" s="42"/>
    </row>
    <row r="56" spans="1:7" ht="14">
      <c r="A56" s="239"/>
      <c r="B56" s="249" t="s">
        <v>2250</v>
      </c>
      <c r="C56" s="308" t="str">
        <f>IF(STC!BE$29="X","$0",((STC!BE$29/Pop!E54)*1000))</f>
        <v>$0</v>
      </c>
      <c r="D56" s="407" t="s">
        <v>337</v>
      </c>
      <c r="E56" s="236"/>
      <c r="G56" s="42"/>
    </row>
    <row r="57" spans="1:7" ht="14">
      <c r="A57" s="249"/>
      <c r="B57" s="249"/>
      <c r="C57" s="249"/>
      <c r="D57" s="239"/>
      <c r="E57" s="239"/>
    </row>
    <row r="58" spans="1:7" ht="14">
      <c r="A58" s="456" t="s">
        <v>2248</v>
      </c>
      <c r="B58" s="456"/>
      <c r="C58" s="456"/>
      <c r="D58" s="451"/>
      <c r="E58" s="451"/>
    </row>
    <row r="59" spans="1:7">
      <c r="A59" s="690" t="s">
        <v>2346</v>
      </c>
      <c r="B59" s="690"/>
      <c r="C59" s="690"/>
      <c r="D59" s="690"/>
      <c r="E59" s="690"/>
      <c r="F59" s="690"/>
    </row>
    <row r="60" spans="1:7" ht="13.5" customHeight="1">
      <c r="A60" s="690"/>
      <c r="B60" s="690"/>
      <c r="C60" s="690"/>
      <c r="D60" s="690"/>
      <c r="E60" s="690"/>
      <c r="F60" s="690"/>
    </row>
    <row r="61" spans="1:7" ht="16.5" customHeight="1">
      <c r="A61" s="690"/>
      <c r="B61" s="690"/>
      <c r="C61" s="690"/>
      <c r="D61" s="690"/>
      <c r="E61" s="690"/>
      <c r="F61" s="690"/>
    </row>
    <row r="62" spans="1:7" ht="13.5" customHeight="1">
      <c r="A62" s="249" t="s">
        <v>2251</v>
      </c>
      <c r="B62" s="249"/>
      <c r="C62" s="249"/>
      <c r="D62" s="239"/>
      <c r="E62" s="239"/>
    </row>
    <row r="63" spans="1:7" ht="14">
      <c r="A63" s="249" t="s">
        <v>2358</v>
      </c>
      <c r="B63" s="249"/>
      <c r="C63" s="249"/>
      <c r="D63" s="239"/>
      <c r="E63" s="239"/>
    </row>
    <row r="64" spans="1:7" ht="14">
      <c r="A64" s="605" t="s">
        <v>2341</v>
      </c>
      <c r="B64" s="239"/>
      <c r="C64" s="239"/>
      <c r="D64" s="239"/>
      <c r="E64" s="239"/>
    </row>
    <row r="65" spans="1:5" ht="14">
      <c r="A65" s="239"/>
      <c r="B65" s="239"/>
      <c r="C65" s="239"/>
      <c r="D65" s="239"/>
      <c r="E65" s="239"/>
    </row>
    <row r="66" spans="1:5" ht="14">
      <c r="B66" s="239"/>
    </row>
    <row r="67" spans="1:5" ht="14">
      <c r="B67" s="219"/>
    </row>
  </sheetData>
  <mergeCells count="4">
    <mergeCell ref="A2:E2"/>
    <mergeCell ref="B1:D1"/>
    <mergeCell ref="B3:D3"/>
    <mergeCell ref="A59:F61"/>
  </mergeCells>
  <pageMargins left="0.7" right="0.7" top="0.75" bottom="0.75" header="0.3" footer="0.3"/>
  <pageSetup scale="70" orientation="portrait"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1" width="6.6640625" style="21" customWidth="1"/>
    <col min="2" max="2" width="7.5" style="21" customWidth="1"/>
    <col min="3" max="3" width="13.5" style="21" customWidth="1"/>
    <col min="4" max="4" width="15.6640625" style="21" customWidth="1"/>
    <col min="5" max="5" width="9.33203125" style="34"/>
    <col min="6" max="6" width="9.33203125" style="21"/>
    <col min="7" max="7" width="9.83203125" style="21" bestFit="1" customWidth="1"/>
    <col min="8" max="8" width="16.6640625" style="21" bestFit="1" customWidth="1"/>
    <col min="9" max="9" width="16" style="21" customWidth="1"/>
    <col min="10" max="10" width="13.5" style="21" customWidth="1"/>
    <col min="11" max="11" width="10.33203125" style="21" customWidth="1"/>
    <col min="12" max="16384" width="9.33203125" style="21"/>
  </cols>
  <sheetData>
    <row r="1" spans="1:10" ht="15">
      <c r="A1" s="726" t="s">
        <v>383</v>
      </c>
      <c r="B1" s="676"/>
      <c r="C1" s="676"/>
      <c r="D1" s="676"/>
      <c r="E1" s="676"/>
      <c r="F1" s="676"/>
      <c r="G1" s="676"/>
      <c r="H1" s="676"/>
    </row>
    <row r="2" spans="1:10" ht="19">
      <c r="A2" s="700" t="s">
        <v>379</v>
      </c>
      <c r="B2" s="681"/>
      <c r="C2" s="681"/>
      <c r="D2" s="681"/>
      <c r="E2" s="681"/>
      <c r="F2" s="676"/>
      <c r="G2" s="676"/>
      <c r="H2" s="676"/>
      <c r="J2" s="53"/>
    </row>
    <row r="3" spans="1:10" ht="19">
      <c r="A3" s="680" t="str">
        <f>CONCATENATE("Fiscal Year ",Pop!H1)</f>
        <v>Fiscal Year 2017</v>
      </c>
      <c r="B3" s="681"/>
      <c r="C3" s="681"/>
      <c r="D3" s="681"/>
      <c r="E3" s="681"/>
      <c r="F3" s="681"/>
      <c r="G3" s="681"/>
      <c r="H3" s="681"/>
    </row>
    <row r="5" spans="1:10" ht="30">
      <c r="A5" s="239"/>
      <c r="B5" s="239"/>
      <c r="C5" s="208" t="s">
        <v>28</v>
      </c>
      <c r="D5" s="142" t="s">
        <v>86</v>
      </c>
      <c r="E5" s="409" t="s">
        <v>30</v>
      </c>
      <c r="F5" s="239"/>
      <c r="G5" s="239"/>
    </row>
    <row r="6" spans="1:10" ht="14">
      <c r="A6" s="239"/>
      <c r="B6" s="239"/>
      <c r="C6" s="239" t="s">
        <v>31</v>
      </c>
      <c r="D6" s="206">
        <f>(SLF!$D23/Pop!$D$4)*1000</f>
        <v>162.40593438931293</v>
      </c>
      <c r="E6" s="411"/>
    </row>
    <row r="7" spans="1:10" ht="14">
      <c r="A7" s="239"/>
      <c r="B7" s="239"/>
      <c r="C7" s="248" t="s">
        <v>32</v>
      </c>
      <c r="D7" s="121">
        <f>(SLF!$I23/Pop!$D$5)*1000</f>
        <v>106.68722000689213</v>
      </c>
      <c r="E7" s="334">
        <f>IF(D7=0, "--", RANK(D7,$D$7:$D$56))</f>
        <v>31</v>
      </c>
    </row>
    <row r="8" spans="1:10" ht="14">
      <c r="A8" s="239"/>
      <c r="B8" s="239"/>
      <c r="C8" s="249" t="s">
        <v>33</v>
      </c>
      <c r="D8" s="86">
        <f>(SLF!$L23/Pop!$D$6)*1000</f>
        <v>118.64917692413752</v>
      </c>
      <c r="E8" s="525">
        <f t="shared" ref="E8:E56" si="0">IF(D8=0, "--", RANK(D8,$D$7:$D$56))</f>
        <v>29</v>
      </c>
    </row>
    <row r="9" spans="1:10" ht="14">
      <c r="A9" s="239"/>
      <c r="B9" s="239"/>
      <c r="C9" s="248" t="s">
        <v>34</v>
      </c>
      <c r="D9" s="121">
        <f>(SLF!$O23/Pop!$D$7)*1000</f>
        <v>52.226198900363691</v>
      </c>
      <c r="E9" s="334">
        <f t="shared" si="0"/>
        <v>42</v>
      </c>
    </row>
    <row r="10" spans="1:10" ht="14">
      <c r="A10" s="239"/>
      <c r="B10" s="239"/>
      <c r="C10" s="249" t="s">
        <v>35</v>
      </c>
      <c r="D10" s="86">
        <f>(SLF!$R$23/Pop!$D$8)*1000</f>
        <v>132.19760126300491</v>
      </c>
      <c r="E10" s="525">
        <f t="shared" si="0"/>
        <v>21</v>
      </c>
    </row>
    <row r="11" spans="1:10" ht="14">
      <c r="A11" s="239"/>
      <c r="B11" s="239"/>
      <c r="C11" s="248" t="s">
        <v>36</v>
      </c>
      <c r="D11" s="121">
        <f>(SLF!$U$23/Pop!$D$9)*1000</f>
        <v>256.6671850339456</v>
      </c>
      <c r="E11" s="334">
        <f t="shared" si="0"/>
        <v>6</v>
      </c>
      <c r="G11" s="416"/>
    </row>
    <row r="12" spans="1:10" ht="14">
      <c r="A12" s="239"/>
      <c r="B12" s="239"/>
      <c r="C12" s="249" t="s">
        <v>37</v>
      </c>
      <c r="D12" s="86">
        <f>(SLF!$X$23/Pop!$D$10)*1000</f>
        <v>94.115068247273541</v>
      </c>
      <c r="E12" s="525">
        <f t="shared" si="0"/>
        <v>34</v>
      </c>
      <c r="G12" s="416"/>
    </row>
    <row r="13" spans="1:10" ht="14">
      <c r="A13" s="239"/>
      <c r="B13" s="239"/>
      <c r="C13" s="248" t="s">
        <v>38</v>
      </c>
      <c r="D13" s="121">
        <f>(SLF!$AA$23/Pop!$D$11)*1000</f>
        <v>251.0568345887383</v>
      </c>
      <c r="E13" s="334">
        <f t="shared" si="0"/>
        <v>7</v>
      </c>
    </row>
    <row r="14" spans="1:10" ht="14">
      <c r="A14" s="239"/>
      <c r="B14" s="239"/>
      <c r="C14" s="249" t="s">
        <v>141</v>
      </c>
      <c r="D14" s="86">
        <f>(SLF!$AD$23/Pop!$D$12)*1000</f>
        <v>264.08714859185983</v>
      </c>
      <c r="E14" s="525">
        <f t="shared" si="0"/>
        <v>4</v>
      </c>
    </row>
    <row r="15" spans="1:10" ht="14">
      <c r="A15" s="239"/>
      <c r="B15" s="239"/>
      <c r="C15" s="248" t="s">
        <v>40</v>
      </c>
      <c r="D15" s="121">
        <f>(SLF!$AJ$23/Pop!$D$13)*1000</f>
        <v>113.63895524257927</v>
      </c>
      <c r="E15" s="334">
        <f t="shared" si="0"/>
        <v>30</v>
      </c>
      <c r="G15" s="416"/>
    </row>
    <row r="16" spans="1:10" ht="14">
      <c r="A16" s="239"/>
      <c r="B16" s="239"/>
      <c r="C16" s="249" t="s">
        <v>41</v>
      </c>
      <c r="D16" s="86">
        <f>(SLF!$AM$23/Pop!$D$14)*1000</f>
        <v>93.334568961750421</v>
      </c>
      <c r="E16" s="525">
        <f t="shared" si="0"/>
        <v>35</v>
      </c>
    </row>
    <row r="17" spans="1:5" ht="14">
      <c r="A17" s="239"/>
      <c r="B17" s="239"/>
      <c r="C17" s="248" t="s">
        <v>42</v>
      </c>
      <c r="D17" s="121">
        <f>(SLF!$AP$23/Pop!$D$15)*1000</f>
        <v>129.78486915137799</v>
      </c>
      <c r="E17" s="334">
        <f t="shared" si="0"/>
        <v>24</v>
      </c>
    </row>
    <row r="18" spans="1:5" ht="14">
      <c r="A18" s="239"/>
      <c r="B18" s="239"/>
      <c r="C18" s="249" t="s">
        <v>43</v>
      </c>
      <c r="D18" s="86">
        <f>(SLF!$AS$23/Pop!$D$16)*1000</f>
        <v>126.03438004682052</v>
      </c>
      <c r="E18" s="525">
        <f t="shared" si="0"/>
        <v>25</v>
      </c>
    </row>
    <row r="19" spans="1:5" ht="14">
      <c r="A19" s="239"/>
      <c r="B19" s="239"/>
      <c r="C19" s="248" t="s">
        <v>44</v>
      </c>
      <c r="D19" s="121">
        <f>(SLF!$AV$23/Pop!$D$17)*1000</f>
        <v>225.04730883211863</v>
      </c>
      <c r="E19" s="334">
        <f t="shared" si="0"/>
        <v>9</v>
      </c>
    </row>
    <row r="20" spans="1:5" ht="14">
      <c r="A20" s="239"/>
      <c r="B20" s="239"/>
      <c r="C20" s="249" t="s">
        <v>45</v>
      </c>
      <c r="D20" s="86">
        <f>(SLF!$AY$23/Pop!$D$18)*1000</f>
        <v>154.0096653464627</v>
      </c>
      <c r="E20" s="525">
        <f t="shared" si="0"/>
        <v>15</v>
      </c>
    </row>
    <row r="21" spans="1:5" ht="14">
      <c r="A21" s="239"/>
      <c r="B21" s="239"/>
      <c r="C21" s="248" t="s">
        <v>46</v>
      </c>
      <c r="D21" s="121">
        <f>(SLF!$BB$23/Pop!$D$19)*1000</f>
        <v>137.42680850238114</v>
      </c>
      <c r="E21" s="334">
        <f t="shared" si="0"/>
        <v>18</v>
      </c>
    </row>
    <row r="22" spans="1:5" ht="14">
      <c r="A22" s="239"/>
      <c r="B22" s="239"/>
      <c r="C22" s="249" t="s">
        <v>47</v>
      </c>
      <c r="D22" s="86">
        <f>(SLF!$BE$23/Pop!$D$20)*1000</f>
        <v>132.94652915512444</v>
      </c>
      <c r="E22" s="525">
        <f t="shared" si="0"/>
        <v>20</v>
      </c>
    </row>
    <row r="23" spans="1:5" ht="14">
      <c r="A23" s="239"/>
      <c r="B23" s="239"/>
      <c r="C23" s="248" t="s">
        <v>48</v>
      </c>
      <c r="D23" s="121">
        <f>(SLF!$BH$23/Pop!$D$21)*1000</f>
        <v>143.5276345940635</v>
      </c>
      <c r="E23" s="334">
        <f t="shared" si="0"/>
        <v>16</v>
      </c>
    </row>
    <row r="24" spans="1:5" ht="14">
      <c r="A24" s="239"/>
      <c r="B24" s="239"/>
      <c r="C24" s="249" t="s">
        <v>49</v>
      </c>
      <c r="D24" s="86">
        <f>(SLF!$BK$23/Pop!$D$22)*1000</f>
        <v>62.370445605031072</v>
      </c>
      <c r="E24" s="525">
        <f t="shared" si="0"/>
        <v>41</v>
      </c>
    </row>
    <row r="25" spans="1:5" ht="14">
      <c r="A25" s="239"/>
      <c r="B25" s="239"/>
      <c r="C25" s="248" t="s">
        <v>50</v>
      </c>
      <c r="D25" s="121">
        <f>(SLF!$BN$23/Pop!$D$23)*1000</f>
        <v>131.25897429559504</v>
      </c>
      <c r="E25" s="334">
        <f t="shared" si="0"/>
        <v>22</v>
      </c>
    </row>
    <row r="26" spans="1:5" ht="14">
      <c r="A26" s="239"/>
      <c r="B26" s="239"/>
      <c r="C26" s="249" t="s">
        <v>51</v>
      </c>
      <c r="D26" s="86">
        <f>(SLF!$BQ$23/Pop!$D$24)*1000</f>
        <v>166.29910814984038</v>
      </c>
      <c r="E26" s="525">
        <f t="shared" si="0"/>
        <v>13</v>
      </c>
    </row>
    <row r="27" spans="1:5" ht="14">
      <c r="A27" s="239"/>
      <c r="B27" s="239"/>
      <c r="C27" s="248" t="s">
        <v>52</v>
      </c>
      <c r="D27" s="121">
        <f>(SLF!$BT$23/Pop!$D$25)*1000</f>
        <v>320.03428115501032</v>
      </c>
      <c r="E27" s="334">
        <f t="shared" si="0"/>
        <v>3</v>
      </c>
    </row>
    <row r="28" spans="1:5" ht="14">
      <c r="A28" s="239"/>
      <c r="B28" s="239"/>
      <c r="C28" s="249" t="s">
        <v>53</v>
      </c>
      <c r="D28" s="86">
        <f>(SLF!$BW$23/Pop!$D$26)*1000</f>
        <v>119.82211703224604</v>
      </c>
      <c r="E28" s="525">
        <f t="shared" si="0"/>
        <v>27</v>
      </c>
    </row>
    <row r="29" spans="1:5" ht="14">
      <c r="A29" s="239"/>
      <c r="B29" s="239"/>
      <c r="C29" s="248" t="s">
        <v>54</v>
      </c>
      <c r="D29" s="121">
        <f>(SLF!$BZ$23/Pop!$D$27)*1000</f>
        <v>220.3652735960116</v>
      </c>
      <c r="E29" s="334">
        <f t="shared" si="0"/>
        <v>11</v>
      </c>
    </row>
    <row r="30" spans="1:5" ht="14">
      <c r="A30" s="239"/>
      <c r="B30" s="239"/>
      <c r="C30" s="249" t="s">
        <v>55</v>
      </c>
      <c r="D30" s="86">
        <f>(SLF!$CC$23/Pop!$D$28)*1000</f>
        <v>136.44113065586322</v>
      </c>
      <c r="E30" s="525">
        <f t="shared" si="0"/>
        <v>19</v>
      </c>
    </row>
    <row r="31" spans="1:5" ht="14">
      <c r="A31" s="239"/>
      <c r="B31" s="239"/>
      <c r="C31" s="248" t="s">
        <v>56</v>
      </c>
      <c r="D31" s="121">
        <f>(SLF!$CF$23/Pop!$D$29)*1000</f>
        <v>62.729634817205614</v>
      </c>
      <c r="E31" s="334">
        <f t="shared" si="0"/>
        <v>40</v>
      </c>
    </row>
    <row r="32" spans="1:5" ht="14">
      <c r="A32" s="239"/>
      <c r="B32" s="239"/>
      <c r="C32" s="249" t="s">
        <v>57</v>
      </c>
      <c r="D32" s="86">
        <f>(SLF!$CI$23/Pop!$D$30)*1000</f>
        <v>118.70115564671585</v>
      </c>
      <c r="E32" s="525">
        <f t="shared" si="0"/>
        <v>28</v>
      </c>
    </row>
    <row r="33" spans="1:5" ht="14">
      <c r="A33" s="239"/>
      <c r="B33" s="239"/>
      <c r="C33" s="248" t="s">
        <v>58</v>
      </c>
      <c r="D33" s="121">
        <f>(SLF!$CL$23/Pop!$D$31)*1000</f>
        <v>137.90334145991682</v>
      </c>
      <c r="E33" s="334">
        <f t="shared" si="0"/>
        <v>17</v>
      </c>
    </row>
    <row r="34" spans="1:5" ht="14">
      <c r="A34" s="239"/>
      <c r="B34" s="239"/>
      <c r="C34" s="249" t="s">
        <v>132</v>
      </c>
      <c r="D34" s="86">
        <f>(SLF!$CO$23/Pop!$D$32)*1000</f>
        <v>0</v>
      </c>
      <c r="E34" s="525" t="str">
        <f t="shared" si="0"/>
        <v>--</v>
      </c>
    </row>
    <row r="35" spans="1:5" ht="14">
      <c r="A35" s="239"/>
      <c r="B35" s="239"/>
      <c r="C35" s="248" t="s">
        <v>60</v>
      </c>
      <c r="D35" s="121">
        <f>(SLF!$CR$23/Pop!$D$33)*1000</f>
        <v>425.00150025893356</v>
      </c>
      <c r="E35" s="334">
        <f t="shared" si="0"/>
        <v>2</v>
      </c>
    </row>
    <row r="36" spans="1:5" ht="14">
      <c r="A36" s="239"/>
      <c r="B36" s="239"/>
      <c r="C36" s="249" t="s">
        <v>61</v>
      </c>
      <c r="D36" s="86">
        <f>(SLF!$CU$23/Pop!$D$34)*1000</f>
        <v>237.37636190768274</v>
      </c>
      <c r="E36" s="525">
        <f t="shared" si="0"/>
        <v>8</v>
      </c>
    </row>
    <row r="37" spans="1:5" ht="14">
      <c r="A37" s="239"/>
      <c r="B37" s="239"/>
      <c r="C37" s="248" t="s">
        <v>62</v>
      </c>
      <c r="D37" s="121">
        <f>(SLF!$CX$23/Pop!$D$35)*1000</f>
        <v>43.888516023015242</v>
      </c>
      <c r="E37" s="334">
        <f t="shared" si="0"/>
        <v>43</v>
      </c>
    </row>
    <row r="38" spans="1:5" ht="14">
      <c r="A38" s="239"/>
      <c r="B38" s="239"/>
      <c r="C38" s="249" t="s">
        <v>63</v>
      </c>
      <c r="D38" s="86">
        <f>(SLF!$DA$23/Pop!$D$36)*1000</f>
        <v>540.38123868756429</v>
      </c>
      <c r="E38" s="525">
        <f t="shared" si="0"/>
        <v>1</v>
      </c>
    </row>
    <row r="39" spans="1:5" ht="14">
      <c r="A39" s="239"/>
      <c r="B39" s="239"/>
      <c r="C39" s="248" t="s">
        <v>64</v>
      </c>
      <c r="D39" s="121">
        <f>(SLF!$DD$23/Pop!$D$37)*1000</f>
        <v>73.708085056665496</v>
      </c>
      <c r="E39" s="334">
        <f t="shared" si="0"/>
        <v>38</v>
      </c>
    </row>
    <row r="40" spans="1:5" ht="14">
      <c r="A40" s="239"/>
      <c r="B40" s="239"/>
      <c r="C40" s="249" t="s">
        <v>65</v>
      </c>
      <c r="D40" s="86">
        <f>(SLF!$DG$23/Pop!$D$38)*1000</f>
        <v>80.605051007976954</v>
      </c>
      <c r="E40" s="525">
        <f t="shared" si="0"/>
        <v>36</v>
      </c>
    </row>
    <row r="41" spans="1:5" ht="14">
      <c r="A41" s="239"/>
      <c r="B41" s="239"/>
      <c r="C41" s="248" t="s">
        <v>142</v>
      </c>
      <c r="D41" s="121">
        <f>(SLF!$DJ$23/Pop!$D$39)*1000</f>
        <v>18.643569528423424</v>
      </c>
      <c r="E41" s="334">
        <f t="shared" si="0"/>
        <v>46</v>
      </c>
    </row>
    <row r="42" spans="1:5" ht="14">
      <c r="A42" s="239"/>
      <c r="B42" s="239"/>
      <c r="C42" s="249" t="s">
        <v>67</v>
      </c>
      <c r="D42" s="86">
        <f>(SLF!$DM$23/Pop!$D$40)*1000</f>
        <v>40.149619593962328</v>
      </c>
      <c r="E42" s="525">
        <f t="shared" si="0"/>
        <v>44</v>
      </c>
    </row>
    <row r="43" spans="1:5" ht="14">
      <c r="A43" s="239"/>
      <c r="B43" s="239"/>
      <c r="C43" s="248" t="s">
        <v>198</v>
      </c>
      <c r="D43" s="121">
        <f>(SLF!$DP$23/Pop!$D$41)*1000</f>
        <v>173.03269769487812</v>
      </c>
      <c r="E43" s="334">
        <f t="shared" si="0"/>
        <v>12</v>
      </c>
    </row>
    <row r="44" spans="1:5" ht="14">
      <c r="A44" s="239"/>
      <c r="B44" s="239"/>
      <c r="C44" s="249" t="s">
        <v>69</v>
      </c>
      <c r="D44" s="86">
        <f>(SLF!$DS$23/Pop!$D$42)*1000</f>
        <v>222.97774268561528</v>
      </c>
      <c r="E44" s="525">
        <f t="shared" si="0"/>
        <v>10</v>
      </c>
    </row>
    <row r="45" spans="1:5" ht="14">
      <c r="A45" s="239"/>
      <c r="B45" s="239"/>
      <c r="C45" s="248" t="s">
        <v>70</v>
      </c>
      <c r="D45" s="121">
        <f>(SLF!$DV$23/Pop!$D$43)*1000</f>
        <v>122.79575877011148</v>
      </c>
      <c r="E45" s="334">
        <f t="shared" si="0"/>
        <v>26</v>
      </c>
    </row>
    <row r="46" spans="1:5" ht="14">
      <c r="A46" s="239"/>
      <c r="B46" s="239"/>
      <c r="C46" s="249" t="s">
        <v>71</v>
      </c>
      <c r="D46" s="86">
        <f>(SLF!$DY$23/Pop!$D$44)*1000</f>
        <v>74.81350644136414</v>
      </c>
      <c r="E46" s="525">
        <f t="shared" si="0"/>
        <v>37</v>
      </c>
    </row>
    <row r="47" spans="1:5" ht="14">
      <c r="A47" s="239"/>
      <c r="B47" s="239"/>
      <c r="C47" s="248" t="s">
        <v>72</v>
      </c>
      <c r="D47" s="121">
        <f>(SLF!$EB$23/Pop!$D$45)*1000</f>
        <v>35.186639886589276</v>
      </c>
      <c r="E47" s="334">
        <f t="shared" si="0"/>
        <v>45</v>
      </c>
    </row>
    <row r="48" spans="1:5" ht="14">
      <c r="A48" s="239"/>
      <c r="B48" s="239"/>
      <c r="C48" s="249" t="s">
        <v>129</v>
      </c>
      <c r="D48" s="86">
        <f>(SLF!$EE$23/Pop!$D$46)*1000</f>
        <v>257.30749818819891</v>
      </c>
      <c r="E48" s="525">
        <f t="shared" si="0"/>
        <v>5</v>
      </c>
    </row>
    <row r="49" spans="1:7" ht="14">
      <c r="A49" s="239"/>
      <c r="B49" s="239"/>
      <c r="C49" s="248" t="s">
        <v>143</v>
      </c>
      <c r="D49" s="121">
        <f>(SLF!$EH$23/Pop!$D$47)*1000</f>
        <v>0</v>
      </c>
      <c r="E49" s="334" t="str">
        <f t="shared" si="0"/>
        <v>--</v>
      </c>
    </row>
    <row r="50" spans="1:7" ht="14">
      <c r="A50" s="239"/>
      <c r="B50" s="239"/>
      <c r="C50" s="249" t="s">
        <v>75</v>
      </c>
      <c r="D50" s="86">
        <f>(SLF!$EK$23/Pop!$D$48)*1000</f>
        <v>106.20833626049669</v>
      </c>
      <c r="E50" s="525">
        <f t="shared" si="0"/>
        <v>32</v>
      </c>
    </row>
    <row r="51" spans="1:7" ht="14">
      <c r="A51" s="239"/>
      <c r="B51" s="239"/>
      <c r="C51" s="248" t="s">
        <v>76</v>
      </c>
      <c r="D51" s="121">
        <f>(SLF!$EN$23/Pop!$D$49)*1000</f>
        <v>130.33105159921541</v>
      </c>
      <c r="E51" s="334">
        <f t="shared" si="0"/>
        <v>23</v>
      </c>
    </row>
    <row r="52" spans="1:7" ht="14">
      <c r="A52" s="239"/>
      <c r="B52" s="239"/>
      <c r="C52" s="249" t="s">
        <v>144</v>
      </c>
      <c r="D52" s="86">
        <f>(SLF!$EQ$23/Pop!$D$50)*1000</f>
        <v>97.689991514678852</v>
      </c>
      <c r="E52" s="525">
        <f t="shared" si="0"/>
        <v>33</v>
      </c>
    </row>
    <row r="53" spans="1:7" ht="14">
      <c r="A53" s="239"/>
      <c r="B53" s="239"/>
      <c r="C53" s="248" t="s">
        <v>145</v>
      </c>
      <c r="D53" s="121">
        <f>(SLF!$ET$23/Pop!$D$51)*1000</f>
        <v>0</v>
      </c>
      <c r="E53" s="334" t="str">
        <f t="shared" si="0"/>
        <v>--</v>
      </c>
    </row>
    <row r="54" spans="1:7" ht="14">
      <c r="A54" s="239"/>
      <c r="B54" s="239"/>
      <c r="C54" s="249" t="s">
        <v>79</v>
      </c>
      <c r="D54" s="86">
        <f>(SLF!$EW$23/Pop!$D$52)*1000</f>
        <v>64.007665180006256</v>
      </c>
      <c r="E54" s="525">
        <f t="shared" si="0"/>
        <v>39</v>
      </c>
    </row>
    <row r="55" spans="1:7" ht="14">
      <c r="A55" s="239"/>
      <c r="B55" s="239"/>
      <c r="C55" s="248" t="s">
        <v>80</v>
      </c>
      <c r="D55" s="121">
        <f>(SLF!$EZ$23/Pop!$D$53)*1000</f>
        <v>165.69242915851399</v>
      </c>
      <c r="E55" s="334">
        <f t="shared" si="0"/>
        <v>14</v>
      </c>
    </row>
    <row r="56" spans="1:7" ht="14">
      <c r="A56" s="239"/>
      <c r="B56" s="239"/>
      <c r="C56" s="249" t="s">
        <v>136</v>
      </c>
      <c r="D56" s="86">
        <f>(SLF!$FC$23/Pop!$D$54)*1000</f>
        <v>0</v>
      </c>
      <c r="E56" s="525" t="str">
        <f t="shared" si="0"/>
        <v>--</v>
      </c>
    </row>
    <row r="57" spans="1:7" ht="14">
      <c r="A57" s="239"/>
      <c r="B57" s="239"/>
      <c r="C57" s="209" t="s">
        <v>82</v>
      </c>
      <c r="D57" s="203">
        <f>(SLF!$AG$23/Pop!$D$55)*1000</f>
        <v>796.6827226455423</v>
      </c>
      <c r="E57" s="334" t="str">
        <f>CONCATENATE("(",RANK(D57,$D$7:$D$57),")")</f>
        <v>(1)</v>
      </c>
    </row>
    <row r="58" spans="1:7" ht="14">
      <c r="A58" s="239"/>
      <c r="B58" s="15"/>
      <c r="C58" s="15"/>
      <c r="D58" s="239"/>
      <c r="E58" s="213"/>
      <c r="F58" s="239"/>
      <c r="G58" s="239"/>
    </row>
    <row r="59" spans="1:7" ht="14">
      <c r="A59" s="249" t="s">
        <v>146</v>
      </c>
      <c r="B59" s="239"/>
      <c r="C59" s="239"/>
      <c r="D59" s="239"/>
      <c r="E59" s="213"/>
      <c r="F59" s="239"/>
      <c r="G59" s="239"/>
    </row>
    <row r="60" spans="1:7" ht="42.75" customHeight="1">
      <c r="A60" s="691" t="s">
        <v>2347</v>
      </c>
      <c r="B60" s="691"/>
      <c r="C60" s="691"/>
      <c r="D60" s="691"/>
      <c r="E60" s="691"/>
      <c r="F60" s="691"/>
      <c r="G60" s="691"/>
    </row>
    <row r="61" spans="1:7" ht="14">
      <c r="A61" s="249" t="s">
        <v>2355</v>
      </c>
      <c r="B61" s="239"/>
      <c r="C61" s="239"/>
      <c r="D61" s="239"/>
      <c r="E61" s="213"/>
      <c r="F61" s="239"/>
      <c r="G61" s="239"/>
    </row>
    <row r="62" spans="1:7" ht="14">
      <c r="A62" s="249"/>
      <c r="B62" s="239"/>
      <c r="C62" s="239"/>
      <c r="D62" s="239"/>
      <c r="E62" s="213"/>
      <c r="F62" s="239"/>
      <c r="G62" s="239"/>
    </row>
    <row r="63" spans="1:7" ht="14">
      <c r="A63" s="239" t="s">
        <v>2343</v>
      </c>
      <c r="B63" s="239"/>
      <c r="C63" s="239"/>
      <c r="D63" s="239"/>
      <c r="E63" s="213"/>
      <c r="F63" s="239"/>
      <c r="G63" s="239"/>
    </row>
    <row r="66" spans="2:2" ht="14">
      <c r="B66" s="239"/>
    </row>
    <row r="67" spans="2:2" ht="14">
      <c r="B67" s="219"/>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E29"/>
  <sheetViews>
    <sheetView workbookViewId="0">
      <selection activeCell="I12" sqref="I12"/>
    </sheetView>
  </sheetViews>
  <sheetFormatPr baseColWidth="10" defaultColWidth="9.33203125" defaultRowHeight="14"/>
  <cols>
    <col min="1" max="1" width="14.33203125" style="239" customWidth="1"/>
    <col min="2" max="2" width="34.6640625" style="239" customWidth="1"/>
    <col min="3" max="3" width="18.6640625" style="239" customWidth="1"/>
    <col min="4" max="16384" width="9.33203125" style="239"/>
  </cols>
  <sheetData>
    <row r="1" spans="1:5">
      <c r="A1" s="684" t="s">
        <v>382</v>
      </c>
      <c r="B1" s="684"/>
      <c r="C1" s="684"/>
    </row>
    <row r="2" spans="1:5" s="53" customFormat="1" ht="18">
      <c r="A2" s="700" t="s">
        <v>14</v>
      </c>
      <c r="B2" s="700"/>
      <c r="C2" s="700"/>
      <c r="D2" s="60"/>
      <c r="E2" s="59"/>
    </row>
    <row r="3" spans="1:5" s="53" customFormat="1" ht="18">
      <c r="A3" s="704" t="s">
        <v>2153</v>
      </c>
      <c r="B3" s="704"/>
      <c r="C3" s="704"/>
      <c r="D3" s="58"/>
    </row>
    <row r="4" spans="1:5">
      <c r="B4" s="213"/>
      <c r="C4" s="213"/>
      <c r="D4" s="213"/>
    </row>
    <row r="5" spans="1:5" s="56" customFormat="1">
      <c r="A5" s="57" t="s">
        <v>28</v>
      </c>
      <c r="B5" s="57" t="s">
        <v>147</v>
      </c>
      <c r="C5" s="57" t="s">
        <v>148</v>
      </c>
    </row>
    <row r="6" spans="1:5" ht="30">
      <c r="A6" s="215" t="s">
        <v>39</v>
      </c>
      <c r="B6" s="55" t="s">
        <v>149</v>
      </c>
      <c r="C6" s="262" t="s">
        <v>2221</v>
      </c>
      <c r="D6" s="213"/>
    </row>
    <row r="7" spans="1:5" ht="15">
      <c r="A7" s="347" t="s">
        <v>59</v>
      </c>
      <c r="B7" s="348" t="s">
        <v>325</v>
      </c>
      <c r="C7" s="349" t="s">
        <v>476</v>
      </c>
      <c r="D7" s="213"/>
    </row>
    <row r="8" spans="1:5" ht="15" customHeight="1">
      <c r="A8" s="215" t="s">
        <v>66</v>
      </c>
      <c r="B8" s="55" t="s">
        <v>150</v>
      </c>
      <c r="C8" s="350">
        <v>2.5999999999999999E-3</v>
      </c>
      <c r="D8" s="213"/>
      <c r="E8" s="471"/>
    </row>
    <row r="9" spans="1:5" s="578" customFormat="1" ht="15" customHeight="1">
      <c r="A9" s="68" t="s">
        <v>68</v>
      </c>
      <c r="B9" s="590" t="s">
        <v>2222</v>
      </c>
      <c r="C9" s="591">
        <v>5.7000000000000002E-3</v>
      </c>
      <c r="D9" s="213"/>
      <c r="E9" s="471"/>
    </row>
    <row r="10" spans="1:5" s="578" customFormat="1" ht="15" customHeight="1">
      <c r="A10" s="215" t="s">
        <v>73</v>
      </c>
      <c r="B10" s="55" t="s">
        <v>2223</v>
      </c>
      <c r="C10" s="350" t="s">
        <v>2224</v>
      </c>
      <c r="D10" s="213"/>
      <c r="E10" s="471"/>
    </row>
    <row r="11" spans="1:5" ht="16">
      <c r="A11" s="347" t="s">
        <v>74</v>
      </c>
      <c r="B11" s="348" t="s">
        <v>709</v>
      </c>
      <c r="C11" s="349" t="s">
        <v>759</v>
      </c>
      <c r="D11" s="213"/>
      <c r="E11" s="257"/>
    </row>
    <row r="12" spans="1:5" ht="31">
      <c r="A12" s="215" t="s">
        <v>151</v>
      </c>
      <c r="B12" s="55" t="s">
        <v>152</v>
      </c>
      <c r="C12" s="262" t="s">
        <v>153</v>
      </c>
      <c r="D12" s="213"/>
      <c r="E12" s="257"/>
    </row>
    <row r="13" spans="1:5" ht="16.5" customHeight="1">
      <c r="A13" s="347" t="s">
        <v>78</v>
      </c>
      <c r="B13" s="348" t="s">
        <v>154</v>
      </c>
      <c r="C13" s="351" t="s">
        <v>155</v>
      </c>
      <c r="D13" s="213"/>
      <c r="E13" s="257"/>
    </row>
    <row r="14" spans="1:5" ht="16.5" customHeight="1">
      <c r="B14" s="387"/>
      <c r="C14" s="210"/>
      <c r="D14" s="213"/>
      <c r="E14" s="257"/>
    </row>
    <row r="15" spans="1:5" ht="15">
      <c r="A15" s="727" t="s">
        <v>157</v>
      </c>
      <c r="B15" s="727"/>
      <c r="C15" s="727"/>
      <c r="E15" s="257"/>
    </row>
    <row r="16" spans="1:5" s="578" customFormat="1" ht="15">
      <c r="A16" s="727"/>
      <c r="B16" s="727"/>
      <c r="C16" s="727"/>
      <c r="E16" s="577"/>
    </row>
    <row r="17" spans="1:5" s="578" customFormat="1" ht="15">
      <c r="A17" s="727"/>
      <c r="B17" s="727"/>
      <c r="C17" s="727"/>
      <c r="E17" s="577"/>
    </row>
    <row r="18" spans="1:5" s="578" customFormat="1" ht="15">
      <c r="A18" s="727" t="s">
        <v>156</v>
      </c>
      <c r="B18" s="727"/>
      <c r="C18" s="727"/>
      <c r="E18" s="577"/>
    </row>
    <row r="19" spans="1:5" s="578" customFormat="1" ht="15">
      <c r="A19" s="727"/>
      <c r="B19" s="727"/>
      <c r="C19" s="727"/>
      <c r="E19" s="577"/>
    </row>
    <row r="20" spans="1:5">
      <c r="A20" s="727"/>
      <c r="B20" s="727"/>
      <c r="C20" s="727"/>
    </row>
    <row r="21" spans="1:5">
      <c r="A21" s="727"/>
      <c r="B21" s="727"/>
      <c r="C21" s="727"/>
      <c r="D21" s="54"/>
      <c r="E21" s="54"/>
    </row>
    <row r="22" spans="1:5" s="578" customFormat="1">
      <c r="A22" s="579"/>
      <c r="B22" s="579"/>
      <c r="C22" s="579"/>
      <c r="D22" s="54"/>
      <c r="E22" s="54"/>
    </row>
    <row r="23" spans="1:5" ht="15" customHeight="1">
      <c r="A23" s="54" t="s">
        <v>2242</v>
      </c>
      <c r="B23" s="54"/>
      <c r="C23" s="54"/>
      <c r="D23" s="54"/>
      <c r="E23" s="54"/>
    </row>
    <row r="24" spans="1:5">
      <c r="A24" s="54"/>
      <c r="B24" s="54"/>
      <c r="C24" s="54"/>
      <c r="D24" s="54"/>
      <c r="E24" s="54"/>
    </row>
    <row r="25" spans="1:5">
      <c r="A25" s="54"/>
      <c r="B25" s="54"/>
      <c r="C25" s="54"/>
      <c r="D25" s="54"/>
      <c r="E25" s="54"/>
    </row>
    <row r="26" spans="1:5">
      <c r="A26" s="54"/>
    </row>
    <row r="27" spans="1:5">
      <c r="A27" s="389"/>
      <c r="B27" s="389"/>
    </row>
    <row r="28" spans="1:5">
      <c r="A28" s="249"/>
    </row>
    <row r="29" spans="1:5">
      <c r="A29" s="249"/>
    </row>
  </sheetData>
  <mergeCells count="5">
    <mergeCell ref="A1:C1"/>
    <mergeCell ref="A2:C2"/>
    <mergeCell ref="A3:C3"/>
    <mergeCell ref="A15:C17"/>
    <mergeCell ref="A18:C21"/>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4" activePane="bottomLeft" state="frozen"/>
      <selection activeCell="D31" sqref="D31"/>
      <selection pane="bottomLeft" activeCell="D31" sqref="D31"/>
    </sheetView>
  </sheetViews>
  <sheetFormatPr baseColWidth="10" defaultColWidth="8.83203125" defaultRowHeight="15"/>
  <cols>
    <col min="1" max="1" width="10.33203125" style="21" customWidth="1"/>
    <col min="2" max="2" width="11.6640625" style="41" customWidth="1"/>
    <col min="3" max="3" width="9.33203125" style="21"/>
    <col min="4" max="4" width="13.33203125" style="14" bestFit="1" customWidth="1"/>
    <col min="5" max="5" width="12.6640625" style="21" customWidth="1"/>
    <col min="6" max="6" width="11" style="21" bestFit="1" customWidth="1"/>
    <col min="8" max="8" width="9.33203125" bestFit="1" customWidth="1"/>
    <col min="11" max="11" width="10" customWidth="1"/>
  </cols>
  <sheetData>
    <row r="1" spans="1:9">
      <c r="B1" s="729" t="s">
        <v>381</v>
      </c>
      <c r="C1" s="703"/>
      <c r="D1" s="703"/>
      <c r="E1" s="703"/>
      <c r="G1" s="257"/>
      <c r="H1" s="257"/>
      <c r="I1" s="257"/>
    </row>
    <row r="2" spans="1:9" ht="18">
      <c r="A2" s="728" t="s">
        <v>350</v>
      </c>
      <c r="B2" s="705"/>
      <c r="C2" s="705"/>
      <c r="D2" s="705"/>
      <c r="E2" s="705"/>
      <c r="F2" s="705"/>
      <c r="G2" s="257"/>
      <c r="H2" s="257"/>
      <c r="I2" s="257"/>
    </row>
    <row r="3" spans="1:9" ht="19">
      <c r="A3" s="65"/>
      <c r="B3" s="730" t="s">
        <v>778</v>
      </c>
      <c r="C3" s="681"/>
      <c r="D3" s="681"/>
      <c r="E3" s="681"/>
      <c r="F3" s="65"/>
      <c r="G3" s="257"/>
      <c r="H3" s="257"/>
      <c r="I3" s="257"/>
    </row>
    <row r="4" spans="1:9" ht="15.75" customHeight="1">
      <c r="B4" s="327"/>
      <c r="C4" s="311"/>
      <c r="D4" s="311"/>
      <c r="E4" s="311"/>
      <c r="G4" s="257"/>
      <c r="H4" s="257"/>
      <c r="I4" s="257"/>
    </row>
    <row r="5" spans="1:9" ht="30" customHeight="1">
      <c r="A5" s="142" t="s">
        <v>28</v>
      </c>
      <c r="B5" s="159" t="s">
        <v>158</v>
      </c>
      <c r="C5" s="193" t="s">
        <v>30</v>
      </c>
      <c r="D5" s="159" t="s">
        <v>159</v>
      </c>
      <c r="E5" s="159" t="s">
        <v>160</v>
      </c>
      <c r="F5" s="319" t="s">
        <v>30</v>
      </c>
      <c r="G5" s="239"/>
      <c r="H5" s="152"/>
      <c r="I5" s="152"/>
    </row>
    <row r="6" spans="1:9" ht="18" customHeight="1">
      <c r="A6" s="215" t="s">
        <v>32</v>
      </c>
      <c r="B6" s="252">
        <v>0.04</v>
      </c>
      <c r="C6" s="194">
        <v>40</v>
      </c>
      <c r="D6" s="252">
        <v>5.2203229833227227E-2</v>
      </c>
      <c r="E6" s="252">
        <v>9.2203229833227235E-2</v>
      </c>
      <c r="F6" s="253">
        <v>4</v>
      </c>
      <c r="G6" s="239"/>
      <c r="H6" s="239"/>
      <c r="I6" s="239"/>
    </row>
    <row r="7" spans="1:9">
      <c r="A7" s="239" t="s">
        <v>33</v>
      </c>
      <c r="B7" s="485" t="s">
        <v>337</v>
      </c>
      <c r="C7" s="368" t="s">
        <v>337</v>
      </c>
      <c r="D7" s="369">
        <v>1.7603019299354719E-2</v>
      </c>
      <c r="E7" s="369">
        <v>1.7603019299354719E-2</v>
      </c>
      <c r="F7" s="290">
        <v>46</v>
      </c>
      <c r="G7" s="239"/>
      <c r="H7" s="239"/>
      <c r="I7" s="425"/>
    </row>
    <row r="8" spans="1:9">
      <c r="A8" s="215" t="s">
        <v>34</v>
      </c>
      <c r="B8" s="252">
        <v>5.6000000000000001E-2</v>
      </c>
      <c r="C8" s="194">
        <v>28</v>
      </c>
      <c r="D8" s="252">
        <v>2.7976002277528361E-2</v>
      </c>
      <c r="E8" s="252">
        <v>8.3976002277528355E-2</v>
      </c>
      <c r="F8" s="253">
        <v>11</v>
      </c>
      <c r="G8" s="239"/>
      <c r="H8" s="239"/>
      <c r="I8" s="239"/>
    </row>
    <row r="9" spans="1:9">
      <c r="A9" s="239" t="s">
        <v>35</v>
      </c>
      <c r="B9" s="369">
        <v>6.5000000000000002E-2</v>
      </c>
      <c r="C9" s="225">
        <v>9</v>
      </c>
      <c r="D9" s="369">
        <v>2.9732284995668629E-2</v>
      </c>
      <c r="E9" s="369">
        <v>9.4732284995668631E-2</v>
      </c>
      <c r="F9" s="290">
        <v>3</v>
      </c>
      <c r="G9" s="239"/>
      <c r="H9" s="239"/>
      <c r="I9" s="239"/>
    </row>
    <row r="10" spans="1:9">
      <c r="A10" s="215" t="s">
        <v>161</v>
      </c>
      <c r="B10" s="252">
        <v>7.2499999999999995E-2</v>
      </c>
      <c r="C10" s="194">
        <v>1</v>
      </c>
      <c r="D10" s="252">
        <v>1.4105286756609405E-2</v>
      </c>
      <c r="E10" s="252">
        <v>8.6605286756609404E-2</v>
      </c>
      <c r="F10" s="253">
        <v>9</v>
      </c>
      <c r="G10" s="239"/>
      <c r="H10" s="239"/>
      <c r="I10" s="239"/>
    </row>
    <row r="11" spans="1:9">
      <c r="A11" s="239" t="s">
        <v>37</v>
      </c>
      <c r="B11" s="369">
        <v>2.9000000000000001E-2</v>
      </c>
      <c r="C11" s="225">
        <v>45</v>
      </c>
      <c r="D11" s="369">
        <v>4.7463604668526553E-2</v>
      </c>
      <c r="E11" s="369">
        <v>7.6463604668526558E-2</v>
      </c>
      <c r="F11" s="290">
        <v>16</v>
      </c>
      <c r="G11" s="239"/>
      <c r="H11" s="239"/>
      <c r="I11" s="239"/>
    </row>
    <row r="12" spans="1:9">
      <c r="A12" s="215" t="s">
        <v>38</v>
      </c>
      <c r="B12" s="252">
        <v>6.3500000000000001E-2</v>
      </c>
      <c r="C12" s="194">
        <v>12</v>
      </c>
      <c r="D12" s="252">
        <v>0</v>
      </c>
      <c r="E12" s="252">
        <v>6.3500000000000001E-2</v>
      </c>
      <c r="F12" s="253">
        <v>33</v>
      </c>
      <c r="G12" s="239"/>
      <c r="H12" s="239"/>
      <c r="I12" s="239"/>
    </row>
    <row r="13" spans="1:9">
      <c r="A13" s="239" t="s">
        <v>39</v>
      </c>
      <c r="B13" s="485" t="s">
        <v>337</v>
      </c>
      <c r="C13" s="485" t="s">
        <v>337</v>
      </c>
      <c r="D13" s="485" t="s">
        <v>337</v>
      </c>
      <c r="E13" s="485" t="s">
        <v>337</v>
      </c>
      <c r="F13" s="485" t="s">
        <v>337</v>
      </c>
      <c r="G13" s="239"/>
      <c r="H13" s="239"/>
      <c r="I13" s="239"/>
    </row>
    <row r="14" spans="1:9">
      <c r="A14" s="215" t="s">
        <v>40</v>
      </c>
      <c r="B14" s="252">
        <v>0.06</v>
      </c>
      <c r="C14" s="194">
        <v>17</v>
      </c>
      <c r="D14" s="252">
        <v>1.0450760345954609E-2</v>
      </c>
      <c r="E14" s="252">
        <v>7.0450760345954599E-2</v>
      </c>
      <c r="F14" s="253">
        <v>23</v>
      </c>
      <c r="G14" s="239"/>
      <c r="H14" s="239"/>
      <c r="I14" s="239"/>
    </row>
    <row r="15" spans="1:9">
      <c r="A15" s="239" t="s">
        <v>41</v>
      </c>
      <c r="B15" s="369">
        <v>0.04</v>
      </c>
      <c r="C15" s="225">
        <v>40</v>
      </c>
      <c r="D15" s="369">
        <v>3.3050040087108823E-2</v>
      </c>
      <c r="E15" s="369">
        <v>7.3050040087108831E-2</v>
      </c>
      <c r="F15" s="290">
        <v>19</v>
      </c>
      <c r="G15" s="239"/>
      <c r="H15" s="239"/>
      <c r="I15" s="239"/>
    </row>
    <row r="16" spans="1:9">
      <c r="A16" s="215" t="s">
        <v>162</v>
      </c>
      <c r="B16" s="252">
        <v>0.04</v>
      </c>
      <c r="C16" s="194">
        <v>40</v>
      </c>
      <c r="D16" s="252">
        <v>4.43055250271815E-3</v>
      </c>
      <c r="E16" s="252">
        <v>4.443055250271815E-2</v>
      </c>
      <c r="F16" s="253">
        <v>45</v>
      </c>
      <c r="G16" s="239"/>
      <c r="H16" s="239"/>
      <c r="I16" s="239"/>
    </row>
    <row r="17" spans="1:9">
      <c r="A17" s="239" t="s">
        <v>43</v>
      </c>
      <c r="B17" s="369">
        <v>0.06</v>
      </c>
      <c r="C17" s="225">
        <v>17</v>
      </c>
      <c r="D17" s="369">
        <v>3.1280022352897648E-4</v>
      </c>
      <c r="E17" s="369">
        <v>6.0312800223528973E-2</v>
      </c>
      <c r="F17" s="290">
        <v>37</v>
      </c>
      <c r="G17" s="239"/>
      <c r="H17" s="239"/>
      <c r="I17" s="239"/>
    </row>
    <row r="18" spans="1:9">
      <c r="A18" s="215" t="s">
        <v>44</v>
      </c>
      <c r="B18" s="252">
        <v>6.25E-2</v>
      </c>
      <c r="C18" s="194">
        <v>13</v>
      </c>
      <c r="D18" s="252">
        <v>2.8324947944886887E-2</v>
      </c>
      <c r="E18" s="252">
        <v>9.082494794488688E-2</v>
      </c>
      <c r="F18" s="253">
        <v>6</v>
      </c>
      <c r="G18" s="239"/>
      <c r="H18" s="239"/>
      <c r="I18" s="239"/>
    </row>
    <row r="19" spans="1:9">
      <c r="A19" s="239" t="s">
        <v>45</v>
      </c>
      <c r="B19" s="369">
        <v>7.0000000000000007E-2</v>
      </c>
      <c r="C19" s="225">
        <v>2</v>
      </c>
      <c r="D19" s="369">
        <v>0</v>
      </c>
      <c r="E19" s="369">
        <v>7.0000000000000007E-2</v>
      </c>
      <c r="F19" s="290">
        <v>24</v>
      </c>
      <c r="G19" s="239"/>
      <c r="H19" s="239"/>
      <c r="I19" s="239"/>
    </row>
    <row r="20" spans="1:9">
      <c r="A20" s="215" t="s">
        <v>46</v>
      </c>
      <c r="B20" s="252">
        <v>0.06</v>
      </c>
      <c r="C20" s="194">
        <v>17</v>
      </c>
      <c r="D20" s="252">
        <v>9.4447429797249391E-3</v>
      </c>
      <c r="E20" s="252">
        <v>6.9444742979724944E-2</v>
      </c>
      <c r="F20" s="253">
        <v>27</v>
      </c>
      <c r="G20" s="239"/>
      <c r="H20" s="239"/>
      <c r="I20" s="239"/>
    </row>
    <row r="21" spans="1:9">
      <c r="A21" s="239" t="s">
        <v>47</v>
      </c>
      <c r="B21" s="369">
        <v>6.5000000000000002E-2</v>
      </c>
      <c r="C21" s="225">
        <v>9</v>
      </c>
      <c r="D21" s="369">
        <v>2.1751284519658513E-2</v>
      </c>
      <c r="E21" s="369">
        <v>8.6751284519658522E-2</v>
      </c>
      <c r="F21" s="290">
        <v>8</v>
      </c>
      <c r="G21" s="239"/>
      <c r="H21" s="239"/>
      <c r="I21" s="239"/>
    </row>
    <row r="22" spans="1:9">
      <c r="A22" s="215" t="s">
        <v>48</v>
      </c>
      <c r="B22" s="252">
        <v>0.06</v>
      </c>
      <c r="C22" s="194">
        <v>17</v>
      </c>
      <c r="D22" s="252">
        <v>0</v>
      </c>
      <c r="E22" s="252">
        <v>0.06</v>
      </c>
      <c r="F22" s="253">
        <v>38</v>
      </c>
      <c r="G22" s="239"/>
      <c r="H22" s="239"/>
      <c r="I22" s="239"/>
    </row>
    <row r="23" spans="1:9">
      <c r="A23" s="239" t="s">
        <v>49</v>
      </c>
      <c r="B23" s="369">
        <v>4.4499999999999998E-2</v>
      </c>
      <c r="C23" s="225">
        <v>38</v>
      </c>
      <c r="D23" s="369">
        <v>5.0650856797103787E-2</v>
      </c>
      <c r="E23" s="369">
        <v>9.5150856797103778E-2</v>
      </c>
      <c r="F23" s="290">
        <v>2</v>
      </c>
      <c r="G23" s="239"/>
      <c r="H23" s="239"/>
      <c r="I23" s="239"/>
    </row>
    <row r="24" spans="1:9">
      <c r="A24" s="215" t="s">
        <v>50</v>
      </c>
      <c r="B24" s="252">
        <v>5.5E-2</v>
      </c>
      <c r="C24" s="194">
        <v>29</v>
      </c>
      <c r="D24" s="252">
        <v>0</v>
      </c>
      <c r="E24" s="252">
        <v>5.5E-2</v>
      </c>
      <c r="F24" s="253">
        <v>42</v>
      </c>
      <c r="G24" s="239"/>
      <c r="H24" s="239"/>
      <c r="I24" s="239"/>
    </row>
    <row r="25" spans="1:9">
      <c r="A25" s="239" t="s">
        <v>51</v>
      </c>
      <c r="B25" s="369">
        <v>0.06</v>
      </c>
      <c r="C25" s="225">
        <v>17</v>
      </c>
      <c r="D25" s="369">
        <v>0</v>
      </c>
      <c r="E25" s="369">
        <v>0.06</v>
      </c>
      <c r="F25" s="290">
        <v>38</v>
      </c>
      <c r="G25" s="239"/>
      <c r="H25" s="239"/>
      <c r="I25" s="239"/>
    </row>
    <row r="26" spans="1:9">
      <c r="A26" s="215" t="s">
        <v>52</v>
      </c>
      <c r="B26" s="252">
        <v>6.25E-2</v>
      </c>
      <c r="C26" s="194">
        <v>13</v>
      </c>
      <c r="D26" s="252">
        <v>0</v>
      </c>
      <c r="E26" s="252">
        <v>6.25E-2</v>
      </c>
      <c r="F26" s="253">
        <v>35</v>
      </c>
      <c r="G26" s="239"/>
      <c r="H26" s="239"/>
      <c r="I26" s="239"/>
    </row>
    <row r="27" spans="1:9">
      <c r="A27" s="239" t="s">
        <v>53</v>
      </c>
      <c r="B27" s="369">
        <v>0.06</v>
      </c>
      <c r="C27" s="225">
        <v>17</v>
      </c>
      <c r="D27" s="369">
        <v>0</v>
      </c>
      <c r="E27" s="369">
        <v>0.06</v>
      </c>
      <c r="F27" s="290">
        <v>38</v>
      </c>
      <c r="G27" s="239"/>
      <c r="H27" s="239"/>
      <c r="I27" s="239"/>
    </row>
    <row r="28" spans="1:9">
      <c r="A28" s="215" t="s">
        <v>54</v>
      </c>
      <c r="B28" s="255">
        <v>6.8750000000000006E-2</v>
      </c>
      <c r="C28" s="194">
        <v>6</v>
      </c>
      <c r="D28" s="252">
        <v>5.8042386534500369E-3</v>
      </c>
      <c r="E28" s="252">
        <v>7.4554238653450039E-2</v>
      </c>
      <c r="F28" s="253">
        <v>18</v>
      </c>
      <c r="G28" s="239"/>
      <c r="H28" s="239"/>
      <c r="I28" s="239"/>
    </row>
    <row r="29" spans="1:9">
      <c r="A29" s="239" t="s">
        <v>55</v>
      </c>
      <c r="B29" s="369">
        <v>7.0000000000000007E-2</v>
      </c>
      <c r="C29" s="225">
        <v>2</v>
      </c>
      <c r="D29" s="369">
        <v>6.7221784674739336E-4</v>
      </c>
      <c r="E29" s="369">
        <v>7.0672217846747404E-2</v>
      </c>
      <c r="F29" s="290">
        <v>22</v>
      </c>
      <c r="G29" s="68"/>
      <c r="H29" s="239"/>
      <c r="I29" s="239"/>
    </row>
    <row r="30" spans="1:9">
      <c r="A30" s="215" t="s">
        <v>56</v>
      </c>
      <c r="B30" s="255">
        <v>4.2250000000000003E-2</v>
      </c>
      <c r="C30" s="194">
        <v>39</v>
      </c>
      <c r="D30" s="252">
        <v>3.9560019421512459E-2</v>
      </c>
      <c r="E30" s="252">
        <v>8.1810019421512462E-2</v>
      </c>
      <c r="F30" s="253">
        <v>14</v>
      </c>
      <c r="G30" s="239"/>
      <c r="H30" s="239"/>
      <c r="I30" s="239"/>
    </row>
    <row r="31" spans="1:9">
      <c r="A31" s="239" t="s">
        <v>163</v>
      </c>
      <c r="B31" s="485" t="s">
        <v>337</v>
      </c>
      <c r="C31" s="485" t="s">
        <v>337</v>
      </c>
      <c r="D31" s="369" t="s">
        <v>337</v>
      </c>
      <c r="E31" s="369" t="s">
        <v>337</v>
      </c>
      <c r="F31" s="369" t="s">
        <v>337</v>
      </c>
      <c r="G31" s="239"/>
      <c r="H31" s="239"/>
      <c r="I31" s="239"/>
    </row>
    <row r="32" spans="1:9">
      <c r="A32" s="215" t="s">
        <v>58</v>
      </c>
      <c r="B32" s="252">
        <v>5.5E-2</v>
      </c>
      <c r="C32" s="194">
        <v>29</v>
      </c>
      <c r="D32" s="252">
        <v>1.4260672021270949E-2</v>
      </c>
      <c r="E32" s="252">
        <v>6.9260672021270953E-2</v>
      </c>
      <c r="F32" s="253">
        <v>28</v>
      </c>
      <c r="G32" s="239"/>
      <c r="H32" s="239"/>
      <c r="I32" s="239"/>
    </row>
    <row r="33" spans="1:9">
      <c r="A33" s="239" t="s">
        <v>59</v>
      </c>
      <c r="B33" s="369">
        <v>6.8500000000000005E-2</v>
      </c>
      <c r="C33" s="225">
        <v>7</v>
      </c>
      <c r="D33" s="369">
        <v>1.4677734451228656E-2</v>
      </c>
      <c r="E33" s="369">
        <v>8.3177734451228669E-2</v>
      </c>
      <c r="F33" s="290">
        <v>12</v>
      </c>
      <c r="G33" s="239"/>
      <c r="H33" s="239"/>
      <c r="I33" s="239"/>
    </row>
    <row r="34" spans="1:9">
      <c r="A34" s="215" t="s">
        <v>60</v>
      </c>
      <c r="B34" s="486" t="s">
        <v>337</v>
      </c>
      <c r="C34" s="366" t="s">
        <v>337</v>
      </c>
      <c r="D34" s="252" t="s">
        <v>337</v>
      </c>
      <c r="E34" s="252" t="s">
        <v>337</v>
      </c>
      <c r="F34" s="252" t="s">
        <v>337</v>
      </c>
      <c r="G34" s="239"/>
      <c r="H34" s="239"/>
      <c r="I34" s="239"/>
    </row>
    <row r="35" spans="1:9">
      <c r="A35" s="239" t="s">
        <v>164</v>
      </c>
      <c r="B35" s="250">
        <v>6.6250000000000003E-2</v>
      </c>
      <c r="C35" s="225">
        <v>8</v>
      </c>
      <c r="D35" s="369">
        <v>-2.5327442243959497E-4</v>
      </c>
      <c r="E35" s="369">
        <v>6.5996725577560408E-2</v>
      </c>
      <c r="F35" s="290">
        <v>30</v>
      </c>
      <c r="G35" s="239"/>
      <c r="H35" s="239"/>
      <c r="I35" s="239"/>
    </row>
    <row r="36" spans="1:9">
      <c r="A36" s="215" t="s">
        <v>165</v>
      </c>
      <c r="B36" s="255">
        <v>5.1249999999999997E-2</v>
      </c>
      <c r="C36" s="194">
        <v>32</v>
      </c>
      <c r="D36" s="252">
        <v>2.6931930322230357E-2</v>
      </c>
      <c r="E36" s="252">
        <v>7.818193032223035E-2</v>
      </c>
      <c r="F36" s="253">
        <v>15</v>
      </c>
      <c r="G36" s="239"/>
      <c r="H36" s="239"/>
      <c r="I36" s="239"/>
    </row>
    <row r="37" spans="1:9">
      <c r="A37" s="239" t="s">
        <v>63</v>
      </c>
      <c r="B37" s="369">
        <v>0.04</v>
      </c>
      <c r="C37" s="225">
        <v>40</v>
      </c>
      <c r="D37" s="369">
        <v>4.522236252807426E-2</v>
      </c>
      <c r="E37" s="369">
        <v>8.5222362528074261E-2</v>
      </c>
      <c r="F37" s="290">
        <v>10</v>
      </c>
      <c r="G37" s="239"/>
      <c r="H37" s="239"/>
      <c r="I37" s="239"/>
    </row>
    <row r="38" spans="1:9">
      <c r="A38" s="215" t="s">
        <v>64</v>
      </c>
      <c r="B38" s="252">
        <v>4.7500000000000001E-2</v>
      </c>
      <c r="C38" s="194">
        <v>35</v>
      </c>
      <c r="D38" s="252">
        <v>2.2226422091046673E-2</v>
      </c>
      <c r="E38" s="252">
        <v>6.972642209104668E-2</v>
      </c>
      <c r="F38" s="253">
        <v>26</v>
      </c>
      <c r="G38" s="239"/>
      <c r="H38" s="239"/>
      <c r="I38" s="239"/>
    </row>
    <row r="39" spans="1:9">
      <c r="A39" s="239" t="s">
        <v>2244</v>
      </c>
      <c r="B39" s="369">
        <v>0.05</v>
      </c>
      <c r="C39" s="225">
        <v>33</v>
      </c>
      <c r="D39" s="369">
        <v>1.8649544855707037E-2</v>
      </c>
      <c r="E39" s="369">
        <v>6.864954485570704E-2</v>
      </c>
      <c r="F39" s="290">
        <v>29</v>
      </c>
      <c r="G39" s="239"/>
      <c r="H39" s="239"/>
      <c r="I39" s="239"/>
    </row>
    <row r="40" spans="1:9">
      <c r="A40" s="215" t="s">
        <v>66</v>
      </c>
      <c r="B40" s="252">
        <v>5.7500000000000002E-2</v>
      </c>
      <c r="C40" s="194">
        <v>27</v>
      </c>
      <c r="D40" s="252">
        <v>1.4203438017271103E-2</v>
      </c>
      <c r="E40" s="252">
        <v>7.1703438017271109E-2</v>
      </c>
      <c r="F40" s="253">
        <v>21</v>
      </c>
      <c r="G40" s="239"/>
      <c r="H40" s="425"/>
      <c r="I40" s="239"/>
    </row>
    <row r="41" spans="1:9">
      <c r="A41" s="239" t="s">
        <v>67</v>
      </c>
      <c r="B41" s="369">
        <v>4.4999999999999998E-2</v>
      </c>
      <c r="C41" s="225">
        <v>36</v>
      </c>
      <c r="D41" s="369">
        <v>4.4420981902253374E-2</v>
      </c>
      <c r="E41" s="369">
        <v>8.9420981902253366E-2</v>
      </c>
      <c r="F41" s="290">
        <v>7</v>
      </c>
      <c r="G41" s="239"/>
      <c r="H41" s="425"/>
      <c r="I41" s="239"/>
    </row>
    <row r="42" spans="1:9">
      <c r="A42" s="215" t="s">
        <v>68</v>
      </c>
      <c r="B42" s="486" t="s">
        <v>337</v>
      </c>
      <c r="C42" s="366" t="s">
        <v>337</v>
      </c>
      <c r="D42" s="252" t="s">
        <v>337</v>
      </c>
      <c r="E42" s="252" t="s">
        <v>337</v>
      </c>
      <c r="F42" s="252" t="s">
        <v>337</v>
      </c>
      <c r="G42" s="239"/>
      <c r="H42" s="239"/>
      <c r="I42" s="239"/>
    </row>
    <row r="43" spans="1:9">
      <c r="A43" s="239" t="s">
        <v>69</v>
      </c>
      <c r="B43" s="369">
        <v>0.06</v>
      </c>
      <c r="C43" s="225">
        <v>17</v>
      </c>
      <c r="D43" s="369">
        <v>3.3543818838974969E-3</v>
      </c>
      <c r="E43" s="369">
        <v>6.3354381883897498E-2</v>
      </c>
      <c r="F43" s="290">
        <v>34</v>
      </c>
      <c r="G43" s="239"/>
      <c r="H43" s="239"/>
      <c r="I43" s="239"/>
    </row>
    <row r="44" spans="1:9">
      <c r="A44" s="215" t="s">
        <v>70</v>
      </c>
      <c r="B44" s="252">
        <v>7.0000000000000007E-2</v>
      </c>
      <c r="C44" s="194">
        <v>2</v>
      </c>
      <c r="D44" s="252">
        <v>0</v>
      </c>
      <c r="E44" s="252">
        <v>7.0000000000000007E-2</v>
      </c>
      <c r="F44" s="253">
        <v>24</v>
      </c>
      <c r="G44" s="239"/>
      <c r="H44" s="239"/>
      <c r="I44" s="239"/>
    </row>
    <row r="45" spans="1:9">
      <c r="A45" s="239" t="s">
        <v>71</v>
      </c>
      <c r="B45" s="369">
        <v>0.06</v>
      </c>
      <c r="C45" s="225">
        <v>17</v>
      </c>
      <c r="D45" s="369">
        <v>1.460690661318763E-2</v>
      </c>
      <c r="E45" s="369">
        <v>7.4606906613187626E-2</v>
      </c>
      <c r="F45" s="290">
        <v>17</v>
      </c>
      <c r="G45" s="239"/>
      <c r="H45" s="239"/>
      <c r="I45" s="239"/>
    </row>
    <row r="46" spans="1:9">
      <c r="A46" s="215" t="s">
        <v>166</v>
      </c>
      <c r="B46" s="252">
        <v>4.4999999999999998E-2</v>
      </c>
      <c r="C46" s="194">
        <v>36</v>
      </c>
      <c r="D46" s="252">
        <v>1.8963031516372294E-2</v>
      </c>
      <c r="E46" s="252">
        <v>6.3963031516372296E-2</v>
      </c>
      <c r="F46" s="253">
        <v>32</v>
      </c>
      <c r="G46" s="239"/>
      <c r="H46" s="239"/>
      <c r="I46" s="239"/>
    </row>
    <row r="47" spans="1:9">
      <c r="A47" s="239" t="s">
        <v>73</v>
      </c>
      <c r="B47" s="369">
        <v>7.0000000000000007E-2</v>
      </c>
      <c r="C47" s="225">
        <v>2</v>
      </c>
      <c r="D47" s="369">
        <v>2.5263688908393436E-2</v>
      </c>
      <c r="E47" s="369">
        <v>9.5263688908393443E-2</v>
      </c>
      <c r="F47" s="290">
        <v>1</v>
      </c>
      <c r="G47" s="239"/>
      <c r="H47" s="239"/>
      <c r="I47" s="239"/>
    </row>
    <row r="48" spans="1:9">
      <c r="A48" s="215" t="s">
        <v>74</v>
      </c>
      <c r="B48" s="252">
        <v>6.25E-2</v>
      </c>
      <c r="C48" s="194">
        <v>13</v>
      </c>
      <c r="D48" s="252">
        <v>1.9408370228844771E-2</v>
      </c>
      <c r="E48" s="252">
        <v>8.1908370228844771E-2</v>
      </c>
      <c r="F48" s="253">
        <v>13</v>
      </c>
      <c r="G48" s="239"/>
      <c r="H48" s="239"/>
      <c r="I48" s="239"/>
    </row>
    <row r="49" spans="1:16">
      <c r="A49" s="239" t="s">
        <v>167</v>
      </c>
      <c r="B49" s="369">
        <v>6.0999999999999999E-2</v>
      </c>
      <c r="C49" s="225">
        <v>16</v>
      </c>
      <c r="D49" s="369">
        <v>1.083726131875962E-2</v>
      </c>
      <c r="E49" s="369">
        <v>7.1837261318759615E-2</v>
      </c>
      <c r="F49" s="290">
        <v>20</v>
      </c>
      <c r="G49" s="239"/>
      <c r="H49" s="239"/>
      <c r="I49" s="239"/>
      <c r="J49" s="257"/>
      <c r="K49" s="257"/>
      <c r="L49" s="257"/>
      <c r="M49" s="257"/>
      <c r="N49" s="257"/>
      <c r="O49" s="257"/>
      <c r="P49" s="257"/>
    </row>
    <row r="50" spans="1:16">
      <c r="A50" s="215" t="s">
        <v>76</v>
      </c>
      <c r="B50" s="252">
        <v>0.06</v>
      </c>
      <c r="C50" s="194">
        <v>17</v>
      </c>
      <c r="D50" s="252">
        <v>2.1531432333825018E-3</v>
      </c>
      <c r="E50" s="252">
        <v>6.2153143233382502E-2</v>
      </c>
      <c r="F50" s="253">
        <v>36</v>
      </c>
      <c r="G50" s="239"/>
      <c r="H50" s="239"/>
      <c r="I50" s="239"/>
      <c r="J50" s="257"/>
      <c r="K50" s="257"/>
      <c r="L50" s="257"/>
      <c r="M50" s="257"/>
      <c r="N50" s="257"/>
      <c r="O50" s="257"/>
      <c r="P50" s="257"/>
    </row>
    <row r="51" spans="1:16">
      <c r="A51" s="239" t="s">
        <v>144</v>
      </c>
      <c r="B51" s="369">
        <v>5.2999999999999999E-2</v>
      </c>
      <c r="C51" s="225">
        <v>31</v>
      </c>
      <c r="D51" s="369">
        <v>3.4708427321303026E-3</v>
      </c>
      <c r="E51" s="369">
        <v>5.6470842732130301E-2</v>
      </c>
      <c r="F51" s="290">
        <v>41</v>
      </c>
      <c r="G51" s="239"/>
      <c r="H51" s="239"/>
      <c r="I51" s="239"/>
      <c r="J51" s="257"/>
      <c r="K51" s="257"/>
      <c r="L51" s="257"/>
      <c r="M51" s="257"/>
      <c r="N51" s="257"/>
      <c r="O51" s="257"/>
      <c r="P51" s="257"/>
    </row>
    <row r="52" spans="1:16">
      <c r="A52" s="215" t="s">
        <v>78</v>
      </c>
      <c r="B52" s="252">
        <v>6.5000000000000002E-2</v>
      </c>
      <c r="C52" s="194">
        <v>9</v>
      </c>
      <c r="D52" s="252">
        <v>2.7098313074202834E-2</v>
      </c>
      <c r="E52" s="252">
        <v>9.2098313074202839E-2</v>
      </c>
      <c r="F52" s="253">
        <v>5</v>
      </c>
      <c r="G52" s="239"/>
      <c r="H52" s="239"/>
      <c r="I52" s="239"/>
      <c r="J52" s="257"/>
      <c r="K52" s="257"/>
      <c r="L52" s="257"/>
      <c r="M52" s="257"/>
      <c r="N52" s="257"/>
      <c r="O52" s="257"/>
      <c r="P52" s="257"/>
    </row>
    <row r="53" spans="1:16">
      <c r="A53" s="239" t="s">
        <v>168</v>
      </c>
      <c r="B53" s="369">
        <v>0.06</v>
      </c>
      <c r="C53" s="225">
        <v>17</v>
      </c>
      <c r="D53" s="369">
        <v>4.0663998955080324E-3</v>
      </c>
      <c r="E53" s="369">
        <v>6.4066399895508025E-2</v>
      </c>
      <c r="F53" s="290">
        <v>31</v>
      </c>
      <c r="G53" s="239"/>
      <c r="H53" s="239"/>
      <c r="I53" s="239"/>
      <c r="J53" s="257"/>
      <c r="K53" s="257"/>
      <c r="L53" s="257"/>
      <c r="M53" s="257"/>
      <c r="N53" s="257"/>
      <c r="O53" s="257"/>
      <c r="P53" s="257"/>
    </row>
    <row r="54" spans="1:16">
      <c r="A54" s="215" t="s">
        <v>80</v>
      </c>
      <c r="B54" s="252">
        <v>0.05</v>
      </c>
      <c r="C54" s="194">
        <v>33</v>
      </c>
      <c r="D54" s="252">
        <v>4.5941825775551457E-3</v>
      </c>
      <c r="E54" s="252">
        <v>5.4594182577555148E-2</v>
      </c>
      <c r="F54" s="253">
        <v>43</v>
      </c>
      <c r="G54" s="239"/>
      <c r="H54" s="239"/>
      <c r="I54" s="239"/>
      <c r="J54" s="257"/>
      <c r="K54" s="257"/>
      <c r="L54" s="257"/>
      <c r="M54" s="257"/>
      <c r="N54" s="257"/>
      <c r="O54" s="257"/>
      <c r="P54" s="257"/>
    </row>
    <row r="55" spans="1:16">
      <c r="A55" s="239" t="s">
        <v>81</v>
      </c>
      <c r="B55" s="251">
        <v>0.04</v>
      </c>
      <c r="C55" s="225">
        <v>40</v>
      </c>
      <c r="D55" s="369">
        <v>1.3382171865740752E-2</v>
      </c>
      <c r="E55" s="369">
        <v>5.3382171865740749E-2</v>
      </c>
      <c r="F55" s="290">
        <v>44</v>
      </c>
      <c r="G55" s="239"/>
      <c r="H55" s="239"/>
      <c r="I55" s="239"/>
      <c r="J55" s="257"/>
      <c r="K55" s="257"/>
      <c r="L55" s="257"/>
      <c r="M55" s="257"/>
      <c r="N55" s="257"/>
      <c r="O55" s="257"/>
      <c r="P55" s="257"/>
    </row>
    <row r="56" spans="1:16">
      <c r="A56" s="215" t="s">
        <v>82</v>
      </c>
      <c r="B56" s="252">
        <v>0.06</v>
      </c>
      <c r="C56" s="423">
        <v>17</v>
      </c>
      <c r="D56" s="486" t="s">
        <v>337</v>
      </c>
      <c r="E56" s="252">
        <v>0.06</v>
      </c>
      <c r="F56" s="423">
        <v>38</v>
      </c>
      <c r="G56" s="239"/>
      <c r="H56" s="239"/>
      <c r="I56" s="239"/>
      <c r="J56" s="257"/>
      <c r="K56" s="257"/>
      <c r="L56" s="257"/>
      <c r="M56" s="257"/>
      <c r="N56" s="257"/>
      <c r="O56" s="257"/>
      <c r="P56" s="257"/>
    </row>
    <row r="57" spans="1:16">
      <c r="A57" s="239"/>
      <c r="B57" s="213"/>
      <c r="C57" s="213"/>
      <c r="D57" s="213"/>
      <c r="E57" s="401"/>
      <c r="F57" s="213"/>
      <c r="G57" s="239"/>
      <c r="H57" s="239"/>
      <c r="I57" s="239"/>
      <c r="J57" s="239"/>
      <c r="K57" s="239"/>
      <c r="L57" s="257"/>
      <c r="M57" s="257"/>
      <c r="N57" s="257"/>
      <c r="O57" s="257"/>
      <c r="P57" s="257"/>
    </row>
    <row r="58" spans="1:16">
      <c r="A58" s="66" t="s">
        <v>169</v>
      </c>
      <c r="B58" s="324"/>
      <c r="C58" s="324"/>
      <c r="D58" s="324"/>
      <c r="E58" s="402"/>
      <c r="F58" s="324"/>
      <c r="G58" s="324"/>
      <c r="H58" s="152"/>
      <c r="I58" s="152"/>
      <c r="J58" s="259"/>
      <c r="K58" s="152"/>
      <c r="L58" s="257"/>
      <c r="M58" s="257"/>
      <c r="N58" s="257"/>
      <c r="O58" s="257"/>
      <c r="P58" s="257"/>
    </row>
    <row r="59" spans="1:16">
      <c r="A59" s="66" t="s">
        <v>707</v>
      </c>
      <c r="B59" s="317"/>
      <c r="C59" s="317"/>
      <c r="D59" s="317"/>
      <c r="E59" s="256"/>
      <c r="F59" s="317"/>
      <c r="G59" s="317"/>
      <c r="H59" s="239"/>
      <c r="I59" s="239"/>
      <c r="J59" s="325"/>
      <c r="K59" s="239"/>
      <c r="L59" s="164"/>
      <c r="M59" s="164"/>
      <c r="N59" s="164"/>
      <c r="O59" s="164"/>
      <c r="P59" s="164"/>
    </row>
    <row r="60" spans="1:16">
      <c r="A60" s="66" t="s">
        <v>708</v>
      </c>
      <c r="B60" s="317"/>
      <c r="C60" s="317"/>
      <c r="D60" s="317"/>
      <c r="E60" s="317"/>
      <c r="F60" s="317"/>
      <c r="G60" s="317"/>
      <c r="H60" s="152"/>
      <c r="I60" s="152"/>
      <c r="J60" s="260"/>
      <c r="K60" s="152"/>
      <c r="L60" s="44"/>
      <c r="M60" s="257"/>
      <c r="N60" s="257"/>
      <c r="O60" s="257"/>
      <c r="P60" s="257"/>
    </row>
    <row r="61" spans="1:16">
      <c r="A61" s="480" t="s">
        <v>705</v>
      </c>
      <c r="B61" s="317"/>
      <c r="C61" s="317"/>
      <c r="D61" s="317"/>
      <c r="E61" s="317"/>
      <c r="F61" s="317"/>
      <c r="G61" s="317"/>
      <c r="H61" s="239"/>
      <c r="I61" s="239"/>
      <c r="J61" s="239"/>
      <c r="K61" s="239"/>
      <c r="L61" s="257"/>
      <c r="M61" s="257"/>
      <c r="N61" s="257"/>
      <c r="O61" s="257"/>
      <c r="P61" s="257"/>
    </row>
    <row r="62" spans="1:16">
      <c r="A62" s="480" t="s">
        <v>2243</v>
      </c>
      <c r="B62" s="317"/>
      <c r="C62" s="317"/>
      <c r="D62" s="317"/>
      <c r="E62" s="317"/>
      <c r="F62" s="317"/>
      <c r="G62" s="317"/>
      <c r="H62" s="239"/>
      <c r="I62" s="239"/>
      <c r="J62" s="239"/>
      <c r="K62" s="239"/>
      <c r="L62" s="257"/>
      <c r="M62" s="257"/>
      <c r="N62" s="257"/>
      <c r="O62" s="257"/>
      <c r="P62" s="257"/>
    </row>
    <row r="63" spans="1:16" s="257" customFormat="1">
      <c r="A63" s="317" t="s">
        <v>380</v>
      </c>
      <c r="B63" s="317"/>
      <c r="C63" s="317"/>
      <c r="D63" s="317"/>
      <c r="E63" s="317"/>
      <c r="F63" s="317"/>
      <c r="G63" s="317"/>
      <c r="H63" s="239"/>
      <c r="I63" s="239"/>
      <c r="J63" s="239"/>
      <c r="K63" s="239"/>
    </row>
    <row r="64" spans="1:16">
      <c r="A64" s="317"/>
      <c r="B64" s="317"/>
      <c r="C64" s="317"/>
      <c r="D64" s="317"/>
      <c r="E64" s="317"/>
      <c r="F64" s="317"/>
      <c r="G64" s="317"/>
      <c r="H64" s="257"/>
      <c r="I64" s="257"/>
      <c r="J64" s="257"/>
      <c r="K64" s="257"/>
      <c r="L64" s="257"/>
      <c r="M64" s="257"/>
      <c r="N64" s="257"/>
      <c r="O64" s="257"/>
      <c r="P64" s="257"/>
    </row>
    <row r="65" spans="1:7">
      <c r="A65" s="151" t="s">
        <v>2202</v>
      </c>
      <c r="B65" s="256"/>
      <c r="C65" s="317"/>
      <c r="D65" s="328"/>
      <c r="E65" s="317"/>
      <c r="F65" s="317"/>
      <c r="G65" s="317"/>
    </row>
    <row r="66" spans="1:7">
      <c r="D66" s="21"/>
      <c r="E66" s="257"/>
      <c r="F66" s="257"/>
      <c r="G66" s="257"/>
    </row>
    <row r="67" spans="1:7">
      <c r="D67" s="21"/>
      <c r="E67" s="257"/>
      <c r="F67" s="257"/>
      <c r="G67" s="257"/>
    </row>
    <row r="68" spans="1:7">
      <c r="B68" s="239"/>
      <c r="D68" s="247"/>
      <c r="G68" s="257"/>
    </row>
    <row r="69" spans="1:7">
      <c r="B69" s="219"/>
      <c r="D69" s="247"/>
      <c r="G69" s="257"/>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3" width="14.5" style="21" customWidth="1"/>
    <col min="4" max="4" width="13.5" style="21" customWidth="1"/>
    <col min="5" max="5" width="12" style="21" customWidth="1"/>
    <col min="6" max="7" width="9.33203125" style="21"/>
    <col min="8" max="8" width="23.33203125" style="21" customWidth="1"/>
    <col min="9" max="9" width="18.5" style="21" customWidth="1"/>
    <col min="10" max="10" width="15.33203125" style="21" customWidth="1"/>
    <col min="11" max="11" width="11.33203125" style="21" bestFit="1" customWidth="1"/>
    <col min="12" max="16384" width="9.33203125" style="21"/>
  </cols>
  <sheetData>
    <row r="1" spans="1:14" ht="15">
      <c r="A1" s="37"/>
      <c r="B1" s="684" t="s">
        <v>400</v>
      </c>
      <c r="C1" s="721"/>
      <c r="D1" s="721"/>
    </row>
    <row r="2" spans="1:14" ht="19">
      <c r="A2" s="700" t="s">
        <v>351</v>
      </c>
      <c r="B2" s="681"/>
      <c r="C2" s="681"/>
      <c r="D2" s="721"/>
      <c r="E2" s="721"/>
    </row>
    <row r="3" spans="1:14" ht="19">
      <c r="A3" s="37"/>
      <c r="B3" s="704" t="str">
        <f>CONCATENATE("Fiscal Year ",Pop!G1)</f>
        <v>Fiscal Year 2018</v>
      </c>
      <c r="C3" s="720"/>
      <c r="D3" s="720"/>
    </row>
    <row r="5" spans="1:14" ht="31">
      <c r="A5" s="239"/>
      <c r="B5" s="208" t="s">
        <v>28</v>
      </c>
      <c r="C5" s="142" t="s">
        <v>372</v>
      </c>
      <c r="D5" s="142" t="s">
        <v>30</v>
      </c>
      <c r="E5" s="239"/>
      <c r="F5" s="239"/>
      <c r="I5" s="48"/>
      <c r="J5" s="47"/>
    </row>
    <row r="6" spans="1:14" ht="15">
      <c r="A6" s="239"/>
      <c r="B6" s="239" t="s">
        <v>31</v>
      </c>
      <c r="C6" s="298">
        <f>IF(STC!E$7="X","$0",((STC!D$7/Pop!E4)*1000))</f>
        <v>970.21556246946022</v>
      </c>
      <c r="D6" s="213"/>
      <c r="F6" s="35"/>
      <c r="G6" s="48"/>
      <c r="H6" s="47"/>
      <c r="N6" s="35"/>
    </row>
    <row r="7" spans="1:14" ht="15">
      <c r="A7" s="239"/>
      <c r="B7" s="248" t="s">
        <v>32</v>
      </c>
      <c r="C7" s="307">
        <f>IF(STC!G$7="X","$0",((STC!G$7/Pop!E5)*1000))</f>
        <v>570.1527311174948</v>
      </c>
      <c r="D7" s="211">
        <f>IF(C7="$0","--",RANK(C7,$C$7:$C$56))</f>
        <v>42</v>
      </c>
      <c r="F7" s="35"/>
      <c r="G7" s="48"/>
      <c r="H7" s="47"/>
      <c r="M7" s="35"/>
    </row>
    <row r="8" spans="1:14" ht="15">
      <c r="A8" s="239"/>
      <c r="B8" s="249" t="s">
        <v>130</v>
      </c>
      <c r="C8" s="308" t="str">
        <f>IF(STC!H$7="X","$0",((STC!H$7/Pop!E6)*1000))</f>
        <v>$0</v>
      </c>
      <c r="D8" s="407" t="s">
        <v>337</v>
      </c>
      <c r="F8" s="416"/>
      <c r="G8" s="48"/>
      <c r="H8" s="47"/>
      <c r="M8" s="35"/>
    </row>
    <row r="9" spans="1:14" ht="15">
      <c r="A9" s="239"/>
      <c r="B9" s="248" t="s">
        <v>34</v>
      </c>
      <c r="C9" s="307">
        <f>IF(STC!I$7="X","$0",((STC!I$7/Pop!E7)*1000))</f>
        <v>1071.9982553517002</v>
      </c>
      <c r="D9" s="211">
        <f t="shared" ref="D9:D56" si="0">IF(C9="$0","--",RANK(C9,$C$7:$C$56))</f>
        <v>17</v>
      </c>
      <c r="F9" s="35"/>
      <c r="G9" s="48"/>
      <c r="H9" s="47"/>
      <c r="M9" s="35"/>
    </row>
    <row r="10" spans="1:14" ht="15">
      <c r="A10" s="239"/>
      <c r="B10" s="249" t="s">
        <v>35</v>
      </c>
      <c r="C10" s="308">
        <f>IF(STC!J$7="X","$0",((STC!J$7/Pop!E8)*1000))</f>
        <v>1160.6755534909955</v>
      </c>
      <c r="D10" s="210">
        <f t="shared" si="0"/>
        <v>13</v>
      </c>
      <c r="F10" s="35"/>
      <c r="G10" s="484"/>
      <c r="H10" s="47"/>
      <c r="M10" s="35"/>
    </row>
    <row r="11" spans="1:14" ht="15">
      <c r="A11" s="239"/>
      <c r="B11" s="248" t="s">
        <v>36</v>
      </c>
      <c r="C11" s="307">
        <f>IF(STC!K$7="X","$0",((STC!K$7/Pop!E9)*1000))</f>
        <v>914.85364996298381</v>
      </c>
      <c r="D11" s="211">
        <f t="shared" si="0"/>
        <v>28</v>
      </c>
      <c r="F11" s="35"/>
      <c r="G11" s="484"/>
      <c r="H11" s="47"/>
      <c r="M11" s="35"/>
    </row>
    <row r="12" spans="1:14" ht="15">
      <c r="A12" s="239"/>
      <c r="B12" s="249" t="s">
        <v>37</v>
      </c>
      <c r="C12" s="308">
        <f>IF(STC!L$7="X","$0",((STC!L$7/Pop!E10)*1000))</f>
        <v>563.93168437752604</v>
      </c>
      <c r="D12" s="210">
        <f t="shared" si="0"/>
        <v>44</v>
      </c>
      <c r="F12" s="35"/>
      <c r="G12" s="48"/>
      <c r="H12" s="47"/>
      <c r="M12" s="35"/>
    </row>
    <row r="13" spans="1:14" ht="15">
      <c r="A13" s="239"/>
      <c r="B13" s="248" t="s">
        <v>38</v>
      </c>
      <c r="C13" s="307">
        <f>IF(STC!M$7="X","$0",((STC!M$7/Pop!E11)*1000))</f>
        <v>1268.1035025674112</v>
      </c>
      <c r="D13" s="211">
        <f t="shared" si="0"/>
        <v>5</v>
      </c>
      <c r="F13" s="35"/>
      <c r="G13" s="48"/>
      <c r="H13" s="47"/>
      <c r="M13" s="35"/>
    </row>
    <row r="14" spans="1:14" ht="15">
      <c r="A14" s="239"/>
      <c r="B14" s="249" t="s">
        <v>170</v>
      </c>
      <c r="C14" s="308" t="str">
        <f>IF(STC!N$7="X","$0",((STC!N$7/Pop!E12)*1000))</f>
        <v>$0</v>
      </c>
      <c r="D14" s="407" t="s">
        <v>337</v>
      </c>
      <c r="F14" s="35"/>
      <c r="G14" s="48"/>
      <c r="H14" s="47"/>
      <c r="M14" s="35"/>
    </row>
    <row r="15" spans="1:14" ht="15">
      <c r="A15" s="239"/>
      <c r="B15" s="248" t="s">
        <v>40</v>
      </c>
      <c r="C15" s="307">
        <f>IF(STC!P$7="X","$0",((STC!P$7/Pop!E13)*1000))</f>
        <v>1387.9735625424748</v>
      </c>
      <c r="D15" s="211">
        <f t="shared" si="0"/>
        <v>4</v>
      </c>
      <c r="F15" s="35"/>
      <c r="G15" s="48"/>
      <c r="H15" s="47"/>
      <c r="M15" s="35"/>
    </row>
    <row r="16" spans="1:14" ht="15">
      <c r="A16" s="239"/>
      <c r="B16" s="249" t="s">
        <v>41</v>
      </c>
      <c r="C16" s="308">
        <f>IF(STC!Q$7="X","$0",((STC!Q$7/Pop!E14)*1000))</f>
        <v>564.51942706266232</v>
      </c>
      <c r="D16" s="210">
        <f t="shared" si="0"/>
        <v>43</v>
      </c>
      <c r="F16" s="35"/>
      <c r="G16" s="48"/>
      <c r="H16" s="47"/>
      <c r="M16" s="35"/>
    </row>
    <row r="17" spans="1:13" ht="15">
      <c r="A17" s="239"/>
      <c r="B17" s="248" t="s">
        <v>171</v>
      </c>
      <c r="C17" s="307">
        <f>IF(STC!R$7="X","$0",((STC!R$7/Pop!E15)*1000))</f>
        <v>2484.3980004097175</v>
      </c>
      <c r="D17" s="211">
        <f t="shared" si="0"/>
        <v>1</v>
      </c>
      <c r="F17" s="35"/>
      <c r="G17" s="48"/>
      <c r="H17" s="47"/>
      <c r="M17" s="35"/>
    </row>
    <row r="18" spans="1:13" ht="15">
      <c r="A18" s="239"/>
      <c r="B18" s="249" t="s">
        <v>43</v>
      </c>
      <c r="C18" s="308">
        <f>IF(STC!S$7="X","$0",((STC!S$7/Pop!E16)*1000))</f>
        <v>1020.87665772816</v>
      </c>
      <c r="D18" s="210">
        <f t="shared" si="0"/>
        <v>21</v>
      </c>
      <c r="F18" s="35"/>
      <c r="G18" s="48"/>
      <c r="H18" s="47"/>
      <c r="M18" s="35"/>
    </row>
    <row r="19" spans="1:13" ht="15">
      <c r="A19" s="239"/>
      <c r="B19" s="248" t="s">
        <v>44</v>
      </c>
      <c r="C19" s="307">
        <f>IF(STC!T$7="X","$0",((STC!T$7/Pop!E17)*1000))</f>
        <v>889.78846377230195</v>
      </c>
      <c r="D19" s="211">
        <f t="shared" si="0"/>
        <v>30</v>
      </c>
      <c r="F19" s="35"/>
      <c r="G19" s="48"/>
      <c r="H19" s="47"/>
      <c r="M19" s="35"/>
    </row>
    <row r="20" spans="1:13" ht="15">
      <c r="A20" s="239"/>
      <c r="B20" s="249" t="s">
        <v>45</v>
      </c>
      <c r="C20" s="308">
        <f>IF(STC!U$7="X","$0",((STC!U$7/Pop!E18)*1000))</f>
        <v>1164.85850459318</v>
      </c>
      <c r="D20" s="210">
        <f t="shared" si="0"/>
        <v>12</v>
      </c>
      <c r="F20" s="35"/>
      <c r="G20" s="48"/>
      <c r="H20" s="47"/>
      <c r="M20" s="35"/>
    </row>
    <row r="21" spans="1:13" ht="15">
      <c r="A21" s="239"/>
      <c r="B21" s="248" t="s">
        <v>46</v>
      </c>
      <c r="C21" s="307">
        <f>IF(STC!V$7="X","$0",((STC!V$7/Pop!E19)*1000))</f>
        <v>1039.175639902476</v>
      </c>
      <c r="D21" s="211">
        <f t="shared" si="0"/>
        <v>19</v>
      </c>
      <c r="F21" s="35"/>
      <c r="G21" s="48"/>
      <c r="H21" s="47"/>
      <c r="M21" s="35"/>
    </row>
    <row r="22" spans="1:13" ht="15">
      <c r="A22" s="239"/>
      <c r="B22" s="249" t="s">
        <v>47</v>
      </c>
      <c r="C22" s="308">
        <f>IF(STC!W$7="X","$0",((STC!W$7/Pop!E20)*1000))</f>
        <v>1134.8395417490267</v>
      </c>
      <c r="D22" s="210">
        <f t="shared" si="0"/>
        <v>15</v>
      </c>
      <c r="F22" s="35"/>
      <c r="G22" s="48"/>
      <c r="H22" s="47"/>
      <c r="M22" s="35"/>
    </row>
    <row r="23" spans="1:13" ht="15">
      <c r="A23" s="239"/>
      <c r="B23" s="248" t="s">
        <v>48</v>
      </c>
      <c r="C23" s="307">
        <f>IF(STC!X$7="X","$0",((STC!X$7/Pop!E21)*1000))</f>
        <v>805.79097404396475</v>
      </c>
      <c r="D23" s="211">
        <f t="shared" si="0"/>
        <v>32</v>
      </c>
      <c r="F23" s="35"/>
      <c r="G23" s="48"/>
      <c r="H23" s="47"/>
      <c r="M23" s="35"/>
    </row>
    <row r="24" spans="1:13" ht="15">
      <c r="A24" s="239"/>
      <c r="B24" s="249" t="s">
        <v>49</v>
      </c>
      <c r="C24" s="308">
        <f>IF(STC!Y$7="X","$0",((STC!Y$7/Pop!E22)*1000))</f>
        <v>912.59937278673851</v>
      </c>
      <c r="D24" s="210">
        <f t="shared" si="0"/>
        <v>29</v>
      </c>
      <c r="F24" s="35"/>
      <c r="G24" s="48"/>
      <c r="H24" s="47"/>
      <c r="M24" s="35"/>
    </row>
    <row r="25" spans="1:13" ht="15">
      <c r="A25" s="239"/>
      <c r="B25" s="248" t="s">
        <v>50</v>
      </c>
      <c r="C25" s="307">
        <f>IF(STC!Z$7="X","$0",((STC!Z$7/Pop!E23)*1000))</f>
        <v>1142.4898610583948</v>
      </c>
      <c r="D25" s="211">
        <f t="shared" si="0"/>
        <v>14</v>
      </c>
      <c r="F25" s="35"/>
      <c r="G25" s="48"/>
      <c r="H25" s="47"/>
      <c r="M25" s="35"/>
    </row>
    <row r="26" spans="1:13" ht="15">
      <c r="A26" s="239"/>
      <c r="B26" s="249" t="s">
        <v>51</v>
      </c>
      <c r="C26" s="308">
        <f>IF(STC!AA$7="X","$0",((STC!AA$7/Pop!E24)*1000))</f>
        <v>780.47312484216536</v>
      </c>
      <c r="D26" s="210">
        <f t="shared" si="0"/>
        <v>33</v>
      </c>
      <c r="F26" s="35"/>
      <c r="G26" s="48"/>
      <c r="H26" s="47"/>
      <c r="M26" s="35"/>
    </row>
    <row r="27" spans="1:13" ht="15">
      <c r="A27" s="239"/>
      <c r="B27" s="248" t="s">
        <v>52</v>
      </c>
      <c r="C27" s="307">
        <f>IF(STC!AB$7="X","$0",((STC!AB$7/Pop!E25)*1000))</f>
        <v>940.33104762009634</v>
      </c>
      <c r="D27" s="211">
        <f t="shared" si="0"/>
        <v>27</v>
      </c>
      <c r="F27" s="35"/>
      <c r="G27" s="48"/>
      <c r="H27" s="47"/>
      <c r="M27" s="35"/>
    </row>
    <row r="28" spans="1:13" ht="15">
      <c r="A28" s="239"/>
      <c r="B28" s="249" t="s">
        <v>53</v>
      </c>
      <c r="C28" s="308">
        <f>IF(STC!AC$7="X","$0",((STC!AC$7/Pop!E26)*1000))</f>
        <v>985.80430105698179</v>
      </c>
      <c r="D28" s="210">
        <f t="shared" si="0"/>
        <v>24</v>
      </c>
      <c r="F28" s="35"/>
      <c r="G28" s="48"/>
      <c r="H28" s="47"/>
      <c r="M28" s="35"/>
    </row>
    <row r="29" spans="1:13" ht="15">
      <c r="A29" s="239"/>
      <c r="B29" s="248" t="s">
        <v>54</v>
      </c>
      <c r="C29" s="307">
        <f>IF(STC!AD$7="X","$0",((STC!AD$7/Pop!E27)*1000))</f>
        <v>1039.0429533614949</v>
      </c>
      <c r="D29" s="211">
        <f t="shared" si="0"/>
        <v>20</v>
      </c>
      <c r="F29" s="35"/>
      <c r="G29" s="48"/>
      <c r="H29" s="47"/>
      <c r="M29" s="35"/>
    </row>
    <row r="30" spans="1:13" ht="15">
      <c r="A30" s="239"/>
      <c r="B30" s="249" t="s">
        <v>55</v>
      </c>
      <c r="C30" s="308">
        <f>IF(STC!AE$7="X","$0",((STC!AE$7/Pop!E28)*1000))</f>
        <v>1191.2661182040695</v>
      </c>
      <c r="D30" s="210">
        <f t="shared" si="0"/>
        <v>10</v>
      </c>
      <c r="F30" s="35"/>
      <c r="G30" s="48"/>
      <c r="H30" s="47"/>
      <c r="M30" s="35"/>
    </row>
    <row r="31" spans="1:13" ht="15">
      <c r="A31" s="239"/>
      <c r="B31" s="248" t="s">
        <v>56</v>
      </c>
      <c r="C31" s="307">
        <f>IF(STC!AF$7="X","$0",((STC!AF$7/Pop!E29)*1000))</f>
        <v>601.69801379330158</v>
      </c>
      <c r="D31" s="211">
        <f>IF(C31="$0","--",RANK(C31,$C$7:$C$56))</f>
        <v>41</v>
      </c>
      <c r="F31" s="35"/>
      <c r="G31" s="48"/>
      <c r="H31" s="47"/>
      <c r="M31" s="35"/>
    </row>
    <row r="32" spans="1:13" ht="15">
      <c r="A32" s="239"/>
      <c r="B32" s="249" t="s">
        <v>172</v>
      </c>
      <c r="C32" s="308" t="str">
        <f>IF(STC!AG$7="X","$0",((STC!AG$7/Pop!E30)*1000))</f>
        <v>$0</v>
      </c>
      <c r="D32" s="407" t="s">
        <v>337</v>
      </c>
      <c r="F32" s="35"/>
      <c r="G32" s="48"/>
      <c r="H32" s="47"/>
      <c r="M32" s="35"/>
    </row>
    <row r="33" spans="1:13" ht="15">
      <c r="A33" s="239"/>
      <c r="B33" s="248" t="s">
        <v>58</v>
      </c>
      <c r="C33" s="307">
        <f>IF(STC!AH$7="X","$0",((STC!AH$7/Pop!E31)*1000))</f>
        <v>984.8486576255865</v>
      </c>
      <c r="D33" s="211">
        <f t="shared" si="0"/>
        <v>25</v>
      </c>
      <c r="F33" s="35"/>
      <c r="G33" s="48"/>
      <c r="H33" s="47"/>
      <c r="M33" s="35"/>
    </row>
    <row r="34" spans="1:13" ht="15">
      <c r="A34" s="239"/>
      <c r="B34" s="249" t="s">
        <v>59</v>
      </c>
      <c r="C34" s="308">
        <f>IF(STC!AI$7="X","$0",((STC!AI$7/Pop!E32)*1000))</f>
        <v>1679.3113744038344</v>
      </c>
      <c r="D34" s="210">
        <f t="shared" si="0"/>
        <v>3</v>
      </c>
      <c r="F34" s="35"/>
      <c r="G34" s="48"/>
      <c r="H34" s="47"/>
      <c r="M34" s="35"/>
    </row>
    <row r="35" spans="1:13" ht="15">
      <c r="A35" s="239"/>
      <c r="B35" s="248" t="s">
        <v>173</v>
      </c>
      <c r="C35" s="307" t="str">
        <f>IF(STC!AJ$7="X","$0",((STC!AJ$7/Pop!E33)*1000))</f>
        <v>$0</v>
      </c>
      <c r="D35" s="408" t="s">
        <v>337</v>
      </c>
      <c r="F35" s="35"/>
      <c r="G35" s="48"/>
      <c r="H35" s="47"/>
      <c r="M35" s="35"/>
    </row>
    <row r="36" spans="1:13" ht="15">
      <c r="A36" s="239"/>
      <c r="B36" s="249" t="s">
        <v>61</v>
      </c>
      <c r="C36" s="308">
        <f>IF(STC!AK$7="X","$0",((STC!AK$7/Pop!E34)*1000))</f>
        <v>1174.0916560775527</v>
      </c>
      <c r="D36" s="210">
        <f t="shared" si="0"/>
        <v>11</v>
      </c>
      <c r="F36" s="35"/>
      <c r="G36" s="48"/>
      <c r="H36" s="47"/>
      <c r="M36" s="35"/>
    </row>
    <row r="37" spans="1:13" ht="15">
      <c r="A37" s="239"/>
      <c r="B37" s="248" t="s">
        <v>174</v>
      </c>
      <c r="C37" s="307">
        <f>IF(STC!AL$7="X","$0",((STC!AL$7/Pop!E35)*1000))</f>
        <v>989.35301045896119</v>
      </c>
      <c r="D37" s="211">
        <f t="shared" si="0"/>
        <v>23</v>
      </c>
      <c r="F37" s="35"/>
      <c r="G37" s="48"/>
      <c r="H37" s="47"/>
      <c r="M37" s="35"/>
    </row>
    <row r="38" spans="1:13" ht="15">
      <c r="A38" s="239"/>
      <c r="B38" s="249" t="s">
        <v>63</v>
      </c>
      <c r="C38" s="308">
        <f>IF(STC!AM$7="X","$0",((STC!AM$7/Pop!E36)*1000))</f>
        <v>758.36682536759281</v>
      </c>
      <c r="D38" s="210">
        <f t="shared" si="0"/>
        <v>35</v>
      </c>
      <c r="F38" s="35"/>
      <c r="G38" s="48"/>
      <c r="H38" s="47"/>
      <c r="M38" s="35"/>
    </row>
    <row r="39" spans="1:13" ht="15">
      <c r="A39" s="239"/>
      <c r="B39" s="248" t="s">
        <v>64</v>
      </c>
      <c r="C39" s="307">
        <f>IF(STC!AN$7="X","$0",((STC!AN$7/Pop!E37)*1000))</f>
        <v>771.39282831998855</v>
      </c>
      <c r="D39" s="211">
        <f t="shared" si="0"/>
        <v>34</v>
      </c>
      <c r="F39" s="35"/>
      <c r="G39" s="48"/>
      <c r="H39" s="47"/>
      <c r="M39" s="35"/>
    </row>
    <row r="40" spans="1:13" ht="15">
      <c r="A40" s="239"/>
      <c r="B40" s="249" t="s">
        <v>765</v>
      </c>
      <c r="C40" s="308">
        <f>IF(STC!AO$7="X","$0",((STC!AO$7/Pop!E38)*1000))</f>
        <v>1200.5783624553828</v>
      </c>
      <c r="D40" s="210">
        <f t="shared" si="0"/>
        <v>8</v>
      </c>
      <c r="F40" s="35"/>
      <c r="G40" s="48"/>
      <c r="H40" s="47"/>
      <c r="M40" s="35"/>
    </row>
    <row r="41" spans="1:13" ht="15">
      <c r="A41" s="239"/>
      <c r="B41" s="248" t="s">
        <v>66</v>
      </c>
      <c r="C41" s="307">
        <f>IF(STC!AP$7="X","$0",((STC!AP$7/Pop!E39)*1000))</f>
        <v>1039.2698813168329</v>
      </c>
      <c r="D41" s="211">
        <f t="shared" si="0"/>
        <v>18</v>
      </c>
      <c r="F41" s="35"/>
      <c r="G41" s="48"/>
      <c r="H41" s="47"/>
      <c r="M41" s="35"/>
    </row>
    <row r="42" spans="1:13" ht="15">
      <c r="A42" s="239"/>
      <c r="B42" s="249" t="s">
        <v>67</v>
      </c>
      <c r="C42" s="308">
        <f>IF(STC!AQ$7="X","$0",((STC!AQ$7/Pop!E40)*1000))</f>
        <v>690.92376794885411</v>
      </c>
      <c r="D42" s="210">
        <f t="shared" si="0"/>
        <v>38</v>
      </c>
      <c r="F42" s="35"/>
      <c r="G42" s="48"/>
      <c r="H42" s="47"/>
      <c r="M42" s="35"/>
    </row>
    <row r="43" spans="1:13" ht="15">
      <c r="A43" s="239"/>
      <c r="B43" s="248" t="s">
        <v>175</v>
      </c>
      <c r="C43" s="307" t="str">
        <f>IF(STC!AR$7="X","$0",((STC!AR$7/Pop!E41)*1000))</f>
        <v>$0</v>
      </c>
      <c r="D43" s="408" t="s">
        <v>337</v>
      </c>
      <c r="F43" s="35"/>
      <c r="G43" s="48"/>
      <c r="H43" s="47"/>
      <c r="M43" s="35"/>
    </row>
    <row r="44" spans="1:13" ht="15">
      <c r="A44" s="239"/>
      <c r="B44" s="249" t="s">
        <v>69</v>
      </c>
      <c r="C44" s="308">
        <f>IF(STC!AS$7="X","$0",((STC!AS$7/Pop!E42)*1000))</f>
        <v>852.71967180601951</v>
      </c>
      <c r="D44" s="210">
        <f t="shared" si="0"/>
        <v>31</v>
      </c>
      <c r="F44" s="35"/>
      <c r="G44" s="46"/>
      <c r="H44" s="45"/>
      <c r="I44" s="47"/>
      <c r="M44" s="35"/>
    </row>
    <row r="45" spans="1:13" ht="14">
      <c r="A45" s="239"/>
      <c r="B45" s="248" t="s">
        <v>70</v>
      </c>
      <c r="C45" s="307">
        <f>IF(STC!AT$7="X","$0",((STC!AT$7/Pop!E43)*1000))</f>
        <v>992.0950710053296</v>
      </c>
      <c r="D45" s="211">
        <f t="shared" si="0"/>
        <v>22</v>
      </c>
      <c r="F45" s="35"/>
      <c r="M45" s="35"/>
    </row>
    <row r="46" spans="1:13" ht="14">
      <c r="A46" s="239"/>
      <c r="B46" s="249" t="s">
        <v>71</v>
      </c>
      <c r="C46" s="308">
        <f>IF(STC!AU$7="X","$0",((STC!AU$7/Pop!E44)*1000))</f>
        <v>649.71233016012388</v>
      </c>
      <c r="D46" s="210">
        <f t="shared" si="0"/>
        <v>39</v>
      </c>
      <c r="F46" s="35"/>
      <c r="M46" s="35"/>
    </row>
    <row r="47" spans="1:13" ht="14">
      <c r="A47" s="239"/>
      <c r="B47" s="248" t="s">
        <v>176</v>
      </c>
      <c r="C47" s="307">
        <f>IF(STC!AV$7="X","$0",((STC!AV$7/Pop!E45)*1000))</f>
        <v>1250.9410757904641</v>
      </c>
      <c r="D47" s="211">
        <f t="shared" si="0"/>
        <v>7</v>
      </c>
      <c r="F47" s="35"/>
      <c r="M47" s="35"/>
    </row>
    <row r="48" spans="1:13" ht="14">
      <c r="A48" s="239"/>
      <c r="B48" s="249" t="s">
        <v>73</v>
      </c>
      <c r="C48" s="308">
        <f>IF(STC!AW$7="X","$0",((STC!AW$7/Pop!E46)*1000))</f>
        <v>1103.328798628067</v>
      </c>
      <c r="D48" s="210">
        <f t="shared" si="0"/>
        <v>16</v>
      </c>
      <c r="F48" s="35"/>
      <c r="M48" s="35"/>
    </row>
    <row r="49" spans="1:13" ht="14">
      <c r="A49" s="239"/>
      <c r="B49" s="248" t="s">
        <v>74</v>
      </c>
      <c r="C49" s="307">
        <f>IF(STC!AX$7="X","$0",((STC!AX$7/Pop!E47)*1000))</f>
        <v>1258.7997740214958</v>
      </c>
      <c r="D49" s="211">
        <f t="shared" si="0"/>
        <v>6</v>
      </c>
      <c r="F49" s="35"/>
      <c r="M49" s="35"/>
    </row>
    <row r="50" spans="1:13" ht="14">
      <c r="A50" s="239"/>
      <c r="B50" s="249" t="s">
        <v>75</v>
      </c>
      <c r="C50" s="337">
        <f>IF(STC!AY$7="X","$0",((STC!AY$7/Pop!E48)*1000))</f>
        <v>711.38858089180849</v>
      </c>
      <c r="D50" s="156">
        <f t="shared" si="0"/>
        <v>37</v>
      </c>
      <c r="F50" s="35"/>
      <c r="M50" s="35"/>
    </row>
    <row r="51" spans="1:13" ht="14">
      <c r="A51" s="239"/>
      <c r="B51" s="248" t="s">
        <v>76</v>
      </c>
      <c r="C51" s="307">
        <f>IF(STC!AZ$7="X","$0",((STC!AZ$7/Pop!E49)*1000))</f>
        <v>634.98584541888135</v>
      </c>
      <c r="D51" s="211">
        <f t="shared" si="0"/>
        <v>40</v>
      </c>
      <c r="F51" s="35"/>
      <c r="M51" s="35"/>
    </row>
    <row r="52" spans="1:13" ht="14">
      <c r="A52" s="239"/>
      <c r="B52" s="249" t="s">
        <v>77</v>
      </c>
      <c r="C52" s="308">
        <f>IF(STC!BA$7="X","$0",((STC!BA$7/Pop!E50)*1000))</f>
        <v>478.60844818750638</v>
      </c>
      <c r="D52" s="210">
        <f t="shared" si="0"/>
        <v>45</v>
      </c>
      <c r="F52" s="35"/>
      <c r="M52" s="35"/>
    </row>
    <row r="53" spans="1:13" ht="14">
      <c r="A53" s="239"/>
      <c r="B53" s="248" t="s">
        <v>78</v>
      </c>
      <c r="C53" s="307">
        <f>IF(STC!BB$7="X","$0",((STC!BB$7/Pop!E51)*1000))</f>
        <v>2075.8845590213164</v>
      </c>
      <c r="D53" s="211">
        <f t="shared" si="0"/>
        <v>2</v>
      </c>
      <c r="F53" s="35"/>
      <c r="M53" s="35"/>
    </row>
    <row r="54" spans="1:13" ht="14">
      <c r="A54" s="239"/>
      <c r="B54" s="249" t="s">
        <v>79</v>
      </c>
      <c r="C54" s="308">
        <f>IF(STC!BC$7="X","$0",((STC!BC$7/Pop!E52)*1000))</f>
        <v>726.49615246601013</v>
      </c>
      <c r="D54" s="210">
        <f t="shared" si="0"/>
        <v>36</v>
      </c>
      <c r="F54" s="35"/>
      <c r="M54" s="35"/>
    </row>
    <row r="55" spans="1:13" ht="14">
      <c r="A55" s="239"/>
      <c r="B55" s="248" t="s">
        <v>80</v>
      </c>
      <c r="C55" s="307">
        <f>IF(STC!BD$7="X","$0",((STC!BD$7/Pop!E53)*1000))</f>
        <v>943.37504953928465</v>
      </c>
      <c r="D55" s="211">
        <f t="shared" si="0"/>
        <v>26</v>
      </c>
      <c r="F55" s="35"/>
      <c r="M55" s="35"/>
    </row>
    <row r="56" spans="1:13" ht="14">
      <c r="A56" s="239"/>
      <c r="B56" s="249" t="s">
        <v>81</v>
      </c>
      <c r="C56" s="308">
        <f>IF(STC!BE$7="X","$0",((STC!BE$7/Pop!E54)*1000))</f>
        <v>1192.9424634392465</v>
      </c>
      <c r="D56" s="210">
        <f t="shared" si="0"/>
        <v>9</v>
      </c>
      <c r="F56" s="35"/>
      <c r="M56" s="35"/>
    </row>
    <row r="57" spans="1:13" ht="14">
      <c r="A57" s="249"/>
      <c r="B57" s="249"/>
      <c r="C57" s="249"/>
      <c r="D57" s="239"/>
      <c r="E57" s="239"/>
      <c r="F57" s="239"/>
    </row>
    <row r="58" spans="1:13" ht="14">
      <c r="A58" s="249"/>
      <c r="B58" s="249"/>
      <c r="C58" s="249"/>
      <c r="D58" s="239"/>
      <c r="E58" s="239"/>
      <c r="F58" s="239"/>
    </row>
    <row r="59" spans="1:13" ht="14">
      <c r="A59" s="731" t="s">
        <v>177</v>
      </c>
      <c r="B59" s="732"/>
      <c r="C59" s="732"/>
      <c r="D59" s="239"/>
      <c r="E59" s="239"/>
      <c r="F59" s="239"/>
    </row>
    <row r="60" spans="1:13" ht="45" customHeight="1">
      <c r="A60" s="725" t="s">
        <v>764</v>
      </c>
      <c r="B60" s="725"/>
      <c r="C60" s="725"/>
      <c r="D60" s="725"/>
      <c r="E60" s="725"/>
      <c r="F60" s="239"/>
    </row>
    <row r="61" spans="1:13" ht="14">
      <c r="A61" s="388"/>
      <c r="B61" s="388"/>
      <c r="C61" s="388"/>
      <c r="D61" s="388"/>
      <c r="E61" s="388"/>
      <c r="F61" s="239"/>
    </row>
    <row r="62" spans="1:13" ht="55.5" customHeight="1">
      <c r="A62" s="727" t="s">
        <v>2359</v>
      </c>
      <c r="B62" s="727"/>
      <c r="C62" s="727"/>
      <c r="D62" s="727"/>
      <c r="E62" s="727"/>
      <c r="F62" s="727"/>
    </row>
    <row r="63" spans="1:13" ht="14">
      <c r="A63" s="249"/>
    </row>
    <row r="64" spans="1:13" ht="14">
      <c r="A64" s="239" t="s">
        <v>2351</v>
      </c>
    </row>
    <row r="68" spans="2:2" ht="14">
      <c r="B68" s="239"/>
    </row>
    <row r="69" spans="2:2" ht="14">
      <c r="B69" s="219"/>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zoomScale="90" zoomScaleNormal="100" workbookViewId="0">
      <selection activeCell="H69" sqref="H69"/>
    </sheetView>
  </sheetViews>
  <sheetFormatPr baseColWidth="10" defaultColWidth="9.33203125" defaultRowHeight="14"/>
  <cols>
    <col min="1" max="1" width="15.6640625" style="2" customWidth="1"/>
    <col min="2" max="3" width="15.33203125" style="2" customWidth="1"/>
    <col min="4" max="4" width="12" style="2" customWidth="1"/>
    <col min="5" max="5" width="15.6640625" style="2" customWidth="1"/>
    <col min="6" max="6" width="11.33203125" style="2" bestFit="1" customWidth="1"/>
    <col min="7" max="7" width="11.33203125" style="2" customWidth="1"/>
    <col min="8" max="8" width="16.33203125" style="2" customWidth="1"/>
    <col min="9" max="9" width="10.6640625" style="2" customWidth="1"/>
    <col min="10" max="16384" width="9.33203125" style="2"/>
  </cols>
  <sheetData>
    <row r="1" spans="1:6">
      <c r="A1" s="239"/>
      <c r="B1" s="684" t="s">
        <v>402</v>
      </c>
      <c r="C1" s="684"/>
      <c r="D1" s="684"/>
      <c r="E1" s="239"/>
    </row>
    <row r="2" spans="1:6" s="53" customFormat="1" ht="18">
      <c r="A2" s="719" t="s">
        <v>401</v>
      </c>
      <c r="B2" s="719"/>
      <c r="C2" s="719"/>
      <c r="D2" s="719"/>
      <c r="E2" s="719"/>
    </row>
    <row r="3" spans="1:6" s="53" customFormat="1" ht="18">
      <c r="A3" s="704" t="s">
        <v>403</v>
      </c>
      <c r="B3" s="704"/>
      <c r="C3" s="704"/>
      <c r="D3" s="704"/>
      <c r="E3" s="704"/>
    </row>
    <row r="4" spans="1:6" s="53" customFormat="1" ht="18">
      <c r="A4" s="320"/>
      <c r="B4" s="320"/>
      <c r="C4" s="320" t="str">
        <f>CONCATENATE("Fiscal Year ",Pop!H1)</f>
        <v>Fiscal Year 2017</v>
      </c>
      <c r="D4" s="320"/>
      <c r="E4" s="320"/>
    </row>
    <row r="6" spans="1:6" s="50" customFormat="1" ht="31">
      <c r="A6" s="52"/>
      <c r="B6" s="216" t="s">
        <v>28</v>
      </c>
      <c r="C6" s="51" t="s">
        <v>372</v>
      </c>
      <c r="D6" s="51" t="s">
        <v>30</v>
      </c>
    </row>
    <row r="7" spans="1:6" ht="15">
      <c r="A7" s="257"/>
      <c r="B7" s="215" t="s">
        <v>31</v>
      </c>
      <c r="C7" s="207">
        <f>(SLF!$D15/Pop!$D4)*1000</f>
        <v>1196.1837269351063</v>
      </c>
      <c r="D7" s="215"/>
      <c r="E7" s="239"/>
    </row>
    <row r="8" spans="1:6" ht="15">
      <c r="A8" s="257"/>
      <c r="B8" s="249" t="s">
        <v>32</v>
      </c>
      <c r="C8" s="86">
        <f>(SLF!$I15/Pop!$D$5)*1000</f>
        <v>1039.1194473161686</v>
      </c>
      <c r="D8" s="210">
        <f>IF(C8=0,"--",RANK(C8,$C$8:$C$57))</f>
        <v>31</v>
      </c>
      <c r="E8" s="239"/>
    </row>
    <row r="9" spans="1:6" ht="15">
      <c r="A9" s="257"/>
      <c r="B9" s="248" t="s">
        <v>130</v>
      </c>
      <c r="C9" s="121">
        <f>(SLF!$L15/Pop!$D$6)*1000</f>
        <v>316.0778927960248</v>
      </c>
      <c r="D9" s="211">
        <f>IF(C9=0,"--",RANK(C9,$C$8:$C$57))</f>
        <v>46</v>
      </c>
      <c r="E9" s="239"/>
    </row>
    <row r="10" spans="1:6" ht="15">
      <c r="A10" s="257"/>
      <c r="B10" s="249" t="s">
        <v>34</v>
      </c>
      <c r="C10" s="86">
        <f>(SLF!$O15/Pop!$D$7)*1000</f>
        <v>1370.8829606308864</v>
      </c>
      <c r="D10" s="210">
        <f t="shared" ref="D10:D57" si="0">IF(C10=0,"--",RANK(C10,$C$8:$C$57))</f>
        <v>13</v>
      </c>
      <c r="E10" s="239"/>
      <c r="F10" s="425"/>
    </row>
    <row r="11" spans="1:6" ht="15">
      <c r="A11" s="257"/>
      <c r="B11" s="248" t="s">
        <v>35</v>
      </c>
      <c r="C11" s="121">
        <f>(SLF!$R$15/Pop!$D$8)*1000</f>
        <v>1511.4097683081268</v>
      </c>
      <c r="D11" s="211">
        <f t="shared" si="0"/>
        <v>8</v>
      </c>
      <c r="E11" s="239"/>
      <c r="F11" s="425"/>
    </row>
    <row r="12" spans="1:6" ht="15">
      <c r="A12" s="257"/>
      <c r="B12" s="249" t="s">
        <v>36</v>
      </c>
      <c r="C12" s="86">
        <f>(SLF!$U$15/Pop!$D$9)*1000</f>
        <v>1245.5843115580412</v>
      </c>
      <c r="D12" s="210">
        <f t="shared" si="0"/>
        <v>17</v>
      </c>
      <c r="E12" s="239"/>
      <c r="F12" s="425"/>
    </row>
    <row r="13" spans="1:6" ht="15">
      <c r="A13" s="257"/>
      <c r="B13" s="248" t="s">
        <v>37</v>
      </c>
      <c r="C13" s="121">
        <f>(SLF!$X$15/Pop!$D$10)*1000</f>
        <v>1338.5945837373943</v>
      </c>
      <c r="D13" s="211">
        <f t="shared" si="0"/>
        <v>14</v>
      </c>
      <c r="E13" s="239"/>
    </row>
    <row r="14" spans="1:6" ht="15">
      <c r="A14" s="257"/>
      <c r="B14" s="249" t="s">
        <v>38</v>
      </c>
      <c r="C14" s="86">
        <f>(SLF!$AA$15/Pop!$D$11)*1000</f>
        <v>1185.439634235061</v>
      </c>
      <c r="D14" s="210">
        <f t="shared" si="0"/>
        <v>19</v>
      </c>
      <c r="E14" s="239"/>
    </row>
    <row r="15" spans="1:6" ht="15">
      <c r="A15" s="257"/>
      <c r="B15" s="248" t="s">
        <v>39</v>
      </c>
      <c r="C15" s="121">
        <f>(SLF!$AD$15/Pop!$D$12)*1000</f>
        <v>0</v>
      </c>
      <c r="D15" s="211" t="str">
        <f t="shared" si="0"/>
        <v>--</v>
      </c>
      <c r="E15" s="239"/>
    </row>
    <row r="16" spans="1:6" ht="15">
      <c r="A16" s="257"/>
      <c r="B16" s="249" t="s">
        <v>40</v>
      </c>
      <c r="C16" s="86">
        <f>(SLF!$AJ$15/Pop!$D$13)*1000</f>
        <v>1323.4087715521309</v>
      </c>
      <c r="D16" s="210">
        <f t="shared" si="0"/>
        <v>16</v>
      </c>
      <c r="E16" s="239"/>
    </row>
    <row r="17" spans="1:7" ht="15">
      <c r="A17" s="257"/>
      <c r="B17" s="248" t="s">
        <v>41</v>
      </c>
      <c r="C17" s="121">
        <f>(SLF!$AM$15/Pop!$D$14)*1000</f>
        <v>891.90655384034756</v>
      </c>
      <c r="D17" s="211">
        <f t="shared" si="0"/>
        <v>39</v>
      </c>
    </row>
    <row r="18" spans="1:7" ht="15">
      <c r="A18" s="257"/>
      <c r="B18" s="249" t="s">
        <v>42</v>
      </c>
      <c r="C18" s="86">
        <f>(SLF!$AP$15/Pop!$D$15)*1000</f>
        <v>2431.2362774127</v>
      </c>
      <c r="D18" s="210">
        <f t="shared" si="0"/>
        <v>2</v>
      </c>
    </row>
    <row r="19" spans="1:7" ht="15">
      <c r="A19" s="257"/>
      <c r="B19" s="248" t="s">
        <v>43</v>
      </c>
      <c r="C19" s="121">
        <f>(SLF!$AS$15/Pop!$C16)*1000</f>
        <v>983.54655273837886</v>
      </c>
      <c r="D19" s="211">
        <f t="shared" si="0"/>
        <v>33</v>
      </c>
    </row>
    <row r="20" spans="1:7" ht="15">
      <c r="A20" s="257"/>
      <c r="B20" s="249" t="s">
        <v>44</v>
      </c>
      <c r="C20" s="86">
        <f>(SLF!$AV$15/Pop!$D$17)*1000</f>
        <v>1127.0985522199098</v>
      </c>
      <c r="D20" s="210">
        <f t="shared" si="0"/>
        <v>24</v>
      </c>
    </row>
    <row r="21" spans="1:7" ht="15">
      <c r="A21" s="257"/>
      <c r="B21" s="248" t="s">
        <v>45</v>
      </c>
      <c r="C21" s="121">
        <f>(SLF!$AY$15/Pop!$D$18)*1000</f>
        <v>1134.5969914484538</v>
      </c>
      <c r="D21" s="211">
        <f t="shared" si="0"/>
        <v>22</v>
      </c>
    </row>
    <row r="22" spans="1:7" ht="15">
      <c r="A22" s="257"/>
      <c r="B22" s="249" t="s">
        <v>46</v>
      </c>
      <c r="C22" s="86">
        <f>(SLF!$BB$15/Pop!$D$19)*1000</f>
        <v>1128.2145489444233</v>
      </c>
      <c r="D22" s="210">
        <f t="shared" si="0"/>
        <v>23</v>
      </c>
    </row>
    <row r="23" spans="1:7" ht="15">
      <c r="A23" s="257"/>
      <c r="B23" s="248" t="s">
        <v>47</v>
      </c>
      <c r="C23" s="121">
        <f>(SLF!$BE$15/Pop!$D$20)*1000</f>
        <v>1476.7853934240311</v>
      </c>
      <c r="D23" s="211">
        <f t="shared" si="0"/>
        <v>9</v>
      </c>
    </row>
    <row r="24" spans="1:7" ht="15">
      <c r="A24" s="257"/>
      <c r="B24" s="249" t="s">
        <v>48</v>
      </c>
      <c r="C24" s="86">
        <f>(SLF!$BH$15/Pop!$D$21)*1000</f>
        <v>783.7309721828683</v>
      </c>
      <c r="D24" s="210">
        <f t="shared" si="0"/>
        <v>40</v>
      </c>
    </row>
    <row r="25" spans="1:7" ht="15">
      <c r="A25" s="257"/>
      <c r="B25" s="248" t="s">
        <v>49</v>
      </c>
      <c r="C25" s="121">
        <f>(SLF!$BK$15/Pop!$D$22)*1000</f>
        <v>1851.2834368626652</v>
      </c>
      <c r="D25" s="211">
        <f t="shared" si="0"/>
        <v>3</v>
      </c>
    </row>
    <row r="26" spans="1:7" ht="15">
      <c r="A26" s="257"/>
      <c r="B26" s="249" t="s">
        <v>50</v>
      </c>
      <c r="C26" s="86">
        <f>(SLF!$BN$15/Pop!$D$23)*1000</f>
        <v>1080.0119544920353</v>
      </c>
      <c r="D26" s="210">
        <f t="shared" si="0"/>
        <v>27</v>
      </c>
    </row>
    <row r="27" spans="1:7" ht="15">
      <c r="A27" s="257"/>
      <c r="B27" s="248" t="s">
        <v>51</v>
      </c>
      <c r="C27" s="121">
        <f>(SLF!$BQ$15/Pop!$D$24)*1000</f>
        <v>765.08238904239101</v>
      </c>
      <c r="D27" s="211">
        <f t="shared" si="0"/>
        <v>41</v>
      </c>
    </row>
    <row r="28" spans="1:7" ht="15">
      <c r="A28" s="257"/>
      <c r="B28" s="249" t="s">
        <v>52</v>
      </c>
      <c r="C28" s="86">
        <f>(SLF!$BT$15/Pop!$D$25)*1000</f>
        <v>909.31055072191793</v>
      </c>
      <c r="D28" s="210">
        <f t="shared" si="0"/>
        <v>37</v>
      </c>
    </row>
    <row r="29" spans="1:7" ht="15">
      <c r="A29" s="257"/>
      <c r="B29" s="248" t="s">
        <v>53</v>
      </c>
      <c r="C29" s="121">
        <f>(SLF!$BW$15/Pop!$D$26)*1000</f>
        <v>924.5512956666837</v>
      </c>
      <c r="D29" s="211">
        <f t="shared" si="0"/>
        <v>36</v>
      </c>
    </row>
    <row r="30" spans="1:7" ht="15">
      <c r="A30" s="257"/>
      <c r="B30" s="249" t="s">
        <v>54</v>
      </c>
      <c r="C30" s="86">
        <f>(SLF!$BZ$15/Pop!$D$27)*1000</f>
        <v>1096.6075836610153</v>
      </c>
      <c r="D30" s="210">
        <f t="shared" si="0"/>
        <v>26</v>
      </c>
    </row>
    <row r="31" spans="1:7" ht="15">
      <c r="A31" s="257"/>
      <c r="B31" s="248" t="s">
        <v>55</v>
      </c>
      <c r="C31" s="121">
        <f>(SLF!$CC$15/Pop!$D$28)*1000</f>
        <v>1179.702528345168</v>
      </c>
      <c r="D31" s="211">
        <f t="shared" si="0"/>
        <v>20</v>
      </c>
      <c r="G31" s="15"/>
    </row>
    <row r="32" spans="1:7" ht="15">
      <c r="A32" s="257"/>
      <c r="B32" s="249" t="s">
        <v>56</v>
      </c>
      <c r="C32" s="86">
        <f>(SLF!$CF$15/Pop!$D$29)*1000</f>
        <v>1047.9689985220866</v>
      </c>
      <c r="D32" s="210">
        <f t="shared" si="0"/>
        <v>30</v>
      </c>
      <c r="G32" s="15"/>
    </row>
    <row r="33" spans="1:7" ht="15">
      <c r="A33" s="257"/>
      <c r="B33" s="248" t="s">
        <v>57</v>
      </c>
      <c r="C33" s="121">
        <f>(SLF!$CI$15/Pop!$D$30)*1000</f>
        <v>0</v>
      </c>
      <c r="D33" s="211" t="str">
        <f t="shared" si="0"/>
        <v>--</v>
      </c>
      <c r="G33" s="15"/>
    </row>
    <row r="34" spans="1:7" ht="15">
      <c r="A34" s="257"/>
      <c r="B34" s="249" t="s">
        <v>58</v>
      </c>
      <c r="C34" s="86">
        <f>(SLF!$CL$15/Pop!$D$31)*1000</f>
        <v>1167.2555180371044</v>
      </c>
      <c r="D34" s="210">
        <f t="shared" si="0"/>
        <v>21</v>
      </c>
      <c r="G34" s="15"/>
    </row>
    <row r="35" spans="1:7" ht="15">
      <c r="A35" s="257"/>
      <c r="B35" s="248" t="s">
        <v>59</v>
      </c>
      <c r="C35" s="121">
        <f>(SLF!$CO$15/Pop!$D$32)*1000</f>
        <v>1846.1575727399193</v>
      </c>
      <c r="D35" s="211">
        <f t="shared" si="0"/>
        <v>4</v>
      </c>
      <c r="G35" s="15"/>
    </row>
    <row r="36" spans="1:7" ht="15">
      <c r="A36" s="257"/>
      <c r="B36" s="249" t="s">
        <v>60</v>
      </c>
      <c r="C36" s="86">
        <f>(SLF!$CR$15/Pop!$D$33)*1000</f>
        <v>0</v>
      </c>
      <c r="D36" s="125" t="str">
        <f t="shared" si="0"/>
        <v>--</v>
      </c>
      <c r="G36" s="15"/>
    </row>
    <row r="37" spans="1:7" ht="15">
      <c r="A37" s="257"/>
      <c r="B37" s="248" t="s">
        <v>61</v>
      </c>
      <c r="C37" s="121">
        <f>(SLF!$CU$15/Pop!$D$34)*1000</f>
        <v>1079.1286040918067</v>
      </c>
      <c r="D37" s="211">
        <f t="shared" si="0"/>
        <v>28</v>
      </c>
      <c r="E37" s="68"/>
      <c r="G37" s="15"/>
    </row>
    <row r="38" spans="1:7" ht="15">
      <c r="A38" s="257"/>
      <c r="B38" s="249" t="s">
        <v>62</v>
      </c>
      <c r="C38" s="86">
        <f>(SLF!$CX$15/Pop!$D$35)*1000</f>
        <v>1603.8779112398761</v>
      </c>
      <c r="D38" s="210">
        <f t="shared" si="0"/>
        <v>6</v>
      </c>
      <c r="G38" s="15"/>
    </row>
    <row r="39" spans="1:7" ht="15">
      <c r="A39" s="257"/>
      <c r="B39" s="248" t="s">
        <v>63</v>
      </c>
      <c r="C39" s="121">
        <f>(SLF!$DA$15/Pop!$D$36)*1000</f>
        <v>1551.3245838501384</v>
      </c>
      <c r="D39" s="211">
        <f t="shared" si="0"/>
        <v>7</v>
      </c>
      <c r="G39" s="15"/>
    </row>
    <row r="40" spans="1:7" ht="15">
      <c r="A40" s="257"/>
      <c r="B40" s="249" t="s">
        <v>64</v>
      </c>
      <c r="C40" s="86">
        <f>(SLF!$DD$15/Pop!$D$37)*1000</f>
        <v>1026.05162207423</v>
      </c>
      <c r="D40" s="210">
        <f t="shared" si="0"/>
        <v>32</v>
      </c>
      <c r="G40" s="15"/>
    </row>
    <row r="41" spans="1:7" ht="15">
      <c r="A41" s="257"/>
      <c r="B41" s="248" t="s">
        <v>65</v>
      </c>
      <c r="C41" s="121">
        <f>(SLF!$DG$15/Pop!$D$38)*1000</f>
        <v>1475.9949998410966</v>
      </c>
      <c r="D41" s="211">
        <f t="shared" si="0"/>
        <v>10</v>
      </c>
      <c r="G41" s="15"/>
    </row>
    <row r="42" spans="1:7" ht="15">
      <c r="A42" s="257"/>
      <c r="B42" s="249" t="s">
        <v>66</v>
      </c>
      <c r="C42" s="86">
        <f>(SLF!$DJ$15/Pop!$D$39)*1000</f>
        <v>1337.4167929727114</v>
      </c>
      <c r="D42" s="210">
        <f t="shared" si="0"/>
        <v>15</v>
      </c>
      <c r="G42" s="15"/>
    </row>
    <row r="43" spans="1:7" ht="15">
      <c r="A43" s="257"/>
      <c r="B43" s="248" t="s">
        <v>67</v>
      </c>
      <c r="C43" s="121">
        <f>(SLF!$DM$15/Pop!$D$40)*1000</f>
        <v>1185.4403149029661</v>
      </c>
      <c r="D43" s="211">
        <f t="shared" si="0"/>
        <v>18</v>
      </c>
      <c r="G43" s="15"/>
    </row>
    <row r="44" spans="1:7" ht="15">
      <c r="A44" s="257"/>
      <c r="B44" s="249" t="s">
        <v>68</v>
      </c>
      <c r="C44" s="86">
        <f>(SLF!$DP$15/Pop!$D$41)*1000</f>
        <v>0</v>
      </c>
      <c r="D44" s="210" t="str">
        <f t="shared" si="0"/>
        <v>--</v>
      </c>
      <c r="G44" s="15"/>
    </row>
    <row r="45" spans="1:7" ht="15">
      <c r="A45" s="257"/>
      <c r="B45" s="248" t="s">
        <v>69</v>
      </c>
      <c r="C45" s="121">
        <f>(SLF!$DS$15/Pop!$D$42)*1000</f>
        <v>893.65094120635501</v>
      </c>
      <c r="D45" s="211">
        <f t="shared" si="0"/>
        <v>38</v>
      </c>
      <c r="G45" s="15"/>
    </row>
    <row r="46" spans="1:7" ht="15">
      <c r="A46" s="257"/>
      <c r="B46" s="249" t="s">
        <v>70</v>
      </c>
      <c r="C46" s="86">
        <f>(SLF!$DV$15/Pop!$D$43)*1000</f>
        <v>943.11708815829081</v>
      </c>
      <c r="D46" s="210">
        <f t="shared" si="0"/>
        <v>35</v>
      </c>
      <c r="G46" s="15"/>
    </row>
    <row r="47" spans="1:7" ht="15">
      <c r="A47" s="257"/>
      <c r="B47" s="248" t="s">
        <v>71</v>
      </c>
      <c r="C47" s="121">
        <f>(SLF!$DY$15/Pop!$D$44)*1000</f>
        <v>760.20544015307837</v>
      </c>
      <c r="D47" s="211">
        <f t="shared" si="0"/>
        <v>42</v>
      </c>
      <c r="G47" s="15"/>
    </row>
    <row r="48" spans="1:7" ht="15">
      <c r="A48" s="257"/>
      <c r="B48" s="249" t="s">
        <v>72</v>
      </c>
      <c r="C48" s="86">
        <f>(SLF!$EB$15/Pop!$D$45)*1000</f>
        <v>1647.5118117088789</v>
      </c>
      <c r="D48" s="210">
        <f t="shared" si="0"/>
        <v>5</v>
      </c>
      <c r="G48" s="15"/>
    </row>
    <row r="49" spans="1:7" ht="15">
      <c r="A49" s="257"/>
      <c r="B49" s="248" t="s">
        <v>73</v>
      </c>
      <c r="C49" s="121">
        <f>(SLF!$EE$15/Pop!$D$46)*1000</f>
        <v>1393.2930419386853</v>
      </c>
      <c r="D49" s="211">
        <f t="shared" si="0"/>
        <v>12</v>
      </c>
      <c r="E49" s="239"/>
      <c r="F49" s="239"/>
      <c r="G49" s="15"/>
    </row>
    <row r="50" spans="1:7" ht="15">
      <c r="A50" s="257"/>
      <c r="B50" s="249" t="s">
        <v>74</v>
      </c>
      <c r="C50" s="86">
        <f>(SLF!$EH$15/Pop!$D$47)*1000</f>
        <v>1426.1696361969794</v>
      </c>
      <c r="D50" s="210">
        <f t="shared" si="0"/>
        <v>11</v>
      </c>
      <c r="E50" s="239"/>
      <c r="F50" s="239"/>
      <c r="G50" s="15"/>
    </row>
    <row r="51" spans="1:7" ht="15">
      <c r="A51" s="257"/>
      <c r="B51" s="248" t="s">
        <v>75</v>
      </c>
      <c r="C51" s="121">
        <f>(SLF!$EK$15/Pop!$D$48)*1000</f>
        <v>1070.6647314088605</v>
      </c>
      <c r="D51" s="211">
        <f t="shared" si="0"/>
        <v>29</v>
      </c>
      <c r="E51" s="239"/>
      <c r="F51" s="239"/>
      <c r="G51" s="15"/>
    </row>
    <row r="52" spans="1:7" ht="15">
      <c r="A52" s="257"/>
      <c r="B52" s="249" t="s">
        <v>76</v>
      </c>
      <c r="C52" s="86">
        <f>(SLF!$EN$15/Pop!$D$49)*1000</f>
        <v>626.85881269765025</v>
      </c>
      <c r="D52" s="210">
        <f t="shared" si="0"/>
        <v>45</v>
      </c>
      <c r="E52" s="239"/>
      <c r="F52" s="239"/>
      <c r="G52" s="15"/>
    </row>
    <row r="53" spans="1:7" ht="15">
      <c r="A53" s="257"/>
      <c r="B53" s="248" t="s">
        <v>77</v>
      </c>
      <c r="C53" s="121">
        <f>(SLF!$EQ$15/Pop!$D$50)*1000</f>
        <v>641.56919021590375</v>
      </c>
      <c r="D53" s="211">
        <f t="shared" si="0"/>
        <v>44</v>
      </c>
      <c r="E53" s="239"/>
      <c r="F53" s="239"/>
      <c r="G53" s="15"/>
    </row>
    <row r="54" spans="1:7" ht="15">
      <c r="A54" s="257"/>
      <c r="B54" s="249" t="s">
        <v>78</v>
      </c>
      <c r="C54" s="86">
        <f>(SLF!$ET$15/Pop!$D$51)*1000</f>
        <v>2476.1541146696923</v>
      </c>
      <c r="D54" s="210">
        <f t="shared" si="0"/>
        <v>1</v>
      </c>
      <c r="E54" s="239"/>
      <c r="F54" s="239"/>
      <c r="G54" s="15"/>
    </row>
    <row r="55" spans="1:7" ht="15">
      <c r="A55" s="257"/>
      <c r="B55" s="248" t="s">
        <v>79</v>
      </c>
      <c r="C55" s="121">
        <f>(SLF!$EW$15/Pop!$D$52)*1000</f>
        <v>757.64646833765539</v>
      </c>
      <c r="D55" s="211">
        <f t="shared" si="0"/>
        <v>43</v>
      </c>
      <c r="E55" s="239"/>
      <c r="F55" s="239"/>
      <c r="G55" s="15"/>
    </row>
    <row r="56" spans="1:7" ht="15">
      <c r="A56" s="257"/>
      <c r="B56" s="249" t="s">
        <v>80</v>
      </c>
      <c r="C56" s="86">
        <f>(SLF!$EZ$15/Pop!$D$53)*1000</f>
        <v>968.60524881428012</v>
      </c>
      <c r="D56" s="210">
        <f t="shared" si="0"/>
        <v>34</v>
      </c>
      <c r="E56" s="239"/>
      <c r="F56" s="239"/>
      <c r="G56" s="15"/>
    </row>
    <row r="57" spans="1:7" ht="15">
      <c r="A57" s="257"/>
      <c r="B57" s="248" t="s">
        <v>81</v>
      </c>
      <c r="C57" s="121">
        <f>(SLF!$FC$15/Pop!$D$54)*1000</f>
        <v>1116.3224132629971</v>
      </c>
      <c r="D57" s="211">
        <f t="shared" si="0"/>
        <v>25</v>
      </c>
      <c r="E57" s="239"/>
      <c r="F57" s="239"/>
      <c r="G57" s="15"/>
    </row>
    <row r="58" spans="1:7" ht="15">
      <c r="A58" s="257"/>
      <c r="B58" s="214" t="s">
        <v>82</v>
      </c>
      <c r="C58" s="114">
        <f>(SLF!$AG$15/Pop!$D$55)*1000</f>
        <v>1967.1032110520332</v>
      </c>
      <c r="D58" s="428">
        <f>RANK(C58,$C$8:$C$58)</f>
        <v>3</v>
      </c>
      <c r="E58" s="239"/>
      <c r="F58" s="239"/>
      <c r="G58" s="15"/>
    </row>
    <row r="59" spans="1:7">
      <c r="D59" s="345"/>
      <c r="G59" s="15"/>
    </row>
    <row r="60" spans="1:7" s="451" customFormat="1">
      <c r="A60" s="451" t="s">
        <v>2237</v>
      </c>
      <c r="D60" s="523"/>
      <c r="G60" s="15"/>
    </row>
    <row r="61" spans="1:7">
      <c r="A61" s="727" t="s">
        <v>2360</v>
      </c>
      <c r="B61" s="727"/>
      <c r="C61" s="727"/>
      <c r="D61" s="727"/>
      <c r="E61" s="727"/>
      <c r="F61" s="727"/>
      <c r="G61" s="15"/>
    </row>
    <row r="62" spans="1:7" ht="15" customHeight="1">
      <c r="A62" s="727"/>
      <c r="B62" s="727"/>
      <c r="C62" s="727"/>
      <c r="D62" s="727"/>
      <c r="E62" s="727"/>
      <c r="F62" s="727"/>
      <c r="G62" s="15"/>
    </row>
    <row r="63" spans="1:7">
      <c r="A63" s="727"/>
      <c r="B63" s="727"/>
      <c r="C63" s="727"/>
      <c r="D63" s="727"/>
      <c r="E63" s="727"/>
      <c r="F63" s="727"/>
      <c r="G63" s="15"/>
    </row>
    <row r="64" spans="1:7">
      <c r="A64" s="727"/>
      <c r="B64" s="727"/>
      <c r="C64" s="727"/>
      <c r="D64" s="727"/>
      <c r="E64" s="727"/>
      <c r="F64" s="727"/>
      <c r="G64" s="15"/>
    </row>
    <row r="65" spans="1:7">
      <c r="G65" s="15"/>
    </row>
    <row r="66" spans="1:7">
      <c r="A66" s="239" t="s">
        <v>2343</v>
      </c>
      <c r="B66" s="239"/>
      <c r="C66" s="239"/>
      <c r="G66" s="15"/>
    </row>
    <row r="67" spans="1:7">
      <c r="B67" s="733"/>
      <c r="C67" s="733"/>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3"/>
  <sheetViews>
    <sheetView topLeftCell="A28" workbookViewId="0">
      <selection activeCell="D31" sqref="D31"/>
    </sheetView>
  </sheetViews>
  <sheetFormatPr baseColWidth="10" defaultColWidth="9.33203125" defaultRowHeight="14"/>
  <cols>
    <col min="1" max="1" width="15.6640625" style="239" customWidth="1"/>
    <col min="2" max="2" width="10.5" style="239" customWidth="1"/>
    <col min="3" max="3" width="19.5" style="437"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405</v>
      </c>
      <c r="C1" s="684"/>
      <c r="D1" s="684"/>
      <c r="I1" s="90"/>
      <c r="J1" s="90"/>
      <c r="K1" s="90"/>
      <c r="L1" s="90"/>
      <c r="M1" s="90"/>
    </row>
    <row r="2" spans="1:13" s="65" customFormat="1" ht="18">
      <c r="A2" s="700" t="s">
        <v>454</v>
      </c>
      <c r="B2" s="700"/>
      <c r="C2" s="700"/>
      <c r="D2" s="700"/>
      <c r="E2" s="700"/>
      <c r="I2" s="89"/>
      <c r="J2" s="89"/>
      <c r="K2" s="89"/>
      <c r="L2" s="89"/>
      <c r="M2" s="89"/>
    </row>
    <row r="3" spans="1:13" s="65" customFormat="1" ht="18">
      <c r="B3" s="700" t="s">
        <v>704</v>
      </c>
      <c r="C3" s="700"/>
      <c r="D3" s="700"/>
      <c r="I3" s="89"/>
      <c r="J3" s="89"/>
      <c r="K3" s="89"/>
      <c r="L3" s="89"/>
      <c r="M3" s="89"/>
    </row>
    <row r="4" spans="1:13">
      <c r="K4" s="103"/>
    </row>
    <row r="5" spans="1:13" s="50" customFormat="1" ht="15" customHeight="1">
      <c r="B5" s="216" t="s">
        <v>28</v>
      </c>
      <c r="C5" s="438" t="s">
        <v>455</v>
      </c>
      <c r="D5" s="51" t="s">
        <v>30</v>
      </c>
    </row>
    <row r="6" spans="1:13">
      <c r="B6" s="249" t="s">
        <v>32</v>
      </c>
      <c r="C6" s="500">
        <v>0.35938774126663525</v>
      </c>
      <c r="D6" s="105">
        <f t="shared" ref="D6:D55" si="0">RANK(C6,$C$6:$C$55)</f>
        <v>24</v>
      </c>
      <c r="E6" s="102"/>
      <c r="G6" s="206"/>
      <c r="I6" s="239"/>
      <c r="J6" s="239"/>
      <c r="K6" s="239"/>
      <c r="L6" s="239"/>
      <c r="M6" s="239"/>
    </row>
    <row r="7" spans="1:13">
      <c r="B7" s="248" t="s">
        <v>33</v>
      </c>
      <c r="C7" s="501" t="s">
        <v>337</v>
      </c>
      <c r="D7" s="119" t="s">
        <v>337</v>
      </c>
      <c r="E7" s="102"/>
      <c r="G7" s="206"/>
      <c r="I7" s="239"/>
      <c r="J7" s="239"/>
      <c r="K7" s="239"/>
      <c r="L7" s="239"/>
      <c r="M7" s="239"/>
    </row>
    <row r="8" spans="1:13">
      <c r="B8" s="249" t="s">
        <v>34</v>
      </c>
      <c r="C8" s="500">
        <v>0.37498693316100362</v>
      </c>
      <c r="D8" s="105">
        <f t="shared" si="0"/>
        <v>20</v>
      </c>
      <c r="E8" s="102"/>
      <c r="G8" s="206"/>
      <c r="I8" s="239"/>
      <c r="J8" s="239"/>
      <c r="K8" s="239"/>
      <c r="L8" s="239"/>
      <c r="M8" s="239"/>
    </row>
    <row r="9" spans="1:13">
      <c r="B9" s="248" t="s">
        <v>35</v>
      </c>
      <c r="C9" s="502">
        <v>0.42488144367774483</v>
      </c>
      <c r="D9" s="119">
        <f t="shared" si="0"/>
        <v>10</v>
      </c>
      <c r="E9" s="102"/>
      <c r="G9" s="206"/>
      <c r="I9" s="239"/>
      <c r="J9" s="239"/>
      <c r="K9" s="239"/>
      <c r="L9" s="239"/>
      <c r="M9" s="239"/>
    </row>
    <row r="10" spans="1:13">
      <c r="B10" s="249" t="s">
        <v>36</v>
      </c>
      <c r="C10" s="500">
        <v>0.24391427460966378</v>
      </c>
      <c r="D10" s="105">
        <f t="shared" si="0"/>
        <v>44</v>
      </c>
      <c r="E10" s="102"/>
      <c r="G10" s="206"/>
      <c r="I10" s="239"/>
      <c r="J10" s="239"/>
      <c r="K10" s="239"/>
      <c r="L10" s="239"/>
      <c r="M10" s="239"/>
    </row>
    <row r="11" spans="1:13">
      <c r="B11" s="248" t="s">
        <v>37</v>
      </c>
      <c r="C11" s="502">
        <v>0.34233585598871341</v>
      </c>
      <c r="D11" s="119">
        <f t="shared" si="0"/>
        <v>28</v>
      </c>
      <c r="E11" s="102"/>
      <c r="G11" s="206"/>
      <c r="I11" s="239"/>
      <c r="J11" s="239"/>
      <c r="K11" s="239"/>
      <c r="L11" s="239"/>
      <c r="M11" s="239"/>
    </row>
    <row r="12" spans="1:13">
      <c r="B12" s="249" t="s">
        <v>38</v>
      </c>
      <c r="C12" s="500">
        <v>0.26516813152825719</v>
      </c>
      <c r="D12" s="105">
        <f t="shared" si="0"/>
        <v>38</v>
      </c>
      <c r="E12" s="102"/>
      <c r="G12" s="206"/>
      <c r="I12" s="239"/>
      <c r="J12" s="239"/>
      <c r="K12" s="239"/>
      <c r="L12" s="239"/>
      <c r="M12" s="239"/>
    </row>
    <row r="13" spans="1:13">
      <c r="B13" s="248" t="s">
        <v>39</v>
      </c>
      <c r="C13" s="501" t="s">
        <v>337</v>
      </c>
      <c r="D13" s="119" t="s">
        <v>337</v>
      </c>
      <c r="E13" s="102"/>
      <c r="G13" s="206"/>
      <c r="I13" s="239"/>
      <c r="J13" s="239"/>
      <c r="K13" s="239"/>
      <c r="L13" s="239"/>
      <c r="M13" s="239"/>
    </row>
    <row r="14" spans="1:13">
      <c r="B14" s="249" t="s">
        <v>40</v>
      </c>
      <c r="C14" s="500">
        <v>0.42961307337221588</v>
      </c>
      <c r="D14" s="105">
        <f t="shared" si="0"/>
        <v>9</v>
      </c>
      <c r="E14" s="102"/>
      <c r="G14" s="206"/>
      <c r="I14" s="239"/>
      <c r="J14" s="239"/>
      <c r="K14" s="239"/>
      <c r="L14" s="239"/>
      <c r="M14" s="239"/>
    </row>
    <row r="15" spans="1:13">
      <c r="B15" s="248" t="s">
        <v>41</v>
      </c>
      <c r="C15" s="502">
        <v>0.31742526800541787</v>
      </c>
      <c r="D15" s="119">
        <f t="shared" si="0"/>
        <v>33</v>
      </c>
      <c r="E15" s="102"/>
      <c r="G15" s="206"/>
      <c r="I15" s="239"/>
      <c r="J15" s="239"/>
      <c r="K15" s="239"/>
      <c r="L15" s="239"/>
      <c r="M15" s="239"/>
    </row>
    <row r="16" spans="1:13">
      <c r="B16" s="249" t="s">
        <v>308</v>
      </c>
      <c r="C16" s="500">
        <v>1.0528611559545562</v>
      </c>
      <c r="D16" s="105">
        <f t="shared" si="0"/>
        <v>1</v>
      </c>
      <c r="E16" s="102"/>
      <c r="G16" s="206"/>
      <c r="I16" s="239"/>
      <c r="J16" s="239"/>
      <c r="K16" s="239"/>
      <c r="L16" s="239"/>
      <c r="M16" s="239"/>
    </row>
    <row r="17" spans="2:13">
      <c r="B17" s="248" t="s">
        <v>43</v>
      </c>
      <c r="C17" s="502">
        <v>0.39552711278018882</v>
      </c>
      <c r="D17" s="119">
        <f t="shared" si="0"/>
        <v>14</v>
      </c>
      <c r="E17" s="102"/>
      <c r="G17" s="206"/>
      <c r="I17" s="239"/>
      <c r="J17" s="239"/>
      <c r="K17" s="239"/>
      <c r="L17" s="239"/>
      <c r="M17" s="239"/>
    </row>
    <row r="18" spans="2:13">
      <c r="B18" s="249" t="s">
        <v>44</v>
      </c>
      <c r="C18" s="500">
        <v>0.27718853002962002</v>
      </c>
      <c r="D18" s="105">
        <f t="shared" si="0"/>
        <v>34</v>
      </c>
      <c r="E18" s="102"/>
      <c r="G18" s="206"/>
      <c r="I18" s="239"/>
      <c r="J18" s="239"/>
      <c r="K18" s="239"/>
      <c r="L18" s="239"/>
      <c r="M18" s="239"/>
    </row>
    <row r="19" spans="2:13">
      <c r="B19" s="248" t="s">
        <v>45</v>
      </c>
      <c r="C19" s="502">
        <v>0.38535965252659121</v>
      </c>
      <c r="D19" s="119">
        <f t="shared" si="0"/>
        <v>17</v>
      </c>
      <c r="E19" s="102"/>
      <c r="G19" s="206"/>
      <c r="I19" s="239"/>
      <c r="J19" s="239"/>
      <c r="K19" s="239"/>
      <c r="L19" s="239"/>
      <c r="M19" s="239"/>
    </row>
    <row r="20" spans="2:13">
      <c r="B20" s="249" t="s">
        <v>46</v>
      </c>
      <c r="C20" s="500">
        <v>0.36929159098716102</v>
      </c>
      <c r="D20" s="105">
        <f t="shared" si="0"/>
        <v>22</v>
      </c>
      <c r="E20" s="102"/>
      <c r="G20" s="206"/>
      <c r="I20" s="239"/>
      <c r="J20" s="239"/>
      <c r="K20" s="239"/>
      <c r="L20" s="239"/>
      <c r="M20" s="239"/>
    </row>
    <row r="21" spans="2:13">
      <c r="B21" s="248" t="s">
        <v>47</v>
      </c>
      <c r="C21" s="502">
        <v>0.35606811892888801</v>
      </c>
      <c r="D21" s="119">
        <f t="shared" si="0"/>
        <v>25</v>
      </c>
      <c r="E21" s="102"/>
      <c r="G21" s="206"/>
      <c r="I21" s="239"/>
      <c r="J21" s="239"/>
      <c r="K21" s="239"/>
      <c r="L21" s="239"/>
      <c r="M21" s="239"/>
    </row>
    <row r="22" spans="2:13">
      <c r="B22" s="249" t="s">
        <v>48</v>
      </c>
      <c r="C22" s="500">
        <v>0.37903684207036825</v>
      </c>
      <c r="D22" s="105">
        <f t="shared" si="0"/>
        <v>18</v>
      </c>
      <c r="E22" s="102"/>
      <c r="G22" s="206"/>
      <c r="I22" s="239"/>
      <c r="J22" s="239"/>
      <c r="K22" s="239"/>
      <c r="L22" s="239"/>
      <c r="M22" s="239"/>
    </row>
    <row r="23" spans="2:13">
      <c r="B23" s="248" t="s">
        <v>49</v>
      </c>
      <c r="C23" s="502">
        <v>0.41383015948173202</v>
      </c>
      <c r="D23" s="119">
        <f t="shared" si="0"/>
        <v>11</v>
      </c>
      <c r="E23" s="102"/>
      <c r="G23" s="206"/>
      <c r="I23" s="239"/>
      <c r="J23" s="239"/>
      <c r="K23" s="239"/>
      <c r="L23" s="239"/>
      <c r="M23" s="239"/>
    </row>
    <row r="24" spans="2:13">
      <c r="B24" s="249" t="s">
        <v>50</v>
      </c>
      <c r="C24" s="500">
        <v>0.43539164868844615</v>
      </c>
      <c r="D24" s="105">
        <f t="shared" si="0"/>
        <v>8</v>
      </c>
      <c r="E24" s="102"/>
      <c r="G24" s="206"/>
      <c r="I24" s="239"/>
      <c r="J24" s="239"/>
      <c r="K24" s="239"/>
      <c r="L24" s="239"/>
      <c r="M24" s="239"/>
    </row>
    <row r="25" spans="2:13">
      <c r="B25" s="248" t="s">
        <v>51</v>
      </c>
      <c r="C25" s="502">
        <v>0.25526765268898821</v>
      </c>
      <c r="D25" s="119">
        <f t="shared" si="0"/>
        <v>41</v>
      </c>
      <c r="E25" s="102"/>
      <c r="G25" s="206"/>
      <c r="I25" s="239"/>
      <c r="J25" s="239"/>
      <c r="K25" s="239"/>
      <c r="L25" s="239"/>
      <c r="M25" s="239"/>
    </row>
    <row r="26" spans="2:13">
      <c r="B26" s="249" t="s">
        <v>52</v>
      </c>
      <c r="C26" s="500">
        <v>0.22091690497818706</v>
      </c>
      <c r="D26" s="105">
        <f t="shared" si="0"/>
        <v>45</v>
      </c>
      <c r="E26" s="102"/>
      <c r="G26" s="206"/>
      <c r="I26" s="239"/>
      <c r="J26" s="239"/>
      <c r="K26" s="239"/>
      <c r="L26" s="239"/>
      <c r="M26" s="239"/>
    </row>
    <row r="27" spans="2:13">
      <c r="B27" s="248" t="s">
        <v>53</v>
      </c>
      <c r="C27" s="502">
        <v>0.34097803108544467</v>
      </c>
      <c r="D27" s="119">
        <f t="shared" si="0"/>
        <v>29</v>
      </c>
      <c r="E27" s="102"/>
      <c r="G27" s="206"/>
      <c r="I27" s="239"/>
      <c r="J27" s="239"/>
      <c r="K27" s="239"/>
      <c r="L27" s="239"/>
      <c r="M27" s="239"/>
    </row>
    <row r="28" spans="2:13">
      <c r="B28" s="249" t="s">
        <v>54</v>
      </c>
      <c r="C28" s="500">
        <v>0.32798944167834904</v>
      </c>
      <c r="D28" s="105">
        <f t="shared" si="0"/>
        <v>30</v>
      </c>
      <c r="E28" s="102"/>
      <c r="G28" s="206"/>
      <c r="I28" s="239"/>
      <c r="J28" s="239"/>
      <c r="K28" s="239"/>
      <c r="L28" s="239"/>
      <c r="M28" s="239"/>
    </row>
    <row r="29" spans="2:13">
      <c r="B29" s="248" t="s">
        <v>55</v>
      </c>
      <c r="C29" s="502">
        <v>0.46454545982121753</v>
      </c>
      <c r="D29" s="119">
        <f t="shared" si="0"/>
        <v>6</v>
      </c>
      <c r="E29" s="102"/>
      <c r="G29" s="206"/>
      <c r="I29" s="239"/>
      <c r="J29" s="239"/>
      <c r="K29" s="239"/>
      <c r="L29" s="239"/>
      <c r="M29" s="239"/>
    </row>
    <row r="30" spans="2:13">
      <c r="B30" s="249" t="s">
        <v>56</v>
      </c>
      <c r="C30" s="500">
        <v>0.31962764696895973</v>
      </c>
      <c r="D30" s="105">
        <f t="shared" si="0"/>
        <v>32</v>
      </c>
      <c r="E30" s="102"/>
      <c r="G30" s="206"/>
      <c r="I30" s="239"/>
      <c r="J30" s="239"/>
      <c r="K30" s="239"/>
      <c r="L30" s="239"/>
      <c r="M30" s="239"/>
    </row>
    <row r="31" spans="2:13">
      <c r="B31" s="248" t="s">
        <v>57</v>
      </c>
      <c r="C31" s="501" t="s">
        <v>337</v>
      </c>
      <c r="D31" s="119" t="s">
        <v>337</v>
      </c>
      <c r="E31" s="102"/>
      <c r="G31" s="206"/>
      <c r="I31" s="239"/>
      <c r="J31" s="239"/>
      <c r="K31" s="239"/>
      <c r="L31" s="239"/>
      <c r="M31" s="239"/>
    </row>
    <row r="32" spans="2:13">
      <c r="B32" s="249" t="s">
        <v>58</v>
      </c>
      <c r="C32" s="500">
        <v>0.34234374512584465</v>
      </c>
      <c r="D32" s="105">
        <f t="shared" si="0"/>
        <v>27</v>
      </c>
      <c r="E32" s="102"/>
      <c r="G32" s="206"/>
      <c r="I32" s="239"/>
      <c r="J32" s="239"/>
      <c r="K32" s="239"/>
      <c r="L32" s="239"/>
      <c r="M32" s="239"/>
    </row>
    <row r="33" spans="2:13">
      <c r="B33" s="248" t="s">
        <v>59</v>
      </c>
      <c r="C33" s="502">
        <v>0.54056737865312909</v>
      </c>
      <c r="D33" s="119">
        <f t="shared" si="0"/>
        <v>4</v>
      </c>
      <c r="E33" s="102"/>
      <c r="G33" s="206"/>
      <c r="I33" s="239"/>
      <c r="J33" s="239"/>
      <c r="K33" s="239"/>
      <c r="L33" s="239"/>
      <c r="M33" s="239"/>
    </row>
    <row r="34" spans="2:13">
      <c r="B34" s="249" t="s">
        <v>60</v>
      </c>
      <c r="C34" s="503" t="s">
        <v>337</v>
      </c>
      <c r="D34" s="105" t="s">
        <v>337</v>
      </c>
      <c r="E34" s="102"/>
      <c r="G34" s="206"/>
      <c r="I34" s="239"/>
      <c r="J34" s="239"/>
      <c r="K34" s="239"/>
      <c r="L34" s="239"/>
      <c r="M34" s="239"/>
    </row>
    <row r="35" spans="2:13">
      <c r="B35" s="248" t="s">
        <v>61</v>
      </c>
      <c r="C35" s="502">
        <v>0.2450607991725281</v>
      </c>
      <c r="D35" s="119">
        <f t="shared" si="0"/>
        <v>43</v>
      </c>
      <c r="E35" s="102"/>
      <c r="G35" s="206"/>
      <c r="I35" s="239"/>
      <c r="J35" s="239"/>
      <c r="K35" s="239"/>
      <c r="L35" s="239"/>
      <c r="M35" s="239"/>
    </row>
    <row r="36" spans="2:13">
      <c r="B36" s="249" t="s">
        <v>419</v>
      </c>
      <c r="C36" s="500">
        <v>0.57748405214930276</v>
      </c>
      <c r="D36" s="105">
        <f t="shared" si="0"/>
        <v>3</v>
      </c>
      <c r="E36" s="102"/>
      <c r="G36" s="206"/>
      <c r="I36" s="239"/>
      <c r="J36" s="239"/>
      <c r="K36" s="239"/>
      <c r="L36" s="239"/>
      <c r="M36" s="239"/>
    </row>
    <row r="37" spans="2:13">
      <c r="B37" s="248" t="s">
        <v>63</v>
      </c>
      <c r="C37" s="502">
        <v>0.27455299130142524</v>
      </c>
      <c r="D37" s="119">
        <f t="shared" si="0"/>
        <v>35</v>
      </c>
      <c r="E37" s="102"/>
      <c r="G37" s="206"/>
      <c r="I37" s="239"/>
      <c r="J37" s="239"/>
      <c r="K37" s="239"/>
      <c r="L37" s="239"/>
      <c r="M37" s="239"/>
    </row>
    <row r="38" spans="2:13">
      <c r="B38" s="249" t="s">
        <v>64</v>
      </c>
      <c r="C38" s="500">
        <v>0.3623465396872515</v>
      </c>
      <c r="D38" s="105">
        <f t="shared" si="0"/>
        <v>23</v>
      </c>
      <c r="E38" s="102"/>
      <c r="G38" s="206"/>
      <c r="I38" s="239"/>
      <c r="J38" s="239"/>
      <c r="K38" s="239"/>
      <c r="L38" s="239"/>
      <c r="M38" s="239"/>
    </row>
    <row r="39" spans="2:13">
      <c r="B39" s="248" t="s">
        <v>312</v>
      </c>
      <c r="C39" s="502">
        <v>0.48387054420005282</v>
      </c>
      <c r="D39" s="119">
        <f t="shared" si="0"/>
        <v>5</v>
      </c>
      <c r="E39" s="102"/>
      <c r="G39" s="206"/>
      <c r="I39" s="239"/>
      <c r="J39" s="239"/>
      <c r="K39" s="239"/>
      <c r="L39" s="239"/>
      <c r="M39" s="239"/>
    </row>
    <row r="40" spans="2:13">
      <c r="B40" s="249" t="s">
        <v>66</v>
      </c>
      <c r="C40" s="500">
        <v>0.39378553876759409</v>
      </c>
      <c r="D40" s="105">
        <f t="shared" si="0"/>
        <v>15</v>
      </c>
      <c r="E40" s="102"/>
      <c r="G40" s="206"/>
      <c r="I40" s="239"/>
      <c r="J40" s="239"/>
      <c r="K40" s="239"/>
      <c r="L40" s="239"/>
      <c r="M40" s="239"/>
    </row>
    <row r="41" spans="2:13">
      <c r="B41" s="248" t="s">
        <v>67</v>
      </c>
      <c r="C41" s="502">
        <v>0.32148119928254404</v>
      </c>
      <c r="D41" s="119">
        <f t="shared" si="0"/>
        <v>31</v>
      </c>
      <c r="E41" s="102"/>
      <c r="G41" s="206"/>
      <c r="I41" s="239"/>
      <c r="J41" s="239"/>
      <c r="K41" s="239"/>
      <c r="L41" s="239"/>
      <c r="M41" s="239"/>
    </row>
    <row r="42" spans="2:13">
      <c r="B42" s="249" t="s">
        <v>68</v>
      </c>
      <c r="C42" s="503" t="s">
        <v>337</v>
      </c>
      <c r="D42" s="105" t="s">
        <v>337</v>
      </c>
      <c r="E42" s="102"/>
      <c r="G42" s="206"/>
      <c r="I42" s="239"/>
      <c r="J42" s="239"/>
      <c r="K42" s="239"/>
      <c r="L42" s="239"/>
      <c r="M42" s="239"/>
    </row>
    <row r="43" spans="2:13">
      <c r="B43" s="248" t="s">
        <v>69</v>
      </c>
      <c r="C43" s="502">
        <v>0.26256569070183183</v>
      </c>
      <c r="D43" s="119">
        <f t="shared" si="0"/>
        <v>39</v>
      </c>
      <c r="E43" s="102"/>
      <c r="G43" s="206"/>
      <c r="I43" s="239"/>
      <c r="J43" s="239"/>
      <c r="K43" s="239"/>
      <c r="L43" s="239"/>
      <c r="M43" s="239"/>
    </row>
    <row r="44" spans="2:13">
      <c r="B44" s="249" t="s">
        <v>70</v>
      </c>
      <c r="C44" s="500">
        <v>0.26081972021260086</v>
      </c>
      <c r="D44" s="105">
        <f t="shared" si="0"/>
        <v>40</v>
      </c>
      <c r="E44" s="102"/>
      <c r="G44" s="206"/>
      <c r="I44" s="239"/>
      <c r="J44" s="239"/>
      <c r="K44" s="239"/>
      <c r="L44" s="239"/>
      <c r="M44" s="239"/>
    </row>
    <row r="45" spans="2:13">
      <c r="B45" s="248" t="s">
        <v>71</v>
      </c>
      <c r="C45" s="502">
        <v>0.27001982310161449</v>
      </c>
      <c r="D45" s="119">
        <f t="shared" si="0"/>
        <v>36</v>
      </c>
      <c r="E45" s="102"/>
      <c r="G45" s="206"/>
      <c r="I45" s="239"/>
      <c r="J45" s="239"/>
      <c r="K45" s="239"/>
      <c r="L45" s="239"/>
      <c r="M45" s="239"/>
    </row>
    <row r="46" spans="2:13">
      <c r="B46" s="249" t="s">
        <v>457</v>
      </c>
      <c r="C46" s="500">
        <v>0.62038344527194555</v>
      </c>
      <c r="D46" s="105">
        <f t="shared" si="0"/>
        <v>2</v>
      </c>
      <c r="E46" s="102"/>
      <c r="G46" s="206"/>
      <c r="I46" s="239"/>
      <c r="J46" s="239"/>
      <c r="K46" s="239"/>
      <c r="L46" s="239"/>
      <c r="M46" s="239"/>
    </row>
    <row r="47" spans="2:13">
      <c r="B47" s="248" t="s">
        <v>73</v>
      </c>
      <c r="C47" s="502">
        <v>0.34887146904943811</v>
      </c>
      <c r="D47" s="119">
        <f t="shared" si="0"/>
        <v>26</v>
      </c>
      <c r="E47" s="102"/>
      <c r="G47" s="206"/>
      <c r="I47" s="239"/>
      <c r="J47" s="239"/>
      <c r="K47" s="239"/>
      <c r="L47" s="239"/>
      <c r="M47" s="239"/>
    </row>
    <row r="48" spans="2:13">
      <c r="B48" s="249" t="s">
        <v>74</v>
      </c>
      <c r="C48" s="500">
        <v>0.40678218220636292</v>
      </c>
      <c r="D48" s="105">
        <f t="shared" si="0"/>
        <v>13</v>
      </c>
      <c r="E48" s="102"/>
      <c r="G48" s="206"/>
      <c r="I48" s="239"/>
      <c r="J48" s="239"/>
      <c r="K48" s="239"/>
      <c r="L48" s="239"/>
      <c r="M48" s="239"/>
    </row>
    <row r="49" spans="1:13">
      <c r="B49" s="248" t="s">
        <v>75</v>
      </c>
      <c r="C49" s="502">
        <v>0.41342053952449298</v>
      </c>
      <c r="D49" s="119">
        <f t="shared" si="0"/>
        <v>12</v>
      </c>
      <c r="E49" s="102"/>
      <c r="G49" s="206"/>
      <c r="I49" s="239"/>
      <c r="J49" s="239"/>
      <c r="K49" s="239"/>
      <c r="L49" s="239"/>
      <c r="M49" s="239"/>
    </row>
    <row r="50" spans="1:13">
      <c r="B50" s="249" t="s">
        <v>76</v>
      </c>
      <c r="C50" s="500">
        <v>0.25049090948122615</v>
      </c>
      <c r="D50" s="105">
        <f t="shared" si="0"/>
        <v>42</v>
      </c>
      <c r="E50" s="102"/>
      <c r="G50" s="206"/>
      <c r="I50" s="239"/>
      <c r="J50" s="239"/>
      <c r="K50" s="239"/>
      <c r="L50" s="239"/>
      <c r="M50" s="239"/>
    </row>
    <row r="51" spans="1:13">
      <c r="B51" s="248" t="s">
        <v>77</v>
      </c>
      <c r="C51" s="502">
        <v>0.26949182770676622</v>
      </c>
      <c r="D51" s="119">
        <f t="shared" si="0"/>
        <v>37</v>
      </c>
      <c r="E51" s="102"/>
      <c r="G51" s="206"/>
      <c r="I51" s="239"/>
      <c r="J51" s="239"/>
      <c r="K51" s="239"/>
      <c r="L51" s="239"/>
      <c r="M51" s="239"/>
    </row>
    <row r="52" spans="1:13">
      <c r="B52" s="249" t="s">
        <v>78</v>
      </c>
      <c r="C52" s="500">
        <v>0.39318673916733105</v>
      </c>
      <c r="D52" s="105">
        <f t="shared" si="0"/>
        <v>16</v>
      </c>
      <c r="E52" s="102"/>
      <c r="G52" s="206"/>
      <c r="I52" s="239"/>
      <c r="J52" s="239"/>
      <c r="K52" s="239"/>
      <c r="L52" s="239"/>
      <c r="M52" s="239"/>
    </row>
    <row r="53" spans="1:13">
      <c r="B53" s="248" t="s">
        <v>79</v>
      </c>
      <c r="C53" s="502">
        <v>0.37229743057295095</v>
      </c>
      <c r="D53" s="119">
        <f t="shared" si="0"/>
        <v>21</v>
      </c>
      <c r="E53" s="102"/>
      <c r="G53" s="206"/>
      <c r="I53" s="239"/>
      <c r="J53" s="239"/>
      <c r="K53" s="239"/>
      <c r="L53" s="239"/>
      <c r="M53" s="239"/>
    </row>
    <row r="54" spans="1:13">
      <c r="B54" s="249" t="s">
        <v>80</v>
      </c>
      <c r="C54" s="500">
        <v>0.37674875639089844</v>
      </c>
      <c r="D54" s="105">
        <f t="shared" si="0"/>
        <v>19</v>
      </c>
      <c r="E54" s="102"/>
      <c r="G54" s="206"/>
      <c r="I54" s="239"/>
      <c r="J54" s="239"/>
      <c r="K54" s="239"/>
      <c r="L54" s="239"/>
      <c r="M54" s="239"/>
    </row>
    <row r="55" spans="1:13">
      <c r="B55" s="248" t="s">
        <v>81</v>
      </c>
      <c r="C55" s="502">
        <v>0.44799811715809679</v>
      </c>
      <c r="D55" s="119">
        <f t="shared" si="0"/>
        <v>7</v>
      </c>
      <c r="E55" s="102"/>
      <c r="G55" s="206"/>
      <c r="I55" s="239"/>
      <c r="J55" s="239"/>
      <c r="K55" s="239"/>
      <c r="L55" s="239"/>
      <c r="M55" s="239"/>
    </row>
    <row r="56" spans="1:13">
      <c r="B56" s="101"/>
      <c r="C56" s="439"/>
      <c r="D56" s="101"/>
      <c r="K56" s="100"/>
    </row>
    <row r="57" spans="1:13" ht="29.25" customHeight="1">
      <c r="A57" s="66" t="s">
        <v>767</v>
      </c>
      <c r="H57" s="76"/>
      <c r="M57" s="239"/>
    </row>
    <row r="58" spans="1:13" ht="15" customHeight="1">
      <c r="A58" s="691" t="s">
        <v>456</v>
      </c>
      <c r="B58" s="691"/>
      <c r="C58" s="691"/>
      <c r="D58" s="691"/>
      <c r="H58" s="76"/>
      <c r="M58" s="239"/>
    </row>
    <row r="59" spans="1:13">
      <c r="A59" s="691"/>
      <c r="B59" s="691"/>
      <c r="C59" s="691"/>
      <c r="D59" s="691"/>
      <c r="H59" s="76"/>
      <c r="M59" s="239"/>
    </row>
    <row r="60" spans="1:13">
      <c r="A60" s="76" t="s">
        <v>766</v>
      </c>
    </row>
    <row r="63" spans="1:13">
      <c r="B63" s="444"/>
    </row>
  </sheetData>
  <mergeCells count="4">
    <mergeCell ref="B1:D1"/>
    <mergeCell ref="A2:E2"/>
    <mergeCell ref="B3:D3"/>
    <mergeCell ref="A58:D5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pageSetUpPr fitToPage="1"/>
  </sheetPr>
  <dimension ref="A1:K66"/>
  <sheetViews>
    <sheetView topLeftCell="A43" zoomScaleNormal="100" workbookViewId="0">
      <selection activeCell="H63" sqref="H63"/>
    </sheetView>
  </sheetViews>
  <sheetFormatPr baseColWidth="10" defaultColWidth="9.33203125" defaultRowHeight="14"/>
  <cols>
    <col min="1" max="1" width="15.6640625" style="239" customWidth="1"/>
    <col min="2" max="2" width="9.33203125" style="239"/>
    <col min="3" max="3" width="9.6640625" style="61" customWidth="1"/>
    <col min="4" max="4" width="15" style="239" customWidth="1"/>
    <col min="5" max="5" width="9.83203125" style="239" bestFit="1" customWidth="1"/>
    <col min="6" max="6" width="9.33203125" style="239"/>
    <col min="7" max="7" width="15.6640625" style="239" customWidth="1"/>
    <col min="8" max="16384" width="9.33203125" style="239"/>
  </cols>
  <sheetData>
    <row r="1" spans="2:10" ht="15" customHeight="1">
      <c r="B1" s="684" t="s">
        <v>406</v>
      </c>
      <c r="C1" s="684"/>
      <c r="D1" s="684"/>
      <c r="E1" s="684"/>
      <c r="F1" s="684"/>
    </row>
    <row r="2" spans="2:10" s="65" customFormat="1" ht="18">
      <c r="B2" s="704" t="s">
        <v>17</v>
      </c>
      <c r="C2" s="704"/>
      <c r="D2" s="704"/>
      <c r="E2" s="704"/>
      <c r="F2" s="704"/>
    </row>
    <row r="3" spans="2:10" s="65" customFormat="1" ht="18">
      <c r="B3" s="704" t="s">
        <v>404</v>
      </c>
      <c r="C3" s="704"/>
      <c r="D3" s="704"/>
      <c r="E3" s="704"/>
      <c r="F3" s="704"/>
    </row>
    <row r="4" spans="2:10" s="65" customFormat="1" ht="15" customHeight="1">
      <c r="B4" s="704" t="s">
        <v>2165</v>
      </c>
      <c r="C4" s="704"/>
      <c r="D4" s="704"/>
      <c r="E4" s="704"/>
      <c r="F4" s="704"/>
    </row>
    <row r="5" spans="2:10" s="65" customFormat="1" ht="15" customHeight="1">
      <c r="B5" s="382"/>
      <c r="C5" s="382"/>
      <c r="D5" s="382"/>
      <c r="E5" s="382"/>
    </row>
    <row r="6" spans="2:10" s="50" customFormat="1" ht="32.25" customHeight="1">
      <c r="B6" s="377" t="s">
        <v>28</v>
      </c>
      <c r="C6" s="51" t="s">
        <v>178</v>
      </c>
      <c r="D6" s="51" t="s">
        <v>179</v>
      </c>
      <c r="E6" s="377" t="s">
        <v>180</v>
      </c>
      <c r="F6" s="377" t="s">
        <v>30</v>
      </c>
    </row>
    <row r="7" spans="2:10">
      <c r="B7" s="249" t="s">
        <v>181</v>
      </c>
      <c r="C7" s="543">
        <v>0.184</v>
      </c>
      <c r="D7" s="526"/>
      <c r="E7" s="527"/>
      <c r="J7" s="62"/>
    </row>
    <row r="8" spans="2:10">
      <c r="B8" s="248" t="s">
        <v>32</v>
      </c>
      <c r="C8" s="535">
        <v>0.24</v>
      </c>
      <c r="D8" s="539">
        <v>3.2099999999999997E-2</v>
      </c>
      <c r="E8" s="539">
        <f>(C8+D8)</f>
        <v>0.27210000000000001</v>
      </c>
      <c r="F8" s="215">
        <f>RANK(E8,$E$8:$E$57)</f>
        <v>31</v>
      </c>
      <c r="H8" s="425"/>
    </row>
    <row r="9" spans="2:10">
      <c r="B9" s="249" t="s">
        <v>182</v>
      </c>
      <c r="C9" s="545">
        <v>8.9499999999999996E-2</v>
      </c>
      <c r="D9" s="541">
        <v>5.3999999999999999E-2</v>
      </c>
      <c r="E9" s="548">
        <f t="shared" ref="E9:E40" si="0">C9+D9</f>
        <v>0.14349999999999999</v>
      </c>
      <c r="F9" s="347">
        <f t="shared" ref="F9:F56" si="1">RANK(E9,$E$8:$E$57)</f>
        <v>50</v>
      </c>
      <c r="H9" s="425"/>
    </row>
    <row r="10" spans="2:10">
      <c r="B10" s="248" t="s">
        <v>34</v>
      </c>
      <c r="C10" s="535">
        <v>0.18</v>
      </c>
      <c r="D10" s="528">
        <v>0.01</v>
      </c>
      <c r="E10" s="528">
        <f t="shared" si="0"/>
        <v>0.19</v>
      </c>
      <c r="F10" s="215">
        <f t="shared" si="1"/>
        <v>46</v>
      </c>
    </row>
    <row r="11" spans="2:10">
      <c r="B11" s="249" t="s">
        <v>35</v>
      </c>
      <c r="C11" s="543">
        <v>0.245</v>
      </c>
      <c r="D11" s="540">
        <v>3.0000000000000001E-3</v>
      </c>
      <c r="E11" s="547">
        <f t="shared" si="0"/>
        <v>0.248</v>
      </c>
      <c r="F11" s="347">
        <f t="shared" si="1"/>
        <v>34</v>
      </c>
    </row>
    <row r="12" spans="2:10">
      <c r="B12" s="248" t="s">
        <v>36</v>
      </c>
      <c r="C12" s="544">
        <v>0.47299999999999998</v>
      </c>
      <c r="D12" s="539">
        <v>0.13300000000000001</v>
      </c>
      <c r="E12" s="539">
        <f t="shared" si="0"/>
        <v>0.60599999999999998</v>
      </c>
      <c r="F12" s="215">
        <f t="shared" si="1"/>
        <v>1</v>
      </c>
    </row>
    <row r="13" spans="2:10">
      <c r="B13" s="249" t="s">
        <v>37</v>
      </c>
      <c r="C13" s="534">
        <v>0.22</v>
      </c>
      <c r="D13" s="527">
        <v>0</v>
      </c>
      <c r="E13" s="529">
        <f t="shared" si="0"/>
        <v>0.22</v>
      </c>
      <c r="F13" s="347">
        <f t="shared" si="1"/>
        <v>41</v>
      </c>
    </row>
    <row r="14" spans="2:10">
      <c r="B14" s="248" t="s">
        <v>38</v>
      </c>
      <c r="C14" s="535">
        <v>0.25</v>
      </c>
      <c r="D14" s="539">
        <v>0.15129999999999999</v>
      </c>
      <c r="E14" s="539">
        <f t="shared" si="0"/>
        <v>0.40129999999999999</v>
      </c>
      <c r="F14" s="215">
        <f t="shared" si="1"/>
        <v>11</v>
      </c>
    </row>
    <row r="15" spans="2:10">
      <c r="B15" s="249" t="s">
        <v>39</v>
      </c>
      <c r="C15" s="534">
        <v>0.23</v>
      </c>
      <c r="D15" s="527">
        <v>0</v>
      </c>
      <c r="E15" s="529">
        <f t="shared" si="0"/>
        <v>0.23</v>
      </c>
      <c r="F15" s="347">
        <f t="shared" si="1"/>
        <v>38</v>
      </c>
      <c r="J15" s="451"/>
    </row>
    <row r="16" spans="2:10">
      <c r="B16" s="248" t="s">
        <v>40</v>
      </c>
      <c r="C16" s="535">
        <v>0.04</v>
      </c>
      <c r="D16" s="539">
        <v>0.38290000000000002</v>
      </c>
      <c r="E16" s="539">
        <f t="shared" si="0"/>
        <v>0.4229</v>
      </c>
      <c r="F16" s="215">
        <f t="shared" si="1"/>
        <v>8</v>
      </c>
    </row>
    <row r="17" spans="2:9">
      <c r="B17" s="249" t="s">
        <v>41</v>
      </c>
      <c r="C17" s="543">
        <v>0.27900000000000003</v>
      </c>
      <c r="D17" s="541">
        <v>6.5699999999999995E-2</v>
      </c>
      <c r="E17" s="548">
        <f t="shared" si="0"/>
        <v>0.34470000000000001</v>
      </c>
      <c r="F17" s="347">
        <f t="shared" si="1"/>
        <v>18</v>
      </c>
    </row>
    <row r="18" spans="2:9" ht="15">
      <c r="B18" s="248" t="s">
        <v>42</v>
      </c>
      <c r="C18" s="535">
        <v>0.16</v>
      </c>
      <c r="D18" s="539">
        <v>0.32369999999999999</v>
      </c>
      <c r="E18" s="539">
        <f t="shared" si="0"/>
        <v>0.48370000000000002</v>
      </c>
      <c r="F18" s="215">
        <f t="shared" si="1"/>
        <v>5</v>
      </c>
      <c r="I18" s="530"/>
    </row>
    <row r="19" spans="2:9">
      <c r="B19" s="249" t="s">
        <v>43</v>
      </c>
      <c r="C19" s="534">
        <v>0.32</v>
      </c>
      <c r="D19" s="527">
        <v>0.01</v>
      </c>
      <c r="E19" s="529">
        <f t="shared" si="0"/>
        <v>0.33</v>
      </c>
      <c r="F19" s="347">
        <f t="shared" si="1"/>
        <v>20</v>
      </c>
    </row>
    <row r="20" spans="2:9">
      <c r="B20" s="248" t="s">
        <v>44</v>
      </c>
      <c r="C20" s="535">
        <v>0.38</v>
      </c>
      <c r="D20" s="539">
        <v>0.1565</v>
      </c>
      <c r="E20" s="539">
        <f t="shared" si="0"/>
        <v>0.53649999999999998</v>
      </c>
      <c r="F20" s="215">
        <f t="shared" si="1"/>
        <v>3</v>
      </c>
    </row>
    <row r="21" spans="2:9">
      <c r="B21" s="249" t="s">
        <v>45</v>
      </c>
      <c r="C21" s="534">
        <v>0.3</v>
      </c>
      <c r="D21" s="541">
        <v>0.16619999999999999</v>
      </c>
      <c r="E21" s="548">
        <f t="shared" si="0"/>
        <v>0.46619999999999995</v>
      </c>
      <c r="F21" s="347">
        <f t="shared" si="1"/>
        <v>6</v>
      </c>
    </row>
    <row r="22" spans="2:9">
      <c r="B22" s="248" t="s">
        <v>46</v>
      </c>
      <c r="C22" s="544">
        <v>0.30499999999999999</v>
      </c>
      <c r="D22" s="528">
        <v>0</v>
      </c>
      <c r="E22" s="538">
        <f t="shared" si="0"/>
        <v>0.30499999999999999</v>
      </c>
      <c r="F22" s="215">
        <f t="shared" si="1"/>
        <v>25</v>
      </c>
    </row>
    <row r="23" spans="2:9">
      <c r="B23" s="249" t="s">
        <v>47</v>
      </c>
      <c r="C23" s="534">
        <v>0.24</v>
      </c>
      <c r="D23" s="542">
        <v>2.5000000000000001E-4</v>
      </c>
      <c r="E23" s="549">
        <f t="shared" si="0"/>
        <v>0.24024999999999999</v>
      </c>
      <c r="F23" s="347">
        <f t="shared" si="1"/>
        <v>35</v>
      </c>
    </row>
    <row r="24" spans="2:9">
      <c r="B24" s="248" t="s">
        <v>48</v>
      </c>
      <c r="C24" s="544">
        <v>0.246</v>
      </c>
      <c r="D24" s="538">
        <v>1.4E-2</v>
      </c>
      <c r="E24" s="528">
        <f t="shared" si="0"/>
        <v>0.26</v>
      </c>
      <c r="F24" s="215">
        <f t="shared" si="1"/>
        <v>33</v>
      </c>
    </row>
    <row r="25" spans="2:9">
      <c r="B25" s="249" t="s">
        <v>49</v>
      </c>
      <c r="C25" s="534">
        <v>0.2</v>
      </c>
      <c r="D25" s="541">
        <v>1E-4</v>
      </c>
      <c r="E25" s="548">
        <f t="shared" si="0"/>
        <v>0.2001</v>
      </c>
      <c r="F25" s="347">
        <f t="shared" si="1"/>
        <v>43</v>
      </c>
    </row>
    <row r="26" spans="2:9">
      <c r="B26" s="248" t="s">
        <v>50</v>
      </c>
      <c r="C26" s="535">
        <v>0.3</v>
      </c>
      <c r="D26" s="539">
        <v>1E-4</v>
      </c>
      <c r="E26" s="539">
        <f t="shared" si="0"/>
        <v>0.30009999999999998</v>
      </c>
      <c r="F26" s="215">
        <f t="shared" si="1"/>
        <v>27</v>
      </c>
    </row>
    <row r="27" spans="2:9">
      <c r="B27" s="249" t="s">
        <v>51</v>
      </c>
      <c r="C27" s="543">
        <v>0.26200000000000001</v>
      </c>
      <c r="D27" s="540">
        <v>0.105</v>
      </c>
      <c r="E27" s="547">
        <f t="shared" si="0"/>
        <v>0.36699999999999999</v>
      </c>
      <c r="F27" s="347">
        <f t="shared" si="1"/>
        <v>14</v>
      </c>
    </row>
    <row r="28" spans="2:9">
      <c r="B28" s="248" t="s">
        <v>52</v>
      </c>
      <c r="C28" s="535">
        <v>0.24</v>
      </c>
      <c r="D28" s="539">
        <v>2.5399999999999999E-2</v>
      </c>
      <c r="E28" s="539">
        <f t="shared" si="0"/>
        <v>0.26539999999999997</v>
      </c>
      <c r="F28" s="215">
        <f t="shared" si="1"/>
        <v>32</v>
      </c>
    </row>
    <row r="29" spans="2:9">
      <c r="B29" s="249" t="s">
        <v>53</v>
      </c>
      <c r="C29" s="543">
        <v>0.26300000000000001</v>
      </c>
      <c r="D29" s="541">
        <v>0.15679999999999999</v>
      </c>
      <c r="E29" s="548">
        <f t="shared" si="0"/>
        <v>0.41980000000000001</v>
      </c>
      <c r="F29" s="347">
        <f t="shared" si="1"/>
        <v>9</v>
      </c>
    </row>
    <row r="30" spans="2:9">
      <c r="B30" s="248" t="s">
        <v>54</v>
      </c>
      <c r="C30" s="544">
        <v>0.28499999999999998</v>
      </c>
      <c r="D30" s="538">
        <v>1E-3</v>
      </c>
      <c r="E30" s="538">
        <f t="shared" si="0"/>
        <v>0.28599999999999998</v>
      </c>
      <c r="F30" s="215">
        <f t="shared" si="1"/>
        <v>29</v>
      </c>
    </row>
    <row r="31" spans="2:9">
      <c r="B31" s="249" t="s">
        <v>55</v>
      </c>
      <c r="C31" s="534">
        <v>0.18</v>
      </c>
      <c r="D31" s="541">
        <v>7.9000000000000008E-3</v>
      </c>
      <c r="E31" s="548">
        <f t="shared" si="0"/>
        <v>0.18789999999999998</v>
      </c>
      <c r="F31" s="347">
        <f t="shared" si="1"/>
        <v>48</v>
      </c>
    </row>
    <row r="32" spans="2:9">
      <c r="B32" s="248" t="s">
        <v>56</v>
      </c>
      <c r="C32" s="535">
        <v>0.17</v>
      </c>
      <c r="D32" s="539">
        <v>4.1999999999999997E-3</v>
      </c>
      <c r="E32" s="539">
        <f t="shared" si="0"/>
        <v>0.17420000000000002</v>
      </c>
      <c r="F32" s="215">
        <f t="shared" si="1"/>
        <v>49</v>
      </c>
    </row>
    <row r="33" spans="2:6">
      <c r="B33" s="249" t="s">
        <v>57</v>
      </c>
      <c r="C33" s="543">
        <v>0.32</v>
      </c>
      <c r="D33" s="541">
        <v>7.4999999999999997E-3</v>
      </c>
      <c r="E33" s="548">
        <f t="shared" si="0"/>
        <v>0.32750000000000001</v>
      </c>
      <c r="F33" s="347">
        <f t="shared" si="1"/>
        <v>22</v>
      </c>
    </row>
    <row r="34" spans="2:6">
      <c r="B34" s="248" t="s">
        <v>58</v>
      </c>
      <c r="C34" s="544">
        <v>0.29299999999999998</v>
      </c>
      <c r="D34" s="538">
        <v>8.9999999999999993E-3</v>
      </c>
      <c r="E34" s="538">
        <f t="shared" si="0"/>
        <v>0.30199999999999999</v>
      </c>
      <c r="F34" s="215">
        <f t="shared" si="1"/>
        <v>26</v>
      </c>
    </row>
    <row r="35" spans="2:6">
      <c r="B35" s="249" t="s">
        <v>59</v>
      </c>
      <c r="C35" s="534">
        <v>0.23</v>
      </c>
      <c r="D35" s="541">
        <v>0.10780000000000001</v>
      </c>
      <c r="E35" s="548">
        <f t="shared" si="0"/>
        <v>0.33779999999999999</v>
      </c>
      <c r="F35" s="347">
        <f t="shared" si="1"/>
        <v>19</v>
      </c>
    </row>
    <row r="36" spans="2:6">
      <c r="B36" s="248" t="s">
        <v>60</v>
      </c>
      <c r="C36" s="544">
        <v>0.222</v>
      </c>
      <c r="D36" s="539">
        <v>1.6299999999999999E-2</v>
      </c>
      <c r="E36" s="539">
        <f t="shared" si="0"/>
        <v>0.23830000000000001</v>
      </c>
      <c r="F36" s="215">
        <f t="shared" si="1"/>
        <v>37</v>
      </c>
    </row>
    <row r="37" spans="2:6">
      <c r="B37" s="249" t="s">
        <v>61</v>
      </c>
      <c r="C37" s="543">
        <v>0.105</v>
      </c>
      <c r="D37" s="540">
        <v>0.309</v>
      </c>
      <c r="E37" s="547">
        <f t="shared" si="0"/>
        <v>0.41399999999999998</v>
      </c>
      <c r="F37" s="347">
        <f t="shared" si="1"/>
        <v>10</v>
      </c>
    </row>
    <row r="38" spans="2:6">
      <c r="B38" s="248" t="s">
        <v>62</v>
      </c>
      <c r="C38" s="535">
        <v>0.17</v>
      </c>
      <c r="D38" s="539">
        <v>1.8800000000000001E-2</v>
      </c>
      <c r="E38" s="539">
        <f t="shared" si="0"/>
        <v>0.18880000000000002</v>
      </c>
      <c r="F38" s="215">
        <f t="shared" si="1"/>
        <v>47</v>
      </c>
    </row>
    <row r="39" spans="2:6">
      <c r="B39" s="249" t="s">
        <v>63</v>
      </c>
      <c r="C39" s="545">
        <v>8.0500000000000002E-2</v>
      </c>
      <c r="D39" s="541">
        <v>0.36980000000000002</v>
      </c>
      <c r="E39" s="548">
        <f t="shared" si="0"/>
        <v>0.45030000000000003</v>
      </c>
      <c r="F39" s="347">
        <f t="shared" si="1"/>
        <v>7</v>
      </c>
    </row>
    <row r="40" spans="2:6">
      <c r="B40" s="248" t="s">
        <v>64</v>
      </c>
      <c r="C40" s="544">
        <v>0.36099999999999999</v>
      </c>
      <c r="D40" s="539">
        <v>2.5000000000000001E-3</v>
      </c>
      <c r="E40" s="539">
        <f t="shared" si="0"/>
        <v>0.36349999999999999</v>
      </c>
      <c r="F40" s="215">
        <f t="shared" si="1"/>
        <v>15</v>
      </c>
    </row>
    <row r="41" spans="2:6">
      <c r="B41" s="249" t="s">
        <v>65</v>
      </c>
      <c r="C41" s="534">
        <v>0.23</v>
      </c>
      <c r="D41" s="527">
        <v>0</v>
      </c>
      <c r="E41" s="529">
        <f t="shared" ref="E41:E58" si="2">C41+D41</f>
        <v>0.23</v>
      </c>
      <c r="F41" s="347">
        <f t="shared" si="1"/>
        <v>38</v>
      </c>
    </row>
    <row r="42" spans="2:6">
      <c r="B42" s="248" t="s">
        <v>66</v>
      </c>
      <c r="C42" s="544">
        <v>0.38500000000000001</v>
      </c>
      <c r="D42" s="539">
        <v>1E-4</v>
      </c>
      <c r="E42" s="539">
        <f t="shared" si="2"/>
        <v>0.3851</v>
      </c>
      <c r="F42" s="215">
        <f t="shared" si="1"/>
        <v>12</v>
      </c>
    </row>
    <row r="43" spans="2:6">
      <c r="B43" s="249" t="s">
        <v>67</v>
      </c>
      <c r="C43" s="534">
        <v>0.19</v>
      </c>
      <c r="D43" s="527">
        <v>0.01</v>
      </c>
      <c r="E43" s="529">
        <f t="shared" si="2"/>
        <v>0.2</v>
      </c>
      <c r="F43" s="347">
        <f t="shared" si="1"/>
        <v>44</v>
      </c>
    </row>
    <row r="44" spans="2:6">
      <c r="B44" s="248" t="s">
        <v>68</v>
      </c>
      <c r="C44" s="535">
        <v>0.34</v>
      </c>
      <c r="D44" s="539">
        <v>2.8199999999999999E-2</v>
      </c>
      <c r="E44" s="539">
        <f t="shared" si="2"/>
        <v>0.36820000000000003</v>
      </c>
      <c r="F44" s="215">
        <f t="shared" si="1"/>
        <v>13</v>
      </c>
    </row>
    <row r="45" spans="2:6">
      <c r="B45" s="249" t="s">
        <v>69</v>
      </c>
      <c r="C45" s="534">
        <v>0</v>
      </c>
      <c r="D45" s="540">
        <v>0.58699999999999997</v>
      </c>
      <c r="E45" s="547">
        <f t="shared" si="2"/>
        <v>0.58699999999999997</v>
      </c>
      <c r="F45" s="347">
        <f t="shared" si="1"/>
        <v>2</v>
      </c>
    </row>
    <row r="46" spans="2:6">
      <c r="B46" s="248" t="s">
        <v>70</v>
      </c>
      <c r="C46" s="535">
        <v>0.34</v>
      </c>
      <c r="D46" s="528">
        <v>0.01</v>
      </c>
      <c r="E46" s="528">
        <f t="shared" si="2"/>
        <v>0.35000000000000003</v>
      </c>
      <c r="F46" s="215">
        <f t="shared" si="1"/>
        <v>17</v>
      </c>
    </row>
    <row r="47" spans="2:6">
      <c r="B47" s="249" t="s">
        <v>71</v>
      </c>
      <c r="C47" s="534">
        <v>0.22</v>
      </c>
      <c r="D47" s="541">
        <v>7.4999999999999997E-3</v>
      </c>
      <c r="E47" s="548">
        <f t="shared" si="2"/>
        <v>0.22750000000000001</v>
      </c>
      <c r="F47" s="347">
        <f t="shared" si="1"/>
        <v>40</v>
      </c>
    </row>
    <row r="48" spans="2:6">
      <c r="B48" s="248" t="s">
        <v>72</v>
      </c>
      <c r="C48" s="535">
        <v>0.28000000000000003</v>
      </c>
      <c r="D48" s="528">
        <v>0.02</v>
      </c>
      <c r="E48" s="528">
        <f t="shared" si="2"/>
        <v>0.30000000000000004</v>
      </c>
      <c r="F48" s="215">
        <f t="shared" si="1"/>
        <v>28</v>
      </c>
    </row>
    <row r="49" spans="1:11">
      <c r="B49" s="249" t="s">
        <v>73</v>
      </c>
      <c r="C49" s="534">
        <v>0.26</v>
      </c>
      <c r="D49" s="540">
        <v>1.4E-2</v>
      </c>
      <c r="E49" s="547">
        <f t="shared" si="2"/>
        <v>0.27400000000000002</v>
      </c>
      <c r="F49" s="347">
        <f t="shared" si="1"/>
        <v>30</v>
      </c>
    </row>
    <row r="50" spans="1:11">
      <c r="B50" s="248" t="s">
        <v>74</v>
      </c>
      <c r="C50" s="535">
        <v>0.2</v>
      </c>
      <c r="D50" s="528">
        <v>0</v>
      </c>
      <c r="E50" s="528">
        <f t="shared" si="2"/>
        <v>0.2</v>
      </c>
      <c r="F50" s="215">
        <f t="shared" si="1"/>
        <v>44</v>
      </c>
    </row>
    <row r="51" spans="1:11">
      <c r="B51" s="249" t="s">
        <v>75</v>
      </c>
      <c r="C51" s="543">
        <v>0.311</v>
      </c>
      <c r="D51" s="541">
        <v>1E-4</v>
      </c>
      <c r="E51" s="548">
        <f t="shared" si="2"/>
        <v>0.31109999999999999</v>
      </c>
      <c r="F51" s="347">
        <f t="shared" si="1"/>
        <v>23</v>
      </c>
    </row>
    <row r="52" spans="1:11">
      <c r="B52" s="248" t="s">
        <v>76</v>
      </c>
      <c r="C52" s="544">
        <v>0.121</v>
      </c>
      <c r="D52" s="539">
        <v>0.18709999999999999</v>
      </c>
      <c r="E52" s="539">
        <f t="shared" si="2"/>
        <v>0.30809999999999998</v>
      </c>
      <c r="F52" s="215">
        <f t="shared" si="1"/>
        <v>24</v>
      </c>
    </row>
    <row r="53" spans="1:11">
      <c r="B53" s="249" t="s">
        <v>77</v>
      </c>
      <c r="C53" s="543">
        <v>0.16200000000000001</v>
      </c>
      <c r="D53" s="541">
        <v>5.7500000000000002E-2</v>
      </c>
      <c r="E53" s="548">
        <f t="shared" si="2"/>
        <v>0.2195</v>
      </c>
      <c r="F53" s="347">
        <f t="shared" si="1"/>
        <v>42</v>
      </c>
    </row>
    <row r="54" spans="1:11">
      <c r="B54" s="248" t="s">
        <v>78</v>
      </c>
      <c r="C54" s="544">
        <v>0.49399999999999999</v>
      </c>
      <c r="D54" s="528">
        <v>0</v>
      </c>
      <c r="E54" s="538">
        <f t="shared" si="2"/>
        <v>0.49399999999999999</v>
      </c>
      <c r="F54" s="215">
        <f t="shared" si="1"/>
        <v>4</v>
      </c>
    </row>
    <row r="55" spans="1:11">
      <c r="B55" s="249" t="s">
        <v>79</v>
      </c>
      <c r="C55" s="543">
        <v>0.20499999999999999</v>
      </c>
      <c r="D55" s="540">
        <v>0.152</v>
      </c>
      <c r="E55" s="547">
        <f t="shared" si="2"/>
        <v>0.35699999999999998</v>
      </c>
      <c r="F55" s="347">
        <f t="shared" si="1"/>
        <v>16</v>
      </c>
    </row>
    <row r="56" spans="1:11">
      <c r="B56" s="248" t="s">
        <v>80</v>
      </c>
      <c r="C56" s="544">
        <v>0.309</v>
      </c>
      <c r="D56" s="528">
        <v>0.02</v>
      </c>
      <c r="E56" s="538">
        <f t="shared" si="2"/>
        <v>0.32900000000000001</v>
      </c>
      <c r="F56" s="215">
        <f t="shared" si="1"/>
        <v>21</v>
      </c>
    </row>
    <row r="57" spans="1:11">
      <c r="B57" s="249" t="s">
        <v>81</v>
      </c>
      <c r="C57" s="536">
        <v>0.23</v>
      </c>
      <c r="D57" s="527">
        <v>0.01</v>
      </c>
      <c r="E57" s="529">
        <f t="shared" si="2"/>
        <v>0.24000000000000002</v>
      </c>
      <c r="F57" s="347">
        <f>RANK(E57,$E$8:$E$57)</f>
        <v>36</v>
      </c>
    </row>
    <row r="58" spans="1:11">
      <c r="B58" s="248" t="s">
        <v>82</v>
      </c>
      <c r="C58" s="546">
        <v>0.23499999999999999</v>
      </c>
      <c r="D58" s="528">
        <v>0</v>
      </c>
      <c r="E58" s="538">
        <f t="shared" si="2"/>
        <v>0.23499999999999999</v>
      </c>
      <c r="F58" s="537">
        <f>-RANK(E58,$E$8:$E$58)</f>
        <v>-38</v>
      </c>
    </row>
    <row r="59" spans="1:11">
      <c r="C59" s="239"/>
    </row>
    <row r="60" spans="1:11" ht="72" customHeight="1">
      <c r="A60" s="734" t="s">
        <v>2245</v>
      </c>
      <c r="B60" s="734"/>
      <c r="C60" s="734"/>
      <c r="D60" s="734"/>
      <c r="E60" s="734"/>
      <c r="F60" s="734"/>
      <c r="G60" s="734"/>
      <c r="H60" s="390"/>
      <c r="I60" s="390"/>
      <c r="J60" s="390"/>
      <c r="K60" s="390"/>
    </row>
    <row r="61" spans="1:11" ht="114.75" customHeight="1">
      <c r="A61" s="692" t="s">
        <v>2369</v>
      </c>
      <c r="B61" s="692"/>
      <c r="C61" s="692"/>
      <c r="D61" s="692"/>
      <c r="E61" s="692"/>
      <c r="F61" s="692"/>
      <c r="G61" s="692"/>
    </row>
    <row r="62" spans="1:11">
      <c r="A62" s="239" t="s">
        <v>2246</v>
      </c>
      <c r="C62" s="239"/>
    </row>
    <row r="66" spans="2:3">
      <c r="B66" s="389"/>
      <c r="C66" s="389"/>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D31" sqref="D31"/>
    </sheetView>
  </sheetViews>
  <sheetFormatPr baseColWidth="10" defaultColWidth="9.33203125" defaultRowHeight="14"/>
  <cols>
    <col min="1" max="1" width="9.6640625" style="223" customWidth="1"/>
    <col min="2" max="2" width="11" style="78" customWidth="1"/>
    <col min="3" max="3" width="11.6640625" style="223" customWidth="1"/>
    <col min="4" max="4" width="19" style="405" customWidth="1"/>
    <col min="5" max="5" width="15.6640625" style="223" customWidth="1"/>
    <col min="6" max="7" width="9.33203125" style="223"/>
    <col min="8" max="8" width="11.33203125" style="223" bestFit="1" customWidth="1"/>
    <col min="9" max="16384" width="9.33203125" style="223"/>
  </cols>
  <sheetData>
    <row r="1" spans="1:10" s="220" customFormat="1">
      <c r="A1" s="312"/>
      <c r="B1" s="81"/>
      <c r="C1" s="312" t="s">
        <v>407</v>
      </c>
      <c r="D1" s="404"/>
      <c r="E1" s="312"/>
      <c r="F1" s="312"/>
      <c r="G1" s="312"/>
      <c r="H1" s="312"/>
      <c r="I1" s="312"/>
      <c r="J1" s="312"/>
    </row>
    <row r="2" spans="1:10" s="222" customFormat="1" ht="18">
      <c r="A2" s="230" t="s">
        <v>183</v>
      </c>
      <c r="B2" s="230"/>
      <c r="C2" s="230"/>
      <c r="D2" s="230"/>
      <c r="E2" s="230"/>
      <c r="F2" s="321"/>
      <c r="G2" s="321"/>
      <c r="H2" s="321"/>
      <c r="I2" s="321"/>
      <c r="J2" s="321"/>
    </row>
    <row r="3" spans="1:10" s="222" customFormat="1" ht="18">
      <c r="A3" s="700" t="s">
        <v>184</v>
      </c>
      <c r="B3" s="700"/>
      <c r="C3" s="700"/>
      <c r="D3" s="700"/>
      <c r="E3" s="700"/>
      <c r="F3" s="700"/>
      <c r="G3" s="321"/>
      <c r="H3" s="321"/>
      <c r="I3" s="321"/>
      <c r="J3" s="321"/>
    </row>
    <row r="4" spans="1:10" s="221" customFormat="1" ht="18">
      <c r="A4" s="320"/>
      <c r="B4" s="704" t="s">
        <v>704</v>
      </c>
      <c r="C4" s="704"/>
      <c r="D4" s="704"/>
      <c r="E4" s="320"/>
      <c r="F4" s="320"/>
      <c r="G4" s="320"/>
      <c r="H4" s="79"/>
      <c r="I4" s="79"/>
      <c r="J4" s="323"/>
    </row>
    <row r="5" spans="1:10">
      <c r="A5" s="323"/>
      <c r="B5" s="208"/>
      <c r="C5" s="323"/>
      <c r="E5" s="323"/>
      <c r="F5" s="323"/>
      <c r="G5" s="323"/>
      <c r="H5" s="79"/>
      <c r="I5" s="79"/>
      <c r="J5" s="323"/>
    </row>
    <row r="6" spans="1:10" s="56" customFormat="1" ht="45">
      <c r="A6" s="228" t="s">
        <v>28</v>
      </c>
      <c r="B6" s="229" t="s">
        <v>333</v>
      </c>
      <c r="C6" s="229" t="s">
        <v>30</v>
      </c>
      <c r="D6" s="229" t="s">
        <v>185</v>
      </c>
      <c r="E6" s="229" t="s">
        <v>186</v>
      </c>
      <c r="F6" s="229" t="s">
        <v>30</v>
      </c>
    </row>
    <row r="7" spans="1:10">
      <c r="A7" s="215" t="s">
        <v>31</v>
      </c>
      <c r="B7" s="266">
        <f>SLF!D161</f>
        <v>0.40811633085358567</v>
      </c>
      <c r="C7" s="362"/>
      <c r="D7" s="205">
        <f>SLF!D162</f>
        <v>0.12891083940805809</v>
      </c>
      <c r="E7" s="266">
        <f t="shared" ref="E7:E38" si="0">B7+D7</f>
        <v>0.53702717026164382</v>
      </c>
      <c r="F7" s="234"/>
      <c r="G7" s="323"/>
      <c r="H7" s="323"/>
      <c r="I7" s="323"/>
      <c r="J7" s="323"/>
    </row>
    <row r="8" spans="1:10">
      <c r="A8" s="249" t="s">
        <v>32</v>
      </c>
      <c r="B8" s="361">
        <f>SLF!I161</f>
        <v>0.3646951115903862</v>
      </c>
      <c r="C8" s="359">
        <f>RANK(B8,$B$8:$B$57)</f>
        <v>27</v>
      </c>
      <c r="D8" s="204">
        <f>(SLF!I$158/SLF!I$159)</f>
        <v>9.1119820209057591E-3</v>
      </c>
      <c r="E8" s="372">
        <f t="shared" si="0"/>
        <v>0.37380709361129194</v>
      </c>
      <c r="F8" s="232">
        <f>RANK(E8,$E$8:$E$57)</f>
        <v>38</v>
      </c>
      <c r="G8" s="323"/>
      <c r="H8" s="323"/>
      <c r="I8" s="323"/>
      <c r="J8" s="323"/>
    </row>
    <row r="9" spans="1:10">
      <c r="A9" s="459" t="s">
        <v>33</v>
      </c>
      <c r="B9" s="266">
        <f>SLF!L161</f>
        <v>7.6314106735628148E-2</v>
      </c>
      <c r="C9" s="332">
        <f t="shared" ref="C9:C57" si="1">RANK(B9,$B$8:$B$57)</f>
        <v>50</v>
      </c>
      <c r="D9" s="205">
        <f>(SLF!L162)</f>
        <v>5.4789578818110314E-2</v>
      </c>
      <c r="E9" s="266">
        <f t="shared" si="0"/>
        <v>0.13110368555373847</v>
      </c>
      <c r="F9" s="360">
        <f t="shared" ref="F9:F57" si="2">RANK(E9,$E$8:$E$57)</f>
        <v>50</v>
      </c>
      <c r="G9" s="323"/>
      <c r="H9" s="323"/>
      <c r="I9" s="323"/>
      <c r="J9" s="323"/>
    </row>
    <row r="10" spans="1:10">
      <c r="A10" s="143" t="s">
        <v>34</v>
      </c>
      <c r="B10" s="267">
        <f>SLF!O161</f>
        <v>0.42551913044166662</v>
      </c>
      <c r="C10" s="359">
        <f t="shared" si="1"/>
        <v>17</v>
      </c>
      <c r="D10" s="370">
        <f>(SLF!O162)</f>
        <v>1.5295249253861318E-2</v>
      </c>
      <c r="E10" s="372">
        <f t="shared" si="0"/>
        <v>0.44081437969552795</v>
      </c>
      <c r="F10" s="232">
        <f t="shared" si="2"/>
        <v>29</v>
      </c>
      <c r="G10" s="323"/>
      <c r="H10" s="487"/>
      <c r="I10" s="323"/>
      <c r="J10" s="323"/>
    </row>
    <row r="11" spans="1:10">
      <c r="A11" s="248" t="s">
        <v>35</v>
      </c>
      <c r="B11" s="266">
        <f>SLF!R161</f>
        <v>0.31508891829447389</v>
      </c>
      <c r="C11" s="332">
        <f t="shared" si="1"/>
        <v>36</v>
      </c>
      <c r="D11" s="335">
        <f>SLF!R162</f>
        <v>5.7417304108322237E-3</v>
      </c>
      <c r="E11" s="266">
        <f t="shared" si="0"/>
        <v>0.32083064870530609</v>
      </c>
      <c r="F11" s="360">
        <f t="shared" si="2"/>
        <v>45</v>
      </c>
      <c r="G11" s="323"/>
      <c r="H11" s="323"/>
      <c r="I11" s="323"/>
      <c r="J11" s="323"/>
    </row>
    <row r="12" spans="1:10">
      <c r="A12" s="249" t="s">
        <v>36</v>
      </c>
      <c r="B12" s="267">
        <f>SLF!U161</f>
        <v>0.57113400840588147</v>
      </c>
      <c r="C12" s="359">
        <f t="shared" si="1"/>
        <v>6</v>
      </c>
      <c r="D12" s="336">
        <f>SLF!U162</f>
        <v>0.10838892259194439</v>
      </c>
      <c r="E12" s="372">
        <f t="shared" si="0"/>
        <v>0.6795229309978259</v>
      </c>
      <c r="F12" s="232">
        <f t="shared" si="2"/>
        <v>5</v>
      </c>
      <c r="G12" s="323"/>
      <c r="H12" s="487"/>
      <c r="I12" s="323"/>
      <c r="J12" s="323"/>
    </row>
    <row r="13" spans="1:10">
      <c r="A13" s="248" t="s">
        <v>37</v>
      </c>
      <c r="B13" s="266">
        <f>SLF!X161</f>
        <v>0.39429519991326317</v>
      </c>
      <c r="C13" s="332">
        <f t="shared" si="1"/>
        <v>21</v>
      </c>
      <c r="D13" s="335">
        <f>SLF!X162</f>
        <v>8.5147275002401629E-2</v>
      </c>
      <c r="E13" s="266">
        <f t="shared" si="0"/>
        <v>0.47944247491566483</v>
      </c>
      <c r="F13" s="360">
        <f t="shared" si="2"/>
        <v>26</v>
      </c>
      <c r="G13" s="323"/>
      <c r="H13" s="323"/>
      <c r="I13" s="323"/>
      <c r="J13" s="323"/>
    </row>
    <row r="14" spans="1:10">
      <c r="A14" s="249" t="s">
        <v>38</v>
      </c>
      <c r="B14" s="267">
        <f>SLF!AA161</f>
        <v>0.30948718003857922</v>
      </c>
      <c r="C14" s="359">
        <f t="shared" si="1"/>
        <v>39</v>
      </c>
      <c r="D14" s="336">
        <f>SLF!AA162</f>
        <v>3.5461499257016409E-2</v>
      </c>
      <c r="E14" s="372">
        <f t="shared" si="0"/>
        <v>0.34494867929559564</v>
      </c>
      <c r="F14" s="232">
        <f t="shared" si="2"/>
        <v>42</v>
      </c>
      <c r="G14" s="323"/>
      <c r="H14" s="323"/>
      <c r="I14" s="323"/>
      <c r="J14" s="323"/>
    </row>
    <row r="15" spans="1:10">
      <c r="A15" s="248" t="s">
        <v>39</v>
      </c>
      <c r="B15" s="266">
        <f>SLF!AD161</f>
        <v>0.18261811501096378</v>
      </c>
      <c r="C15" s="332">
        <f t="shared" si="1"/>
        <v>48</v>
      </c>
      <c r="D15" s="335">
        <f>SLF!AD162</f>
        <v>0.33425128316528063</v>
      </c>
      <c r="E15" s="266">
        <f t="shared" si="0"/>
        <v>0.51686939817624444</v>
      </c>
      <c r="F15" s="360">
        <f t="shared" si="2"/>
        <v>21</v>
      </c>
      <c r="G15" s="323"/>
      <c r="H15" s="323"/>
      <c r="I15" s="323"/>
      <c r="J15" s="323"/>
    </row>
    <row r="16" spans="1:10">
      <c r="A16" s="249" t="s">
        <v>40</v>
      </c>
      <c r="B16" s="267">
        <f>SLF!AJ161</f>
        <v>0.44763440659432246</v>
      </c>
      <c r="C16" s="359">
        <f t="shared" si="1"/>
        <v>16</v>
      </c>
      <c r="D16" s="336">
        <f>SLF!AJ162</f>
        <v>0.21318527472016985</v>
      </c>
      <c r="E16" s="372">
        <f t="shared" si="0"/>
        <v>0.66081968131449231</v>
      </c>
      <c r="F16" s="232">
        <f t="shared" si="2"/>
        <v>8</v>
      </c>
      <c r="G16" s="323"/>
      <c r="H16" s="323"/>
      <c r="I16" s="323"/>
      <c r="J16" s="323"/>
    </row>
    <row r="17" spans="1:6">
      <c r="A17" s="248" t="s">
        <v>41</v>
      </c>
      <c r="B17" s="266">
        <f>SLF!AM161</f>
        <v>0.48271378460665082</v>
      </c>
      <c r="C17" s="332">
        <f t="shared" si="1"/>
        <v>11</v>
      </c>
      <c r="D17" s="335">
        <f>SLF!AM162</f>
        <v>1.8865610098954919E-2</v>
      </c>
      <c r="E17" s="266">
        <f t="shared" si="0"/>
        <v>0.50157939470560575</v>
      </c>
      <c r="F17" s="360">
        <f t="shared" si="2"/>
        <v>23</v>
      </c>
    </row>
    <row r="18" spans="1:6">
      <c r="A18" s="249" t="s">
        <v>42</v>
      </c>
      <c r="B18" s="267">
        <f>SLF!AP161</f>
        <v>0.90481726068280943</v>
      </c>
      <c r="C18" s="359">
        <f t="shared" si="1"/>
        <v>1</v>
      </c>
      <c r="D18" s="336">
        <f>SLF!AP162</f>
        <v>2.5544755262051397E-2</v>
      </c>
      <c r="E18" s="372">
        <f t="shared" si="0"/>
        <v>0.93036201594486079</v>
      </c>
      <c r="F18" s="232">
        <f t="shared" si="2"/>
        <v>1</v>
      </c>
    </row>
    <row r="19" spans="1:6">
      <c r="A19" s="248" t="s">
        <v>43</v>
      </c>
      <c r="B19" s="266">
        <f>SLF!AS161</f>
        <v>0.6218315076317531</v>
      </c>
      <c r="C19" s="332">
        <f t="shared" si="1"/>
        <v>2</v>
      </c>
      <c r="D19" s="335">
        <f>SLF!AS162</f>
        <v>5.2905947621121212E-2</v>
      </c>
      <c r="E19" s="266">
        <f t="shared" si="0"/>
        <v>0.67473745525287432</v>
      </c>
      <c r="F19" s="360">
        <f t="shared" si="2"/>
        <v>6</v>
      </c>
    </row>
    <row r="20" spans="1:6">
      <c r="A20" s="249" t="s">
        <v>44</v>
      </c>
      <c r="B20" s="267">
        <f>SLF!AV161</f>
        <v>0.35124784808905635</v>
      </c>
      <c r="C20" s="359">
        <f t="shared" si="1"/>
        <v>32</v>
      </c>
      <c r="D20" s="336">
        <f>SLF!AV162</f>
        <v>0.1466712542939958</v>
      </c>
      <c r="E20" s="372">
        <f t="shared" si="0"/>
        <v>0.49791910238305215</v>
      </c>
      <c r="F20" s="232">
        <f t="shared" si="2"/>
        <v>24</v>
      </c>
    </row>
    <row r="21" spans="1:6">
      <c r="A21" s="248" t="s">
        <v>45</v>
      </c>
      <c r="B21" s="266">
        <f>SLF!AY161</f>
        <v>0.49302662657267854</v>
      </c>
      <c r="C21" s="332">
        <f t="shared" si="1"/>
        <v>10</v>
      </c>
      <c r="D21" s="335">
        <f>SLF!AY162</f>
        <v>8.6491959767193566E-3</v>
      </c>
      <c r="E21" s="266">
        <f t="shared" si="0"/>
        <v>0.50167582254939791</v>
      </c>
      <c r="F21" s="360">
        <f t="shared" si="2"/>
        <v>22</v>
      </c>
    </row>
    <row r="22" spans="1:6">
      <c r="A22" s="249" t="s">
        <v>46</v>
      </c>
      <c r="B22" s="267">
        <f>SLF!BB161</f>
        <v>0.4818047575714427</v>
      </c>
      <c r="C22" s="359">
        <f t="shared" si="1"/>
        <v>12</v>
      </c>
      <c r="D22" s="336">
        <f>SLF!BB162</f>
        <v>1.2757666851460875E-2</v>
      </c>
      <c r="E22" s="372">
        <f t="shared" si="0"/>
        <v>0.49456242442290355</v>
      </c>
      <c r="F22" s="232">
        <f t="shared" si="2"/>
        <v>25</v>
      </c>
    </row>
    <row r="23" spans="1:6">
      <c r="A23" s="248" t="s">
        <v>47</v>
      </c>
      <c r="B23" s="266">
        <f>SLF!BE161</f>
        <v>0.37007788111012924</v>
      </c>
      <c r="C23" s="332">
        <f t="shared" si="1"/>
        <v>25</v>
      </c>
      <c r="D23" s="335">
        <f>SLF!BE162</f>
        <v>7.1342962100561236E-2</v>
      </c>
      <c r="E23" s="266">
        <f t="shared" si="0"/>
        <v>0.44142084321069047</v>
      </c>
      <c r="F23" s="360">
        <f t="shared" si="2"/>
        <v>28</v>
      </c>
    </row>
    <row r="24" spans="1:6">
      <c r="A24" s="249" t="s">
        <v>48</v>
      </c>
      <c r="B24" s="267">
        <f>SLF!BH161</f>
        <v>0.38296261017918948</v>
      </c>
      <c r="C24" s="359">
        <f t="shared" si="1"/>
        <v>23</v>
      </c>
      <c r="D24" s="336">
        <f>SLF!BH162</f>
        <v>3.7987970817986889E-2</v>
      </c>
      <c r="E24" s="372">
        <f t="shared" si="0"/>
        <v>0.42095058099717636</v>
      </c>
      <c r="F24" s="232">
        <f t="shared" si="2"/>
        <v>32</v>
      </c>
    </row>
    <row r="25" spans="1:6">
      <c r="A25" s="248" t="s">
        <v>49</v>
      </c>
      <c r="B25" s="266">
        <f>SLF!BK161</f>
        <v>0.30024576586350427</v>
      </c>
      <c r="C25" s="332">
        <f t="shared" si="1"/>
        <v>41</v>
      </c>
      <c r="D25" s="335">
        <f>SLF!BK162</f>
        <v>2.6589137548181839E-2</v>
      </c>
      <c r="E25" s="266">
        <f t="shared" si="0"/>
        <v>0.32683490341168608</v>
      </c>
      <c r="F25" s="360">
        <f t="shared" si="2"/>
        <v>43</v>
      </c>
    </row>
    <row r="26" spans="1:6">
      <c r="A26" s="249" t="s">
        <v>50</v>
      </c>
      <c r="B26" s="267">
        <f>SLF!BN161</f>
        <v>0.36601481302092792</v>
      </c>
      <c r="C26" s="359">
        <f t="shared" si="1"/>
        <v>26</v>
      </c>
      <c r="D26" s="336">
        <f>SLF!BN162</f>
        <v>0.16459506367177251</v>
      </c>
      <c r="E26" s="372">
        <f t="shared" si="0"/>
        <v>0.53060987669270043</v>
      </c>
      <c r="F26" s="232">
        <f t="shared" si="2"/>
        <v>19</v>
      </c>
    </row>
    <row r="27" spans="1:6">
      <c r="A27" s="248" t="s">
        <v>51</v>
      </c>
      <c r="B27" s="266">
        <f>SLF!BQ161</f>
        <v>0.46104030472316826</v>
      </c>
      <c r="C27" s="332">
        <f t="shared" si="1"/>
        <v>15</v>
      </c>
      <c r="D27" s="335">
        <f>SLF!BQ162</f>
        <v>0.2623596782906924</v>
      </c>
      <c r="E27" s="266">
        <f t="shared" si="0"/>
        <v>0.72339998301386066</v>
      </c>
      <c r="F27" s="360">
        <f t="shared" si="2"/>
        <v>4</v>
      </c>
    </row>
    <row r="28" spans="1:6">
      <c r="A28" s="249" t="s">
        <v>52</v>
      </c>
      <c r="B28" s="267">
        <f>SLF!BT161</f>
        <v>0.31158499241214005</v>
      </c>
      <c r="C28" s="359">
        <f t="shared" si="1"/>
        <v>38</v>
      </c>
      <c r="D28" s="336">
        <f>SLF!BT162</f>
        <v>0.26227873039695404</v>
      </c>
      <c r="E28" s="372">
        <f t="shared" si="0"/>
        <v>0.57386372280909415</v>
      </c>
      <c r="F28" s="232">
        <f t="shared" si="2"/>
        <v>16</v>
      </c>
    </row>
    <row r="29" spans="1:6">
      <c r="A29" s="248" t="s">
        <v>53</v>
      </c>
      <c r="B29" s="266">
        <f>SLF!BW161</f>
        <v>0.55112663533479289</v>
      </c>
      <c r="C29" s="332">
        <f t="shared" si="1"/>
        <v>7</v>
      </c>
      <c r="D29" s="335">
        <f>SLF!BW162</f>
        <v>5.2230010331810781E-2</v>
      </c>
      <c r="E29" s="266">
        <f t="shared" si="0"/>
        <v>0.60335664566660363</v>
      </c>
      <c r="F29" s="360">
        <f t="shared" si="2"/>
        <v>10</v>
      </c>
    </row>
    <row r="30" spans="1:6">
      <c r="A30" s="249" t="s">
        <v>54</v>
      </c>
      <c r="B30" s="267">
        <f>SLF!BZ161</f>
        <v>0.35235770619974016</v>
      </c>
      <c r="C30" s="359">
        <f t="shared" si="1"/>
        <v>30</v>
      </c>
      <c r="D30" s="336">
        <f>SLF!BZ162</f>
        <v>5.3105766439288125E-2</v>
      </c>
      <c r="E30" s="372">
        <f t="shared" si="0"/>
        <v>0.40546347263902827</v>
      </c>
      <c r="F30" s="232">
        <f t="shared" si="2"/>
        <v>35</v>
      </c>
    </row>
    <row r="31" spans="1:6">
      <c r="A31" s="248" t="s">
        <v>55</v>
      </c>
      <c r="B31" s="266">
        <f>SLF!CC161</f>
        <v>0.35136204594857978</v>
      </c>
      <c r="C31" s="332">
        <f t="shared" si="1"/>
        <v>31</v>
      </c>
      <c r="D31" s="335">
        <f>SLF!CC162</f>
        <v>4.3087985794077665E-3</v>
      </c>
      <c r="E31" s="266">
        <f t="shared" si="0"/>
        <v>0.35567084452798753</v>
      </c>
      <c r="F31" s="360">
        <f t="shared" si="2"/>
        <v>40</v>
      </c>
    </row>
    <row r="32" spans="1:6">
      <c r="A32" s="249" t="s">
        <v>56</v>
      </c>
      <c r="B32" s="267">
        <f>SLF!CF161</f>
        <v>0.4209648699499759</v>
      </c>
      <c r="C32" s="359">
        <f t="shared" si="1"/>
        <v>18</v>
      </c>
      <c r="D32" s="336">
        <f>SLF!CF162</f>
        <v>2.8157176049590348E-2</v>
      </c>
      <c r="E32" s="372">
        <f t="shared" si="0"/>
        <v>0.44912204599956623</v>
      </c>
      <c r="F32" s="232">
        <f t="shared" si="2"/>
        <v>27</v>
      </c>
    </row>
    <row r="33" spans="1:6">
      <c r="A33" s="248" t="s">
        <v>57</v>
      </c>
      <c r="B33" s="266">
        <f>SLF!CI161</f>
        <v>0.40089106254383527</v>
      </c>
      <c r="C33" s="332">
        <f t="shared" si="1"/>
        <v>20</v>
      </c>
      <c r="D33" s="335">
        <f>SLF!CI162</f>
        <v>3.9363499856432081E-2</v>
      </c>
      <c r="E33" s="266">
        <f t="shared" si="0"/>
        <v>0.44025456240026734</v>
      </c>
      <c r="F33" s="360">
        <f t="shared" si="2"/>
        <v>30</v>
      </c>
    </row>
    <row r="34" spans="1:6">
      <c r="A34" s="249" t="s">
        <v>58</v>
      </c>
      <c r="B34" s="267">
        <f>SLF!CL161</f>
        <v>0.34698631141406583</v>
      </c>
      <c r="C34" s="359">
        <f t="shared" si="1"/>
        <v>34</v>
      </c>
      <c r="D34" s="336">
        <f>SLF!CL162</f>
        <v>3.5595633002285645E-2</v>
      </c>
      <c r="E34" s="372">
        <f t="shared" si="0"/>
        <v>0.38258194441635146</v>
      </c>
      <c r="F34" s="232">
        <f t="shared" si="2"/>
        <v>37</v>
      </c>
    </row>
    <row r="35" spans="1:6">
      <c r="A35" s="248" t="s">
        <v>59</v>
      </c>
      <c r="B35" s="266">
        <f>SLF!CO161</f>
        <v>0.36002853991964945</v>
      </c>
      <c r="C35" s="332">
        <f t="shared" si="1"/>
        <v>29</v>
      </c>
      <c r="D35" s="335">
        <f>SLF!CO162</f>
        <v>7.555145510496305E-3</v>
      </c>
      <c r="E35" s="266">
        <f t="shared" si="0"/>
        <v>0.36758368543014575</v>
      </c>
      <c r="F35" s="360">
        <f t="shared" si="2"/>
        <v>39</v>
      </c>
    </row>
    <row r="36" spans="1:6">
      <c r="A36" s="249" t="s">
        <v>60</v>
      </c>
      <c r="B36" s="267">
        <f>SLF!CR161</f>
        <v>0.33105583195135435</v>
      </c>
      <c r="C36" s="359">
        <f t="shared" si="1"/>
        <v>35</v>
      </c>
      <c r="D36" s="336">
        <f>SLF!CR162</f>
        <v>0.26422918089292102</v>
      </c>
      <c r="E36" s="372">
        <f t="shared" si="0"/>
        <v>0.59528501284427537</v>
      </c>
      <c r="F36" s="232">
        <f t="shared" si="2"/>
        <v>12</v>
      </c>
    </row>
    <row r="37" spans="1:6">
      <c r="A37" s="248" t="s">
        <v>61</v>
      </c>
      <c r="B37" s="266">
        <f>SLF!CU161</f>
        <v>0.2572275264026424</v>
      </c>
      <c r="C37" s="332">
        <f t="shared" si="1"/>
        <v>45</v>
      </c>
      <c r="D37" s="335">
        <f>SLF!CU162</f>
        <v>0.52418457604642699</v>
      </c>
      <c r="E37" s="266">
        <f t="shared" si="0"/>
        <v>0.78141210244906945</v>
      </c>
      <c r="F37" s="360">
        <f t="shared" si="2"/>
        <v>2</v>
      </c>
    </row>
    <row r="38" spans="1:6">
      <c r="A38" s="249" t="s">
        <v>62</v>
      </c>
      <c r="B38" s="267">
        <f>SLF!CX161</f>
        <v>0.49826432681104582</v>
      </c>
      <c r="C38" s="359">
        <f t="shared" si="1"/>
        <v>9</v>
      </c>
      <c r="D38" s="336">
        <f>SLF!CX162</f>
        <v>2.5065981788262068E-2</v>
      </c>
      <c r="E38" s="372">
        <f t="shared" si="0"/>
        <v>0.52333030859930785</v>
      </c>
      <c r="F38" s="232">
        <f t="shared" si="2"/>
        <v>20</v>
      </c>
    </row>
    <row r="39" spans="1:6">
      <c r="A39" s="248" t="s">
        <v>63</v>
      </c>
      <c r="B39" s="266">
        <f>SLF!DA161</f>
        <v>0.26812411769213712</v>
      </c>
      <c r="C39" s="332">
        <f t="shared" si="1"/>
        <v>43</v>
      </c>
      <c r="D39" s="335">
        <f>SLF!DA162</f>
        <v>0.40261890851081333</v>
      </c>
      <c r="E39" s="266">
        <f t="shared" ref="E39:E58" si="3">B39+D39</f>
        <v>0.67074302620295045</v>
      </c>
      <c r="F39" s="360">
        <f t="shared" si="2"/>
        <v>7</v>
      </c>
    </row>
    <row r="40" spans="1:6">
      <c r="A40" s="249" t="s">
        <v>64</v>
      </c>
      <c r="B40" s="267">
        <f>SLF!DD161</f>
        <v>0.57791662563164325</v>
      </c>
      <c r="C40" s="359">
        <f t="shared" si="1"/>
        <v>5</v>
      </c>
      <c r="D40" s="336">
        <f>SLF!DD162</f>
        <v>1.2398635031286456E-2</v>
      </c>
      <c r="E40" s="372">
        <f t="shared" si="3"/>
        <v>0.59031526066292972</v>
      </c>
      <c r="F40" s="232">
        <f t="shared" si="2"/>
        <v>14</v>
      </c>
    </row>
    <row r="41" spans="1:6">
      <c r="A41" s="248" t="s">
        <v>65</v>
      </c>
      <c r="B41" s="266">
        <f>SLF!DG161</f>
        <v>0.1792983916172895</v>
      </c>
      <c r="C41" s="332">
        <f t="shared" si="1"/>
        <v>49</v>
      </c>
      <c r="D41" s="335">
        <f>SLF!DG162</f>
        <v>1.3795799245042512E-2</v>
      </c>
      <c r="E41" s="266">
        <f t="shared" si="3"/>
        <v>0.19309419086233201</v>
      </c>
      <c r="F41" s="360">
        <f t="shared" si="2"/>
        <v>49</v>
      </c>
    </row>
    <row r="42" spans="1:6">
      <c r="A42" s="249" t="s">
        <v>66</v>
      </c>
      <c r="B42" s="267">
        <f>SLF!DJ161</f>
        <v>0.47766621090829481</v>
      </c>
      <c r="C42" s="359">
        <f t="shared" si="1"/>
        <v>14</v>
      </c>
      <c r="D42" s="336">
        <f>SLF!DJ162</f>
        <v>6.2814514812798636E-2</v>
      </c>
      <c r="E42" s="372">
        <f t="shared" si="3"/>
        <v>0.5404807257210934</v>
      </c>
      <c r="F42" s="232">
        <f t="shared" si="2"/>
        <v>17</v>
      </c>
    </row>
    <row r="43" spans="1:6">
      <c r="A43" s="248" t="s">
        <v>67</v>
      </c>
      <c r="B43" s="266">
        <f>SLF!DM161</f>
        <v>0.47775825495684854</v>
      </c>
      <c r="C43" s="332">
        <f t="shared" si="1"/>
        <v>13</v>
      </c>
      <c r="D43" s="335">
        <f>SLF!DM162</f>
        <v>0.11628016001394795</v>
      </c>
      <c r="E43" s="266">
        <f t="shared" si="3"/>
        <v>0.59403841497079646</v>
      </c>
      <c r="F43" s="360">
        <f t="shared" si="2"/>
        <v>13</v>
      </c>
    </row>
    <row r="44" spans="1:6">
      <c r="A44" s="249" t="s">
        <v>68</v>
      </c>
      <c r="B44" s="267">
        <f>SLF!DP161</f>
        <v>0.51786446564468358</v>
      </c>
      <c r="C44" s="359">
        <f t="shared" si="1"/>
        <v>8</v>
      </c>
      <c r="D44" s="336">
        <f>SLF!DP162</f>
        <v>8.3557442881256341E-2</v>
      </c>
      <c r="E44" s="372">
        <f t="shared" si="3"/>
        <v>0.60142190852593991</v>
      </c>
      <c r="F44" s="232">
        <f t="shared" si="2"/>
        <v>11</v>
      </c>
    </row>
    <row r="45" spans="1:6">
      <c r="A45" s="248" t="s">
        <v>69</v>
      </c>
      <c r="B45" s="266">
        <f>SLF!DS161</f>
        <v>0.41219712719387486</v>
      </c>
      <c r="C45" s="332">
        <f t="shared" si="1"/>
        <v>19</v>
      </c>
      <c r="D45" s="335">
        <f>SLF!DS162</f>
        <v>0.17193168283938567</v>
      </c>
      <c r="E45" s="266">
        <f t="shared" si="3"/>
        <v>0.58412881003326056</v>
      </c>
      <c r="F45" s="360">
        <f t="shared" si="2"/>
        <v>15</v>
      </c>
    </row>
    <row r="46" spans="1:6">
      <c r="A46" s="249" t="s">
        <v>70</v>
      </c>
      <c r="B46" s="361">
        <f>SLF!DV161</f>
        <v>0.26229077401366485</v>
      </c>
      <c r="C46" s="359">
        <f t="shared" si="1"/>
        <v>44</v>
      </c>
      <c r="D46" s="336">
        <f>SLF!DV162</f>
        <v>8.7585405179094772E-2</v>
      </c>
      <c r="E46" s="372">
        <f t="shared" si="3"/>
        <v>0.3498761791927596</v>
      </c>
      <c r="F46" s="232">
        <f t="shared" si="2"/>
        <v>41</v>
      </c>
    </row>
    <row r="47" spans="1:6">
      <c r="A47" s="248" t="s">
        <v>71</v>
      </c>
      <c r="B47" s="266">
        <f>SLF!DY161</f>
        <v>0.36110770982448831</v>
      </c>
      <c r="C47" s="332">
        <f t="shared" si="1"/>
        <v>28</v>
      </c>
      <c r="D47" s="335">
        <f>SLF!DY162</f>
        <v>5.8170747415508067E-2</v>
      </c>
      <c r="E47" s="266">
        <f t="shared" si="3"/>
        <v>0.41927845723999635</v>
      </c>
      <c r="F47" s="360">
        <f t="shared" si="2"/>
        <v>33</v>
      </c>
    </row>
    <row r="48" spans="1:6">
      <c r="A48" s="249" t="s">
        <v>72</v>
      </c>
      <c r="B48" s="267">
        <f>SLF!EB161</f>
        <v>0.30283323240646065</v>
      </c>
      <c r="C48" s="359">
        <f t="shared" si="1"/>
        <v>40</v>
      </c>
      <c r="D48" s="336">
        <f>SLF!EB162</f>
        <v>1.6216135725134761E-2</v>
      </c>
      <c r="E48" s="372">
        <f t="shared" si="3"/>
        <v>0.3190493681315954</v>
      </c>
      <c r="F48" s="232">
        <f t="shared" si="2"/>
        <v>46</v>
      </c>
    </row>
    <row r="49" spans="1:7">
      <c r="A49" s="248" t="s">
        <v>73</v>
      </c>
      <c r="B49" s="266">
        <f>SLF!EE161</f>
        <v>0.59968069688612924</v>
      </c>
      <c r="C49" s="332">
        <f t="shared" si="1"/>
        <v>3</v>
      </c>
      <c r="D49" s="335">
        <f>SLF!EE162</f>
        <v>7.5696044728193121E-3</v>
      </c>
      <c r="E49" s="266">
        <f t="shared" si="3"/>
        <v>0.60725030135894853</v>
      </c>
      <c r="F49" s="360">
        <f t="shared" si="2"/>
        <v>9</v>
      </c>
      <c r="G49" s="323"/>
    </row>
    <row r="50" spans="1:7">
      <c r="A50" s="249" t="s">
        <v>74</v>
      </c>
      <c r="B50" s="267">
        <f>SLF!EH161</f>
        <v>0.39279838540702511</v>
      </c>
      <c r="C50" s="359">
        <f t="shared" si="1"/>
        <v>22</v>
      </c>
      <c r="D50" s="336">
        <f>SLF!EH162</f>
        <v>0.13973682256565068</v>
      </c>
      <c r="E50" s="372">
        <f t="shared" si="3"/>
        <v>0.53253520797267573</v>
      </c>
      <c r="F50" s="232">
        <f t="shared" si="2"/>
        <v>18</v>
      </c>
      <c r="G50" s="323"/>
    </row>
    <row r="51" spans="1:7">
      <c r="A51" s="248" t="s">
        <v>75</v>
      </c>
      <c r="B51" s="266">
        <f>SLF!EK161</f>
        <v>0.3785422578628177</v>
      </c>
      <c r="C51" s="332">
        <f t="shared" si="1"/>
        <v>24</v>
      </c>
      <c r="D51" s="335">
        <f>SLF!EK162</f>
        <v>1.1431310476906731E-2</v>
      </c>
      <c r="E51" s="266">
        <f>B51+D51</f>
        <v>0.38997356833972441</v>
      </c>
      <c r="F51" s="360">
        <f t="shared" si="2"/>
        <v>36</v>
      </c>
      <c r="G51" s="323"/>
    </row>
    <row r="52" spans="1:7">
      <c r="A52" s="249" t="s">
        <v>76</v>
      </c>
      <c r="B52" s="267">
        <f>SLF!EN161</f>
        <v>0.25085647034158753</v>
      </c>
      <c r="C52" s="359">
        <f t="shared" si="1"/>
        <v>46</v>
      </c>
      <c r="D52" s="336">
        <f>SLF!EN162</f>
        <v>1.7083347230626777E-2</v>
      </c>
      <c r="E52" s="372">
        <f t="shared" si="3"/>
        <v>0.2679398175722143</v>
      </c>
      <c r="F52" s="232">
        <f t="shared" si="2"/>
        <v>47</v>
      </c>
      <c r="G52" s="323"/>
    </row>
    <row r="53" spans="1:7">
      <c r="A53" s="248" t="s">
        <v>77</v>
      </c>
      <c r="B53" s="266">
        <f>SLF!EQ161</f>
        <v>0.3488397108182279</v>
      </c>
      <c r="C53" s="332">
        <f t="shared" si="1"/>
        <v>33</v>
      </c>
      <c r="D53" s="335">
        <f>SLF!EQ162</f>
        <v>8.0243827795365263E-2</v>
      </c>
      <c r="E53" s="266">
        <f t="shared" si="3"/>
        <v>0.42908353861359316</v>
      </c>
      <c r="F53" s="360">
        <f t="shared" si="2"/>
        <v>31</v>
      </c>
      <c r="G53" s="323"/>
    </row>
    <row r="54" spans="1:7">
      <c r="A54" s="249" t="s">
        <v>78</v>
      </c>
      <c r="B54" s="267">
        <f>SLF!ET161</f>
        <v>0.58084818460212961</v>
      </c>
      <c r="C54" s="359">
        <f t="shared" si="1"/>
        <v>4</v>
      </c>
      <c r="D54" s="336">
        <f>SLF!ET162</f>
        <v>0.14571412517208118</v>
      </c>
      <c r="E54" s="372">
        <f t="shared" si="3"/>
        <v>0.72656230977421077</v>
      </c>
      <c r="F54" s="232">
        <f t="shared" si="2"/>
        <v>3</v>
      </c>
      <c r="G54" s="323"/>
    </row>
    <row r="55" spans="1:7">
      <c r="A55" s="248" t="s">
        <v>79</v>
      </c>
      <c r="B55" s="266">
        <f>SLF!EW161</f>
        <v>0.31441768339837123</v>
      </c>
      <c r="C55" s="332">
        <f t="shared" si="1"/>
        <v>37</v>
      </c>
      <c r="D55" s="335">
        <f>SLF!EW162</f>
        <v>9.9633903707200697E-2</v>
      </c>
      <c r="E55" s="266">
        <f t="shared" si="3"/>
        <v>0.41405158710557194</v>
      </c>
      <c r="F55" s="360">
        <f t="shared" si="2"/>
        <v>34</v>
      </c>
      <c r="G55" s="323"/>
    </row>
    <row r="56" spans="1:7">
      <c r="A56" s="249" t="s">
        <v>80</v>
      </c>
      <c r="B56" s="267">
        <f>SLF!EZ161</f>
        <v>0.27865415790702053</v>
      </c>
      <c r="C56" s="359">
        <f t="shared" si="1"/>
        <v>42</v>
      </c>
      <c r="D56" s="336">
        <f>SLF!EZ162</f>
        <v>4.3968031834799304E-2</v>
      </c>
      <c r="E56" s="372">
        <f t="shared" si="3"/>
        <v>0.32262218974181983</v>
      </c>
      <c r="F56" s="232">
        <f t="shared" si="2"/>
        <v>44</v>
      </c>
      <c r="G56" s="323"/>
    </row>
    <row r="57" spans="1:7">
      <c r="A57" s="248" t="s">
        <v>81</v>
      </c>
      <c r="B57" s="266">
        <f>SLF!FC161</f>
        <v>0.22824295551932722</v>
      </c>
      <c r="C57" s="332">
        <f t="shared" si="1"/>
        <v>47</v>
      </c>
      <c r="D57" s="335">
        <f>SLF!FC162</f>
        <v>6.6825685294563076E-3</v>
      </c>
      <c r="E57" s="266">
        <f t="shared" si="3"/>
        <v>0.23492552404878353</v>
      </c>
      <c r="F57" s="360">
        <f t="shared" si="2"/>
        <v>48</v>
      </c>
      <c r="G57" s="323"/>
    </row>
    <row r="58" spans="1:7">
      <c r="A58" s="231" t="s">
        <v>82</v>
      </c>
      <c r="B58" s="361">
        <v>0.2242899841330365</v>
      </c>
      <c r="C58" s="550">
        <f>-RANK(B58,$B$8:$B$58)</f>
        <v>-48</v>
      </c>
      <c r="D58" s="371">
        <f>SLF!AG162</f>
        <v>0.11494079757702298</v>
      </c>
      <c r="E58" s="372">
        <f t="shared" si="3"/>
        <v>0.33923078171005949</v>
      </c>
      <c r="F58" s="358">
        <f>-RANK(E58,$E$8:$E$58)</f>
        <v>-43</v>
      </c>
      <c r="G58" s="323"/>
    </row>
    <row r="59" spans="1:7" s="280" customFormat="1">
      <c r="A59" s="231"/>
      <c r="B59" s="267"/>
      <c r="C59" s="285"/>
      <c r="D59" s="285"/>
      <c r="E59" s="267"/>
      <c r="F59" s="233"/>
      <c r="G59" s="323"/>
    </row>
    <row r="60" spans="1:7" s="280" customFormat="1">
      <c r="A60" s="231"/>
      <c r="B60" s="267"/>
      <c r="C60" s="285"/>
      <c r="D60" s="285"/>
      <c r="E60" s="267"/>
      <c r="F60" s="233"/>
      <c r="G60" s="323"/>
    </row>
    <row r="61" spans="1:7" s="280" customFormat="1" ht="15">
      <c r="A61" t="s">
        <v>380</v>
      </c>
      <c r="B61" s="267"/>
      <c r="C61" s="285"/>
      <c r="D61" s="285"/>
      <c r="E61" s="267"/>
      <c r="F61" s="233"/>
      <c r="G61" s="323"/>
    </row>
    <row r="62" spans="1:7" s="280" customFormat="1">
      <c r="A62" s="231"/>
      <c r="B62" s="267"/>
      <c r="C62" s="285"/>
      <c r="D62" s="285"/>
      <c r="E62" s="267"/>
      <c r="F62" s="233"/>
      <c r="G62" s="323"/>
    </row>
    <row r="63" spans="1:7" ht="15">
      <c r="A63" s="227"/>
      <c r="B63" s="257"/>
      <c r="C63" s="257"/>
      <c r="D63" s="257"/>
      <c r="E63" s="257"/>
      <c r="F63" s="257"/>
      <c r="G63" s="323"/>
    </row>
    <row r="64" spans="1:7" s="406" customFormat="1" ht="45.75" customHeight="1">
      <c r="A64" s="712" t="s">
        <v>2348</v>
      </c>
      <c r="B64" s="712"/>
      <c r="C64" s="712"/>
      <c r="D64" s="712"/>
      <c r="E64" s="712"/>
      <c r="F64" s="712"/>
      <c r="G64" s="712"/>
    </row>
    <row r="65" spans="1:7" ht="14.25" customHeight="1">
      <c r="A65" s="323"/>
      <c r="B65" s="323"/>
      <c r="C65" s="323"/>
      <c r="E65" s="323"/>
      <c r="F65" s="323"/>
      <c r="G65" s="323"/>
    </row>
    <row r="66" spans="1:7">
      <c r="A66" s="323"/>
      <c r="B66" s="323"/>
      <c r="C66" s="323"/>
      <c r="E66" s="323"/>
      <c r="F66" s="323"/>
      <c r="G66" s="323"/>
    </row>
    <row r="67" spans="1:7">
      <c r="A67" s="313"/>
      <c r="B67" s="323"/>
      <c r="C67" s="323"/>
      <c r="E67" s="323"/>
      <c r="F67" s="323"/>
      <c r="G67" s="331"/>
    </row>
    <row r="68" spans="1:7">
      <c r="A68" s="331"/>
      <c r="B68" s="323"/>
      <c r="C68" s="323"/>
      <c r="E68" s="323"/>
      <c r="F68" s="323"/>
      <c r="G68" s="331"/>
    </row>
    <row r="69" spans="1:7">
      <c r="A69" s="239"/>
      <c r="B69" s="323"/>
      <c r="C69" s="323"/>
      <c r="E69" s="323"/>
      <c r="F69" s="323"/>
      <c r="G69" s="323"/>
    </row>
    <row r="70" spans="1:7">
      <c r="A70" s="329"/>
      <c r="B70" s="323"/>
      <c r="C70" s="323"/>
      <c r="E70" s="323"/>
      <c r="F70" s="323"/>
      <c r="G70" s="323"/>
    </row>
    <row r="71" spans="1:7">
      <c r="A71" s="331"/>
      <c r="B71" s="323"/>
      <c r="C71" s="323"/>
      <c r="E71" s="323"/>
      <c r="F71" s="323"/>
      <c r="G71" s="323"/>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4" zoomScaleNormal="100" workbookViewId="0">
      <selection activeCell="D31" sqref="D31"/>
    </sheetView>
  </sheetViews>
  <sheetFormatPr baseColWidth="10" defaultColWidth="9.33203125" defaultRowHeight="14"/>
  <cols>
    <col min="1" max="1" width="15.6640625" style="239" customWidth="1"/>
    <col min="2" max="2" width="13.6640625" style="239" customWidth="1"/>
    <col min="3" max="3" width="17.5" style="249" customWidth="1"/>
    <col min="4" max="4" width="12.6640625" style="249" customWidth="1"/>
    <col min="5" max="16384" width="9.33203125" style="239"/>
  </cols>
  <sheetData>
    <row r="1" spans="1:8">
      <c r="C1" s="208" t="s">
        <v>409</v>
      </c>
    </row>
    <row r="2" spans="1:8" s="53" customFormat="1" ht="18">
      <c r="A2" s="700" t="s">
        <v>187</v>
      </c>
      <c r="B2" s="700"/>
      <c r="C2" s="700"/>
      <c r="D2" s="700"/>
    </row>
    <row r="3" spans="1:8" s="53" customFormat="1" ht="18">
      <c r="A3" s="700" t="s">
        <v>408</v>
      </c>
      <c r="B3" s="700"/>
      <c r="C3" s="700"/>
      <c r="D3" s="700"/>
      <c r="H3" s="67"/>
    </row>
    <row r="4" spans="1:8" s="53" customFormat="1" ht="18">
      <c r="A4" s="700" t="s">
        <v>2153</v>
      </c>
      <c r="B4" s="700"/>
      <c r="C4" s="700"/>
      <c r="D4" s="700"/>
    </row>
    <row r="5" spans="1:8">
      <c r="B5" s="208"/>
    </row>
    <row r="6" spans="1:8" s="50" customFormat="1">
      <c r="B6" s="216" t="s">
        <v>28</v>
      </c>
      <c r="C6" s="377" t="s">
        <v>188</v>
      </c>
      <c r="D6" s="377" t="s">
        <v>30</v>
      </c>
      <c r="E6" s="216"/>
    </row>
    <row r="7" spans="1:8">
      <c r="B7" s="249" t="s">
        <v>189</v>
      </c>
      <c r="C7" s="301">
        <v>1.0065999999999999</v>
      </c>
      <c r="D7" s="63"/>
    </row>
    <row r="8" spans="1:8">
      <c r="B8" s="248" t="s">
        <v>32</v>
      </c>
      <c r="C8" s="294">
        <v>0.67500000000000004</v>
      </c>
      <c r="D8" s="296">
        <f>RANK(C8,$C$8:$C$57)</f>
        <v>40</v>
      </c>
    </row>
    <row r="9" spans="1:8">
      <c r="B9" s="249" t="s">
        <v>182</v>
      </c>
      <c r="C9" s="292">
        <v>2</v>
      </c>
      <c r="D9" s="363">
        <f t="shared" ref="D9:D57" si="0">RANK(C9,$C$8:$C$57)</f>
        <v>16</v>
      </c>
      <c r="F9" s="425"/>
    </row>
    <row r="10" spans="1:8">
      <c r="B10" s="248" t="s">
        <v>34</v>
      </c>
      <c r="C10" s="291">
        <v>2</v>
      </c>
      <c r="D10" s="296">
        <f t="shared" si="0"/>
        <v>16</v>
      </c>
      <c r="F10" s="425"/>
    </row>
    <row r="11" spans="1:8">
      <c r="B11" s="249" t="s">
        <v>35</v>
      </c>
      <c r="C11" s="292">
        <v>1.1499999999999999</v>
      </c>
      <c r="D11" s="363">
        <f t="shared" si="0"/>
        <v>34</v>
      </c>
    </row>
    <row r="12" spans="1:8">
      <c r="B12" s="248" t="s">
        <v>36</v>
      </c>
      <c r="C12" s="291">
        <v>2.87</v>
      </c>
      <c r="D12" s="296">
        <f t="shared" si="0"/>
        <v>10</v>
      </c>
    </row>
    <row r="13" spans="1:8">
      <c r="B13" s="249" t="s">
        <v>37</v>
      </c>
      <c r="C13" s="292">
        <v>0.84</v>
      </c>
      <c r="D13" s="363">
        <f t="shared" si="0"/>
        <v>38</v>
      </c>
    </row>
    <row r="14" spans="1:8">
      <c r="B14" s="248" t="s">
        <v>38</v>
      </c>
      <c r="C14" s="291">
        <v>4.3499999999999996</v>
      </c>
      <c r="D14" s="296">
        <f t="shared" si="0"/>
        <v>1</v>
      </c>
    </row>
    <row r="15" spans="1:8">
      <c r="B15" s="249" t="s">
        <v>39</v>
      </c>
      <c r="C15" s="292">
        <v>2.1</v>
      </c>
      <c r="D15" s="363">
        <f t="shared" si="0"/>
        <v>14</v>
      </c>
    </row>
    <row r="16" spans="1:8">
      <c r="B16" s="248" t="s">
        <v>40</v>
      </c>
      <c r="C16" s="294">
        <v>1.339</v>
      </c>
      <c r="D16" s="296">
        <f t="shared" si="0"/>
        <v>30</v>
      </c>
    </row>
    <row r="17" spans="2:4">
      <c r="B17" s="249" t="s">
        <v>41</v>
      </c>
      <c r="C17" s="292">
        <v>0.37</v>
      </c>
      <c r="D17" s="363">
        <f t="shared" si="0"/>
        <v>48</v>
      </c>
    </row>
    <row r="18" spans="2:4">
      <c r="B18" s="248" t="s">
        <v>42</v>
      </c>
      <c r="C18" s="291">
        <v>3.2</v>
      </c>
      <c r="D18" s="296">
        <f t="shared" si="0"/>
        <v>5</v>
      </c>
    </row>
    <row r="19" spans="2:4">
      <c r="B19" s="249" t="s">
        <v>43</v>
      </c>
      <c r="C19" s="292">
        <v>0.56999999999999995</v>
      </c>
      <c r="D19" s="363">
        <f t="shared" si="0"/>
        <v>44</v>
      </c>
    </row>
    <row r="20" spans="2:4">
      <c r="B20" s="248" t="s">
        <v>44</v>
      </c>
      <c r="C20" s="291">
        <v>2.98</v>
      </c>
      <c r="D20" s="296">
        <f>RANK(C20,$C$8:$C$57)</f>
        <v>9</v>
      </c>
    </row>
    <row r="21" spans="2:4">
      <c r="B21" s="249" t="s">
        <v>45</v>
      </c>
      <c r="C21" s="295">
        <v>0.995</v>
      </c>
      <c r="D21" s="363">
        <f t="shared" si="0"/>
        <v>37</v>
      </c>
    </row>
    <row r="22" spans="2:4">
      <c r="B22" s="248" t="s">
        <v>46</v>
      </c>
      <c r="C22" s="291">
        <v>1.36</v>
      </c>
      <c r="D22" s="296">
        <f t="shared" si="0"/>
        <v>29</v>
      </c>
    </row>
    <row r="23" spans="2:4">
      <c r="B23" s="249" t="s">
        <v>47</v>
      </c>
      <c r="C23" s="292">
        <v>1.29</v>
      </c>
      <c r="D23" s="363">
        <f t="shared" si="0"/>
        <v>32</v>
      </c>
    </row>
    <row r="24" spans="2:4">
      <c r="B24" s="248" t="s">
        <v>48</v>
      </c>
      <c r="C24" s="291">
        <v>1.1000000000000001</v>
      </c>
      <c r="D24" s="296">
        <f t="shared" si="0"/>
        <v>35</v>
      </c>
    </row>
    <row r="25" spans="2:4">
      <c r="B25" s="249" t="s">
        <v>49</v>
      </c>
      <c r="C25" s="292">
        <v>1.08</v>
      </c>
      <c r="D25" s="363">
        <f t="shared" si="0"/>
        <v>36</v>
      </c>
    </row>
    <row r="26" spans="2:4">
      <c r="B26" s="248" t="s">
        <v>50</v>
      </c>
      <c r="C26" s="291">
        <v>2</v>
      </c>
      <c r="D26" s="296">
        <f t="shared" si="0"/>
        <v>16</v>
      </c>
    </row>
    <row r="27" spans="2:4">
      <c r="B27" s="249" t="s">
        <v>51</v>
      </c>
      <c r="C27" s="292">
        <v>2</v>
      </c>
      <c r="D27" s="363">
        <f t="shared" si="0"/>
        <v>16</v>
      </c>
    </row>
    <row r="28" spans="2:4">
      <c r="B28" s="248" t="s">
        <v>52</v>
      </c>
      <c r="C28" s="291">
        <v>3.51</v>
      </c>
      <c r="D28" s="296">
        <f t="shared" si="0"/>
        <v>4</v>
      </c>
    </row>
    <row r="29" spans="2:4">
      <c r="B29" s="249" t="s">
        <v>53</v>
      </c>
      <c r="C29" s="292">
        <v>2</v>
      </c>
      <c r="D29" s="363">
        <f t="shared" si="0"/>
        <v>16</v>
      </c>
    </row>
    <row r="30" spans="2:4">
      <c r="B30" s="248" t="s">
        <v>54</v>
      </c>
      <c r="C30" s="291">
        <v>3.04</v>
      </c>
      <c r="D30" s="296">
        <f t="shared" si="0"/>
        <v>7</v>
      </c>
    </row>
    <row r="31" spans="2:4">
      <c r="B31" s="249" t="s">
        <v>55</v>
      </c>
      <c r="C31" s="292">
        <v>0.68</v>
      </c>
      <c r="D31" s="363">
        <f t="shared" si="0"/>
        <v>39</v>
      </c>
    </row>
    <row r="32" spans="2:4">
      <c r="B32" s="248" t="s">
        <v>56</v>
      </c>
      <c r="C32" s="291">
        <v>0.17</v>
      </c>
      <c r="D32" s="296">
        <f t="shared" si="0"/>
        <v>50</v>
      </c>
    </row>
    <row r="33" spans="2:4">
      <c r="B33" s="249" t="s">
        <v>57</v>
      </c>
      <c r="C33" s="292">
        <v>1.7</v>
      </c>
      <c r="D33" s="363">
        <f t="shared" si="0"/>
        <v>24</v>
      </c>
    </row>
    <row r="34" spans="2:4">
      <c r="B34" s="248" t="s">
        <v>58</v>
      </c>
      <c r="C34" s="291">
        <v>0.64</v>
      </c>
      <c r="D34" s="296">
        <f t="shared" si="0"/>
        <v>41</v>
      </c>
    </row>
    <row r="35" spans="2:4">
      <c r="B35" s="249" t="s">
        <v>59</v>
      </c>
      <c r="C35" s="292">
        <v>1.8</v>
      </c>
      <c r="D35" s="363">
        <f t="shared" si="0"/>
        <v>22</v>
      </c>
    </row>
    <row r="36" spans="2:4">
      <c r="B36" s="248" t="s">
        <v>60</v>
      </c>
      <c r="C36" s="291">
        <v>1.78</v>
      </c>
      <c r="D36" s="296">
        <f t="shared" si="0"/>
        <v>23</v>
      </c>
    </row>
    <row r="37" spans="2:4">
      <c r="B37" s="249" t="s">
        <v>61</v>
      </c>
      <c r="C37" s="292">
        <v>2.7</v>
      </c>
      <c r="D37" s="363">
        <f t="shared" si="0"/>
        <v>11</v>
      </c>
    </row>
    <row r="38" spans="2:4">
      <c r="B38" s="248" t="s">
        <v>62</v>
      </c>
      <c r="C38" s="291">
        <v>2</v>
      </c>
      <c r="D38" s="296">
        <f t="shared" si="0"/>
        <v>16</v>
      </c>
    </row>
    <row r="39" spans="2:4">
      <c r="B39" s="249" t="s">
        <v>63</v>
      </c>
      <c r="C39" s="292">
        <v>4.3499999999999996</v>
      </c>
      <c r="D39" s="363">
        <f t="shared" si="0"/>
        <v>1</v>
      </c>
    </row>
    <row r="40" spans="2:4">
      <c r="B40" s="248" t="s">
        <v>64</v>
      </c>
      <c r="C40" s="291">
        <v>0.45</v>
      </c>
      <c r="D40" s="296">
        <f t="shared" si="0"/>
        <v>46</v>
      </c>
    </row>
    <row r="41" spans="2:4">
      <c r="B41" s="249" t="s">
        <v>65</v>
      </c>
      <c r="C41" s="292">
        <v>0.44</v>
      </c>
      <c r="D41" s="363">
        <f t="shared" si="0"/>
        <v>47</v>
      </c>
    </row>
    <row r="42" spans="2:4">
      <c r="B42" s="248" t="s">
        <v>66</v>
      </c>
      <c r="C42" s="291">
        <v>1.6</v>
      </c>
      <c r="D42" s="296">
        <f t="shared" si="0"/>
        <v>26</v>
      </c>
    </row>
    <row r="43" spans="2:4">
      <c r="B43" s="249" t="s">
        <v>67</v>
      </c>
      <c r="C43" s="292">
        <v>2.0299999999999998</v>
      </c>
      <c r="D43" s="363">
        <f t="shared" si="0"/>
        <v>15</v>
      </c>
    </row>
    <row r="44" spans="2:4">
      <c r="B44" s="248" t="s">
        <v>68</v>
      </c>
      <c r="C44" s="291">
        <v>1.33</v>
      </c>
      <c r="D44" s="296">
        <f t="shared" si="0"/>
        <v>31</v>
      </c>
    </row>
    <row r="45" spans="2:4">
      <c r="B45" s="249" t="s">
        <v>69</v>
      </c>
      <c r="C45" s="292">
        <v>2.6</v>
      </c>
      <c r="D45" s="363">
        <f t="shared" si="0"/>
        <v>12</v>
      </c>
    </row>
    <row r="46" spans="2:4">
      <c r="B46" s="248" t="s">
        <v>70</v>
      </c>
      <c r="C46" s="291">
        <v>4.25</v>
      </c>
      <c r="D46" s="296">
        <f t="shared" si="0"/>
        <v>3</v>
      </c>
    </row>
    <row r="47" spans="2:4">
      <c r="B47" s="249" t="s">
        <v>71</v>
      </c>
      <c r="C47" s="292">
        <v>0.56999999999999995</v>
      </c>
      <c r="D47" s="363">
        <f t="shared" si="0"/>
        <v>44</v>
      </c>
    </row>
    <row r="48" spans="2:4">
      <c r="B48" s="248" t="s">
        <v>72</v>
      </c>
      <c r="C48" s="291">
        <v>1.53</v>
      </c>
      <c r="D48" s="296">
        <f t="shared" si="0"/>
        <v>27</v>
      </c>
    </row>
    <row r="49" spans="1:5">
      <c r="B49" s="249" t="s">
        <v>73</v>
      </c>
      <c r="C49" s="292">
        <v>0.62</v>
      </c>
      <c r="D49" s="363">
        <f t="shared" si="0"/>
        <v>42</v>
      </c>
    </row>
    <row r="50" spans="1:5">
      <c r="B50" s="248" t="s">
        <v>74</v>
      </c>
      <c r="C50" s="291">
        <v>1.41</v>
      </c>
      <c r="D50" s="296">
        <f t="shared" si="0"/>
        <v>28</v>
      </c>
    </row>
    <row r="51" spans="1:5">
      <c r="B51" s="249" t="s">
        <v>75</v>
      </c>
      <c r="C51" s="292">
        <v>1.7</v>
      </c>
      <c r="D51" s="363">
        <f t="shared" si="0"/>
        <v>24</v>
      </c>
    </row>
    <row r="52" spans="1:5">
      <c r="B52" s="248" t="s">
        <v>76</v>
      </c>
      <c r="C52" s="291">
        <v>3.08</v>
      </c>
      <c r="D52" s="296">
        <f t="shared" si="0"/>
        <v>6</v>
      </c>
    </row>
    <row r="53" spans="1:5">
      <c r="B53" s="249" t="s">
        <v>77</v>
      </c>
      <c r="C53" s="292">
        <v>0.3</v>
      </c>
      <c r="D53" s="363">
        <f t="shared" si="0"/>
        <v>49</v>
      </c>
    </row>
    <row r="54" spans="1:5">
      <c r="B54" s="248" t="s">
        <v>78</v>
      </c>
      <c r="C54" s="294">
        <v>3.0249999999999999</v>
      </c>
      <c r="D54" s="296">
        <f t="shared" si="0"/>
        <v>8</v>
      </c>
    </row>
    <row r="55" spans="1:5">
      <c r="B55" s="249" t="s">
        <v>79</v>
      </c>
      <c r="C55" s="292">
        <v>1.2</v>
      </c>
      <c r="D55" s="363">
        <f t="shared" si="0"/>
        <v>33</v>
      </c>
    </row>
    <row r="56" spans="1:5">
      <c r="B56" s="248" t="s">
        <v>80</v>
      </c>
      <c r="C56" s="291">
        <v>2.52</v>
      </c>
      <c r="D56" s="296">
        <f>RANK(C56,$C$8:$C$57)</f>
        <v>13</v>
      </c>
    </row>
    <row r="57" spans="1:5">
      <c r="B57" s="249" t="s">
        <v>81</v>
      </c>
      <c r="C57" s="293">
        <v>0.6</v>
      </c>
      <c r="D57" s="363">
        <f t="shared" si="0"/>
        <v>43</v>
      </c>
    </row>
    <row r="58" spans="1:5">
      <c r="B58" s="248" t="s">
        <v>82</v>
      </c>
      <c r="C58" s="297">
        <v>4.9800000000000004</v>
      </c>
      <c r="D58" s="531">
        <f>-RANK(C58,$C$8:$C$58)</f>
        <v>-1</v>
      </c>
    </row>
    <row r="59" spans="1:5">
      <c r="B59" s="249"/>
      <c r="C59" s="64"/>
      <c r="D59" s="63"/>
      <c r="E59" s="190"/>
    </row>
    <row r="60" spans="1:5" ht="44.25" customHeight="1">
      <c r="A60" s="727" t="s">
        <v>706</v>
      </c>
      <c r="B60" s="727"/>
      <c r="C60" s="727"/>
      <c r="D60" s="727"/>
    </row>
    <row r="61" spans="1:5">
      <c r="A61" s="417"/>
      <c r="B61" s="66"/>
      <c r="C61" s="66"/>
      <c r="D61" s="66"/>
    </row>
    <row r="62" spans="1:5">
      <c r="A62" s="66"/>
    </row>
    <row r="63" spans="1:5">
      <c r="A63" s="249" t="s">
        <v>2201</v>
      </c>
    </row>
    <row r="64" spans="1:5">
      <c r="B64" s="389"/>
      <c r="C64" s="389"/>
      <c r="D64" s="239"/>
    </row>
  </sheetData>
  <mergeCells count="4">
    <mergeCell ref="A60:D60"/>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J38"/>
  <sheetViews>
    <sheetView workbookViewId="0">
      <selection activeCell="A2" sqref="A2:D2"/>
    </sheetView>
  </sheetViews>
  <sheetFormatPr baseColWidth="10" defaultColWidth="9.33203125" defaultRowHeight="14"/>
  <cols>
    <col min="1" max="1" width="15.6640625" style="605" customWidth="1"/>
    <col min="2" max="2" width="10.5" style="605" customWidth="1"/>
    <col min="3" max="3" width="26.5" style="437" customWidth="1"/>
    <col min="4" max="4" width="15.6640625" style="605" customWidth="1"/>
    <col min="5" max="6" width="9.33203125" style="605"/>
    <col min="7" max="7" width="24.5" style="605" customWidth="1"/>
    <col min="8" max="8" width="32.6640625" style="605" customWidth="1"/>
    <col min="9" max="9" width="14.5" style="605" customWidth="1"/>
    <col min="10" max="10" width="11.33203125" style="605" customWidth="1"/>
    <col min="11" max="11" width="12.33203125" style="605" bestFit="1" customWidth="1"/>
    <col min="12" max="12" width="9.33203125" style="605"/>
    <col min="13" max="13" width="17.5" style="605" customWidth="1"/>
    <col min="14" max="16384" width="9.33203125" style="605"/>
  </cols>
  <sheetData>
    <row r="1" spans="1:10" s="447" customFormat="1" ht="15" customHeight="1">
      <c r="B1" s="684" t="s">
        <v>413</v>
      </c>
      <c r="C1" s="684"/>
    </row>
    <row r="2" spans="1:10" s="449" customFormat="1" ht="18">
      <c r="A2" s="700" t="s">
        <v>466</v>
      </c>
      <c r="B2" s="700"/>
      <c r="C2" s="700"/>
      <c r="D2" s="700"/>
    </row>
    <row r="3" spans="1:10" s="449" customFormat="1" ht="18">
      <c r="B3" s="700" t="s">
        <v>2153</v>
      </c>
      <c r="C3" s="700"/>
    </row>
    <row r="4" spans="1:10">
      <c r="J4" s="609"/>
    </row>
    <row r="5" spans="1:10" s="453" customFormat="1" ht="15" customHeight="1">
      <c r="B5" s="216" t="s">
        <v>28</v>
      </c>
      <c r="C5" s="438" t="s">
        <v>188</v>
      </c>
      <c r="F5" s="458"/>
    </row>
    <row r="6" spans="1:10">
      <c r="B6" s="456" t="s">
        <v>36</v>
      </c>
      <c r="C6" s="440" t="s">
        <v>2169</v>
      </c>
      <c r="D6" s="102"/>
    </row>
    <row r="7" spans="1:10" ht="45">
      <c r="B7" s="459" t="s">
        <v>38</v>
      </c>
      <c r="C7" s="569" t="s">
        <v>2170</v>
      </c>
      <c r="D7" s="102"/>
      <c r="F7" s="458"/>
    </row>
    <row r="8" spans="1:10">
      <c r="B8" s="456" t="s">
        <v>2171</v>
      </c>
      <c r="C8" s="440" t="s">
        <v>458</v>
      </c>
      <c r="D8" s="102"/>
      <c r="E8" s="425"/>
      <c r="F8" s="458"/>
    </row>
    <row r="9" spans="1:10">
      <c r="B9" s="459" t="s">
        <v>475</v>
      </c>
      <c r="C9" s="441" t="s">
        <v>2172</v>
      </c>
      <c r="D9" s="102"/>
      <c r="F9" s="458"/>
    </row>
    <row r="10" spans="1:10">
      <c r="B10" s="456" t="s">
        <v>47</v>
      </c>
      <c r="C10" s="440" t="s">
        <v>458</v>
      </c>
      <c r="D10" s="102"/>
      <c r="F10" s="458"/>
    </row>
    <row r="11" spans="1:10">
      <c r="B11" s="459" t="s">
        <v>49</v>
      </c>
      <c r="C11" s="441" t="s">
        <v>458</v>
      </c>
      <c r="D11" s="102"/>
      <c r="F11" s="458"/>
    </row>
    <row r="12" spans="1:10">
      <c r="B12" s="456" t="s">
        <v>415</v>
      </c>
      <c r="C12" s="440" t="s">
        <v>2173</v>
      </c>
      <c r="D12" s="102"/>
      <c r="F12" s="458"/>
    </row>
    <row r="13" spans="1:10">
      <c r="B13" s="459" t="s">
        <v>54</v>
      </c>
      <c r="C13" s="441" t="s">
        <v>2364</v>
      </c>
      <c r="D13" s="102"/>
      <c r="F13" s="458"/>
    </row>
    <row r="14" spans="1:10">
      <c r="B14" s="456" t="s">
        <v>59</v>
      </c>
      <c r="C14" s="513" t="s">
        <v>2174</v>
      </c>
      <c r="D14" s="102"/>
      <c r="F14" s="458"/>
    </row>
    <row r="15" spans="1:10" ht="30">
      <c r="B15" s="459" t="s">
        <v>60</v>
      </c>
      <c r="C15" s="569" t="s">
        <v>2175</v>
      </c>
      <c r="D15" s="102"/>
      <c r="F15" s="458"/>
    </row>
    <row r="16" spans="1:10" ht="30">
      <c r="B16" s="456" t="s">
        <v>61</v>
      </c>
      <c r="C16" s="570" t="s">
        <v>2176</v>
      </c>
      <c r="F16" s="458"/>
    </row>
    <row r="17" spans="1:7" ht="30">
      <c r="B17" s="459" t="s">
        <v>62</v>
      </c>
      <c r="C17" s="569" t="s">
        <v>2177</v>
      </c>
      <c r="F17" s="458"/>
    </row>
    <row r="18" spans="1:7">
      <c r="B18" s="456" t="s">
        <v>63</v>
      </c>
      <c r="C18" s="440" t="s">
        <v>2178</v>
      </c>
      <c r="F18" s="458"/>
    </row>
    <row r="19" spans="1:7">
      <c r="B19" s="459" t="s">
        <v>64</v>
      </c>
      <c r="C19" s="441" t="s">
        <v>458</v>
      </c>
      <c r="F19" s="458"/>
    </row>
    <row r="20" spans="1:7">
      <c r="B20" s="456" t="s">
        <v>66</v>
      </c>
      <c r="C20" s="440" t="s">
        <v>753</v>
      </c>
      <c r="F20" s="458"/>
    </row>
    <row r="21" spans="1:7">
      <c r="B21" s="459" t="s">
        <v>69</v>
      </c>
      <c r="C21" s="441" t="s">
        <v>754</v>
      </c>
      <c r="F21" s="458"/>
    </row>
    <row r="22" spans="1:7">
      <c r="B22" s="456" t="s">
        <v>76</v>
      </c>
      <c r="C22" s="440" t="s">
        <v>2179</v>
      </c>
      <c r="F22" s="458"/>
    </row>
    <row r="23" spans="1:7" ht="30">
      <c r="B23" s="459" t="s">
        <v>78</v>
      </c>
      <c r="C23" s="569" t="s">
        <v>2180</v>
      </c>
      <c r="F23" s="458"/>
    </row>
    <row r="24" spans="1:7">
      <c r="B24" s="456" t="s">
        <v>79</v>
      </c>
      <c r="C24" s="513" t="s">
        <v>459</v>
      </c>
      <c r="F24" s="458"/>
    </row>
    <row r="25" spans="1:7">
      <c r="B25" s="459" t="s">
        <v>80</v>
      </c>
      <c r="C25" s="441" t="s">
        <v>2181</v>
      </c>
      <c r="F25" s="458"/>
    </row>
    <row r="26" spans="1:7" ht="14.25" customHeight="1">
      <c r="B26" s="456" t="s">
        <v>82</v>
      </c>
      <c r="C26" s="513" t="s">
        <v>760</v>
      </c>
    </row>
    <row r="27" spans="1:7" ht="14.25" customHeight="1">
      <c r="C27" s="605"/>
    </row>
    <row r="28" spans="1:7" ht="14.25" customHeight="1">
      <c r="A28" s="605" t="s">
        <v>2365</v>
      </c>
      <c r="C28" s="605"/>
    </row>
    <row r="29" spans="1:7" ht="14.25" customHeight="1">
      <c r="A29" s="692" t="s">
        <v>2366</v>
      </c>
      <c r="B29" s="692"/>
      <c r="C29" s="692"/>
      <c r="D29" s="692"/>
      <c r="E29" s="692"/>
      <c r="F29" s="692"/>
      <c r="G29" s="692"/>
    </row>
    <row r="30" spans="1:7" ht="14.25" customHeight="1">
      <c r="A30" s="692"/>
      <c r="B30" s="692"/>
      <c r="C30" s="692"/>
      <c r="D30" s="692"/>
      <c r="E30" s="692"/>
      <c r="F30" s="692"/>
      <c r="G30" s="692"/>
    </row>
    <row r="31" spans="1:7">
      <c r="A31" s="692"/>
      <c r="B31" s="692"/>
      <c r="C31" s="692"/>
      <c r="D31" s="692"/>
      <c r="E31" s="692"/>
      <c r="F31" s="692"/>
      <c r="G31" s="692"/>
    </row>
    <row r="32" spans="1:7" ht="14.25" customHeight="1">
      <c r="A32" s="605" t="s">
        <v>2367</v>
      </c>
      <c r="B32" s="600"/>
      <c r="C32" s="600"/>
      <c r="D32" s="600"/>
      <c r="E32" s="600"/>
      <c r="F32" s="600"/>
      <c r="G32" s="600"/>
    </row>
    <row r="33" spans="1:10">
      <c r="F33" s="458"/>
    </row>
    <row r="34" spans="1:10">
      <c r="A34" s="605" t="s">
        <v>2192</v>
      </c>
      <c r="B34" s="600"/>
      <c r="C34" s="600"/>
      <c r="D34" s="600"/>
      <c r="E34" s="600"/>
      <c r="F34" s="600"/>
      <c r="G34" s="600"/>
    </row>
    <row r="35" spans="1:10">
      <c r="B35" s="600"/>
      <c r="C35" s="600"/>
      <c r="D35" s="600"/>
      <c r="E35" s="600"/>
      <c r="F35" s="600"/>
      <c r="G35" s="600"/>
    </row>
    <row r="36" spans="1:10">
      <c r="B36" s="600"/>
      <c r="C36" s="600"/>
      <c r="D36" s="600"/>
      <c r="E36" s="600"/>
      <c r="F36" s="600"/>
      <c r="G36" s="600"/>
      <c r="J36" s="664"/>
    </row>
    <row r="37" spans="1:10" ht="15" customHeight="1">
      <c r="F37" s="458"/>
    </row>
    <row r="38" spans="1:10" ht="57" customHeight="1"/>
  </sheetData>
  <mergeCells count="4">
    <mergeCell ref="B1:C1"/>
    <mergeCell ref="A2:D2"/>
    <mergeCell ref="B3:C3"/>
    <mergeCell ref="A29:G31"/>
  </mergeCells>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K32"/>
  <sheetViews>
    <sheetView workbookViewId="0">
      <selection activeCell="A2" sqref="A2:D2"/>
    </sheetView>
  </sheetViews>
  <sheetFormatPr baseColWidth="10" defaultColWidth="9.33203125" defaultRowHeight="14"/>
  <cols>
    <col min="1" max="1" width="15.6640625" style="239" customWidth="1"/>
    <col min="2" max="2" width="10.5" style="239" customWidth="1"/>
    <col min="3" max="3" width="34.5" style="437" bestFit="1" customWidth="1"/>
    <col min="4" max="5" width="9.33203125" style="239"/>
    <col min="6" max="6" width="24.5" style="239" customWidth="1"/>
    <col min="7" max="7" width="32.6640625" style="76" customWidth="1"/>
    <col min="8" max="8" width="14.5" style="76" customWidth="1"/>
    <col min="9" max="9" width="11.33203125" style="76" customWidth="1"/>
    <col min="10" max="10" width="12.33203125" style="76" bestFit="1" customWidth="1"/>
    <col min="11" max="11" width="9.33203125" style="76"/>
    <col min="12" max="12" width="17.5" style="239" customWidth="1"/>
    <col min="13" max="16384" width="9.33203125" style="239"/>
  </cols>
  <sheetData>
    <row r="1" spans="1:11" s="16" customFormat="1" ht="15" customHeight="1">
      <c r="A1" s="447"/>
      <c r="B1" s="684" t="s">
        <v>424</v>
      </c>
      <c r="C1" s="684"/>
      <c r="D1" s="447"/>
      <c r="E1" s="447"/>
      <c r="F1" s="447"/>
      <c r="G1" s="448"/>
      <c r="H1" s="448"/>
      <c r="I1" s="448"/>
      <c r="J1" s="448"/>
      <c r="K1" s="448"/>
    </row>
    <row r="2" spans="1:11" s="65" customFormat="1" ht="18">
      <c r="A2" s="700" t="s">
        <v>467</v>
      </c>
      <c r="B2" s="700"/>
      <c r="C2" s="700"/>
      <c r="D2" s="700"/>
      <c r="E2" s="449"/>
      <c r="F2" s="449"/>
      <c r="G2" s="450"/>
      <c r="H2" s="450"/>
      <c r="I2" s="450"/>
      <c r="J2" s="450"/>
      <c r="K2" s="450"/>
    </row>
    <row r="3" spans="1:11" s="65" customFormat="1" ht="18">
      <c r="A3" s="449"/>
      <c r="B3" s="700" t="s">
        <v>2153</v>
      </c>
      <c r="C3" s="700"/>
      <c r="D3" s="449"/>
      <c r="E3" s="449"/>
      <c r="F3" s="449"/>
      <c r="G3" s="450"/>
      <c r="H3" s="450"/>
      <c r="I3" s="450"/>
      <c r="J3" s="450"/>
      <c r="K3" s="450"/>
    </row>
    <row r="4" spans="1:11" ht="15">
      <c r="A4" s="446"/>
      <c r="B4" s="446"/>
      <c r="C4" s="446"/>
      <c r="D4" s="446"/>
      <c r="E4" s="446"/>
      <c r="F4" s="446"/>
      <c r="G4" s="446"/>
      <c r="H4" s="446"/>
      <c r="I4" s="452"/>
      <c r="J4" s="446"/>
      <c r="K4" s="446"/>
    </row>
    <row r="5" spans="1:11" s="50" customFormat="1" ht="15" customHeight="1">
      <c r="A5" s="453"/>
      <c r="B5" s="454" t="s">
        <v>28</v>
      </c>
      <c r="C5" s="455" t="s">
        <v>188</v>
      </c>
      <c r="D5" s="453"/>
      <c r="E5" s="453"/>
      <c r="F5" s="453"/>
      <c r="G5" s="453"/>
      <c r="H5" s="453"/>
      <c r="I5" s="453"/>
      <c r="J5" s="453"/>
      <c r="K5" s="453"/>
    </row>
    <row r="6" spans="1:11" ht="15">
      <c r="A6" s="446"/>
      <c r="B6" s="456" t="s">
        <v>182</v>
      </c>
      <c r="C6" s="457" t="s">
        <v>2371</v>
      </c>
      <c r="D6" s="446"/>
      <c r="E6" s="458"/>
      <c r="F6" s="446"/>
      <c r="G6" s="451"/>
      <c r="H6" s="451"/>
      <c r="I6" s="451"/>
      <c r="J6" s="451"/>
      <c r="K6" s="451"/>
    </row>
    <row r="7" spans="1:11" ht="15">
      <c r="A7" s="446"/>
      <c r="B7" s="459" t="s">
        <v>36</v>
      </c>
      <c r="C7" s="460" t="s">
        <v>2182</v>
      </c>
      <c r="D7" s="446"/>
      <c r="E7" s="458"/>
      <c r="F7" s="446"/>
      <c r="G7" s="451"/>
      <c r="H7" s="451"/>
      <c r="I7" s="451"/>
      <c r="J7" s="451"/>
      <c r="K7" s="451"/>
    </row>
    <row r="8" spans="1:11" ht="15">
      <c r="A8" s="446"/>
      <c r="B8" s="459"/>
      <c r="C8" s="460" t="s">
        <v>2183</v>
      </c>
      <c r="D8" s="446"/>
      <c r="E8" s="458"/>
      <c r="F8" s="446"/>
      <c r="G8" s="451"/>
      <c r="H8" s="451"/>
      <c r="I8" s="451"/>
      <c r="J8" s="451"/>
      <c r="K8" s="451"/>
    </row>
    <row r="9" spans="1:11" ht="15">
      <c r="A9" s="446"/>
      <c r="B9" s="456" t="s">
        <v>37</v>
      </c>
      <c r="C9" s="457" t="s">
        <v>2182</v>
      </c>
      <c r="D9" s="446"/>
      <c r="E9" s="458"/>
      <c r="F9" s="446"/>
      <c r="G9" s="451"/>
      <c r="H9" s="451"/>
      <c r="I9" s="451"/>
      <c r="J9" s="451"/>
      <c r="K9" s="451"/>
    </row>
    <row r="10" spans="1:11" ht="15">
      <c r="A10" s="446"/>
      <c r="B10" s="456"/>
      <c r="C10" s="457" t="s">
        <v>2184</v>
      </c>
      <c r="D10" s="446"/>
      <c r="E10" s="458"/>
      <c r="F10" s="446"/>
      <c r="G10" s="451"/>
      <c r="H10" s="451"/>
      <c r="I10" s="451"/>
      <c r="J10" s="451"/>
      <c r="K10" s="451"/>
    </row>
    <row r="11" spans="1:11" s="562" customFormat="1" ht="106">
      <c r="A11" s="561"/>
      <c r="B11" s="215" t="s">
        <v>44</v>
      </c>
      <c r="C11" s="582" t="s">
        <v>2185</v>
      </c>
      <c r="D11" s="561"/>
      <c r="E11" s="458"/>
      <c r="F11" s="561"/>
    </row>
    <row r="12" spans="1:11" ht="76">
      <c r="A12" s="446"/>
      <c r="B12" s="236" t="s">
        <v>415</v>
      </c>
      <c r="C12" s="571" t="s">
        <v>2186</v>
      </c>
      <c r="D12" s="446"/>
      <c r="E12" s="458"/>
      <c r="F12" s="471"/>
      <c r="G12" s="451"/>
      <c r="H12" s="451"/>
      <c r="I12" s="451"/>
      <c r="J12" s="451"/>
      <c r="K12" s="451"/>
    </row>
    <row r="13" spans="1:11" ht="15">
      <c r="A13" s="446"/>
      <c r="B13" s="460" t="s">
        <v>52</v>
      </c>
      <c r="C13" s="460" t="s">
        <v>2187</v>
      </c>
      <c r="D13" s="446"/>
      <c r="E13" s="446"/>
      <c r="F13" s="446"/>
      <c r="G13" s="446"/>
      <c r="H13" s="451"/>
      <c r="I13" s="461"/>
      <c r="J13" s="446"/>
      <c r="K13" s="446"/>
    </row>
    <row r="14" spans="1:11" ht="15">
      <c r="A14" s="446"/>
      <c r="B14" s="572" t="s">
        <v>53</v>
      </c>
      <c r="C14" s="572" t="s">
        <v>752</v>
      </c>
      <c r="D14" s="446"/>
      <c r="E14" s="446"/>
      <c r="F14" s="446"/>
      <c r="G14" s="446"/>
      <c r="H14" s="446"/>
      <c r="I14" s="446"/>
      <c r="J14" s="446"/>
      <c r="K14" s="446"/>
    </row>
    <row r="15" spans="1:11" ht="15">
      <c r="A15" s="446"/>
      <c r="B15" s="460" t="s">
        <v>59</v>
      </c>
      <c r="C15" s="460" t="s">
        <v>2188</v>
      </c>
      <c r="D15" s="446"/>
      <c r="E15" s="446"/>
      <c r="F15" s="446"/>
      <c r="G15" s="446"/>
      <c r="H15" s="446"/>
      <c r="I15" s="446"/>
      <c r="J15" s="446"/>
      <c r="K15" s="446"/>
    </row>
    <row r="16" spans="1:11" ht="15">
      <c r="A16" s="446"/>
      <c r="B16" s="457" t="s">
        <v>68</v>
      </c>
      <c r="C16" s="457" t="s">
        <v>2189</v>
      </c>
      <c r="D16" s="446"/>
      <c r="E16" s="446"/>
      <c r="F16" s="446"/>
      <c r="G16" s="446"/>
      <c r="H16" s="446"/>
      <c r="I16" s="446"/>
      <c r="J16" s="446"/>
      <c r="K16" s="446"/>
    </row>
    <row r="17" spans="1:11">
      <c r="B17" s="460" t="s">
        <v>78</v>
      </c>
      <c r="C17" s="460" t="s">
        <v>751</v>
      </c>
    </row>
    <row r="18" spans="1:11">
      <c r="A18" s="451"/>
    </row>
    <row r="19" spans="1:11" s="562" customFormat="1">
      <c r="C19" s="437"/>
      <c r="G19" s="76"/>
      <c r="H19" s="76"/>
      <c r="I19" s="76"/>
      <c r="J19" s="76"/>
      <c r="K19" s="76"/>
    </row>
    <row r="20" spans="1:11">
      <c r="A20" s="692" t="s">
        <v>2190</v>
      </c>
      <c r="B20" s="692"/>
      <c r="C20" s="692"/>
      <c r="D20" s="692"/>
      <c r="E20" s="692"/>
    </row>
    <row r="21" spans="1:11">
      <c r="A21" s="692"/>
      <c r="B21" s="692"/>
      <c r="C21" s="692"/>
      <c r="D21" s="692"/>
      <c r="E21" s="692"/>
    </row>
    <row r="22" spans="1:11" ht="13.5" customHeight="1">
      <c r="A22" s="692" t="s">
        <v>2191</v>
      </c>
      <c r="B22" s="692"/>
      <c r="C22" s="692"/>
      <c r="D22" s="692"/>
      <c r="E22" s="692"/>
    </row>
    <row r="23" spans="1:11">
      <c r="A23" s="692"/>
      <c r="B23" s="692"/>
      <c r="C23" s="692"/>
      <c r="D23" s="692"/>
      <c r="E23" s="692"/>
    </row>
    <row r="24" spans="1:11">
      <c r="A24" s="692"/>
      <c r="B24" s="692"/>
      <c r="C24" s="692"/>
      <c r="D24" s="692"/>
      <c r="E24" s="692"/>
    </row>
    <row r="25" spans="1:11" ht="13.5" customHeight="1">
      <c r="A25" s="692"/>
      <c r="B25" s="692"/>
      <c r="C25" s="692"/>
      <c r="D25" s="692"/>
      <c r="E25" s="692"/>
    </row>
    <row r="26" spans="1:11">
      <c r="A26" s="692"/>
      <c r="B26" s="692"/>
      <c r="C26" s="692"/>
      <c r="D26" s="692"/>
      <c r="E26" s="692"/>
    </row>
    <row r="27" spans="1:11">
      <c r="A27" s="692"/>
      <c r="B27" s="692"/>
      <c r="C27" s="692"/>
      <c r="D27" s="692"/>
      <c r="E27" s="692"/>
    </row>
    <row r="28" spans="1:11">
      <c r="A28" s="692"/>
      <c r="B28" s="692"/>
      <c r="C28" s="692"/>
      <c r="D28" s="692"/>
      <c r="E28" s="692"/>
    </row>
    <row r="29" spans="1:11">
      <c r="A29" s="692"/>
      <c r="B29" s="692"/>
      <c r="C29" s="692"/>
      <c r="D29" s="692"/>
      <c r="E29" s="692"/>
    </row>
    <row r="30" spans="1:11">
      <c r="A30" s="692"/>
      <c r="B30" s="692"/>
      <c r="C30" s="692"/>
      <c r="D30" s="692"/>
      <c r="E30" s="692"/>
    </row>
    <row r="32" spans="1:11">
      <c r="A32" s="239" t="s">
        <v>2193</v>
      </c>
    </row>
  </sheetData>
  <mergeCells count="5">
    <mergeCell ref="B1:C1"/>
    <mergeCell ref="A2:D2"/>
    <mergeCell ref="B3:C3"/>
    <mergeCell ref="A20:E21"/>
    <mergeCell ref="A22:E30"/>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2" workbookViewId="0">
      <selection activeCell="A74" sqref="A74"/>
    </sheetView>
  </sheetViews>
  <sheetFormatPr baseColWidth="10" defaultColWidth="9.33203125" defaultRowHeight="14"/>
  <cols>
    <col min="1" max="1" width="15.6640625" style="2" customWidth="1"/>
    <col min="2" max="2" width="14.33203125" style="2" customWidth="1"/>
    <col min="3" max="3" width="17" style="2" customWidth="1"/>
    <col min="4" max="4" width="13" style="2" customWidth="1"/>
    <col min="5" max="5" width="15.6640625" style="2" customWidth="1"/>
    <col min="6" max="6" width="14.33203125" style="2" customWidth="1"/>
    <col min="7" max="7" width="17" style="2" customWidth="1"/>
    <col min="8" max="8" width="24.6640625" style="2" customWidth="1"/>
    <col min="9" max="16384" width="9.33203125" style="2"/>
  </cols>
  <sheetData>
    <row r="1" spans="1:8">
      <c r="A1" s="239"/>
      <c r="B1" s="684" t="s">
        <v>426</v>
      </c>
      <c r="C1" s="684"/>
      <c r="D1" s="684"/>
      <c r="E1" s="239"/>
      <c r="F1" s="239"/>
      <c r="G1" s="239"/>
      <c r="H1" s="239"/>
    </row>
    <row r="2" spans="1:8" s="53" customFormat="1" ht="18">
      <c r="A2" s="704" t="s">
        <v>20</v>
      </c>
      <c r="B2" s="704"/>
      <c r="C2" s="704"/>
      <c r="D2" s="704"/>
      <c r="E2" s="704"/>
    </row>
    <row r="3" spans="1:8" s="53" customFormat="1" ht="18">
      <c r="A3" s="704" t="s">
        <v>410</v>
      </c>
      <c r="B3" s="704"/>
      <c r="C3" s="704"/>
      <c r="D3" s="704"/>
      <c r="E3" s="704"/>
    </row>
    <row r="4" spans="1:8" s="53" customFormat="1" ht="18">
      <c r="A4" s="704" t="s">
        <v>2196</v>
      </c>
      <c r="B4" s="704"/>
      <c r="C4" s="704"/>
      <c r="D4" s="704"/>
      <c r="E4" s="704"/>
    </row>
    <row r="6" spans="1:8" s="50" customFormat="1">
      <c r="B6" s="70" t="s">
        <v>28</v>
      </c>
      <c r="C6" s="70" t="s">
        <v>188</v>
      </c>
      <c r="D6" s="70" t="s">
        <v>30</v>
      </c>
    </row>
    <row r="7" spans="1:8">
      <c r="A7" s="239"/>
      <c r="B7" s="456" t="s">
        <v>189</v>
      </c>
      <c r="C7" s="77">
        <v>13.5</v>
      </c>
      <c r="D7" s="76"/>
      <c r="E7" s="239"/>
      <c r="F7" s="239"/>
      <c r="G7" s="239"/>
      <c r="H7" s="239"/>
    </row>
    <row r="8" spans="1:8">
      <c r="A8" s="239"/>
      <c r="B8" s="459" t="s">
        <v>412</v>
      </c>
      <c r="C8" s="75">
        <v>19.110942395350673</v>
      </c>
      <c r="D8" s="74">
        <f>RANK(C8,$C$8:$C$57)</f>
        <v>4</v>
      </c>
      <c r="E8" s="239"/>
      <c r="F8" s="69"/>
      <c r="G8" s="239"/>
      <c r="H8" s="239"/>
    </row>
    <row r="9" spans="1:8">
      <c r="A9" s="239"/>
      <c r="B9" s="456" t="s">
        <v>2278</v>
      </c>
      <c r="C9" s="73">
        <v>12.8</v>
      </c>
      <c r="D9" s="364">
        <f t="shared" ref="D9:D56" si="0">RANK(C9,$C$8:$C$57)</f>
        <v>8</v>
      </c>
      <c r="E9" s="239"/>
      <c r="F9" s="69"/>
      <c r="G9" s="239"/>
      <c r="H9" s="239"/>
    </row>
    <row r="10" spans="1:8">
      <c r="A10" s="239"/>
      <c r="B10" s="459" t="s">
        <v>34</v>
      </c>
      <c r="C10" s="75">
        <v>3</v>
      </c>
      <c r="D10" s="74">
        <f t="shared" si="0"/>
        <v>43</v>
      </c>
      <c r="E10" s="239"/>
      <c r="F10" s="69"/>
      <c r="G10" s="239"/>
      <c r="H10" s="239"/>
    </row>
    <row r="11" spans="1:8">
      <c r="A11" s="239"/>
      <c r="B11" s="456" t="s">
        <v>2279</v>
      </c>
      <c r="C11" s="73">
        <v>8.4141202785390661</v>
      </c>
      <c r="D11" s="364">
        <f t="shared" si="0"/>
        <v>16</v>
      </c>
      <c r="E11" s="239"/>
      <c r="F11" s="69"/>
      <c r="G11" s="239"/>
      <c r="H11" s="239"/>
    </row>
    <row r="12" spans="1:8">
      <c r="A12" s="239"/>
      <c r="B12" s="459" t="s">
        <v>161</v>
      </c>
      <c r="C12" s="75">
        <v>3.3</v>
      </c>
      <c r="D12" s="74">
        <f t="shared" si="0"/>
        <v>40</v>
      </c>
      <c r="E12" s="239"/>
      <c r="F12" s="425"/>
      <c r="G12" s="239"/>
      <c r="H12" s="239"/>
    </row>
    <row r="13" spans="1:8">
      <c r="A13" s="239"/>
      <c r="B13" s="456" t="s">
        <v>37</v>
      </c>
      <c r="C13" s="73">
        <v>2.2799999999999998</v>
      </c>
      <c r="D13" s="364">
        <f t="shared" si="0"/>
        <v>47</v>
      </c>
      <c r="E13" s="239"/>
      <c r="F13" s="69"/>
      <c r="G13" s="239"/>
      <c r="H13" s="239"/>
    </row>
    <row r="14" spans="1:8">
      <c r="A14" s="239"/>
      <c r="B14" s="459" t="s">
        <v>2280</v>
      </c>
      <c r="C14" s="75">
        <v>5.4</v>
      </c>
      <c r="D14" s="74">
        <f t="shared" si="0"/>
        <v>29</v>
      </c>
      <c r="E14" s="239"/>
      <c r="F14" s="69"/>
      <c r="G14" s="239"/>
      <c r="H14" s="239"/>
    </row>
    <row r="15" spans="1:8">
      <c r="A15" s="239"/>
      <c r="B15" s="456" t="s">
        <v>141</v>
      </c>
      <c r="C15" s="73">
        <v>4.5</v>
      </c>
      <c r="D15" s="364">
        <f t="shared" si="0"/>
        <v>34</v>
      </c>
      <c r="E15" s="239"/>
      <c r="F15" s="69"/>
      <c r="G15" s="239"/>
      <c r="H15" s="239"/>
    </row>
    <row r="16" spans="1:8">
      <c r="A16" s="239"/>
      <c r="B16" s="459" t="s">
        <v>2281</v>
      </c>
      <c r="C16" s="75">
        <v>6.5</v>
      </c>
      <c r="D16" s="74">
        <f t="shared" si="0"/>
        <v>22</v>
      </c>
      <c r="E16" s="239"/>
      <c r="F16" s="69"/>
      <c r="G16" s="239"/>
      <c r="H16" s="239"/>
    </row>
    <row r="17" spans="1:8">
      <c r="A17" s="239"/>
      <c r="B17" s="456" t="s">
        <v>2282</v>
      </c>
      <c r="C17" s="73">
        <v>3.7854125342579832</v>
      </c>
      <c r="D17" s="364">
        <f t="shared" si="0"/>
        <v>37</v>
      </c>
      <c r="E17" s="239"/>
      <c r="F17" s="69"/>
      <c r="G17" s="239"/>
      <c r="H17" s="239"/>
    </row>
    <row r="18" spans="1:8">
      <c r="A18" s="239"/>
      <c r="B18" s="459" t="s">
        <v>42</v>
      </c>
      <c r="C18" s="75">
        <v>5.98</v>
      </c>
      <c r="D18" s="74">
        <f t="shared" si="0"/>
        <v>25</v>
      </c>
      <c r="E18" s="239"/>
      <c r="F18" s="69"/>
      <c r="G18" s="239"/>
      <c r="H18" s="239"/>
    </row>
    <row r="19" spans="1:8">
      <c r="A19" s="239"/>
      <c r="B19" s="456" t="s">
        <v>309</v>
      </c>
      <c r="C19" s="73">
        <v>10.909457221894645</v>
      </c>
      <c r="D19" s="364">
        <f t="shared" si="0"/>
        <v>11</v>
      </c>
      <c r="E19" s="239"/>
      <c r="F19" s="69"/>
      <c r="G19" s="239"/>
      <c r="H19" s="239"/>
    </row>
    <row r="20" spans="1:8">
      <c r="A20" s="239"/>
      <c r="B20" s="459" t="s">
        <v>2283</v>
      </c>
      <c r="C20" s="75">
        <v>8.5500000000000007</v>
      </c>
      <c r="D20" s="74">
        <f t="shared" si="0"/>
        <v>15</v>
      </c>
      <c r="E20" s="239"/>
      <c r="F20" s="69"/>
      <c r="G20" s="239"/>
      <c r="H20" s="239"/>
    </row>
    <row r="21" spans="1:8" ht="15">
      <c r="A21" s="302"/>
      <c r="B21" s="456" t="s">
        <v>469</v>
      </c>
      <c r="C21" s="73">
        <v>2.68</v>
      </c>
      <c r="D21" s="364">
        <f t="shared" si="0"/>
        <v>44</v>
      </c>
      <c r="E21" s="239"/>
      <c r="F21" s="69"/>
      <c r="G21" s="239"/>
      <c r="H21" s="239"/>
    </row>
    <row r="22" spans="1:8">
      <c r="A22" s="239"/>
      <c r="B22" s="459" t="s">
        <v>320</v>
      </c>
      <c r="C22" s="75">
        <v>13.029650836148155</v>
      </c>
      <c r="D22" s="74">
        <f t="shared" si="0"/>
        <v>7</v>
      </c>
      <c r="E22" s="239"/>
      <c r="F22" s="69"/>
      <c r="G22" s="239"/>
      <c r="H22" s="239"/>
    </row>
    <row r="23" spans="1:8">
      <c r="A23" s="239"/>
      <c r="B23" s="456" t="s">
        <v>47</v>
      </c>
      <c r="C23" s="73">
        <v>2.5</v>
      </c>
      <c r="D23" s="364">
        <f t="shared" si="0"/>
        <v>45</v>
      </c>
      <c r="E23" s="239"/>
      <c r="F23" s="69"/>
      <c r="G23" s="239"/>
      <c r="H23" s="239"/>
    </row>
    <row r="24" spans="1:8">
      <c r="A24" s="239"/>
      <c r="B24" s="459" t="s">
        <v>2284</v>
      </c>
      <c r="C24" s="75">
        <v>8.33</v>
      </c>
      <c r="D24" s="74">
        <f t="shared" si="0"/>
        <v>17</v>
      </c>
      <c r="E24" s="239"/>
      <c r="F24" s="69"/>
      <c r="G24" s="239"/>
      <c r="H24" s="239"/>
    </row>
    <row r="25" spans="1:8">
      <c r="A25" s="239"/>
      <c r="B25" s="456" t="s">
        <v>2285</v>
      </c>
      <c r="C25" s="73">
        <v>3.0283300274063869</v>
      </c>
      <c r="D25" s="364">
        <f t="shared" si="0"/>
        <v>42</v>
      </c>
      <c r="E25" s="239"/>
      <c r="F25" s="69"/>
      <c r="G25" s="239"/>
      <c r="H25" s="239"/>
    </row>
    <row r="26" spans="1:8">
      <c r="A26" s="239"/>
      <c r="B26" s="459" t="s">
        <v>415</v>
      </c>
      <c r="C26" s="75">
        <v>11.961095150950843</v>
      </c>
      <c r="D26" s="74">
        <f t="shared" si="0"/>
        <v>9</v>
      </c>
      <c r="E26" s="239"/>
      <c r="F26" s="365"/>
      <c r="G26" s="239"/>
      <c r="H26" s="239"/>
    </row>
    <row r="27" spans="1:8" ht="15">
      <c r="A27" s="239"/>
      <c r="B27" s="456" t="s">
        <v>2286</v>
      </c>
      <c r="C27" s="73">
        <v>5.0299999999999994</v>
      </c>
      <c r="D27" s="364">
        <f t="shared" si="0"/>
        <v>32</v>
      </c>
      <c r="E27" s="239"/>
      <c r="F27" s="69"/>
      <c r="G27" s="257"/>
      <c r="H27" s="257"/>
    </row>
    <row r="28" spans="1:8" ht="15">
      <c r="A28" s="239"/>
      <c r="B28" s="459" t="s">
        <v>2287</v>
      </c>
      <c r="C28" s="75">
        <v>4.05</v>
      </c>
      <c r="D28" s="74">
        <f t="shared" si="0"/>
        <v>36</v>
      </c>
      <c r="E28" s="239"/>
      <c r="F28" s="69"/>
      <c r="G28" s="257"/>
      <c r="H28" s="257"/>
    </row>
    <row r="29" spans="1:8" ht="15">
      <c r="A29" s="239"/>
      <c r="B29" s="456" t="s">
        <v>416</v>
      </c>
      <c r="C29" s="73">
        <v>11.950272052824978</v>
      </c>
      <c r="D29" s="364">
        <f t="shared" si="0"/>
        <v>10</v>
      </c>
      <c r="E29" s="239"/>
      <c r="F29" s="69"/>
      <c r="G29" s="257"/>
      <c r="H29" s="257" t="s">
        <v>93</v>
      </c>
    </row>
    <row r="30" spans="1:8" ht="15">
      <c r="A30" s="239"/>
      <c r="B30" s="459" t="s">
        <v>2288</v>
      </c>
      <c r="C30" s="75">
        <v>9.0104721671234405</v>
      </c>
      <c r="D30" s="74">
        <f t="shared" si="0"/>
        <v>14</v>
      </c>
      <c r="E30" s="239"/>
      <c r="F30" s="69"/>
      <c r="G30" s="257"/>
      <c r="H30" s="257"/>
    </row>
    <row r="31" spans="1:8" ht="15">
      <c r="A31" s="239"/>
      <c r="B31" s="456" t="s">
        <v>2289</v>
      </c>
      <c r="C31" s="73">
        <v>8.1078162188116423</v>
      </c>
      <c r="D31" s="364">
        <f t="shared" si="0"/>
        <v>18</v>
      </c>
      <c r="E31" s="239"/>
      <c r="F31" s="69"/>
      <c r="G31" s="257"/>
      <c r="H31" s="257"/>
    </row>
    <row r="32" spans="1:8" ht="15">
      <c r="A32" s="239"/>
      <c r="B32" s="459" t="s">
        <v>56</v>
      </c>
      <c r="C32" s="75">
        <v>2</v>
      </c>
      <c r="D32" s="74">
        <f t="shared" si="0"/>
        <v>48</v>
      </c>
      <c r="E32" s="239"/>
      <c r="F32" s="69"/>
      <c r="G32" s="257"/>
      <c r="H32" s="257"/>
    </row>
    <row r="33" spans="2:8" ht="15">
      <c r="B33" s="456" t="s">
        <v>172</v>
      </c>
      <c r="C33" s="73">
        <v>9.7493204443981618</v>
      </c>
      <c r="D33" s="364">
        <f t="shared" si="0"/>
        <v>13</v>
      </c>
      <c r="E33" s="239"/>
      <c r="F33" s="69"/>
      <c r="G33" s="257"/>
      <c r="H33" s="257"/>
    </row>
    <row r="34" spans="2:8" ht="15">
      <c r="B34" s="459" t="s">
        <v>58</v>
      </c>
      <c r="C34" s="75">
        <v>3.75</v>
      </c>
      <c r="D34" s="74">
        <f t="shared" si="0"/>
        <v>38</v>
      </c>
      <c r="E34" s="239"/>
      <c r="F34" s="69"/>
      <c r="G34" s="257"/>
      <c r="H34" s="257"/>
    </row>
    <row r="35" spans="2:8" ht="15">
      <c r="B35" s="456" t="s">
        <v>2290</v>
      </c>
      <c r="C35" s="73">
        <v>3.6</v>
      </c>
      <c r="D35" s="364">
        <f t="shared" si="0"/>
        <v>39</v>
      </c>
      <c r="E35" s="239"/>
      <c r="F35" s="69"/>
      <c r="G35" s="257"/>
      <c r="H35" s="257"/>
    </row>
    <row r="36" spans="2:8" ht="15">
      <c r="B36" s="459" t="s">
        <v>173</v>
      </c>
      <c r="C36" s="75" t="s">
        <v>337</v>
      </c>
      <c r="D36" s="367" t="s">
        <v>337</v>
      </c>
      <c r="E36" s="239"/>
      <c r="F36" s="69"/>
      <c r="G36" s="257"/>
      <c r="H36" s="257"/>
    </row>
    <row r="37" spans="2:8" ht="15">
      <c r="B37" s="456" t="s">
        <v>61</v>
      </c>
      <c r="C37" s="73">
        <v>5.5</v>
      </c>
      <c r="D37" s="364">
        <f t="shared" si="0"/>
        <v>27</v>
      </c>
      <c r="E37" s="239"/>
      <c r="F37" s="69"/>
      <c r="G37" s="257"/>
      <c r="H37" s="257"/>
    </row>
    <row r="38" spans="2:8">
      <c r="B38" s="459" t="s">
        <v>62</v>
      </c>
      <c r="C38" s="75">
        <v>6.0566600548127738</v>
      </c>
      <c r="D38" s="74">
        <f t="shared" si="0"/>
        <v>24</v>
      </c>
      <c r="E38" s="239"/>
      <c r="F38" s="69"/>
      <c r="G38" s="239"/>
      <c r="H38" s="239"/>
    </row>
    <row r="39" spans="2:8">
      <c r="B39" s="456" t="s">
        <v>2291</v>
      </c>
      <c r="C39" s="73">
        <v>6.44</v>
      </c>
      <c r="D39" s="364">
        <f t="shared" si="0"/>
        <v>23</v>
      </c>
      <c r="E39" s="239"/>
      <c r="F39" s="69"/>
      <c r="G39" s="239"/>
      <c r="H39" s="239"/>
    </row>
    <row r="40" spans="2:8">
      <c r="B40" s="459" t="s">
        <v>311</v>
      </c>
      <c r="C40" s="75">
        <v>14.583879079671377</v>
      </c>
      <c r="D40" s="74">
        <f t="shared" si="0"/>
        <v>6</v>
      </c>
      <c r="E40" s="239"/>
      <c r="F40" s="69"/>
      <c r="G40" s="239"/>
      <c r="H40" s="239"/>
    </row>
    <row r="41" spans="2:8">
      <c r="B41" s="456" t="s">
        <v>2292</v>
      </c>
      <c r="C41" s="73">
        <v>5.12</v>
      </c>
      <c r="D41" s="364">
        <f t="shared" si="0"/>
        <v>31</v>
      </c>
      <c r="E41" s="239"/>
      <c r="F41" s="69"/>
      <c r="G41" s="239"/>
      <c r="H41" s="239"/>
    </row>
    <row r="42" spans="2:8">
      <c r="B42" s="459" t="s">
        <v>313</v>
      </c>
      <c r="C42" s="75">
        <v>9.83109434659087</v>
      </c>
      <c r="D42" s="74">
        <f t="shared" si="0"/>
        <v>12</v>
      </c>
      <c r="E42" s="239"/>
      <c r="F42" s="69"/>
      <c r="G42" s="239"/>
      <c r="H42" s="239"/>
    </row>
    <row r="43" spans="2:8">
      <c r="B43" s="456" t="s">
        <v>67</v>
      </c>
      <c r="C43" s="73">
        <v>5.56</v>
      </c>
      <c r="D43" s="364">
        <f t="shared" si="0"/>
        <v>26</v>
      </c>
      <c r="E43" s="239"/>
      <c r="F43" s="69"/>
      <c r="G43" s="239"/>
      <c r="H43" s="239"/>
    </row>
    <row r="44" spans="2:8">
      <c r="B44" s="459" t="s">
        <v>175</v>
      </c>
      <c r="C44" s="75">
        <v>21.945272599593221</v>
      </c>
      <c r="D44" s="74">
        <f t="shared" si="0"/>
        <v>2</v>
      </c>
      <c r="E44" s="239"/>
      <c r="F44" s="69"/>
      <c r="G44" s="239"/>
      <c r="H44" s="239"/>
    </row>
    <row r="45" spans="2:8">
      <c r="B45" s="456" t="s">
        <v>2293</v>
      </c>
      <c r="C45" s="73">
        <v>7.2050953766695844</v>
      </c>
      <c r="D45" s="364">
        <f t="shared" si="0"/>
        <v>21</v>
      </c>
      <c r="E45" s="239"/>
      <c r="F45" s="69"/>
      <c r="G45" s="239"/>
      <c r="H45" s="239"/>
    </row>
    <row r="46" spans="2:8">
      <c r="B46" s="459" t="s">
        <v>2294</v>
      </c>
      <c r="C46" s="75">
        <v>5.4</v>
      </c>
      <c r="D46" s="74">
        <f t="shared" si="0"/>
        <v>29</v>
      </c>
      <c r="E46" s="239"/>
      <c r="F46" s="69"/>
      <c r="G46" s="239"/>
      <c r="H46" s="239"/>
    </row>
    <row r="47" spans="2:8">
      <c r="B47" s="456" t="s">
        <v>2214</v>
      </c>
      <c r="C47" s="73">
        <v>5.4221215766832049</v>
      </c>
      <c r="D47" s="364">
        <f t="shared" si="0"/>
        <v>28</v>
      </c>
      <c r="E47" s="239"/>
      <c r="F47" s="69"/>
      <c r="G47" s="239"/>
      <c r="H47" s="239"/>
    </row>
    <row r="48" spans="2:8">
      <c r="B48" s="459" t="s">
        <v>2295</v>
      </c>
      <c r="C48" s="75">
        <v>4.67</v>
      </c>
      <c r="D48" s="74">
        <f t="shared" si="0"/>
        <v>33</v>
      </c>
      <c r="E48" s="239"/>
      <c r="F48" s="69"/>
      <c r="G48" s="239"/>
      <c r="H48" s="239"/>
    </row>
    <row r="49" spans="1:8">
      <c r="A49" s="239"/>
      <c r="B49" s="456" t="s">
        <v>2296</v>
      </c>
      <c r="C49" s="73">
        <v>4.4630902089043003</v>
      </c>
      <c r="D49" s="364">
        <f t="shared" si="0"/>
        <v>35</v>
      </c>
      <c r="E49" s="239"/>
      <c r="F49" s="69"/>
      <c r="G49" s="239"/>
      <c r="H49" s="239"/>
    </row>
    <row r="50" spans="1:8">
      <c r="A50" s="239"/>
      <c r="B50" s="459" t="s">
        <v>143</v>
      </c>
      <c r="C50" s="75">
        <v>2.4</v>
      </c>
      <c r="D50" s="74">
        <f t="shared" si="0"/>
        <v>46</v>
      </c>
      <c r="E50" s="239"/>
      <c r="F50" s="69"/>
      <c r="G50" s="239"/>
      <c r="H50" s="239"/>
    </row>
    <row r="51" spans="1:8">
      <c r="A51" s="239"/>
      <c r="B51" s="456" t="s">
        <v>202</v>
      </c>
      <c r="C51" s="73">
        <v>15.917972111766419</v>
      </c>
      <c r="D51" s="364">
        <f t="shared" si="0"/>
        <v>5</v>
      </c>
      <c r="E51" s="239"/>
      <c r="F51" s="69"/>
      <c r="G51" s="239"/>
      <c r="H51" s="239"/>
    </row>
    <row r="52" spans="1:8">
      <c r="A52" s="239"/>
      <c r="B52" s="459" t="s">
        <v>421</v>
      </c>
      <c r="C52" s="75">
        <v>7.6830503295857522</v>
      </c>
      <c r="D52" s="74">
        <f t="shared" si="0"/>
        <v>19</v>
      </c>
      <c r="E52" s="239"/>
      <c r="F52" s="69"/>
      <c r="G52" s="239"/>
      <c r="H52" s="239"/>
    </row>
    <row r="53" spans="1:8">
      <c r="A53" s="239"/>
      <c r="B53" s="456" t="s">
        <v>151</v>
      </c>
      <c r="C53" s="73">
        <v>19.891703641420648</v>
      </c>
      <c r="D53" s="364">
        <f t="shared" si="0"/>
        <v>3</v>
      </c>
      <c r="E53" s="239"/>
      <c r="F53" s="69"/>
      <c r="G53" s="239"/>
      <c r="H53" s="239"/>
    </row>
    <row r="54" spans="1:8">
      <c r="A54" s="239"/>
      <c r="B54" s="459" t="s">
        <v>2297</v>
      </c>
      <c r="C54" s="75">
        <v>33.22</v>
      </c>
      <c r="D54" s="74">
        <f t="shared" si="0"/>
        <v>1</v>
      </c>
      <c r="E54" s="239"/>
      <c r="F54" s="69"/>
      <c r="G54" s="239"/>
      <c r="H54" s="239"/>
    </row>
    <row r="55" spans="1:8">
      <c r="A55" s="239"/>
      <c r="B55" s="456" t="s">
        <v>422</v>
      </c>
      <c r="C55" s="73">
        <v>7.6247742158613896</v>
      </c>
      <c r="D55" s="364">
        <f t="shared" si="0"/>
        <v>20</v>
      </c>
      <c r="E55" s="239"/>
      <c r="F55" s="69"/>
      <c r="G55" s="239"/>
      <c r="H55" s="239"/>
    </row>
    <row r="56" spans="1:8">
      <c r="A56" s="239"/>
      <c r="B56" s="459" t="s">
        <v>80</v>
      </c>
      <c r="C56" s="75">
        <v>3.25</v>
      </c>
      <c r="D56" s="74">
        <f t="shared" si="0"/>
        <v>41</v>
      </c>
      <c r="E56" s="239"/>
      <c r="F56" s="69"/>
      <c r="G56" s="239"/>
      <c r="H56" s="239"/>
    </row>
    <row r="57" spans="1:8" ht="15.75" customHeight="1">
      <c r="A57" s="239"/>
      <c r="B57" s="456" t="s">
        <v>136</v>
      </c>
      <c r="C57" s="73" t="s">
        <v>337</v>
      </c>
      <c r="D57" s="424" t="s">
        <v>337</v>
      </c>
      <c r="E57" s="239"/>
      <c r="F57" s="69"/>
      <c r="G57" s="239"/>
      <c r="H57" s="239"/>
    </row>
    <row r="58" spans="1:8" ht="15.75" customHeight="1">
      <c r="A58" s="239"/>
      <c r="B58" s="459" t="s">
        <v>2298</v>
      </c>
      <c r="C58" s="75">
        <v>6.2</v>
      </c>
      <c r="D58" s="392">
        <f>-RANK(C58,$C$8:$C$58)</f>
        <v>-24</v>
      </c>
      <c r="E58" s="239"/>
      <c r="F58" s="69"/>
      <c r="G58" s="239"/>
      <c r="H58" s="239"/>
    </row>
    <row r="59" spans="1:8" s="239" customFormat="1" ht="15.75" customHeight="1">
      <c r="B59" s="247"/>
      <c r="C59" s="69"/>
    </row>
    <row r="60" spans="1:8" ht="36.75" customHeight="1">
      <c r="A60" s="727" t="s">
        <v>2299</v>
      </c>
      <c r="B60" s="727"/>
      <c r="C60" s="727"/>
      <c r="D60" s="727"/>
      <c r="E60" s="727"/>
      <c r="F60" s="727"/>
      <c r="G60" s="239"/>
      <c r="H60" s="239"/>
    </row>
    <row r="61" spans="1:8" ht="27.75" customHeight="1">
      <c r="A61" s="727" t="s">
        <v>2300</v>
      </c>
      <c r="B61" s="727"/>
      <c r="C61" s="727"/>
      <c r="D61" s="727"/>
      <c r="E61" s="727"/>
      <c r="F61" s="727"/>
      <c r="G61" s="239"/>
      <c r="H61" s="239"/>
    </row>
    <row r="62" spans="1:8">
      <c r="A62" s="735" t="s">
        <v>2301</v>
      </c>
      <c r="B62" s="735"/>
      <c r="C62" s="735"/>
      <c r="D62" s="735"/>
      <c r="E62" s="735"/>
      <c r="F62" s="735"/>
      <c r="G62" s="239"/>
      <c r="H62" s="239"/>
    </row>
    <row r="63" spans="1:8" ht="15" customHeight="1">
      <c r="A63" s="735" t="s">
        <v>2302</v>
      </c>
      <c r="B63" s="735"/>
      <c r="C63" s="735"/>
      <c r="D63" s="735"/>
      <c r="E63" s="735"/>
      <c r="F63" s="735"/>
      <c r="G63" s="239"/>
      <c r="H63" s="239"/>
    </row>
    <row r="64" spans="1:8">
      <c r="A64" s="735" t="s">
        <v>2303</v>
      </c>
      <c r="B64" s="735"/>
      <c r="C64" s="735"/>
      <c r="D64" s="735"/>
      <c r="E64" s="735"/>
      <c r="F64" s="735"/>
      <c r="G64" s="239"/>
      <c r="H64" s="239"/>
    </row>
    <row r="65" spans="1:8">
      <c r="A65" s="735" t="s">
        <v>743</v>
      </c>
      <c r="B65" s="735"/>
      <c r="C65" s="735"/>
      <c r="D65" s="735"/>
      <c r="E65" s="735"/>
      <c r="F65" s="735"/>
      <c r="G65" s="239"/>
      <c r="H65" s="239"/>
    </row>
    <row r="66" spans="1:8" s="239" customFormat="1">
      <c r="A66" s="605"/>
      <c r="B66" s="605"/>
      <c r="C66" s="605"/>
      <c r="D66" s="605"/>
      <c r="E66" s="605"/>
      <c r="F66" s="605"/>
    </row>
    <row r="67" spans="1:8" ht="42.75" customHeight="1">
      <c r="A67" s="692" t="s">
        <v>2205</v>
      </c>
      <c r="B67" s="692"/>
      <c r="C67" s="692"/>
      <c r="D67" s="692"/>
      <c r="E67" s="692"/>
      <c r="F67" s="692"/>
      <c r="G67" s="239"/>
      <c r="H67" s="239"/>
    </row>
    <row r="68" spans="1:8" s="239" customFormat="1">
      <c r="A68" s="692"/>
      <c r="B68" s="692"/>
      <c r="C68" s="692"/>
      <c r="D68" s="692"/>
      <c r="E68" s="692"/>
      <c r="F68" s="692"/>
    </row>
    <row r="69" spans="1:8" ht="15" customHeight="1">
      <c r="A69" s="692"/>
      <c r="B69" s="692"/>
      <c r="C69" s="692"/>
      <c r="D69" s="692"/>
      <c r="E69" s="692"/>
      <c r="F69" s="692"/>
      <c r="G69" s="239"/>
      <c r="H69" s="239"/>
    </row>
    <row r="70" spans="1:8">
      <c r="A70" s="692"/>
      <c r="B70" s="692"/>
      <c r="C70" s="692"/>
      <c r="D70" s="692"/>
      <c r="E70" s="692"/>
      <c r="F70" s="692"/>
      <c r="G70" s="239"/>
      <c r="H70" s="239"/>
    </row>
    <row r="71" spans="1:8">
      <c r="A71" s="239"/>
      <c r="B71" s="239"/>
      <c r="C71" s="239"/>
      <c r="D71" s="239"/>
      <c r="E71" s="239"/>
      <c r="F71" s="239"/>
      <c r="G71" s="239"/>
      <c r="H71" s="239"/>
    </row>
    <row r="72" spans="1:8" ht="13.5" customHeight="1">
      <c r="A72" s="239" t="s">
        <v>2206</v>
      </c>
      <c r="B72" s="239"/>
      <c r="C72" s="239"/>
      <c r="D72" s="239"/>
      <c r="E72" s="239"/>
      <c r="F72" s="239"/>
      <c r="G72" s="239"/>
      <c r="H72" s="239"/>
    </row>
    <row r="73" spans="1:8">
      <c r="B73" s="329"/>
      <c r="C73" s="239"/>
      <c r="D73" s="239"/>
      <c r="E73" s="239"/>
      <c r="F73" s="239"/>
      <c r="G73" s="239"/>
      <c r="H73" s="239"/>
    </row>
    <row r="74" spans="1:8" ht="15" customHeight="1">
      <c r="A74" s="239"/>
      <c r="B74" s="239"/>
      <c r="C74" s="239"/>
      <c r="D74" s="239"/>
      <c r="E74" s="239"/>
      <c r="F74" s="239"/>
      <c r="G74" s="239"/>
      <c r="H74" s="239"/>
    </row>
    <row r="75" spans="1:8" ht="15" customHeight="1">
      <c r="A75" s="239"/>
      <c r="B75" s="239"/>
      <c r="C75" s="239"/>
      <c r="D75" s="239"/>
      <c r="E75" s="239"/>
      <c r="F75" s="239"/>
      <c r="G75" s="239"/>
      <c r="H75" s="239"/>
    </row>
    <row r="83" ht="14.25" customHeight="1"/>
  </sheetData>
  <mergeCells count="11">
    <mergeCell ref="A65:F65"/>
    <mergeCell ref="A64:F64"/>
    <mergeCell ref="A63:F63"/>
    <mergeCell ref="A62:F62"/>
    <mergeCell ref="A67:F70"/>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4" zoomScaleNormal="100" workbookViewId="0">
      <selection activeCell="D31" sqref="D31"/>
    </sheetView>
  </sheetViews>
  <sheetFormatPr baseColWidth="10" defaultColWidth="9.33203125" defaultRowHeight="14"/>
  <cols>
    <col min="1" max="1" width="15.6640625" style="605" customWidth="1"/>
    <col min="2" max="2" width="13.33203125" style="605" customWidth="1"/>
    <col min="3" max="3" width="17.33203125" style="456" customWidth="1"/>
    <col min="4" max="4" width="13.6640625" style="456" customWidth="1"/>
    <col min="5" max="5" width="15.6640625" style="605" customWidth="1"/>
    <col min="6" max="6" width="10.1640625" style="605" bestFit="1" customWidth="1"/>
    <col min="7" max="16384" width="9.33203125" style="605"/>
  </cols>
  <sheetData>
    <row r="1" spans="1:6" s="447" customFormat="1">
      <c r="A1" s="605"/>
      <c r="B1" s="684" t="s">
        <v>429</v>
      </c>
      <c r="C1" s="684"/>
      <c r="D1" s="684"/>
      <c r="E1" s="605"/>
    </row>
    <row r="2" spans="1:6" s="449" customFormat="1" ht="18">
      <c r="A2" s="704" t="s">
        <v>21</v>
      </c>
      <c r="B2" s="704"/>
      <c r="C2" s="704"/>
      <c r="D2" s="704"/>
      <c r="E2" s="704"/>
      <c r="F2" s="603"/>
    </row>
    <row r="3" spans="1:6" s="449" customFormat="1" ht="18">
      <c r="A3" s="704" t="s">
        <v>411</v>
      </c>
      <c r="B3" s="704"/>
      <c r="C3" s="704"/>
      <c r="D3" s="704"/>
      <c r="E3" s="704"/>
    </row>
    <row r="4" spans="1:6" s="449" customFormat="1" ht="18">
      <c r="A4" s="704" t="s">
        <v>2153</v>
      </c>
      <c r="B4" s="704"/>
      <c r="C4" s="704"/>
      <c r="D4" s="704"/>
      <c r="E4" s="704"/>
    </row>
    <row r="5" spans="1:6">
      <c r="C5" s="605"/>
      <c r="D5" s="605"/>
    </row>
    <row r="6" spans="1:6" s="56" customFormat="1">
      <c r="A6" s="453"/>
      <c r="B6" s="70" t="s">
        <v>28</v>
      </c>
      <c r="C6" s="70" t="s">
        <v>188</v>
      </c>
      <c r="D6" s="70" t="s">
        <v>30</v>
      </c>
      <c r="E6" s="453"/>
    </row>
    <row r="7" spans="1:6">
      <c r="B7" s="456" t="s">
        <v>189</v>
      </c>
      <c r="C7" s="527">
        <v>1.07</v>
      </c>
      <c r="D7" s="605"/>
    </row>
    <row r="8" spans="1:6">
      <c r="B8" s="459" t="s">
        <v>412</v>
      </c>
      <c r="C8" s="297">
        <v>1.7</v>
      </c>
      <c r="D8" s="459">
        <f>RANK(C8,$C$8:$C$57)</f>
        <v>5</v>
      </c>
      <c r="E8" s="456"/>
      <c r="F8" s="425"/>
    </row>
    <row r="9" spans="1:6">
      <c r="B9" s="456" t="s">
        <v>33</v>
      </c>
      <c r="C9" s="293">
        <v>2.5</v>
      </c>
      <c r="D9" s="456">
        <f t="shared" ref="D9:D55" si="0">RANK(C9,$C$8:$C$57)</f>
        <v>2</v>
      </c>
      <c r="F9" s="425"/>
    </row>
    <row r="10" spans="1:6">
      <c r="B10" s="459" t="s">
        <v>335</v>
      </c>
      <c r="C10" s="297">
        <v>0.84</v>
      </c>
      <c r="D10" s="459">
        <f t="shared" si="0"/>
        <v>26</v>
      </c>
      <c r="E10" s="456"/>
    </row>
    <row r="11" spans="1:6">
      <c r="B11" s="456" t="s">
        <v>2304</v>
      </c>
      <c r="C11" s="293">
        <v>1.4110300696347666</v>
      </c>
      <c r="D11" s="456">
        <f t="shared" si="0"/>
        <v>11</v>
      </c>
      <c r="E11" s="456"/>
    </row>
    <row r="12" spans="1:6">
      <c r="B12" s="459" t="s">
        <v>190</v>
      </c>
      <c r="C12" s="297">
        <v>0.2</v>
      </c>
      <c r="D12" s="459">
        <f t="shared" si="0"/>
        <v>45</v>
      </c>
      <c r="E12" s="456"/>
    </row>
    <row r="13" spans="1:6">
      <c r="B13" s="456" t="s">
        <v>414</v>
      </c>
      <c r="C13" s="293">
        <v>0.31532486410368998</v>
      </c>
      <c r="D13" s="456">
        <f t="shared" si="0"/>
        <v>40</v>
      </c>
      <c r="E13" s="456"/>
    </row>
    <row r="14" spans="1:6">
      <c r="B14" s="459" t="s">
        <v>191</v>
      </c>
      <c r="C14" s="297">
        <v>0.72</v>
      </c>
      <c r="D14" s="459">
        <f t="shared" si="0"/>
        <v>28</v>
      </c>
      <c r="E14" s="456"/>
    </row>
    <row r="15" spans="1:6">
      <c r="B15" s="456" t="s">
        <v>39</v>
      </c>
      <c r="C15" s="293">
        <v>1.63</v>
      </c>
      <c r="D15" s="456">
        <f t="shared" si="0"/>
        <v>7</v>
      </c>
    </row>
    <row r="16" spans="1:6">
      <c r="B16" s="459" t="s">
        <v>131</v>
      </c>
      <c r="C16" s="297">
        <v>2.25</v>
      </c>
      <c r="D16" s="459">
        <f t="shared" si="0"/>
        <v>3</v>
      </c>
      <c r="E16" s="456"/>
    </row>
    <row r="17" spans="2:6">
      <c r="B17" s="456" t="s">
        <v>192</v>
      </c>
      <c r="C17" s="293">
        <v>1.5141650137031935</v>
      </c>
      <c r="D17" s="456">
        <f t="shared" si="0"/>
        <v>8</v>
      </c>
      <c r="E17" s="456"/>
    </row>
    <row r="18" spans="2:6">
      <c r="B18" s="459" t="s">
        <v>308</v>
      </c>
      <c r="C18" s="297">
        <v>1.38</v>
      </c>
      <c r="D18" s="459">
        <f t="shared" si="0"/>
        <v>14</v>
      </c>
      <c r="E18" s="456"/>
    </row>
    <row r="19" spans="2:6">
      <c r="B19" s="456" t="s">
        <v>309</v>
      </c>
      <c r="C19" s="293">
        <v>0.45</v>
      </c>
      <c r="D19" s="456">
        <f t="shared" si="0"/>
        <v>37</v>
      </c>
      <c r="E19" s="456"/>
    </row>
    <row r="20" spans="2:6">
      <c r="B20" s="459" t="s">
        <v>193</v>
      </c>
      <c r="C20" s="297">
        <v>1.39</v>
      </c>
      <c r="D20" s="459">
        <f t="shared" si="0"/>
        <v>13</v>
      </c>
      <c r="E20" s="456"/>
    </row>
    <row r="21" spans="2:6">
      <c r="B21" s="456" t="s">
        <v>194</v>
      </c>
      <c r="C21" s="293">
        <v>0.47</v>
      </c>
      <c r="D21" s="456">
        <f t="shared" si="0"/>
        <v>36</v>
      </c>
      <c r="E21" s="456"/>
    </row>
    <row r="22" spans="2:6">
      <c r="B22" s="459" t="s">
        <v>320</v>
      </c>
      <c r="C22" s="297">
        <v>1.75</v>
      </c>
      <c r="D22" s="459">
        <f t="shared" si="0"/>
        <v>4</v>
      </c>
      <c r="E22" s="456"/>
    </row>
    <row r="23" spans="2:6">
      <c r="B23" s="456" t="s">
        <v>310</v>
      </c>
      <c r="C23" s="293">
        <v>0.3</v>
      </c>
      <c r="D23" s="456">
        <f t="shared" si="0"/>
        <v>41</v>
      </c>
      <c r="E23" s="456"/>
    </row>
    <row r="24" spans="2:6">
      <c r="B24" s="459" t="s">
        <v>2305</v>
      </c>
      <c r="C24" s="297">
        <v>3.3</v>
      </c>
      <c r="D24" s="459">
        <f t="shared" si="0"/>
        <v>1</v>
      </c>
      <c r="E24" s="456"/>
    </row>
    <row r="25" spans="2:6">
      <c r="B25" s="456" t="s">
        <v>195</v>
      </c>
      <c r="C25" s="293">
        <v>0.75708250685159673</v>
      </c>
      <c r="D25" s="456">
        <f t="shared" si="0"/>
        <v>27</v>
      </c>
      <c r="E25" s="456"/>
    </row>
    <row r="26" spans="2:6">
      <c r="B26" s="459" t="s">
        <v>415</v>
      </c>
      <c r="C26" s="297">
        <v>0.6</v>
      </c>
      <c r="D26" s="459">
        <f t="shared" si="0"/>
        <v>32</v>
      </c>
      <c r="E26" s="456"/>
    </row>
    <row r="27" spans="2:6">
      <c r="B27" s="456" t="s">
        <v>2306</v>
      </c>
      <c r="C27" s="293">
        <v>1.48</v>
      </c>
      <c r="D27" s="456">
        <f t="shared" si="0"/>
        <v>10</v>
      </c>
      <c r="E27" s="456"/>
      <c r="F27" s="425"/>
    </row>
    <row r="28" spans="2:6">
      <c r="B28" s="459" t="s">
        <v>196</v>
      </c>
      <c r="C28" s="297">
        <v>0.55000000000000004</v>
      </c>
      <c r="D28" s="459">
        <f t="shared" si="0"/>
        <v>33</v>
      </c>
      <c r="E28" s="456"/>
      <c r="F28" s="425"/>
    </row>
    <row r="29" spans="2:6">
      <c r="B29" s="456" t="s">
        <v>416</v>
      </c>
      <c r="C29" s="293">
        <v>0.51</v>
      </c>
      <c r="D29" s="456">
        <f t="shared" si="0"/>
        <v>35</v>
      </c>
      <c r="E29" s="456"/>
    </row>
    <row r="30" spans="2:6">
      <c r="B30" s="459" t="s">
        <v>2307</v>
      </c>
      <c r="C30" s="297">
        <v>1.2204721671234398</v>
      </c>
      <c r="D30" s="459">
        <f t="shared" si="0"/>
        <v>17</v>
      </c>
      <c r="E30" s="456"/>
    </row>
    <row r="31" spans="2:6">
      <c r="B31" s="456" t="s">
        <v>2308</v>
      </c>
      <c r="C31" s="293" t="s">
        <v>337</v>
      </c>
      <c r="D31" s="456" t="s">
        <v>337</v>
      </c>
      <c r="E31" s="456"/>
    </row>
    <row r="32" spans="2:6">
      <c r="B32" s="459" t="s">
        <v>56</v>
      </c>
      <c r="C32" s="297">
        <v>0.42</v>
      </c>
      <c r="D32" s="459">
        <f t="shared" si="0"/>
        <v>38</v>
      </c>
    </row>
    <row r="33" spans="2:6">
      <c r="B33" s="456" t="s">
        <v>172</v>
      </c>
      <c r="C33" s="293">
        <v>1.0599155095922355</v>
      </c>
      <c r="D33" s="456">
        <f t="shared" si="0"/>
        <v>20</v>
      </c>
      <c r="E33" s="456"/>
    </row>
    <row r="34" spans="2:6">
      <c r="B34" s="459" t="s">
        <v>417</v>
      </c>
      <c r="C34" s="297">
        <v>0.95</v>
      </c>
      <c r="D34" s="459">
        <f t="shared" si="0"/>
        <v>23</v>
      </c>
      <c r="E34" s="456"/>
    </row>
    <row r="35" spans="2:6">
      <c r="B35" s="456" t="s">
        <v>132</v>
      </c>
      <c r="C35" s="293">
        <v>0.7</v>
      </c>
      <c r="D35" s="456">
        <f t="shared" si="0"/>
        <v>30</v>
      </c>
      <c r="E35" s="456"/>
    </row>
    <row r="36" spans="2:6">
      <c r="B36" s="459" t="s">
        <v>2309</v>
      </c>
      <c r="C36" s="297" t="s">
        <v>337</v>
      </c>
      <c r="D36" s="459" t="s">
        <v>337</v>
      </c>
      <c r="E36" s="456"/>
    </row>
    <row r="37" spans="2:6">
      <c r="B37" s="456" t="s">
        <v>418</v>
      </c>
      <c r="C37" s="293">
        <v>0.875</v>
      </c>
      <c r="D37" s="456">
        <f t="shared" si="0"/>
        <v>24</v>
      </c>
    </row>
    <row r="38" spans="2:6">
      <c r="B38" s="459" t="s">
        <v>419</v>
      </c>
      <c r="C38" s="297">
        <v>1.7</v>
      </c>
      <c r="D38" s="459">
        <f t="shared" si="0"/>
        <v>5</v>
      </c>
      <c r="E38" s="456"/>
    </row>
    <row r="39" spans="2:6">
      <c r="B39" s="456" t="s">
        <v>63</v>
      </c>
      <c r="C39" s="293">
        <v>0.3</v>
      </c>
      <c r="D39" s="456">
        <f t="shared" si="0"/>
        <v>41</v>
      </c>
    </row>
    <row r="40" spans="2:6">
      <c r="B40" s="459" t="s">
        <v>311</v>
      </c>
      <c r="C40" s="297">
        <v>0.99707766152355282</v>
      </c>
      <c r="D40" s="459">
        <f t="shared" si="0"/>
        <v>22</v>
      </c>
      <c r="E40" s="456"/>
    </row>
    <row r="41" spans="2:6">
      <c r="B41" s="456" t="s">
        <v>312</v>
      </c>
      <c r="C41" s="293">
        <v>1.22</v>
      </c>
      <c r="D41" s="456">
        <f t="shared" si="0"/>
        <v>18</v>
      </c>
      <c r="E41" s="456"/>
    </row>
    <row r="42" spans="2:6">
      <c r="B42" s="459" t="s">
        <v>313</v>
      </c>
      <c r="C42" s="297">
        <v>0.32</v>
      </c>
      <c r="D42" s="459">
        <f t="shared" si="0"/>
        <v>39</v>
      </c>
      <c r="E42" s="456"/>
    </row>
    <row r="43" spans="2:6">
      <c r="B43" s="456" t="s">
        <v>314</v>
      </c>
      <c r="C43" s="293">
        <v>0.72</v>
      </c>
      <c r="D43" s="456">
        <f t="shared" si="0"/>
        <v>28</v>
      </c>
      <c r="E43" s="456"/>
      <c r="F43" s="425"/>
    </row>
    <row r="44" spans="2:6">
      <c r="B44" s="459" t="s">
        <v>175</v>
      </c>
      <c r="C44" s="297">
        <v>0.67</v>
      </c>
      <c r="D44" s="459">
        <f t="shared" si="0"/>
        <v>31</v>
      </c>
      <c r="E44" s="456"/>
      <c r="F44" s="425"/>
    </row>
    <row r="45" spans="2:6">
      <c r="B45" s="456" t="s">
        <v>2310</v>
      </c>
      <c r="C45" s="293" t="s">
        <v>337</v>
      </c>
      <c r="D45" s="456" t="s">
        <v>337</v>
      </c>
      <c r="E45" s="456"/>
    </row>
    <row r="46" spans="2:6">
      <c r="B46" s="459" t="s">
        <v>200</v>
      </c>
      <c r="C46" s="297">
        <v>1.4</v>
      </c>
      <c r="D46" s="459">
        <f t="shared" si="0"/>
        <v>12</v>
      </c>
      <c r="E46" s="456"/>
    </row>
    <row r="47" spans="2:6">
      <c r="B47" s="456" t="s">
        <v>420</v>
      </c>
      <c r="C47" s="293">
        <v>1.08</v>
      </c>
      <c r="D47" s="456">
        <f t="shared" si="0"/>
        <v>19</v>
      </c>
      <c r="E47" s="456"/>
    </row>
    <row r="48" spans="2:6">
      <c r="B48" s="459" t="s">
        <v>2311</v>
      </c>
      <c r="C48" s="297">
        <v>1.31</v>
      </c>
      <c r="D48" s="459">
        <f t="shared" si="0"/>
        <v>15</v>
      </c>
      <c r="E48" s="456"/>
    </row>
    <row r="49" spans="1:6">
      <c r="B49" s="456" t="s">
        <v>129</v>
      </c>
      <c r="C49" s="293">
        <v>1.2730902089042997</v>
      </c>
      <c r="D49" s="456">
        <f t="shared" si="0"/>
        <v>16</v>
      </c>
      <c r="E49" s="456"/>
    </row>
    <row r="50" spans="1:6">
      <c r="B50" s="459" t="s">
        <v>134</v>
      </c>
      <c r="C50" s="297">
        <v>0.20399999999999999</v>
      </c>
      <c r="D50" s="459">
        <f t="shared" si="0"/>
        <v>44</v>
      </c>
      <c r="E50" s="456"/>
    </row>
    <row r="51" spans="1:6">
      <c r="B51" s="456" t="s">
        <v>2312</v>
      </c>
      <c r="C51" s="293" t="s">
        <v>337</v>
      </c>
      <c r="D51" s="456" t="s">
        <v>337</v>
      </c>
      <c r="E51" s="456"/>
    </row>
    <row r="52" spans="1:6">
      <c r="B52" s="459" t="s">
        <v>421</v>
      </c>
      <c r="C52" s="297">
        <v>0.55000000000000004</v>
      </c>
      <c r="D52" s="459">
        <f t="shared" si="0"/>
        <v>33</v>
      </c>
      <c r="E52" s="456"/>
    </row>
    <row r="53" spans="1:6">
      <c r="B53" s="456" t="s">
        <v>151</v>
      </c>
      <c r="C53" s="293">
        <v>1.5141650137031935</v>
      </c>
      <c r="D53" s="456">
        <f t="shared" si="0"/>
        <v>8</v>
      </c>
      <c r="E53" s="456"/>
    </row>
    <row r="54" spans="1:6">
      <c r="B54" s="459" t="s">
        <v>135</v>
      </c>
      <c r="C54" s="297">
        <v>0.86761655285192973</v>
      </c>
      <c r="D54" s="459">
        <f t="shared" si="0"/>
        <v>25</v>
      </c>
      <c r="E54" s="456"/>
    </row>
    <row r="55" spans="1:6">
      <c r="B55" s="456" t="s">
        <v>422</v>
      </c>
      <c r="C55" s="293">
        <v>1</v>
      </c>
      <c r="D55" s="456">
        <f t="shared" si="0"/>
        <v>21</v>
      </c>
      <c r="E55" s="456"/>
      <c r="F55" s="425"/>
    </row>
    <row r="56" spans="1:6">
      <c r="B56" s="459" t="s">
        <v>315</v>
      </c>
      <c r="C56" s="297">
        <v>0.25002649788773978</v>
      </c>
      <c r="D56" s="459">
        <f>RANK(C56,$C$8:$C$57)</f>
        <v>43</v>
      </c>
      <c r="E56" s="456"/>
      <c r="F56" s="425"/>
    </row>
    <row r="57" spans="1:6">
      <c r="B57" s="456" t="s">
        <v>2313</v>
      </c>
      <c r="C57" s="293" t="s">
        <v>337</v>
      </c>
      <c r="D57" s="615" t="s">
        <v>337</v>
      </c>
      <c r="E57" s="456"/>
    </row>
    <row r="58" spans="1:6">
      <c r="B58" s="459" t="s">
        <v>2314</v>
      </c>
      <c r="C58" s="297">
        <v>1.8900000000000001</v>
      </c>
      <c r="D58" s="616">
        <f>-RANK(C58,$C$8:$C$58)</f>
        <v>-4</v>
      </c>
      <c r="E58" s="456"/>
    </row>
    <row r="60" spans="1:6">
      <c r="A60" s="605" t="s">
        <v>423</v>
      </c>
    </row>
    <row r="61" spans="1:6" ht="15.75" customHeight="1">
      <c r="A61" s="456" t="s">
        <v>2315</v>
      </c>
      <c r="B61" s="456"/>
      <c r="E61" s="456"/>
    </row>
    <row r="62" spans="1:6" ht="15" customHeight="1">
      <c r="A62" s="456" t="s">
        <v>2316</v>
      </c>
      <c r="B62" s="456"/>
      <c r="D62" s="605"/>
    </row>
    <row r="63" spans="1:6" ht="15" customHeight="1">
      <c r="A63" s="456" t="s">
        <v>2317</v>
      </c>
      <c r="B63" s="456"/>
      <c r="D63" s="605"/>
    </row>
    <row r="64" spans="1:6">
      <c r="A64" s="66" t="s">
        <v>2318</v>
      </c>
      <c r="B64" s="66"/>
      <c r="C64" s="66"/>
      <c r="D64" s="66"/>
      <c r="E64" s="66"/>
      <c r="F64" s="66"/>
    </row>
    <row r="65" spans="1:6" ht="15" customHeight="1">
      <c r="A65" s="456"/>
      <c r="B65" s="456"/>
      <c r="D65" s="605"/>
    </row>
    <row r="66" spans="1:6" ht="75" customHeight="1">
      <c r="A66" s="691" t="s">
        <v>2370</v>
      </c>
      <c r="B66" s="691"/>
      <c r="C66" s="691"/>
      <c r="D66" s="691"/>
      <c r="E66" s="691"/>
      <c r="F66" s="691"/>
    </row>
    <row r="67" spans="1:6" ht="18" customHeight="1">
      <c r="A67" s="599"/>
      <c r="B67" s="599"/>
      <c r="C67" s="599"/>
      <c r="D67" s="599"/>
      <c r="E67" s="599"/>
      <c r="F67" s="599"/>
    </row>
    <row r="68" spans="1:6" ht="15" customHeight="1">
      <c r="A68" s="456" t="s">
        <v>2207</v>
      </c>
      <c r="B68" s="456"/>
      <c r="E68" s="456"/>
    </row>
    <row r="69" spans="1:6" ht="15" customHeight="1">
      <c r="A69" s="599"/>
      <c r="B69" s="599"/>
      <c r="C69" s="599"/>
      <c r="D69" s="599"/>
      <c r="E69" s="599"/>
    </row>
    <row r="70" spans="1:6" ht="12.75" customHeight="1"/>
    <row r="72" spans="1:6">
      <c r="B72" s="219"/>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3" workbookViewId="0">
      <selection activeCell="D31" sqref="D31"/>
    </sheetView>
  </sheetViews>
  <sheetFormatPr baseColWidth="10" defaultColWidth="9.33203125" defaultRowHeight="14"/>
  <cols>
    <col min="1" max="1" width="15.6640625" style="2" customWidth="1"/>
    <col min="2" max="2" width="11.5" style="2" customWidth="1"/>
    <col min="3" max="3" width="15.33203125" style="49" customWidth="1"/>
    <col min="4" max="4" width="12.33203125" style="49" customWidth="1"/>
    <col min="5" max="5" width="15.6640625" style="2" customWidth="1"/>
    <col min="6" max="9" width="9.33203125" style="2"/>
    <col min="10" max="10" width="8.5" style="2" customWidth="1"/>
    <col min="11" max="16384" width="9.33203125" style="2"/>
  </cols>
  <sheetData>
    <row r="1" spans="1:7" s="16" customFormat="1">
      <c r="B1" s="737" t="s">
        <v>431</v>
      </c>
      <c r="C1" s="737"/>
      <c r="D1" s="737"/>
    </row>
    <row r="2" spans="1:7" s="65" customFormat="1" ht="18">
      <c r="A2" s="700" t="s">
        <v>22</v>
      </c>
      <c r="B2" s="700"/>
      <c r="C2" s="700"/>
      <c r="D2" s="700"/>
      <c r="E2" s="700"/>
    </row>
    <row r="3" spans="1:7" s="65" customFormat="1" ht="18">
      <c r="B3" s="700" t="s">
        <v>411</v>
      </c>
      <c r="C3" s="700"/>
      <c r="D3" s="700"/>
    </row>
    <row r="4" spans="1:7" s="65" customFormat="1" ht="18">
      <c r="A4" s="700" t="s">
        <v>2153</v>
      </c>
      <c r="B4" s="700"/>
      <c r="C4" s="700"/>
      <c r="D4" s="700"/>
      <c r="E4" s="700"/>
    </row>
    <row r="5" spans="1:7">
      <c r="A5" s="239"/>
      <c r="B5" s="208"/>
      <c r="C5" s="249"/>
      <c r="D5" s="249"/>
      <c r="E5" s="239"/>
      <c r="F5" s="239"/>
      <c r="G5" s="239"/>
    </row>
    <row r="6" spans="1:7" s="56" customFormat="1">
      <c r="B6" s="315" t="s">
        <v>28</v>
      </c>
      <c r="C6" s="315" t="s">
        <v>188</v>
      </c>
      <c r="D6" s="315" t="s">
        <v>30</v>
      </c>
    </row>
    <row r="7" spans="1:7" ht="16">
      <c r="A7" s="239"/>
      <c r="B7" s="265" t="s">
        <v>189</v>
      </c>
      <c r="C7" s="77">
        <v>0.58064516129032262</v>
      </c>
      <c r="D7" s="76"/>
      <c r="E7" s="239"/>
      <c r="F7" s="1"/>
      <c r="G7" s="239"/>
    </row>
    <row r="8" spans="1:7" ht="16">
      <c r="A8" s="239"/>
      <c r="B8" s="264" t="s">
        <v>412</v>
      </c>
      <c r="C8" s="75">
        <v>0.53333333333333333</v>
      </c>
      <c r="D8" s="74">
        <f>RANK(C8,$C$8:$C$57)</f>
        <v>8</v>
      </c>
      <c r="E8" s="265"/>
      <c r="F8" s="1"/>
      <c r="G8" s="239"/>
    </row>
    <row r="9" spans="1:7" ht="16">
      <c r="A9" s="239"/>
      <c r="B9" s="263" t="s">
        <v>33</v>
      </c>
      <c r="C9" s="73">
        <v>1.07</v>
      </c>
      <c r="D9" s="364">
        <f t="shared" ref="D9:D56" si="0">RANK(C9,$C$8:$C$57)</f>
        <v>2</v>
      </c>
      <c r="E9" s="68"/>
      <c r="F9" s="1"/>
      <c r="G9" s="425"/>
    </row>
    <row r="10" spans="1:7" ht="16">
      <c r="A10" s="239"/>
      <c r="B10" s="264" t="s">
        <v>34</v>
      </c>
      <c r="C10" s="75">
        <v>0.16</v>
      </c>
      <c r="D10" s="74">
        <f t="shared" si="0"/>
        <v>36</v>
      </c>
      <c r="E10" s="68"/>
      <c r="F10" s="1"/>
      <c r="G10" s="239"/>
    </row>
    <row r="11" spans="1:7" ht="16">
      <c r="A11" s="239"/>
      <c r="B11" s="263" t="s">
        <v>2260</v>
      </c>
      <c r="C11" s="73">
        <v>0.34218749999999998</v>
      </c>
      <c r="D11" s="364">
        <f t="shared" si="0"/>
        <v>19</v>
      </c>
      <c r="E11" s="265"/>
      <c r="F11" s="1"/>
      <c r="G11" s="239"/>
    </row>
    <row r="12" spans="1:7" ht="16">
      <c r="A12" s="239"/>
      <c r="B12" s="264" t="s">
        <v>36</v>
      </c>
      <c r="C12" s="75">
        <v>0.2</v>
      </c>
      <c r="D12" s="74">
        <f t="shared" si="0"/>
        <v>30</v>
      </c>
      <c r="E12" s="68"/>
      <c r="F12" s="1"/>
      <c r="G12" s="239"/>
    </row>
    <row r="13" spans="1:7" ht="16">
      <c r="A13" s="239"/>
      <c r="B13" s="263" t="s">
        <v>37</v>
      </c>
      <c r="C13" s="73">
        <v>0.08</v>
      </c>
      <c r="D13" s="364">
        <f t="shared" si="0"/>
        <v>46</v>
      </c>
      <c r="E13" s="68"/>
      <c r="F13" s="1"/>
      <c r="G13" s="239"/>
    </row>
    <row r="14" spans="1:7" ht="16">
      <c r="A14" s="239"/>
      <c r="B14" s="264" t="s">
        <v>38</v>
      </c>
      <c r="C14" s="75">
        <v>0.23225806451612904</v>
      </c>
      <c r="D14" s="74">
        <f t="shared" si="0"/>
        <v>27</v>
      </c>
      <c r="E14" s="68"/>
      <c r="F14" s="1"/>
      <c r="G14" s="239"/>
    </row>
    <row r="15" spans="1:7" ht="16">
      <c r="A15" s="239"/>
      <c r="B15" s="263" t="s">
        <v>39</v>
      </c>
      <c r="C15" s="73">
        <v>0.26290322580645165</v>
      </c>
      <c r="D15" s="364">
        <f t="shared" si="0"/>
        <v>24</v>
      </c>
      <c r="E15" s="68"/>
      <c r="F15" s="1"/>
      <c r="G15" s="239"/>
    </row>
    <row r="16" spans="1:7" ht="16">
      <c r="A16" s="239"/>
      <c r="B16" s="264" t="s">
        <v>2261</v>
      </c>
      <c r="C16" s="75">
        <v>0.48</v>
      </c>
      <c r="D16" s="74">
        <f t="shared" si="0"/>
        <v>10</v>
      </c>
      <c r="E16" s="265"/>
      <c r="F16" s="1"/>
      <c r="G16" s="239"/>
    </row>
    <row r="17" spans="2:7" ht="16">
      <c r="B17" s="263" t="s">
        <v>2262</v>
      </c>
      <c r="C17" s="73">
        <v>0.48</v>
      </c>
      <c r="D17" s="364">
        <f t="shared" si="0"/>
        <v>10</v>
      </c>
      <c r="E17" s="265"/>
      <c r="F17" s="1"/>
      <c r="G17" s="239"/>
    </row>
    <row r="18" spans="2:7" ht="16">
      <c r="B18" s="264" t="s">
        <v>2263</v>
      </c>
      <c r="C18" s="75">
        <v>0.93</v>
      </c>
      <c r="D18" s="74">
        <f t="shared" si="0"/>
        <v>3</v>
      </c>
      <c r="E18" s="265"/>
      <c r="F18" s="1"/>
      <c r="G18" s="239"/>
    </row>
    <row r="19" spans="2:7" ht="16">
      <c r="B19" s="263" t="s">
        <v>2264</v>
      </c>
      <c r="C19" s="73">
        <v>0.15</v>
      </c>
      <c r="D19" s="364">
        <f t="shared" si="0"/>
        <v>38</v>
      </c>
      <c r="E19" s="265"/>
      <c r="F19" s="1"/>
      <c r="G19" s="239"/>
    </row>
    <row r="20" spans="2:7" ht="16">
      <c r="B20" s="264" t="s">
        <v>44</v>
      </c>
      <c r="C20" s="75">
        <v>0.23100000000000001</v>
      </c>
      <c r="D20" s="74">
        <f t="shared" si="0"/>
        <v>28</v>
      </c>
      <c r="E20" s="68"/>
      <c r="F20" s="1"/>
      <c r="G20" s="239"/>
    </row>
    <row r="21" spans="2:7" ht="16">
      <c r="B21" s="263" t="s">
        <v>45</v>
      </c>
      <c r="C21" s="73">
        <v>0.115</v>
      </c>
      <c r="D21" s="364">
        <f t="shared" si="0"/>
        <v>43</v>
      </c>
      <c r="E21" s="68"/>
      <c r="F21" s="1"/>
      <c r="G21" s="239"/>
    </row>
    <row r="22" spans="2:7" ht="16">
      <c r="B22" s="264" t="s">
        <v>2265</v>
      </c>
      <c r="C22" s="75">
        <v>0.19</v>
      </c>
      <c r="D22" s="74">
        <f t="shared" si="0"/>
        <v>32</v>
      </c>
      <c r="E22" s="265"/>
      <c r="F22" s="1"/>
      <c r="G22" s="239"/>
    </row>
    <row r="23" spans="2:7" ht="16">
      <c r="B23" s="263" t="s">
        <v>47</v>
      </c>
      <c r="C23" s="73">
        <v>0.18</v>
      </c>
      <c r="D23" s="364">
        <f t="shared" si="0"/>
        <v>33</v>
      </c>
      <c r="E23" s="68"/>
      <c r="F23" s="1"/>
      <c r="G23" s="239"/>
    </row>
    <row r="24" spans="2:7" ht="16">
      <c r="B24" s="264" t="s">
        <v>450</v>
      </c>
      <c r="C24" s="75">
        <v>0.85064516129032264</v>
      </c>
      <c r="D24" s="74">
        <f t="shared" si="0"/>
        <v>4</v>
      </c>
      <c r="E24" s="265"/>
      <c r="F24" s="1"/>
      <c r="G24" s="239"/>
    </row>
    <row r="25" spans="2:7" ht="16">
      <c r="B25" s="263" t="s">
        <v>49</v>
      </c>
      <c r="C25" s="73">
        <v>0.40322580645161288</v>
      </c>
      <c r="D25" s="364">
        <f t="shared" si="0"/>
        <v>16</v>
      </c>
      <c r="E25" s="68"/>
      <c r="F25" s="1"/>
      <c r="G25" s="239"/>
    </row>
    <row r="26" spans="2:7" ht="16">
      <c r="B26" s="264" t="s">
        <v>50</v>
      </c>
      <c r="C26" s="75">
        <v>0.35</v>
      </c>
      <c r="D26" s="74">
        <f t="shared" si="0"/>
        <v>18</v>
      </c>
      <c r="E26" s="68"/>
      <c r="F26" s="1"/>
      <c r="G26" s="239"/>
    </row>
    <row r="27" spans="2:7" ht="16">
      <c r="B27" s="263" t="s">
        <v>321</v>
      </c>
      <c r="C27" s="73">
        <v>0.55000000000000004</v>
      </c>
      <c r="D27" s="364">
        <f t="shared" si="0"/>
        <v>7</v>
      </c>
      <c r="E27" s="265"/>
      <c r="F27" s="1"/>
      <c r="G27" s="239"/>
    </row>
    <row r="28" spans="2:7" ht="16">
      <c r="B28" s="264" t="s">
        <v>52</v>
      </c>
      <c r="C28" s="75">
        <v>0.1064516129032258</v>
      </c>
      <c r="D28" s="74">
        <f t="shared" si="0"/>
        <v>44</v>
      </c>
      <c r="E28" s="68"/>
      <c r="F28" s="1"/>
      <c r="G28" s="239"/>
    </row>
    <row r="29" spans="2:7" ht="16">
      <c r="B29" s="263" t="s">
        <v>53</v>
      </c>
      <c r="C29" s="73">
        <v>0.20322580645161289</v>
      </c>
      <c r="D29" s="364">
        <f t="shared" si="0"/>
        <v>29</v>
      </c>
      <c r="E29" s="68"/>
      <c r="F29" s="1"/>
      <c r="G29" s="239"/>
    </row>
    <row r="30" spans="2:7" ht="16">
      <c r="B30" s="264" t="s">
        <v>2266</v>
      </c>
      <c r="C30" s="75">
        <v>0.5148387096774194</v>
      </c>
      <c r="D30" s="74">
        <f t="shared" si="0"/>
        <v>9</v>
      </c>
      <c r="E30" s="265"/>
      <c r="F30" s="1"/>
      <c r="G30" s="239"/>
    </row>
    <row r="31" spans="2:7" ht="16">
      <c r="B31" s="263" t="s">
        <v>55</v>
      </c>
      <c r="C31" s="73">
        <v>0.42680000000000001</v>
      </c>
      <c r="D31" s="364">
        <f t="shared" si="0"/>
        <v>13</v>
      </c>
      <c r="E31" s="68"/>
      <c r="F31" s="1"/>
      <c r="G31" s="239"/>
    </row>
    <row r="32" spans="2:7" ht="16">
      <c r="B32" s="264" t="s">
        <v>56</v>
      </c>
      <c r="C32" s="75">
        <v>0.06</v>
      </c>
      <c r="D32" s="74">
        <f t="shared" si="0"/>
        <v>49</v>
      </c>
      <c r="E32" s="68"/>
      <c r="F32" s="1"/>
      <c r="G32" s="239"/>
    </row>
    <row r="33" spans="2:7" ht="16">
      <c r="B33" s="263" t="s">
        <v>57</v>
      </c>
      <c r="C33" s="73">
        <v>0.13870967741935483</v>
      </c>
      <c r="D33" s="364">
        <f t="shared" si="0"/>
        <v>40</v>
      </c>
      <c r="E33" s="68"/>
      <c r="F33" s="1"/>
      <c r="G33" s="239"/>
    </row>
    <row r="34" spans="2:7" ht="16">
      <c r="B34" s="264" t="s">
        <v>58</v>
      </c>
      <c r="C34" s="75">
        <v>0.31</v>
      </c>
      <c r="D34" s="74">
        <f t="shared" si="0"/>
        <v>20</v>
      </c>
      <c r="E34" s="68"/>
      <c r="F34" s="1"/>
      <c r="G34" s="239"/>
    </row>
    <row r="35" spans="2:7" ht="16">
      <c r="B35" s="263" t="s">
        <v>59</v>
      </c>
      <c r="C35" s="73">
        <v>0.16</v>
      </c>
      <c r="D35" s="364">
        <f t="shared" si="0"/>
        <v>36</v>
      </c>
      <c r="E35" s="68"/>
      <c r="F35" s="1"/>
      <c r="G35" s="239"/>
    </row>
    <row r="36" spans="2:7" ht="16">
      <c r="B36" s="264" t="s">
        <v>60</v>
      </c>
      <c r="C36" s="75">
        <v>0.3</v>
      </c>
      <c r="D36" s="74">
        <f t="shared" si="0"/>
        <v>21</v>
      </c>
      <c r="E36" s="68"/>
      <c r="F36" s="1"/>
      <c r="G36" s="239"/>
    </row>
    <row r="37" spans="2:7" ht="16">
      <c r="B37" s="263" t="s">
        <v>61</v>
      </c>
      <c r="C37" s="73">
        <v>0.12</v>
      </c>
      <c r="D37" s="364">
        <f t="shared" si="0"/>
        <v>42</v>
      </c>
      <c r="E37" s="68"/>
      <c r="F37" s="1"/>
      <c r="G37" s="239"/>
    </row>
    <row r="38" spans="2:7" ht="16">
      <c r="B38" s="264" t="s">
        <v>62</v>
      </c>
      <c r="C38" s="75">
        <v>0.41</v>
      </c>
      <c r="D38" s="74">
        <f t="shared" si="0"/>
        <v>15</v>
      </c>
      <c r="E38" s="68"/>
      <c r="F38" s="1"/>
      <c r="G38" s="239"/>
    </row>
    <row r="39" spans="2:7" ht="16">
      <c r="B39" s="263" t="s">
        <v>63</v>
      </c>
      <c r="C39" s="73">
        <v>0.14000000000000001</v>
      </c>
      <c r="D39" s="364">
        <f t="shared" si="0"/>
        <v>39</v>
      </c>
      <c r="E39" s="68"/>
      <c r="F39" s="1"/>
      <c r="G39" s="239"/>
    </row>
    <row r="40" spans="2:7" ht="16">
      <c r="B40" s="264" t="s">
        <v>2267</v>
      </c>
      <c r="C40" s="75">
        <v>0.61709999999999998</v>
      </c>
      <c r="D40" s="74">
        <f t="shared" si="0"/>
        <v>6</v>
      </c>
      <c r="E40" s="265"/>
      <c r="F40" s="1"/>
      <c r="G40" s="239"/>
    </row>
    <row r="41" spans="2:7" ht="16">
      <c r="B41" s="263" t="s">
        <v>2268</v>
      </c>
      <c r="C41" s="73">
        <v>0.44999999999999996</v>
      </c>
      <c r="D41" s="364">
        <f t="shared" si="0"/>
        <v>12</v>
      </c>
      <c r="E41" s="265"/>
      <c r="F41" s="1"/>
      <c r="G41" s="239"/>
    </row>
    <row r="42" spans="2:7" ht="16">
      <c r="B42" s="264" t="s">
        <v>2269</v>
      </c>
      <c r="C42" s="75">
        <v>0.1792</v>
      </c>
      <c r="D42" s="74">
        <f t="shared" si="0"/>
        <v>34</v>
      </c>
      <c r="E42" s="265"/>
      <c r="F42" s="1"/>
      <c r="G42" s="239"/>
    </row>
    <row r="43" spans="2:7" ht="16">
      <c r="B43" s="263" t="s">
        <v>2270</v>
      </c>
      <c r="C43" s="73">
        <v>0.40322580645161288</v>
      </c>
      <c r="D43" s="364">
        <f t="shared" si="0"/>
        <v>16</v>
      </c>
      <c r="E43" s="265"/>
      <c r="F43" s="1"/>
      <c r="G43" s="239"/>
    </row>
    <row r="44" spans="2:7" ht="16">
      <c r="B44" s="264" t="s">
        <v>68</v>
      </c>
      <c r="C44" s="75">
        <v>8.387096774193549E-2</v>
      </c>
      <c r="D44" s="74">
        <f t="shared" si="0"/>
        <v>45</v>
      </c>
      <c r="E44" s="68"/>
      <c r="F44" s="1"/>
      <c r="G44" s="239"/>
    </row>
    <row r="45" spans="2:7" ht="16">
      <c r="B45" s="263" t="s">
        <v>69</v>
      </c>
      <c r="C45" s="73">
        <v>0.08</v>
      </c>
      <c r="D45" s="364">
        <f t="shared" si="0"/>
        <v>46</v>
      </c>
      <c r="E45" s="68"/>
      <c r="F45" s="1"/>
      <c r="G45" s="239"/>
    </row>
    <row r="46" spans="2:7" ht="16">
      <c r="B46" s="264" t="s">
        <v>2213</v>
      </c>
      <c r="C46" s="75">
        <v>0.12422939068100358</v>
      </c>
      <c r="D46" s="74">
        <f t="shared" si="0"/>
        <v>41</v>
      </c>
      <c r="E46" s="265"/>
      <c r="F46" s="1"/>
      <c r="G46" s="239"/>
    </row>
    <row r="47" spans="2:7" ht="16">
      <c r="B47" s="263" t="s">
        <v>71</v>
      </c>
      <c r="C47" s="73">
        <v>0.76800000000000002</v>
      </c>
      <c r="D47" s="364">
        <f t="shared" si="0"/>
        <v>5</v>
      </c>
      <c r="E47" s="68"/>
      <c r="F47" s="1"/>
      <c r="G47" s="239"/>
    </row>
    <row r="48" spans="2:7" ht="16">
      <c r="B48" s="264" t="s">
        <v>72</v>
      </c>
      <c r="C48" s="75">
        <v>0.27387096774193548</v>
      </c>
      <c r="D48" s="74">
        <f t="shared" si="0"/>
        <v>22</v>
      </c>
      <c r="E48" s="68"/>
      <c r="F48" s="1"/>
      <c r="G48" s="239"/>
    </row>
    <row r="49" spans="1:8" ht="16">
      <c r="A49" s="239"/>
      <c r="B49" s="263" t="s">
        <v>203</v>
      </c>
      <c r="C49" s="73">
        <v>1.2867741935483872</v>
      </c>
      <c r="D49" s="364">
        <f t="shared" si="0"/>
        <v>1</v>
      </c>
      <c r="E49" s="265"/>
      <c r="F49" s="1"/>
      <c r="G49" s="239"/>
      <c r="H49" s="239"/>
    </row>
    <row r="50" spans="1:8" ht="16">
      <c r="A50" s="239"/>
      <c r="B50" s="264" t="s">
        <v>2271</v>
      </c>
      <c r="C50" s="75">
        <v>0.19800000000000001</v>
      </c>
      <c r="D50" s="74">
        <f t="shared" si="0"/>
        <v>31</v>
      </c>
      <c r="E50" s="265"/>
      <c r="F50" s="1"/>
      <c r="G50" s="239"/>
      <c r="H50" s="239"/>
    </row>
    <row r="51" spans="1:8" ht="16">
      <c r="A51" s="239"/>
      <c r="B51" s="263" t="s">
        <v>2272</v>
      </c>
      <c r="C51" s="73">
        <v>0.41290322580645161</v>
      </c>
      <c r="D51" s="364">
        <f t="shared" si="0"/>
        <v>14</v>
      </c>
      <c r="E51" s="265"/>
      <c r="F51" s="1"/>
      <c r="G51" s="239"/>
      <c r="H51" s="239"/>
    </row>
    <row r="52" spans="1:8" ht="16">
      <c r="A52" s="239"/>
      <c r="B52" s="264" t="s">
        <v>76</v>
      </c>
      <c r="C52" s="75">
        <v>0.26500000000000001</v>
      </c>
      <c r="D52" s="74">
        <f t="shared" si="0"/>
        <v>23</v>
      </c>
      <c r="E52" s="68"/>
      <c r="F52" s="1"/>
      <c r="G52" s="239"/>
      <c r="H52" s="239"/>
    </row>
    <row r="53" spans="1:8" ht="16">
      <c r="A53" s="239"/>
      <c r="B53" s="263" t="s">
        <v>2273</v>
      </c>
      <c r="C53" s="73">
        <v>0.25645161290322582</v>
      </c>
      <c r="D53" s="364">
        <f t="shared" si="0"/>
        <v>26</v>
      </c>
      <c r="E53" s="265"/>
      <c r="F53" s="1"/>
      <c r="G53" s="239"/>
      <c r="H53" s="239"/>
    </row>
    <row r="54" spans="1:8" ht="16">
      <c r="A54" s="239"/>
      <c r="B54" s="264" t="s">
        <v>2274</v>
      </c>
      <c r="C54" s="75">
        <v>0.26064516129032256</v>
      </c>
      <c r="D54" s="74">
        <f t="shared" si="0"/>
        <v>25</v>
      </c>
      <c r="E54" s="265"/>
      <c r="F54" s="1"/>
      <c r="G54" s="239"/>
      <c r="H54" s="239"/>
    </row>
    <row r="55" spans="1:8" ht="16">
      <c r="A55" s="239"/>
      <c r="B55" s="263" t="s">
        <v>79</v>
      </c>
      <c r="C55" s="73">
        <v>0.17741935483870969</v>
      </c>
      <c r="D55" s="364">
        <f t="shared" si="0"/>
        <v>35</v>
      </c>
      <c r="E55" s="68"/>
      <c r="F55" s="1"/>
      <c r="G55" s="239"/>
      <c r="H55" s="239"/>
    </row>
    <row r="56" spans="1:8" ht="16">
      <c r="A56" s="239"/>
      <c r="B56" s="264" t="s">
        <v>2275</v>
      </c>
      <c r="C56" s="75">
        <v>6.4516129032258063E-2</v>
      </c>
      <c r="D56" s="74">
        <f t="shared" si="0"/>
        <v>48</v>
      </c>
      <c r="E56" s="265"/>
      <c r="F56" s="1"/>
      <c r="G56" s="239"/>
      <c r="H56" s="239"/>
    </row>
    <row r="57" spans="1:8" ht="16">
      <c r="A57" s="239"/>
      <c r="B57" s="263" t="s">
        <v>81</v>
      </c>
      <c r="C57" s="73">
        <v>1.8927062671289917E-2</v>
      </c>
      <c r="D57" s="364">
        <f>RANK(C57,$C$8:$C$57)</f>
        <v>50</v>
      </c>
      <c r="E57" s="68"/>
      <c r="F57" s="1"/>
      <c r="G57" s="239"/>
      <c r="H57" s="239"/>
    </row>
    <row r="58" spans="1:8" s="239" customFormat="1" ht="16">
      <c r="B58" s="264" t="s">
        <v>2276</v>
      </c>
      <c r="C58" s="75">
        <v>0.72</v>
      </c>
      <c r="D58" s="392">
        <f>-RANK(C58,$C$8:$C$58)</f>
        <v>-6</v>
      </c>
      <c r="E58" s="265"/>
      <c r="F58" s="1"/>
    </row>
    <row r="60" spans="1:8" ht="42" customHeight="1">
      <c r="A60" s="456" t="s">
        <v>2256</v>
      </c>
      <c r="B60" s="592"/>
      <c r="C60" s="592"/>
      <c r="D60" s="592"/>
      <c r="E60" s="239"/>
      <c r="F60" s="239"/>
      <c r="G60" s="239"/>
      <c r="H60" s="71"/>
    </row>
    <row r="61" spans="1:8" ht="15" customHeight="1">
      <c r="A61" s="249" t="s">
        <v>2257</v>
      </c>
      <c r="B61" s="340"/>
      <c r="C61" s="340"/>
      <c r="D61" s="339"/>
      <c r="E61" s="239"/>
      <c r="F61" s="239"/>
      <c r="G61" s="239"/>
      <c r="H61" s="314"/>
    </row>
    <row r="62" spans="1:8">
      <c r="A62" s="249" t="s">
        <v>2258</v>
      </c>
      <c r="B62" s="249"/>
      <c r="C62" s="249"/>
      <c r="D62" s="239"/>
      <c r="E62" s="239"/>
      <c r="F62" s="239"/>
      <c r="G62" s="239"/>
      <c r="H62" s="314"/>
    </row>
    <row r="63" spans="1:8" s="239" customFormat="1" ht="45.75" customHeight="1">
      <c r="A63" s="691" t="s">
        <v>2259</v>
      </c>
      <c r="B63" s="691"/>
      <c r="C63" s="691"/>
      <c r="D63" s="691"/>
      <c r="E63" s="691"/>
      <c r="H63" s="314"/>
    </row>
    <row r="64" spans="1:8">
      <c r="A64" s="456" t="s">
        <v>2277</v>
      </c>
      <c r="B64" s="249"/>
      <c r="C64" s="249"/>
      <c r="D64" s="239"/>
      <c r="E64" s="239"/>
      <c r="F64" s="239"/>
      <c r="G64" s="239"/>
      <c r="H64" s="314"/>
    </row>
    <row r="65" spans="1:16" s="239" customFormat="1" ht="14.25" customHeight="1">
      <c r="A65" s="690" t="s">
        <v>744</v>
      </c>
      <c r="B65" s="690"/>
      <c r="C65" s="690"/>
      <c r="D65" s="690"/>
      <c r="E65" s="690"/>
      <c r="F65" s="690"/>
      <c r="G65" s="690"/>
      <c r="H65" s="314"/>
    </row>
    <row r="66" spans="1:16" s="72" customFormat="1">
      <c r="A66" s="690"/>
      <c r="B66" s="690"/>
      <c r="C66" s="690"/>
      <c r="D66" s="690"/>
      <c r="E66" s="690"/>
      <c r="F66" s="690"/>
      <c r="G66" s="690"/>
      <c r="H66" s="317"/>
      <c r="I66" s="317"/>
      <c r="M66" s="736"/>
      <c r="N66" s="736"/>
      <c r="O66" s="736"/>
      <c r="P66" s="736"/>
    </row>
    <row r="67" spans="1:16" s="239" customFormat="1">
      <c r="A67" s="690"/>
      <c r="B67" s="690"/>
      <c r="C67" s="690"/>
      <c r="D67" s="690"/>
      <c r="E67" s="690"/>
      <c r="F67" s="690"/>
      <c r="G67" s="690"/>
      <c r="H67" s="314"/>
      <c r="M67" s="339"/>
      <c r="N67" s="340"/>
      <c r="O67" s="340"/>
      <c r="P67" s="339"/>
    </row>
    <row r="68" spans="1:16">
      <c r="A68" s="249" t="s">
        <v>425</v>
      </c>
      <c r="B68" s="249"/>
      <c r="C68" s="249"/>
      <c r="D68" s="239"/>
      <c r="E68" s="239"/>
      <c r="F68" s="239"/>
      <c r="G68" s="239"/>
      <c r="H68" s="314"/>
      <c r="I68" s="239"/>
    </row>
    <row r="69" spans="1:16">
      <c r="A69" s="239"/>
      <c r="B69" s="239"/>
      <c r="C69" s="249"/>
      <c r="D69" s="249"/>
      <c r="E69" s="239"/>
      <c r="F69" s="239"/>
      <c r="G69" s="239"/>
      <c r="H69" s="239"/>
      <c r="I69" s="314"/>
    </row>
    <row r="70" spans="1:16" ht="15" customHeight="1">
      <c r="A70" s="239"/>
      <c r="B70" s="239"/>
      <c r="C70" s="249"/>
      <c r="D70" s="249"/>
      <c r="E70" s="239"/>
      <c r="F70" s="239"/>
      <c r="G70" s="239"/>
      <c r="H70" s="239"/>
      <c r="I70" s="314"/>
      <c r="J70" s="594"/>
    </row>
    <row r="71" spans="1:16" ht="14.25" customHeight="1">
      <c r="A71" s="595"/>
      <c r="B71" s="593"/>
      <c r="C71" s="593"/>
      <c r="D71" s="593"/>
      <c r="E71" s="593"/>
      <c r="F71" s="593"/>
      <c r="G71" s="593"/>
      <c r="H71" s="593"/>
      <c r="I71" s="593"/>
    </row>
    <row r="72" spans="1:16" ht="14.25" customHeight="1">
      <c r="A72" s="593"/>
      <c r="B72" s="593"/>
      <c r="C72" s="593"/>
      <c r="D72" s="593"/>
      <c r="E72" s="593"/>
      <c r="F72" s="593"/>
      <c r="G72" s="593"/>
      <c r="H72" s="593"/>
      <c r="I72" s="593"/>
    </row>
    <row r="73" spans="1:16" ht="15" customHeight="1">
      <c r="A73" s="593"/>
      <c r="B73" s="593"/>
      <c r="C73" s="593"/>
      <c r="D73" s="593"/>
      <c r="E73" s="593"/>
      <c r="F73" s="593"/>
      <c r="G73" s="593"/>
      <c r="H73" s="593"/>
      <c r="I73" s="593"/>
    </row>
    <row r="74" spans="1:16">
      <c r="A74" s="239"/>
      <c r="B74" s="239"/>
      <c r="C74" s="249"/>
      <c r="D74" s="249"/>
      <c r="E74" s="239"/>
      <c r="F74" s="239"/>
      <c r="G74" s="239"/>
      <c r="H74" s="239"/>
      <c r="I74" s="314"/>
    </row>
    <row r="75" spans="1:16">
      <c r="A75" s="239"/>
      <c r="B75" s="239"/>
      <c r="C75" s="249"/>
      <c r="D75" s="249"/>
      <c r="E75" s="239"/>
      <c r="F75" s="239"/>
      <c r="G75" s="239"/>
      <c r="H75" s="239"/>
      <c r="I75" s="314"/>
    </row>
    <row r="76" spans="1:16">
      <c r="A76" s="239"/>
      <c r="B76" s="239"/>
      <c r="C76" s="249"/>
      <c r="D76" s="249"/>
      <c r="E76" s="239"/>
      <c r="F76" s="239"/>
      <c r="G76" s="239"/>
      <c r="H76" s="239"/>
      <c r="I76" s="249"/>
    </row>
    <row r="77" spans="1:16">
      <c r="A77" s="239"/>
      <c r="B77" s="239"/>
      <c r="C77" s="249"/>
      <c r="D77" s="249"/>
      <c r="E77" s="239"/>
      <c r="F77" s="239"/>
      <c r="G77" s="239"/>
      <c r="H77" s="239"/>
      <c r="I77" s="249"/>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7" workbookViewId="0">
      <selection activeCell="D31" sqref="D31"/>
    </sheetView>
  </sheetViews>
  <sheetFormatPr baseColWidth="10" defaultColWidth="9.33203125" defaultRowHeight="14"/>
  <cols>
    <col min="1" max="1" width="15.6640625" style="383" customWidth="1"/>
    <col min="2" max="2" width="11" style="391" customWidth="1"/>
    <col min="3" max="3" width="22" style="383" customWidth="1"/>
    <col min="4" max="4" width="11.6640625" style="383" customWidth="1"/>
    <col min="5" max="5" width="15.6640625" style="383" customWidth="1"/>
    <col min="6" max="6" width="11.33203125" style="383" bestFit="1" customWidth="1"/>
    <col min="7" max="16384" width="9.33203125" style="383"/>
  </cols>
  <sheetData>
    <row r="1" spans="1:10" s="373" customFormat="1">
      <c r="B1" s="81"/>
      <c r="C1" s="373" t="s">
        <v>434</v>
      </c>
    </row>
    <row r="2" spans="1:10" s="382" customFormat="1" ht="18">
      <c r="A2" s="700" t="s">
        <v>23</v>
      </c>
      <c r="B2" s="700"/>
      <c r="C2" s="700"/>
      <c r="D2" s="700"/>
      <c r="E2" s="700"/>
    </row>
    <row r="3" spans="1:10" s="381" customFormat="1" ht="18">
      <c r="B3" s="704" t="str">
        <f>CONCATENATE("As of July 1, ",Pop!F1)</f>
        <v>As of July 1, 2019</v>
      </c>
      <c r="C3" s="704"/>
      <c r="D3" s="704"/>
      <c r="H3" s="79"/>
      <c r="I3" s="79"/>
      <c r="J3" s="383"/>
    </row>
    <row r="4" spans="1:10">
      <c r="B4" s="208"/>
      <c r="H4" s="79"/>
      <c r="I4" s="79"/>
    </row>
    <row r="5" spans="1:10" s="56" customFormat="1" ht="30">
      <c r="B5" s="377" t="s">
        <v>28</v>
      </c>
      <c r="C5" s="51" t="s">
        <v>427</v>
      </c>
      <c r="D5" s="377" t="s">
        <v>30</v>
      </c>
      <c r="H5" s="79"/>
      <c r="I5" s="79"/>
      <c r="J5" s="383"/>
    </row>
    <row r="6" spans="1:10" s="278" customFormat="1">
      <c r="A6" s="383"/>
      <c r="B6" s="248" t="s">
        <v>204</v>
      </c>
      <c r="C6" s="160">
        <v>9.0499999999999997E-2</v>
      </c>
      <c r="D6" s="248"/>
      <c r="H6" s="79"/>
      <c r="I6" s="79"/>
      <c r="J6" s="383"/>
    </row>
    <row r="7" spans="1:10">
      <c r="B7" s="249" t="s">
        <v>32</v>
      </c>
      <c r="C7" s="496">
        <v>0.1091</v>
      </c>
      <c r="D7" s="249">
        <f>IF(C7="$0","--",RANK(C7,$C$7:$C$56))</f>
        <v>26</v>
      </c>
      <c r="F7" s="456"/>
      <c r="G7" s="489"/>
      <c r="H7" s="79"/>
      <c r="I7" s="494"/>
      <c r="J7" s="494"/>
    </row>
    <row r="8" spans="1:10">
      <c r="B8" s="248" t="s">
        <v>33</v>
      </c>
      <c r="C8" s="495">
        <v>0.1394</v>
      </c>
      <c r="D8" s="248">
        <f>IF(C8="$0","--",RANK(C8,$C$7:$C$56))</f>
        <v>16</v>
      </c>
      <c r="F8" s="456"/>
      <c r="G8" s="489"/>
      <c r="H8" s="79"/>
      <c r="I8" s="494"/>
      <c r="J8" s="494"/>
    </row>
    <row r="9" spans="1:10">
      <c r="B9" s="249" t="s">
        <v>34</v>
      </c>
      <c r="C9" s="496">
        <v>0.1263</v>
      </c>
      <c r="D9" s="249">
        <f t="shared" ref="D9:D55" si="0">IF(C9="$0","--",RANK(C9,$C$7:$C$56))</f>
        <v>19</v>
      </c>
      <c r="F9" s="456"/>
      <c r="G9" s="489"/>
      <c r="H9" s="79"/>
      <c r="I9" s="494"/>
      <c r="J9" s="494"/>
    </row>
    <row r="10" spans="1:10">
      <c r="B10" s="248" t="s">
        <v>35</v>
      </c>
      <c r="C10" s="495">
        <v>0.16389999999999999</v>
      </c>
      <c r="D10" s="248">
        <f t="shared" si="0"/>
        <v>6</v>
      </c>
      <c r="F10" s="520"/>
      <c r="G10" s="489"/>
      <c r="H10" s="79"/>
      <c r="I10" s="494"/>
      <c r="J10" s="494"/>
    </row>
    <row r="11" spans="1:10">
      <c r="B11" s="249" t="s">
        <v>36</v>
      </c>
      <c r="C11" s="496">
        <v>0.1305</v>
      </c>
      <c r="D11" s="249">
        <f t="shared" si="0"/>
        <v>17</v>
      </c>
      <c r="F11" s="520"/>
      <c r="G11" s="489"/>
      <c r="H11" s="79"/>
      <c r="I11" s="494"/>
      <c r="J11" s="494"/>
    </row>
    <row r="12" spans="1:10">
      <c r="B12" s="248" t="s">
        <v>37</v>
      </c>
      <c r="C12" s="495">
        <v>0.1183</v>
      </c>
      <c r="D12" s="248">
        <f t="shared" si="0"/>
        <v>23</v>
      </c>
      <c r="F12" s="456"/>
      <c r="G12" s="489"/>
      <c r="H12" s="79"/>
      <c r="I12" s="494"/>
      <c r="J12" s="494"/>
    </row>
    <row r="13" spans="1:10">
      <c r="B13" s="249" t="s">
        <v>38</v>
      </c>
      <c r="C13" s="496">
        <v>7.8799999999999995E-2</v>
      </c>
      <c r="D13" s="249">
        <f t="shared" si="0"/>
        <v>42</v>
      </c>
      <c r="E13" s="224"/>
      <c r="F13" s="456"/>
      <c r="G13" s="489"/>
      <c r="H13" s="79"/>
      <c r="I13" s="494"/>
      <c r="J13" s="494"/>
    </row>
    <row r="14" spans="1:10">
      <c r="B14" s="248" t="s">
        <v>39</v>
      </c>
      <c r="C14" s="495">
        <v>6.6400000000000001E-2</v>
      </c>
      <c r="D14" s="248">
        <f t="shared" si="0"/>
        <v>47</v>
      </c>
      <c r="F14" s="456"/>
      <c r="G14" s="489"/>
      <c r="H14" s="79"/>
      <c r="I14" s="494"/>
      <c r="J14" s="494"/>
    </row>
    <row r="15" spans="1:10">
      <c r="B15" s="249" t="s">
        <v>40</v>
      </c>
      <c r="C15" s="496">
        <v>0.14860000000000001</v>
      </c>
      <c r="D15" s="249">
        <f t="shared" si="0"/>
        <v>12</v>
      </c>
      <c r="F15" s="456"/>
      <c r="G15" s="489"/>
      <c r="H15" s="79"/>
      <c r="I15" s="494"/>
      <c r="J15" s="494"/>
    </row>
    <row r="16" spans="1:10">
      <c r="B16" s="248" t="s">
        <v>41</v>
      </c>
      <c r="C16" s="495">
        <v>0.1178</v>
      </c>
      <c r="D16" s="248">
        <f t="shared" si="0"/>
        <v>25</v>
      </c>
      <c r="F16" s="456"/>
      <c r="G16" s="489"/>
      <c r="H16" s="79"/>
      <c r="I16" s="494"/>
      <c r="J16" s="494"/>
    </row>
    <row r="17" spans="2:10">
      <c r="B17" s="249" t="s">
        <v>42</v>
      </c>
      <c r="C17" s="496">
        <v>7.7899999999999997E-2</v>
      </c>
      <c r="D17" s="249">
        <f t="shared" si="0"/>
        <v>43</v>
      </c>
      <c r="F17" s="456"/>
      <c r="G17" s="489"/>
      <c r="H17" s="79"/>
      <c r="I17" s="494"/>
      <c r="J17" s="494"/>
    </row>
    <row r="18" spans="2:10">
      <c r="B18" s="248" t="s">
        <v>43</v>
      </c>
      <c r="C18" s="495">
        <v>2.64E-2</v>
      </c>
      <c r="D18" s="248">
        <f t="shared" si="0"/>
        <v>49</v>
      </c>
      <c r="F18" s="456"/>
      <c r="G18" s="489"/>
      <c r="H18" s="494"/>
      <c r="I18" s="494"/>
      <c r="J18" s="494"/>
    </row>
    <row r="19" spans="2:10">
      <c r="B19" s="249" t="s">
        <v>44</v>
      </c>
      <c r="C19" s="496">
        <v>0.22140000000000001</v>
      </c>
      <c r="D19" s="249">
        <f t="shared" si="0"/>
        <v>1</v>
      </c>
      <c r="F19" s="456"/>
      <c r="G19" s="489"/>
      <c r="H19" s="79"/>
      <c r="I19" s="494"/>
      <c r="J19" s="494"/>
    </row>
    <row r="20" spans="2:10">
      <c r="B20" s="248" t="s">
        <v>45</v>
      </c>
      <c r="C20" s="495">
        <v>0.1193</v>
      </c>
      <c r="D20" s="248">
        <f t="shared" si="0"/>
        <v>22</v>
      </c>
      <c r="F20" s="456"/>
      <c r="G20" s="489"/>
      <c r="H20" s="79"/>
      <c r="I20" s="494"/>
      <c r="J20" s="494"/>
    </row>
    <row r="21" spans="2:10">
      <c r="B21" s="249" t="s">
        <v>46</v>
      </c>
      <c r="C21" s="496">
        <v>9.7199999999999995E-2</v>
      </c>
      <c r="D21" s="249">
        <f t="shared" si="0"/>
        <v>33</v>
      </c>
      <c r="F21" s="456"/>
      <c r="G21" s="489"/>
      <c r="H21" s="79"/>
      <c r="I21" s="494"/>
      <c r="J21" s="494"/>
    </row>
    <row r="22" spans="2:10">
      <c r="B22" s="248" t="s">
        <v>47</v>
      </c>
      <c r="C22" s="495">
        <v>0.15029999999999999</v>
      </c>
      <c r="D22" s="248">
        <f t="shared" si="0"/>
        <v>10</v>
      </c>
      <c r="F22" s="456"/>
      <c r="G22" s="489"/>
      <c r="H22" s="79"/>
      <c r="I22" s="494"/>
      <c r="J22" s="494"/>
    </row>
    <row r="23" spans="2:10">
      <c r="B23" s="249" t="s">
        <v>48</v>
      </c>
      <c r="C23" s="496">
        <v>0.1091</v>
      </c>
      <c r="D23" s="249">
        <f t="shared" si="0"/>
        <v>26</v>
      </c>
      <c r="F23" s="456"/>
      <c r="G23" s="489"/>
      <c r="H23" s="79"/>
      <c r="I23" s="494"/>
      <c r="J23" s="494"/>
    </row>
    <row r="24" spans="2:10">
      <c r="B24" s="248" t="s">
        <v>49</v>
      </c>
      <c r="C24" s="495">
        <v>9.6299999999999997E-2</v>
      </c>
      <c r="D24" s="248">
        <f t="shared" si="0"/>
        <v>34</v>
      </c>
      <c r="F24" s="456"/>
      <c r="G24" s="489"/>
      <c r="H24" s="79"/>
      <c r="I24" s="494"/>
      <c r="J24" s="494"/>
    </row>
    <row r="25" spans="2:10">
      <c r="B25" s="249" t="s">
        <v>50</v>
      </c>
      <c r="C25" s="496">
        <v>9.06E-2</v>
      </c>
      <c r="D25" s="249">
        <f t="shared" si="0"/>
        <v>35</v>
      </c>
      <c r="F25" s="456"/>
      <c r="G25" s="489"/>
      <c r="H25" s="79"/>
      <c r="I25" s="494"/>
      <c r="J25" s="494"/>
    </row>
    <row r="26" spans="2:10">
      <c r="B26" s="248" t="s">
        <v>51</v>
      </c>
      <c r="C26" s="495">
        <v>0.1472</v>
      </c>
      <c r="D26" s="248">
        <f t="shared" si="0"/>
        <v>13</v>
      </c>
      <c r="F26" s="456"/>
      <c r="G26" s="489"/>
      <c r="H26" s="79"/>
      <c r="I26" s="494"/>
      <c r="J26" s="494"/>
    </row>
    <row r="27" spans="2:10">
      <c r="B27" s="249" t="s">
        <v>52</v>
      </c>
      <c r="C27" s="496">
        <v>0.1021</v>
      </c>
      <c r="D27" s="249">
        <f t="shared" si="0"/>
        <v>29</v>
      </c>
      <c r="F27" s="456"/>
      <c r="G27" s="489"/>
      <c r="H27" s="79"/>
      <c r="I27" s="494"/>
      <c r="J27" s="494"/>
    </row>
    <row r="28" spans="2:10">
      <c r="B28" s="248" t="s">
        <v>53</v>
      </c>
      <c r="C28" s="495">
        <v>9.9099999999999994E-2</v>
      </c>
      <c r="D28" s="248">
        <f t="shared" si="0"/>
        <v>31</v>
      </c>
      <c r="F28" s="456"/>
      <c r="G28" s="489"/>
      <c r="H28" s="79"/>
      <c r="I28" s="494"/>
      <c r="J28" s="494"/>
    </row>
    <row r="29" spans="2:10">
      <c r="B29" s="249" t="s">
        <v>54</v>
      </c>
      <c r="C29" s="496">
        <v>0.10589999999999999</v>
      </c>
      <c r="D29" s="249">
        <f t="shared" si="0"/>
        <v>28</v>
      </c>
      <c r="F29" s="456"/>
      <c r="G29" s="489"/>
      <c r="H29" s="79"/>
      <c r="I29" s="494"/>
      <c r="J29" s="494"/>
    </row>
    <row r="30" spans="2:10">
      <c r="B30" s="248" t="s">
        <v>55</v>
      </c>
      <c r="C30" s="495">
        <v>9.7699999999999995E-2</v>
      </c>
      <c r="D30" s="248">
        <f t="shared" si="0"/>
        <v>32</v>
      </c>
      <c r="F30" s="456"/>
      <c r="G30" s="489"/>
      <c r="H30" s="79"/>
      <c r="I30" s="494"/>
      <c r="J30" s="494"/>
    </row>
    <row r="31" spans="2:10">
      <c r="B31" s="249" t="s">
        <v>56</v>
      </c>
      <c r="C31" s="496">
        <v>0.14910000000000001</v>
      </c>
      <c r="D31" s="249">
        <f t="shared" si="0"/>
        <v>11</v>
      </c>
      <c r="F31" s="456"/>
      <c r="G31" s="489"/>
      <c r="H31" s="79"/>
      <c r="I31" s="494"/>
      <c r="J31" s="494"/>
    </row>
    <row r="32" spans="2:10">
      <c r="B32" s="248" t="s">
        <v>57</v>
      </c>
      <c r="C32" s="495">
        <v>6.6600000000000006E-2</v>
      </c>
      <c r="D32" s="248">
        <f t="shared" si="0"/>
        <v>46</v>
      </c>
      <c r="F32" s="456"/>
      <c r="G32" s="489"/>
      <c r="H32" s="79"/>
      <c r="I32" s="494"/>
      <c r="J32" s="494"/>
    </row>
    <row r="33" spans="2:10">
      <c r="B33" s="249" t="s">
        <v>58</v>
      </c>
      <c r="C33" s="496">
        <v>0.19020000000000001</v>
      </c>
      <c r="D33" s="249">
        <f t="shared" si="0"/>
        <v>3</v>
      </c>
      <c r="F33" s="456"/>
      <c r="G33" s="489"/>
      <c r="H33" s="79"/>
      <c r="I33" s="494"/>
      <c r="J33" s="494"/>
    </row>
    <row r="34" spans="2:10">
      <c r="B34" s="248" t="s">
        <v>59</v>
      </c>
      <c r="C34" s="495">
        <v>3.44E-2</v>
      </c>
      <c r="D34" s="248">
        <f t="shared" si="0"/>
        <v>48</v>
      </c>
      <c r="F34" s="456"/>
      <c r="G34" s="489"/>
      <c r="H34" s="79"/>
      <c r="I34" s="494"/>
      <c r="J34" s="494"/>
    </row>
    <row r="35" spans="2:10">
      <c r="B35" s="249" t="s">
        <v>60</v>
      </c>
      <c r="C35" s="496">
        <v>8.9800000000000005E-2</v>
      </c>
      <c r="D35" s="249">
        <f t="shared" si="0"/>
        <v>37</v>
      </c>
      <c r="F35" s="456"/>
      <c r="G35" s="489"/>
      <c r="H35" s="79"/>
      <c r="I35" s="494"/>
      <c r="J35" s="494"/>
    </row>
    <row r="36" spans="2:10">
      <c r="B36" s="248" t="s">
        <v>61</v>
      </c>
      <c r="C36" s="495">
        <v>0.09</v>
      </c>
      <c r="D36" s="248">
        <f t="shared" si="0"/>
        <v>36</v>
      </c>
      <c r="F36" s="456"/>
      <c r="G36" s="489"/>
      <c r="H36" s="79"/>
      <c r="I36" s="494"/>
      <c r="J36" s="494"/>
    </row>
    <row r="37" spans="2:10">
      <c r="B37" s="249" t="s">
        <v>62</v>
      </c>
      <c r="C37" s="496">
        <v>0.12989999999999999</v>
      </c>
      <c r="D37" s="249">
        <f t="shared" si="0"/>
        <v>18</v>
      </c>
      <c r="F37" s="456"/>
      <c r="G37" s="489"/>
      <c r="H37" s="79"/>
      <c r="I37" s="494"/>
      <c r="J37" s="494"/>
    </row>
    <row r="38" spans="2:10">
      <c r="B38" s="248" t="s">
        <v>63</v>
      </c>
      <c r="C38" s="495">
        <v>0.1865</v>
      </c>
      <c r="D38" s="248">
        <f t="shared" si="0"/>
        <v>4</v>
      </c>
      <c r="F38" s="456"/>
      <c r="G38" s="489"/>
      <c r="H38" s="79"/>
      <c r="I38" s="494"/>
      <c r="J38" s="494"/>
    </row>
    <row r="39" spans="2:10">
      <c r="B39" s="249" t="s">
        <v>64</v>
      </c>
      <c r="C39" s="496">
        <v>8.9300000000000004E-2</v>
      </c>
      <c r="D39" s="249">
        <f t="shared" si="0"/>
        <v>38</v>
      </c>
      <c r="F39" s="456"/>
      <c r="G39" s="489"/>
      <c r="H39" s="79"/>
      <c r="I39" s="494"/>
      <c r="J39" s="494"/>
    </row>
    <row r="40" spans="2:10">
      <c r="B40" s="248" t="s">
        <v>65</v>
      </c>
      <c r="C40" s="495">
        <v>0.15110000000000001</v>
      </c>
      <c r="D40" s="248">
        <f t="shared" si="0"/>
        <v>9</v>
      </c>
      <c r="F40" s="456"/>
      <c r="G40" s="489"/>
      <c r="H40" s="79"/>
      <c r="I40" s="494"/>
      <c r="J40" s="494"/>
    </row>
    <row r="41" spans="2:10">
      <c r="B41" s="249" t="s">
        <v>66</v>
      </c>
      <c r="C41" s="496">
        <v>8.5099999999999995E-2</v>
      </c>
      <c r="D41" s="249">
        <f t="shared" si="0"/>
        <v>41</v>
      </c>
      <c r="F41" s="456"/>
      <c r="G41" s="489"/>
      <c r="H41" s="79"/>
      <c r="I41" s="494"/>
      <c r="J41" s="494"/>
    </row>
    <row r="42" spans="2:10">
      <c r="B42" s="248" t="s">
        <v>67</v>
      </c>
      <c r="C42" s="495">
        <v>0.14499999999999999</v>
      </c>
      <c r="D42" s="248">
        <f t="shared" si="0"/>
        <v>14</v>
      </c>
      <c r="F42" s="456"/>
      <c r="G42" s="489"/>
      <c r="H42" s="79"/>
      <c r="I42" s="494"/>
      <c r="J42" s="494"/>
    </row>
    <row r="43" spans="2:10">
      <c r="B43" s="249" t="s">
        <v>68</v>
      </c>
      <c r="C43" s="496">
        <v>2.2700000000000001E-2</v>
      </c>
      <c r="D43" s="249">
        <f t="shared" si="0"/>
        <v>50</v>
      </c>
      <c r="F43" s="488"/>
      <c r="G43" s="488"/>
      <c r="H43" s="494"/>
      <c r="I43" s="494"/>
      <c r="J43" s="494"/>
    </row>
    <row r="44" spans="2:10">
      <c r="B44" s="248" t="s">
        <v>69</v>
      </c>
      <c r="C44" s="495">
        <v>0.1636</v>
      </c>
      <c r="D44" s="248">
        <f t="shared" si="0"/>
        <v>7</v>
      </c>
      <c r="F44" s="456"/>
      <c r="G44" s="489"/>
      <c r="H44" s="79"/>
      <c r="I44" s="494"/>
      <c r="J44" s="494"/>
    </row>
    <row r="45" spans="2:10">
      <c r="B45" s="249" t="s">
        <v>70</v>
      </c>
      <c r="C45" s="496">
        <v>0.15329999999999999</v>
      </c>
      <c r="D45" s="249">
        <f t="shared" si="0"/>
        <v>8</v>
      </c>
      <c r="F45" s="225"/>
      <c r="G45" s="489"/>
      <c r="H45" s="79"/>
      <c r="I45" s="494"/>
      <c r="J45" s="494"/>
    </row>
    <row r="46" spans="2:10">
      <c r="B46" s="248" t="s">
        <v>71</v>
      </c>
      <c r="C46" s="495">
        <v>0.1241</v>
      </c>
      <c r="D46" s="248">
        <f t="shared" si="0"/>
        <v>21</v>
      </c>
      <c r="E46" s="80"/>
      <c r="F46" s="456"/>
      <c r="G46" s="489"/>
      <c r="H46" s="79"/>
      <c r="I46" s="494"/>
      <c r="J46" s="494"/>
    </row>
    <row r="47" spans="2:10">
      <c r="B47" s="249" t="s">
        <v>72</v>
      </c>
      <c r="C47" s="496">
        <v>0.1429</v>
      </c>
      <c r="D47" s="249">
        <f t="shared" si="0"/>
        <v>15</v>
      </c>
      <c r="F47" s="456"/>
      <c r="G47" s="489"/>
      <c r="H47" s="79"/>
      <c r="I47" s="494"/>
      <c r="J47" s="494"/>
    </row>
    <row r="48" spans="2:10">
      <c r="B48" s="248" t="s">
        <v>73</v>
      </c>
      <c r="C48" s="495">
        <v>0.12559999999999999</v>
      </c>
      <c r="D48" s="248">
        <f t="shared" si="0"/>
        <v>20</v>
      </c>
      <c r="F48" s="456"/>
      <c r="G48" s="489"/>
      <c r="H48" s="79"/>
      <c r="I48" s="494"/>
      <c r="J48" s="494"/>
    </row>
    <row r="49" spans="1:10">
      <c r="B49" s="249" t="s">
        <v>74</v>
      </c>
      <c r="C49" s="496">
        <v>0.1181</v>
      </c>
      <c r="D49" s="249">
        <f t="shared" si="0"/>
        <v>24</v>
      </c>
      <c r="F49" s="456"/>
      <c r="G49" s="489"/>
      <c r="H49" s="79"/>
      <c r="I49" s="494"/>
      <c r="J49" s="494"/>
    </row>
    <row r="50" spans="1:10">
      <c r="B50" s="248" t="s">
        <v>75</v>
      </c>
      <c r="C50" s="495">
        <v>0.16500000000000001</v>
      </c>
      <c r="D50" s="248">
        <f t="shared" si="0"/>
        <v>5</v>
      </c>
      <c r="F50" s="456"/>
      <c r="G50" s="489"/>
      <c r="H50" s="79"/>
      <c r="I50" s="494"/>
      <c r="J50" s="494"/>
    </row>
    <row r="51" spans="1:10">
      <c r="B51" s="249" t="s">
        <v>76</v>
      </c>
      <c r="C51" s="496">
        <v>8.8999999999999996E-2</v>
      </c>
      <c r="D51" s="249">
        <f t="shared" si="0"/>
        <v>39</v>
      </c>
      <c r="F51" s="456"/>
      <c r="G51" s="489"/>
      <c r="H51" s="79"/>
      <c r="I51" s="494"/>
      <c r="J51" s="494"/>
    </row>
    <row r="52" spans="1:10">
      <c r="B52" s="248" t="s">
        <v>77</v>
      </c>
      <c r="C52" s="495">
        <v>6.9800000000000001E-2</v>
      </c>
      <c r="D52" s="248">
        <f t="shared" si="0"/>
        <v>45</v>
      </c>
      <c r="F52" s="456"/>
      <c r="G52" s="489"/>
      <c r="H52" s="79"/>
      <c r="I52" s="494"/>
      <c r="J52" s="494"/>
    </row>
    <row r="53" spans="1:10">
      <c r="B53" s="249" t="s">
        <v>78</v>
      </c>
      <c r="C53" s="496">
        <v>0.1971</v>
      </c>
      <c r="D53" s="249">
        <f t="shared" si="0"/>
        <v>2</v>
      </c>
      <c r="F53" s="456"/>
      <c r="G53" s="489"/>
      <c r="H53" s="79"/>
      <c r="I53" s="494"/>
      <c r="J53" s="494"/>
    </row>
    <row r="54" spans="1:10">
      <c r="B54" s="248" t="s">
        <v>79</v>
      </c>
      <c r="C54" s="495">
        <v>0.10199999999999999</v>
      </c>
      <c r="D54" s="248">
        <f t="shared" si="0"/>
        <v>30</v>
      </c>
      <c r="F54" s="456"/>
      <c r="G54" s="489"/>
      <c r="H54" s="79"/>
      <c r="I54" s="494"/>
      <c r="J54" s="494"/>
    </row>
    <row r="55" spans="1:10">
      <c r="B55" s="249" t="s">
        <v>80</v>
      </c>
      <c r="C55" s="496">
        <v>7.7100000000000002E-2</v>
      </c>
      <c r="D55" s="249">
        <f t="shared" si="0"/>
        <v>44</v>
      </c>
      <c r="F55" s="456"/>
      <c r="G55" s="489"/>
      <c r="H55" s="79"/>
      <c r="I55" s="494"/>
      <c r="J55" s="494"/>
    </row>
    <row r="56" spans="1:10">
      <c r="B56" s="248" t="s">
        <v>81</v>
      </c>
      <c r="C56" s="495">
        <v>8.7900000000000006E-2</v>
      </c>
      <c r="D56" s="248">
        <f>IF(C56="$0","--",RANK(C56,$C$7:$C$56))</f>
        <v>40</v>
      </c>
      <c r="F56" s="456"/>
      <c r="G56" s="489"/>
      <c r="H56" s="79"/>
      <c r="I56" s="494"/>
      <c r="J56" s="494"/>
    </row>
    <row r="57" spans="1:10">
      <c r="B57" s="236" t="s">
        <v>82</v>
      </c>
      <c r="C57" s="497">
        <v>0.1201</v>
      </c>
      <c r="D57" s="125" t="str">
        <f>CONCATENATE("(",RANK(C57,C7:C57),")")</f>
        <v>(22)</v>
      </c>
      <c r="F57" s="456"/>
      <c r="G57" s="489"/>
      <c r="H57" s="79"/>
      <c r="I57" s="494"/>
      <c r="J57" s="494"/>
    </row>
    <row r="58" spans="1:10">
      <c r="F58" s="488" t="s">
        <v>93</v>
      </c>
    </row>
    <row r="59" spans="1:10" ht="14.25" customHeight="1">
      <c r="A59" s="391" t="s">
        <v>428</v>
      </c>
      <c r="B59" s="387"/>
      <c r="C59" s="387"/>
      <c r="D59" s="387"/>
    </row>
    <row r="60" spans="1:10" ht="44.25" customHeight="1">
      <c r="A60" s="692" t="s">
        <v>776</v>
      </c>
      <c r="B60" s="692"/>
      <c r="C60" s="692"/>
      <c r="D60" s="692"/>
      <c r="E60" s="692"/>
      <c r="F60" s="490"/>
    </row>
    <row r="61" spans="1:10" ht="14.25" customHeight="1">
      <c r="A61" s="387"/>
      <c r="B61" s="387"/>
      <c r="C61" s="387"/>
      <c r="D61" s="387"/>
    </row>
    <row r="62" spans="1:10" ht="28.5" customHeight="1">
      <c r="A62" s="738" t="s">
        <v>775</v>
      </c>
      <c r="B62" s="738"/>
      <c r="C62" s="738"/>
      <c r="D62" s="738"/>
      <c r="E62" s="738"/>
      <c r="H62" s="391"/>
    </row>
    <row r="63" spans="1:10">
      <c r="A63" s="391"/>
      <c r="B63" s="376"/>
      <c r="H63" s="391"/>
    </row>
    <row r="65" spans="2:2">
      <c r="B65" s="239"/>
    </row>
    <row r="66" spans="2:2">
      <c r="B66" s="389"/>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31" workbookViewId="0">
      <selection activeCell="D31" sqref="D31"/>
    </sheetView>
  </sheetViews>
  <sheetFormatPr baseColWidth="10" defaultColWidth="9.33203125" defaultRowHeight="14"/>
  <cols>
    <col min="1" max="1" width="15.6640625" style="2" customWidth="1"/>
    <col min="2" max="2" width="12.5" style="2" customWidth="1"/>
    <col min="3" max="3" width="14.33203125" style="2" customWidth="1"/>
    <col min="4" max="4" width="17.6640625" style="2" customWidth="1"/>
    <col min="5" max="5" width="16.5" style="2" customWidth="1"/>
    <col min="6" max="6" width="15.5" style="2" customWidth="1"/>
    <col min="7" max="7" width="15.6640625" style="2" customWidth="1"/>
    <col min="8" max="8" width="10.1640625" style="2" bestFit="1" customWidth="1"/>
    <col min="9" max="16384" width="9.33203125" style="2"/>
  </cols>
  <sheetData>
    <row r="1" spans="2:8" s="16" customFormat="1">
      <c r="C1" s="684" t="s">
        <v>436</v>
      </c>
      <c r="D1" s="684"/>
      <c r="E1" s="684"/>
    </row>
    <row r="2" spans="2:8" s="53" customFormat="1" ht="18">
      <c r="B2" s="739" t="s">
        <v>430</v>
      </c>
      <c r="C2" s="739"/>
      <c r="D2" s="739"/>
      <c r="E2" s="739"/>
      <c r="F2" s="739"/>
      <c r="G2" s="84"/>
    </row>
    <row r="3" spans="2:8" s="53" customFormat="1" ht="18">
      <c r="B3" s="84"/>
      <c r="C3" s="704" t="s">
        <v>2153</v>
      </c>
      <c r="D3" s="704"/>
      <c r="E3" s="704"/>
      <c r="F3" s="84"/>
      <c r="G3" s="84"/>
    </row>
    <row r="4" spans="2:8" ht="15.75" customHeight="1">
      <c r="B4" s="236"/>
      <c r="C4" s="236"/>
      <c r="D4" s="236"/>
      <c r="E4" s="236"/>
      <c r="F4" s="236"/>
      <c r="G4" s="236"/>
    </row>
    <row r="5" spans="2:8" s="56" customFormat="1" ht="45.75" customHeight="1">
      <c r="B5" s="88" t="s">
        <v>28</v>
      </c>
      <c r="C5" s="88" t="s">
        <v>205</v>
      </c>
      <c r="D5" s="88" t="s">
        <v>206</v>
      </c>
      <c r="E5" s="88" t="s">
        <v>207</v>
      </c>
      <c r="F5" s="88" t="s">
        <v>208</v>
      </c>
    </row>
    <row r="6" spans="2:8">
      <c r="B6" s="236" t="s">
        <v>32</v>
      </c>
      <c r="C6" s="369">
        <v>0.04</v>
      </c>
      <c r="D6" s="139" t="s">
        <v>209</v>
      </c>
      <c r="E6" s="236" t="s">
        <v>210</v>
      </c>
      <c r="F6" s="236" t="s">
        <v>210</v>
      </c>
      <c r="G6" s="239"/>
    </row>
    <row r="7" spans="2:8">
      <c r="B7" s="248" t="s">
        <v>33</v>
      </c>
      <c r="C7" s="429" t="s">
        <v>337</v>
      </c>
      <c r="D7" s="430" t="s">
        <v>337</v>
      </c>
      <c r="E7" s="431" t="s">
        <v>337</v>
      </c>
      <c r="F7" s="431" t="s">
        <v>337</v>
      </c>
      <c r="G7" s="239"/>
    </row>
    <row r="8" spans="2:8">
      <c r="B8" s="236" t="s">
        <v>34</v>
      </c>
      <c r="C8" s="369">
        <v>5.6000000000000001E-2</v>
      </c>
      <c r="D8" s="139" t="s">
        <v>211</v>
      </c>
      <c r="E8" s="236" t="s">
        <v>210</v>
      </c>
      <c r="F8" s="236" t="s">
        <v>210</v>
      </c>
      <c r="G8" s="239"/>
      <c r="H8" s="425"/>
    </row>
    <row r="9" spans="2:8">
      <c r="B9" s="248" t="s">
        <v>35</v>
      </c>
      <c r="C9" s="252">
        <v>6.5000000000000002E-2</v>
      </c>
      <c r="D9" s="82">
        <v>1.4999999999999999E-2</v>
      </c>
      <c r="E9" s="248" t="s">
        <v>212</v>
      </c>
      <c r="F9" s="248" t="s">
        <v>212</v>
      </c>
      <c r="G9" s="239"/>
    </row>
    <row r="10" spans="2:8">
      <c r="B10" s="236" t="s">
        <v>190</v>
      </c>
      <c r="C10" s="498">
        <v>8.2500000000000004E-2</v>
      </c>
      <c r="D10" s="139" t="s">
        <v>211</v>
      </c>
      <c r="E10" s="236" t="s">
        <v>210</v>
      </c>
      <c r="F10" s="236" t="s">
        <v>212</v>
      </c>
      <c r="G10" s="239"/>
    </row>
    <row r="11" spans="2:8">
      <c r="B11" s="248" t="s">
        <v>37</v>
      </c>
      <c r="C11" s="252">
        <v>2.9000000000000001E-2</v>
      </c>
      <c r="D11" s="82" t="s">
        <v>211</v>
      </c>
      <c r="E11" s="248" t="s">
        <v>212</v>
      </c>
      <c r="F11" s="248" t="s">
        <v>212</v>
      </c>
      <c r="G11" s="239"/>
    </row>
    <row r="12" spans="2:8">
      <c r="B12" s="236" t="s">
        <v>38</v>
      </c>
      <c r="C12" s="369">
        <v>6.3500000000000001E-2</v>
      </c>
      <c r="D12" s="139" t="s">
        <v>211</v>
      </c>
      <c r="E12" s="236" t="s">
        <v>212</v>
      </c>
      <c r="F12" s="236" t="s">
        <v>212</v>
      </c>
      <c r="G12" s="239"/>
      <c r="H12" s="425"/>
    </row>
    <row r="13" spans="2:8">
      <c r="B13" s="248" t="s">
        <v>39</v>
      </c>
      <c r="C13" s="408" t="s">
        <v>337</v>
      </c>
      <c r="D13" s="431" t="s">
        <v>337</v>
      </c>
      <c r="E13" s="431" t="s">
        <v>337</v>
      </c>
      <c r="F13" s="431" t="s">
        <v>337</v>
      </c>
      <c r="G13" s="239"/>
    </row>
    <row r="14" spans="2:8">
      <c r="B14" s="236" t="s">
        <v>40</v>
      </c>
      <c r="C14" s="369">
        <v>0.06</v>
      </c>
      <c r="D14" s="139" t="s">
        <v>211</v>
      </c>
      <c r="E14" s="236" t="s">
        <v>212</v>
      </c>
      <c r="F14" s="236" t="s">
        <v>212</v>
      </c>
      <c r="G14" s="239"/>
    </row>
    <row r="15" spans="2:8">
      <c r="B15" s="248" t="s">
        <v>41</v>
      </c>
      <c r="C15" s="252">
        <v>0.04</v>
      </c>
      <c r="D15" s="82" t="s">
        <v>211</v>
      </c>
      <c r="E15" s="248" t="s">
        <v>210</v>
      </c>
      <c r="F15" s="248" t="s">
        <v>210</v>
      </c>
      <c r="G15" s="239"/>
    </row>
    <row r="16" spans="2:8">
      <c r="B16" s="236" t="s">
        <v>42</v>
      </c>
      <c r="C16" s="369">
        <v>0.04</v>
      </c>
      <c r="D16" s="139" t="s">
        <v>209</v>
      </c>
      <c r="E16" s="236" t="s">
        <v>210</v>
      </c>
      <c r="F16" s="236" t="s">
        <v>210</v>
      </c>
      <c r="G16" s="239"/>
    </row>
    <row r="17" spans="2:6">
      <c r="B17" s="248" t="s">
        <v>43</v>
      </c>
      <c r="C17" s="252">
        <v>0.06</v>
      </c>
      <c r="D17" s="82" t="s">
        <v>209</v>
      </c>
      <c r="E17" s="248" t="s">
        <v>210</v>
      </c>
      <c r="F17" s="248" t="s">
        <v>210</v>
      </c>
    </row>
    <row r="18" spans="2:6">
      <c r="B18" s="236" t="s">
        <v>44</v>
      </c>
      <c r="C18" s="369">
        <v>6.25E-2</v>
      </c>
      <c r="D18" s="139">
        <v>0.01</v>
      </c>
      <c r="E18" s="236" t="s">
        <v>212</v>
      </c>
      <c r="F18" s="236" t="s">
        <v>212</v>
      </c>
    </row>
    <row r="19" spans="2:6">
      <c r="B19" s="248" t="s">
        <v>45</v>
      </c>
      <c r="C19" s="252">
        <v>7.0000000000000007E-2</v>
      </c>
      <c r="D19" s="82" t="s">
        <v>211</v>
      </c>
      <c r="E19" s="248" t="s">
        <v>212</v>
      </c>
      <c r="F19" s="248" t="s">
        <v>212</v>
      </c>
    </row>
    <row r="20" spans="2:6">
      <c r="B20" s="236" t="s">
        <v>46</v>
      </c>
      <c r="C20" s="369">
        <v>0.06</v>
      </c>
      <c r="D20" s="139" t="s">
        <v>211</v>
      </c>
      <c r="E20" s="236" t="s">
        <v>212</v>
      </c>
      <c r="F20" s="236" t="s">
        <v>212</v>
      </c>
    </row>
    <row r="21" spans="2:6">
      <c r="B21" s="248" t="s">
        <v>47</v>
      </c>
      <c r="C21" s="252">
        <v>6.5000000000000002E-2</v>
      </c>
      <c r="D21" s="82" t="s">
        <v>209</v>
      </c>
      <c r="E21" s="248" t="s">
        <v>210</v>
      </c>
      <c r="F21" s="248" t="s">
        <v>210</v>
      </c>
    </row>
    <row r="22" spans="2:6">
      <c r="B22" s="236" t="s">
        <v>48</v>
      </c>
      <c r="C22" s="369">
        <v>0.06</v>
      </c>
      <c r="D22" s="139" t="s">
        <v>211</v>
      </c>
      <c r="E22" s="236" t="s">
        <v>212</v>
      </c>
      <c r="F22" s="236" t="s">
        <v>212</v>
      </c>
    </row>
    <row r="23" spans="2:6">
      <c r="B23" s="248" t="s">
        <v>49</v>
      </c>
      <c r="C23" s="252">
        <v>4.4499999999999998E-2</v>
      </c>
      <c r="D23" s="82" t="s">
        <v>211</v>
      </c>
      <c r="E23" s="248" t="s">
        <v>210</v>
      </c>
      <c r="F23" s="248" t="s">
        <v>210</v>
      </c>
    </row>
    <row r="24" spans="2:6">
      <c r="B24" s="236" t="s">
        <v>50</v>
      </c>
      <c r="C24" s="369">
        <v>5.5E-2</v>
      </c>
      <c r="D24" s="139" t="s">
        <v>211</v>
      </c>
      <c r="E24" s="236" t="s">
        <v>212</v>
      </c>
      <c r="F24" s="236" t="s">
        <v>212</v>
      </c>
    </row>
    <row r="25" spans="2:6">
      <c r="B25" s="248" t="s">
        <v>51</v>
      </c>
      <c r="C25" s="252">
        <v>0.06</v>
      </c>
      <c r="D25" s="82" t="s">
        <v>211</v>
      </c>
      <c r="E25" s="248" t="s">
        <v>212</v>
      </c>
      <c r="F25" s="248" t="s">
        <v>212</v>
      </c>
    </row>
    <row r="26" spans="2:6">
      <c r="B26" s="236" t="s">
        <v>52</v>
      </c>
      <c r="C26" s="369">
        <v>6.25E-2</v>
      </c>
      <c r="D26" s="139" t="s">
        <v>211</v>
      </c>
      <c r="E26" s="236" t="s">
        <v>210</v>
      </c>
      <c r="F26" s="236" t="s">
        <v>210</v>
      </c>
    </row>
    <row r="27" spans="2:6">
      <c r="B27" s="248" t="s">
        <v>53</v>
      </c>
      <c r="C27" s="252">
        <v>0.06</v>
      </c>
      <c r="D27" s="82" t="s">
        <v>211</v>
      </c>
      <c r="E27" s="248" t="s">
        <v>210</v>
      </c>
      <c r="F27" s="248" t="s">
        <v>210</v>
      </c>
    </row>
    <row r="28" spans="2:6">
      <c r="B28" s="236" t="s">
        <v>54</v>
      </c>
      <c r="C28" s="250">
        <v>6.8750000000000006E-2</v>
      </c>
      <c r="D28" s="139" t="s">
        <v>211</v>
      </c>
      <c r="E28" s="236" t="s">
        <v>212</v>
      </c>
      <c r="F28" s="236" t="s">
        <v>212</v>
      </c>
    </row>
    <row r="29" spans="2:6">
      <c r="B29" s="248" t="s">
        <v>55</v>
      </c>
      <c r="C29" s="252">
        <v>7.0000000000000007E-2</v>
      </c>
      <c r="D29" s="82" t="s">
        <v>209</v>
      </c>
      <c r="E29" s="248" t="s">
        <v>210</v>
      </c>
      <c r="F29" s="248" t="s">
        <v>210</v>
      </c>
    </row>
    <row r="30" spans="2:6">
      <c r="B30" s="236" t="s">
        <v>56</v>
      </c>
      <c r="C30" s="250">
        <v>4.2250000000000003E-2</v>
      </c>
      <c r="D30" s="226">
        <v>1.225E-2</v>
      </c>
      <c r="E30" s="236" t="s">
        <v>210</v>
      </c>
      <c r="F30" s="236" t="s">
        <v>210</v>
      </c>
    </row>
    <row r="31" spans="2:6">
      <c r="B31" s="248" t="s">
        <v>57</v>
      </c>
      <c r="C31" s="408" t="s">
        <v>337</v>
      </c>
      <c r="D31" s="431" t="s">
        <v>337</v>
      </c>
      <c r="E31" s="431" t="s">
        <v>337</v>
      </c>
      <c r="F31" s="431" t="s">
        <v>337</v>
      </c>
    </row>
    <row r="32" spans="2:6">
      <c r="B32" s="236" t="s">
        <v>58</v>
      </c>
      <c r="C32" s="369">
        <v>5.5E-2</v>
      </c>
      <c r="D32" s="139" t="s">
        <v>211</v>
      </c>
      <c r="E32" s="236" t="s">
        <v>210</v>
      </c>
      <c r="F32" s="236" t="s">
        <v>210</v>
      </c>
    </row>
    <row r="33" spans="2:6">
      <c r="B33" s="248" t="s">
        <v>59</v>
      </c>
      <c r="C33" s="252">
        <v>6.8500000000000005E-2</v>
      </c>
      <c r="D33" s="82" t="s">
        <v>211</v>
      </c>
      <c r="E33" s="248" t="s">
        <v>210</v>
      </c>
      <c r="F33" s="248" t="s">
        <v>210</v>
      </c>
    </row>
    <row r="34" spans="2:6">
      <c r="B34" s="236" t="s">
        <v>60</v>
      </c>
      <c r="C34" s="433" t="s">
        <v>337</v>
      </c>
      <c r="D34" s="434" t="s">
        <v>337</v>
      </c>
      <c r="E34" s="432" t="s">
        <v>337</v>
      </c>
      <c r="F34" s="432" t="s">
        <v>337</v>
      </c>
    </row>
    <row r="35" spans="2:6">
      <c r="B35" s="248" t="s">
        <v>61</v>
      </c>
      <c r="C35" s="255">
        <v>6.6250000000000003E-2</v>
      </c>
      <c r="D35" s="82" t="s">
        <v>211</v>
      </c>
      <c r="E35" s="248" t="s">
        <v>212</v>
      </c>
      <c r="F35" s="248" t="s">
        <v>212</v>
      </c>
    </row>
    <row r="36" spans="2:6">
      <c r="B36" s="236" t="s">
        <v>62</v>
      </c>
      <c r="C36" s="250">
        <v>5.1249999999999997E-2</v>
      </c>
      <c r="D36" s="139" t="s">
        <v>211</v>
      </c>
      <c r="E36" s="236" t="s">
        <v>210</v>
      </c>
      <c r="F36" s="236" t="s">
        <v>210</v>
      </c>
    </row>
    <row r="37" spans="2:6">
      <c r="B37" s="248" t="s">
        <v>63</v>
      </c>
      <c r="C37" s="252">
        <v>0.04</v>
      </c>
      <c r="D37" s="82" t="s">
        <v>211</v>
      </c>
      <c r="E37" s="248" t="s">
        <v>212</v>
      </c>
      <c r="F37" s="248" t="s">
        <v>212</v>
      </c>
    </row>
    <row r="38" spans="2:6">
      <c r="B38" s="236" t="s">
        <v>64</v>
      </c>
      <c r="C38" s="369">
        <v>4.7500000000000001E-2</v>
      </c>
      <c r="D38" s="139" t="s">
        <v>211</v>
      </c>
      <c r="E38" s="236" t="s">
        <v>212</v>
      </c>
      <c r="F38" s="236" t="s">
        <v>212</v>
      </c>
    </row>
    <row r="39" spans="2:6">
      <c r="B39" s="248" t="s">
        <v>65</v>
      </c>
      <c r="C39" s="252">
        <v>0.05</v>
      </c>
      <c r="D39" s="82" t="s">
        <v>211</v>
      </c>
      <c r="E39" s="248" t="s">
        <v>212</v>
      </c>
      <c r="F39" s="248" t="s">
        <v>212</v>
      </c>
    </row>
    <row r="40" spans="2:6">
      <c r="B40" s="236" t="s">
        <v>66</v>
      </c>
      <c r="C40" s="369">
        <v>5.7500000000000002E-2</v>
      </c>
      <c r="D40" s="139" t="s">
        <v>211</v>
      </c>
      <c r="E40" s="236" t="s">
        <v>210</v>
      </c>
      <c r="F40" s="236" t="s">
        <v>212</v>
      </c>
    </row>
    <row r="41" spans="2:6">
      <c r="B41" s="248" t="s">
        <v>67</v>
      </c>
      <c r="C41" s="252">
        <v>4.4999999999999998E-2</v>
      </c>
      <c r="D41" s="82" t="s">
        <v>209</v>
      </c>
      <c r="E41" s="248" t="s">
        <v>210</v>
      </c>
      <c r="F41" s="248" t="s">
        <v>210</v>
      </c>
    </row>
    <row r="42" spans="2:6">
      <c r="B42" s="236" t="s">
        <v>68</v>
      </c>
      <c r="C42" s="433" t="s">
        <v>337</v>
      </c>
      <c r="D42" s="434" t="s">
        <v>337</v>
      </c>
      <c r="E42" s="432" t="s">
        <v>337</v>
      </c>
      <c r="F42" s="432" t="s">
        <v>337</v>
      </c>
    </row>
    <row r="43" spans="2:6">
      <c r="B43" s="248" t="s">
        <v>69</v>
      </c>
      <c r="C43" s="252">
        <v>0.06</v>
      </c>
      <c r="D43" s="82" t="s">
        <v>211</v>
      </c>
      <c r="E43" s="248" t="s">
        <v>210</v>
      </c>
      <c r="F43" s="248" t="s">
        <v>212</v>
      </c>
    </row>
    <row r="44" spans="2:6">
      <c r="B44" s="236" t="s">
        <v>70</v>
      </c>
      <c r="C44" s="369">
        <v>7.0000000000000007E-2</v>
      </c>
      <c r="D44" s="139" t="s">
        <v>211</v>
      </c>
      <c r="E44" s="236" t="s">
        <v>212</v>
      </c>
      <c r="F44" s="236" t="s">
        <v>212</v>
      </c>
    </row>
    <row r="45" spans="2:6">
      <c r="B45" s="248" t="s">
        <v>71</v>
      </c>
      <c r="C45" s="252">
        <v>0.06</v>
      </c>
      <c r="D45" s="82" t="s">
        <v>211</v>
      </c>
      <c r="E45" s="248" t="s">
        <v>210</v>
      </c>
      <c r="F45" s="248" t="s">
        <v>210</v>
      </c>
    </row>
    <row r="46" spans="2:6">
      <c r="B46" s="236" t="s">
        <v>72</v>
      </c>
      <c r="C46" s="369">
        <v>4.4999999999999998E-2</v>
      </c>
      <c r="D46" s="139" t="s">
        <v>209</v>
      </c>
      <c r="E46" s="236" t="s">
        <v>210</v>
      </c>
      <c r="F46" s="236" t="s">
        <v>210</v>
      </c>
    </row>
    <row r="47" spans="2:6">
      <c r="B47" s="248" t="s">
        <v>761</v>
      </c>
      <c r="C47" s="252">
        <v>7.0000000000000007E-2</v>
      </c>
      <c r="D47" s="82">
        <v>0.04</v>
      </c>
      <c r="E47" s="248" t="s">
        <v>212</v>
      </c>
      <c r="F47" s="248" t="s">
        <v>210</v>
      </c>
    </row>
    <row r="48" spans="2:6">
      <c r="B48" s="236" t="s">
        <v>74</v>
      </c>
      <c r="C48" s="369">
        <v>6.25E-2</v>
      </c>
      <c r="D48" s="139" t="s">
        <v>211</v>
      </c>
      <c r="E48" s="236" t="s">
        <v>212</v>
      </c>
      <c r="F48" s="236" t="s">
        <v>212</v>
      </c>
    </row>
    <row r="49" spans="1:6">
      <c r="A49" s="239"/>
      <c r="B49" s="248" t="s">
        <v>202</v>
      </c>
      <c r="C49" s="252">
        <v>4.8500000000000001E-2</v>
      </c>
      <c r="D49" s="82">
        <v>1.7500000000000002E-2</v>
      </c>
      <c r="E49" s="248" t="s">
        <v>210</v>
      </c>
      <c r="F49" s="248" t="s">
        <v>210</v>
      </c>
    </row>
    <row r="50" spans="1:6">
      <c r="A50" s="239"/>
      <c r="B50" s="236" t="s">
        <v>76</v>
      </c>
      <c r="C50" s="369">
        <v>0.06</v>
      </c>
      <c r="D50" s="139" t="s">
        <v>211</v>
      </c>
      <c r="E50" s="236" t="s">
        <v>210</v>
      </c>
      <c r="F50" s="236" t="s">
        <v>210</v>
      </c>
    </row>
    <row r="51" spans="1:6">
      <c r="A51" s="239"/>
      <c r="B51" s="248" t="s">
        <v>151</v>
      </c>
      <c r="C51" s="252">
        <v>5.2999999999999999E-2</v>
      </c>
      <c r="D51" s="82">
        <v>2.5000000000000001E-2</v>
      </c>
      <c r="E51" s="248" t="s">
        <v>210</v>
      </c>
      <c r="F51" s="248" t="s">
        <v>210</v>
      </c>
    </row>
    <row r="52" spans="1:6">
      <c r="A52" s="239"/>
      <c r="B52" s="236" t="s">
        <v>78</v>
      </c>
      <c r="C52" s="369">
        <v>6.5000000000000002E-2</v>
      </c>
      <c r="D52" s="139" t="s">
        <v>211</v>
      </c>
      <c r="E52" s="236" t="s">
        <v>210</v>
      </c>
      <c r="F52" s="236" t="s">
        <v>212</v>
      </c>
    </row>
    <row r="53" spans="1:6">
      <c r="A53" s="239"/>
      <c r="B53" s="248" t="s">
        <v>79</v>
      </c>
      <c r="C53" s="252">
        <v>0.06</v>
      </c>
      <c r="D53" s="82" t="s">
        <v>211</v>
      </c>
      <c r="E53" s="248" t="s">
        <v>210</v>
      </c>
      <c r="F53" s="248" t="s">
        <v>212</v>
      </c>
    </row>
    <row r="54" spans="1:6">
      <c r="A54" s="239"/>
      <c r="B54" s="236" t="s">
        <v>80</v>
      </c>
      <c r="C54" s="369">
        <v>0.05</v>
      </c>
      <c r="D54" s="139" t="s">
        <v>211</v>
      </c>
      <c r="E54" s="236" t="s">
        <v>212</v>
      </c>
      <c r="F54" s="236" t="s">
        <v>212</v>
      </c>
    </row>
    <row r="55" spans="1:6">
      <c r="A55" s="239"/>
      <c r="B55" s="248" t="s">
        <v>81</v>
      </c>
      <c r="C55" s="252">
        <v>0.04</v>
      </c>
      <c r="D55" s="82" t="s">
        <v>211</v>
      </c>
      <c r="E55" s="248" t="s">
        <v>210</v>
      </c>
      <c r="F55" s="248" t="s">
        <v>210</v>
      </c>
    </row>
    <row r="56" spans="1:6">
      <c r="A56" s="239"/>
      <c r="B56" s="236" t="s">
        <v>82</v>
      </c>
      <c r="C56" s="369">
        <v>0.06</v>
      </c>
      <c r="D56" s="139" t="s">
        <v>211</v>
      </c>
      <c r="E56" s="236" t="s">
        <v>451</v>
      </c>
      <c r="F56" s="236" t="s">
        <v>212</v>
      </c>
    </row>
    <row r="57" spans="1:6" s="212" customFormat="1">
      <c r="A57" s="239"/>
      <c r="B57" s="236"/>
      <c r="C57" s="137"/>
      <c r="D57" s="139"/>
      <c r="E57" s="236"/>
      <c r="F57" s="236"/>
    </row>
    <row r="58" spans="1:6" s="212" customFormat="1" ht="15">
      <c r="A58" s="446" t="s">
        <v>2319</v>
      </c>
      <c r="B58" s="236"/>
      <c r="C58" s="137"/>
      <c r="D58" s="139"/>
      <c r="E58" s="236"/>
      <c r="F58" s="236"/>
    </row>
    <row r="59" spans="1:6" s="212" customFormat="1">
      <c r="A59" s="239"/>
      <c r="B59" s="236"/>
      <c r="C59" s="137"/>
      <c r="D59" s="139"/>
      <c r="E59" s="236"/>
      <c r="F59" s="236"/>
    </row>
    <row r="60" spans="1:6">
      <c r="A60" s="239"/>
      <c r="B60" s="236"/>
      <c r="C60" s="137"/>
      <c r="D60" s="137"/>
      <c r="E60" s="236"/>
      <c r="F60" s="236"/>
    </row>
    <row r="61" spans="1:6">
      <c r="A61" s="738" t="s">
        <v>768</v>
      </c>
      <c r="B61" s="738"/>
      <c r="C61" s="738"/>
      <c r="D61" s="738"/>
      <c r="E61" s="738"/>
      <c r="F61" s="738"/>
    </row>
    <row r="62" spans="1:6">
      <c r="A62" s="236"/>
      <c r="B62" s="239"/>
      <c r="C62" s="239"/>
      <c r="D62" s="239"/>
      <c r="E62" s="239"/>
      <c r="F62" s="239"/>
    </row>
    <row r="63" spans="1:6">
      <c r="A63" s="236"/>
      <c r="B63" s="239"/>
      <c r="C63" s="239"/>
      <c r="D63" s="239"/>
      <c r="E63" s="239"/>
      <c r="F63" s="239"/>
    </row>
    <row r="67" spans="2:2">
      <c r="B67" s="239"/>
    </row>
    <row r="68" spans="2:2">
      <c r="B68" s="329"/>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8" workbookViewId="0">
      <selection activeCell="D31" sqref="D31"/>
    </sheetView>
  </sheetViews>
  <sheetFormatPr baseColWidth="10" defaultColWidth="9.33203125" defaultRowHeight="14"/>
  <cols>
    <col min="1" max="1" width="20.5" style="76" customWidth="1"/>
    <col min="2" max="2" width="13.5" style="76" customWidth="1"/>
    <col min="3" max="3" width="15.33203125" style="76" customWidth="1"/>
    <col min="4" max="4" width="14" style="76" customWidth="1"/>
    <col min="5" max="5" width="20.5" style="76" customWidth="1"/>
    <col min="6" max="6" width="11.33203125" style="76" bestFit="1" customWidth="1"/>
    <col min="7" max="7" width="12.5" style="76" customWidth="1"/>
    <col min="8" max="8" width="24.33203125" style="76" customWidth="1"/>
    <col min="9" max="9" width="21.5" style="76" customWidth="1"/>
    <col min="10" max="10" width="11.5" style="76" customWidth="1"/>
    <col min="11" max="11" width="11.6640625" style="76" customWidth="1"/>
    <col min="12" max="13" width="9.33203125" style="76"/>
    <col min="14" max="14" width="18.33203125" style="76" bestFit="1" customWidth="1"/>
    <col min="15" max="16384" width="9.33203125" style="76"/>
  </cols>
  <sheetData>
    <row r="1" spans="2:8" s="448" customFormat="1">
      <c r="C1" s="467" t="s">
        <v>449</v>
      </c>
      <c r="D1" s="467"/>
    </row>
    <row r="2" spans="2:8" s="450" customFormat="1" ht="18">
      <c r="C2" s="493" t="s">
        <v>432</v>
      </c>
      <c r="D2" s="493"/>
      <c r="E2" s="466"/>
    </row>
    <row r="3" spans="2:8" s="450" customFormat="1" ht="18">
      <c r="C3" s="493" t="s">
        <v>433</v>
      </c>
      <c r="D3" s="493"/>
      <c r="E3" s="466"/>
    </row>
    <row r="4" spans="2:8" s="450" customFormat="1" ht="18">
      <c r="C4" s="493" t="str">
        <f>CONCATENATE("Fiscal Year ",Pop!H1)</f>
        <v>Fiscal Year 2017</v>
      </c>
      <c r="D4" s="493"/>
      <c r="H4" s="217"/>
    </row>
    <row r="6" spans="2:8" s="87" customFormat="1" ht="30">
      <c r="B6" s="216" t="s">
        <v>28</v>
      </c>
      <c r="C6" s="88" t="s">
        <v>372</v>
      </c>
      <c r="D6" s="88" t="s">
        <v>30</v>
      </c>
    </row>
    <row r="7" spans="2:8">
      <c r="B7" s="215" t="s">
        <v>31</v>
      </c>
      <c r="C7" s="207">
        <f>(SLF!D16/Pop!D4)*1000</f>
        <v>569.95003809367881</v>
      </c>
      <c r="D7" s="215"/>
    </row>
    <row r="8" spans="2:8">
      <c r="B8" s="456" t="s">
        <v>32</v>
      </c>
      <c r="C8" s="457">
        <f>(SLF!I16/Pop!D5)*1000</f>
        <v>614.09749913848282</v>
      </c>
      <c r="D8" s="456">
        <f>RANK(C8,$C$8:$C$57)</f>
        <v>17</v>
      </c>
    </row>
    <row r="9" spans="2:8">
      <c r="B9" s="459" t="s">
        <v>33</v>
      </c>
      <c r="C9" s="460">
        <f>(SLF!L16/Pop!D6)*1000</f>
        <v>515.71265203721077</v>
      </c>
      <c r="D9" s="459">
        <f t="shared" ref="D9:D56" si="0">RANK(C9,$C$8:$C$57)</f>
        <v>31</v>
      </c>
      <c r="F9" s="552"/>
    </row>
    <row r="10" spans="2:8">
      <c r="B10" s="456" t="s">
        <v>34</v>
      </c>
      <c r="C10" s="457">
        <f>(SLF!O16/Pop!D7)*1000</f>
        <v>322.60008546043366</v>
      </c>
      <c r="D10" s="456">
        <f t="shared" si="0"/>
        <v>50</v>
      </c>
    </row>
    <row r="11" spans="2:8">
      <c r="B11" s="459" t="s">
        <v>35</v>
      </c>
      <c r="C11" s="460">
        <f>(SLF!R$16/Pop!D8)*1000</f>
        <v>511.60690470220248</v>
      </c>
      <c r="D11" s="459">
        <f t="shared" si="0"/>
        <v>32</v>
      </c>
    </row>
    <row r="12" spans="2:8">
      <c r="B12" s="456" t="s">
        <v>36</v>
      </c>
      <c r="C12" s="457">
        <f>(SLF!U$16/Pop!D9)*1000</f>
        <v>480.70956705401403</v>
      </c>
      <c r="D12" s="456">
        <f t="shared" si="0"/>
        <v>35</v>
      </c>
    </row>
    <row r="13" spans="2:8">
      <c r="B13" s="459" t="s">
        <v>37</v>
      </c>
      <c r="C13" s="460">
        <f>(SLF!X$16/Pop!D10)*1000</f>
        <v>461.6090166815589</v>
      </c>
      <c r="D13" s="459">
        <f t="shared" si="0"/>
        <v>38</v>
      </c>
    </row>
    <row r="14" spans="2:8">
      <c r="B14" s="456" t="s">
        <v>38</v>
      </c>
      <c r="C14" s="457">
        <f>(SLF!AA$16/Pop!D11)*1000</f>
        <v>675.20146171667773</v>
      </c>
      <c r="D14" s="456">
        <f t="shared" si="0"/>
        <v>13</v>
      </c>
    </row>
    <row r="15" spans="2:8">
      <c r="B15" s="459" t="s">
        <v>39</v>
      </c>
      <c r="C15" s="460">
        <f>(SLF!AD$16/Pop!D12)*1000</f>
        <v>599.07760913948493</v>
      </c>
      <c r="D15" s="459">
        <f t="shared" si="0"/>
        <v>18</v>
      </c>
    </row>
    <row r="16" spans="2:8">
      <c r="B16" s="456" t="s">
        <v>40</v>
      </c>
      <c r="C16" s="457">
        <f>(SLF!AJ$16/Pop!D13)*1000</f>
        <v>565.22568825043572</v>
      </c>
      <c r="D16" s="456">
        <f t="shared" si="0"/>
        <v>20</v>
      </c>
    </row>
    <row r="17" spans="2:4">
      <c r="B17" s="459" t="s">
        <v>41</v>
      </c>
      <c r="C17" s="460">
        <f>(SLF!AM$16/Pop!D14)*1000</f>
        <v>422.96789943009037</v>
      </c>
      <c r="D17" s="459">
        <f t="shared" si="0"/>
        <v>43</v>
      </c>
    </row>
    <row r="18" spans="2:4">
      <c r="B18" s="456" t="s">
        <v>42</v>
      </c>
      <c r="C18" s="457">
        <f>(SLF!AP$16/Pop!D15)*1000</f>
        <v>932.12765315056913</v>
      </c>
      <c r="D18" s="456">
        <f t="shared" si="0"/>
        <v>3</v>
      </c>
    </row>
    <row r="19" spans="2:4">
      <c r="B19" s="459" t="s">
        <v>43</v>
      </c>
      <c r="C19" s="460">
        <f>(SLF!AS$16/Pop!D16)*1000</f>
        <v>373.16801869097981</v>
      </c>
      <c r="D19" s="459">
        <f t="shared" si="0"/>
        <v>45</v>
      </c>
    </row>
    <row r="20" spans="2:4">
      <c r="B20" s="456" t="s">
        <v>44</v>
      </c>
      <c r="C20" s="457">
        <f>(SLF!AV$16/Pop!D17)*1000</f>
        <v>815.61357263724096</v>
      </c>
      <c r="D20" s="456">
        <f t="shared" si="0"/>
        <v>7</v>
      </c>
    </row>
    <row r="21" spans="2:4">
      <c r="B21" s="459" t="s">
        <v>45</v>
      </c>
      <c r="C21" s="460">
        <f>(SLF!AY$16/Pop!D18)*1000</f>
        <v>520.16686881632995</v>
      </c>
      <c r="D21" s="459">
        <f t="shared" si="0"/>
        <v>30</v>
      </c>
    </row>
    <row r="22" spans="2:4">
      <c r="B22" s="456" t="s">
        <v>46</v>
      </c>
      <c r="C22" s="457">
        <f>(SLF!BB$16/Pop!D19)*1000</f>
        <v>530.4279724408384</v>
      </c>
      <c r="D22" s="456">
        <f t="shared" si="0"/>
        <v>26</v>
      </c>
    </row>
    <row r="23" spans="2:4">
      <c r="B23" s="459" t="s">
        <v>47</v>
      </c>
      <c r="C23" s="460">
        <f>(SLF!BE$16/Pop!D20)*1000</f>
        <v>469.14390372863608</v>
      </c>
      <c r="D23" s="459">
        <f t="shared" si="0"/>
        <v>37</v>
      </c>
    </row>
    <row r="24" spans="2:4">
      <c r="B24" s="456" t="s">
        <v>48</v>
      </c>
      <c r="C24" s="457">
        <f>(SLF!BH$16/Pop!D21)*1000</f>
        <v>646.0921436035236</v>
      </c>
      <c r="D24" s="456">
        <f t="shared" si="0"/>
        <v>16</v>
      </c>
    </row>
    <row r="25" spans="2:4">
      <c r="B25" s="459" t="s">
        <v>49</v>
      </c>
      <c r="C25" s="460">
        <f>(SLF!BK$16/Pop!D22)*1000</f>
        <v>672.98854290618908</v>
      </c>
      <c r="D25" s="459">
        <f t="shared" si="0"/>
        <v>14</v>
      </c>
    </row>
    <row r="26" spans="2:4">
      <c r="B26" s="456" t="s">
        <v>50</v>
      </c>
      <c r="C26" s="457">
        <f>(SLF!BN$16/Pop!D23)*1000</f>
        <v>546.66783515085058</v>
      </c>
      <c r="D26" s="456">
        <f t="shared" si="0"/>
        <v>24</v>
      </c>
    </row>
    <row r="27" spans="2:4">
      <c r="B27" s="459" t="s">
        <v>51</v>
      </c>
      <c r="C27" s="460">
        <f>(SLF!BQ$16/Pop!D24)*1000</f>
        <v>928.10508937008149</v>
      </c>
      <c r="D27" s="459">
        <f t="shared" si="0"/>
        <v>4</v>
      </c>
    </row>
    <row r="28" spans="2:4">
      <c r="B28" s="456" t="s">
        <v>52</v>
      </c>
      <c r="C28" s="457">
        <f>(SLF!BT$16/Pop!D25)*1000</f>
        <v>436.70269140870079</v>
      </c>
      <c r="D28" s="456">
        <f t="shared" si="0"/>
        <v>42</v>
      </c>
    </row>
    <row r="29" spans="2:4">
      <c r="B29" s="459" t="s">
        <v>53</v>
      </c>
      <c r="C29" s="460">
        <f>(SLF!BW$16/Pop!D26)*1000</f>
        <v>474.90263818371409</v>
      </c>
      <c r="D29" s="459">
        <f t="shared" si="0"/>
        <v>36</v>
      </c>
    </row>
    <row r="30" spans="2:4">
      <c r="B30" s="456" t="s">
        <v>54</v>
      </c>
      <c r="C30" s="457">
        <f>(SLF!BZ$16/Pop!D27)*1000</f>
        <v>886.78350369197699</v>
      </c>
      <c r="D30" s="456">
        <f t="shared" si="0"/>
        <v>5</v>
      </c>
    </row>
    <row r="31" spans="2:4">
      <c r="B31" s="459" t="s">
        <v>55</v>
      </c>
      <c r="C31" s="460">
        <f>(SLF!CC$16/Pop!D28)*1000</f>
        <v>526.55901350754255</v>
      </c>
      <c r="D31" s="459">
        <f t="shared" si="0"/>
        <v>27</v>
      </c>
    </row>
    <row r="32" spans="2:4">
      <c r="B32" s="456" t="s">
        <v>56</v>
      </c>
      <c r="C32" s="457">
        <f>(SLF!CF$16/Pop!D29)*1000</f>
        <v>396.25400991256276</v>
      </c>
      <c r="D32" s="456">
        <f t="shared" si="0"/>
        <v>44</v>
      </c>
    </row>
    <row r="33" spans="2:4">
      <c r="B33" s="459" t="s">
        <v>57</v>
      </c>
      <c r="C33" s="460">
        <f>(SLF!CI$16/Pop!D30)*1000</f>
        <v>560.37185805581669</v>
      </c>
      <c r="D33" s="459">
        <f t="shared" si="0"/>
        <v>21</v>
      </c>
    </row>
    <row r="34" spans="2:4">
      <c r="B34" s="456" t="s">
        <v>58</v>
      </c>
      <c r="C34" s="457">
        <f>(SLF!CL$16/Pop!D31)*1000</f>
        <v>345.45141650261394</v>
      </c>
      <c r="D34" s="456">
        <f t="shared" si="0"/>
        <v>48</v>
      </c>
    </row>
    <row r="35" spans="2:4">
      <c r="B35" s="459" t="s">
        <v>59</v>
      </c>
      <c r="C35" s="460">
        <f>(SLF!CO$16/Pop!D32)*1000</f>
        <v>1027.6577384306647</v>
      </c>
      <c r="D35" s="459">
        <f t="shared" si="0"/>
        <v>2</v>
      </c>
    </row>
    <row r="36" spans="2:4">
      <c r="B36" s="456" t="s">
        <v>60</v>
      </c>
      <c r="C36" s="457">
        <f>(SLF!CR$16/Pop!D33)*1000</f>
        <v>712.65559166878438</v>
      </c>
      <c r="D36" s="456">
        <f t="shared" si="0"/>
        <v>10</v>
      </c>
    </row>
    <row r="37" spans="2:4">
      <c r="B37" s="459" t="s">
        <v>61</v>
      </c>
      <c r="C37" s="460">
        <f>(SLF!CU$16/Pop!D34)*1000</f>
        <v>446.94929191432158</v>
      </c>
      <c r="D37" s="459">
        <f t="shared" si="0"/>
        <v>39</v>
      </c>
    </row>
    <row r="38" spans="2:4">
      <c r="B38" s="456" t="s">
        <v>62</v>
      </c>
      <c r="C38" s="457">
        <f>(SLF!CX$16/Pop!D35)*1000</f>
        <v>438.29664253521196</v>
      </c>
      <c r="D38" s="456">
        <f t="shared" si="0"/>
        <v>40</v>
      </c>
    </row>
    <row r="39" spans="2:4">
      <c r="B39" s="459" t="s">
        <v>63</v>
      </c>
      <c r="C39" s="460">
        <f>(SLF!DA$16/Pop!D36)*1000</f>
        <v>700.71767146473792</v>
      </c>
      <c r="D39" s="459">
        <f t="shared" si="0"/>
        <v>11</v>
      </c>
    </row>
    <row r="40" spans="2:4">
      <c r="B40" s="456" t="s">
        <v>64</v>
      </c>
      <c r="C40" s="457">
        <f>(SLF!DD$16/Pop!D37)*1000</f>
        <v>437.23127701834323</v>
      </c>
      <c r="D40" s="456">
        <f t="shared" si="0"/>
        <v>41</v>
      </c>
    </row>
    <row r="41" spans="2:4">
      <c r="B41" s="459" t="s">
        <v>65</v>
      </c>
      <c r="C41" s="460">
        <f>(SLF!DG$16/Pop!D38)*1000</f>
        <v>664.27163998855895</v>
      </c>
      <c r="D41" s="459">
        <f t="shared" si="0"/>
        <v>15</v>
      </c>
    </row>
    <row r="42" spans="2:4">
      <c r="B42" s="456" t="s">
        <v>66</v>
      </c>
      <c r="C42" s="457">
        <f>(SLF!DJ$16/Pop!D39)*1000</f>
        <v>553.87264664168231</v>
      </c>
      <c r="D42" s="456">
        <f t="shared" si="0"/>
        <v>23</v>
      </c>
    </row>
    <row r="43" spans="2:4">
      <c r="B43" s="459" t="s">
        <v>67</v>
      </c>
      <c r="C43" s="460">
        <f>(SLF!DM$16/Pop!D40)*1000</f>
        <v>369.01191057406731</v>
      </c>
      <c r="D43" s="459">
        <f t="shared" si="0"/>
        <v>46</v>
      </c>
    </row>
    <row r="44" spans="2:4">
      <c r="B44" s="456" t="s">
        <v>68</v>
      </c>
      <c r="C44" s="457">
        <f>(SLF!DP$16/Pop!D41)*1000</f>
        <v>525.09410137288648</v>
      </c>
      <c r="D44" s="456">
        <f t="shared" si="0"/>
        <v>28</v>
      </c>
    </row>
    <row r="45" spans="2:4">
      <c r="B45" s="459" t="s">
        <v>69</v>
      </c>
      <c r="C45" s="460">
        <f>(SLF!DS$16/Pop!D42)*1000</f>
        <v>752.06847735657709</v>
      </c>
      <c r="D45" s="459">
        <f t="shared" si="0"/>
        <v>9</v>
      </c>
    </row>
    <row r="46" spans="2:4">
      <c r="B46" s="456" t="s">
        <v>70</v>
      </c>
      <c r="C46" s="457">
        <f>(SLF!DV$16/Pop!D43)*1000</f>
        <v>687.13925220021838</v>
      </c>
      <c r="D46" s="456">
        <f t="shared" si="0"/>
        <v>12</v>
      </c>
    </row>
    <row r="47" spans="2:4">
      <c r="B47" s="459" t="s">
        <v>71</v>
      </c>
      <c r="C47" s="460">
        <f>(SLF!DY$16/Pop!D44)*1000</f>
        <v>332.12094513304442</v>
      </c>
      <c r="D47" s="459">
        <f t="shared" si="0"/>
        <v>49</v>
      </c>
    </row>
    <row r="48" spans="2:4">
      <c r="B48" s="236" t="s">
        <v>72</v>
      </c>
      <c r="C48" s="235">
        <f>(SLF!EB$16/Pop!D45)*1000</f>
        <v>554.11514669879057</v>
      </c>
      <c r="D48" s="456">
        <f t="shared" si="0"/>
        <v>22</v>
      </c>
    </row>
    <row r="49" spans="2:12">
      <c r="B49" s="459" t="s">
        <v>73</v>
      </c>
      <c r="C49" s="460">
        <f>(SLF!EE$16/Pop!D46)*1000</f>
        <v>506.30724389510249</v>
      </c>
      <c r="D49" s="459">
        <f t="shared" si="0"/>
        <v>33</v>
      </c>
    </row>
    <row r="50" spans="2:12">
      <c r="B50" s="456" t="s">
        <v>74</v>
      </c>
      <c r="C50" s="457">
        <f>(SLF!EH$16/Pop!D47)*1000</f>
        <v>587.0973819354972</v>
      </c>
      <c r="D50" s="456">
        <f t="shared" si="0"/>
        <v>19</v>
      </c>
    </row>
    <row r="51" spans="2:12">
      <c r="B51" s="459" t="s">
        <v>75</v>
      </c>
      <c r="C51" s="460">
        <f>(SLF!EK$16/Pop!D48)*1000</f>
        <v>523.5050681282504</v>
      </c>
      <c r="D51" s="459">
        <f t="shared" si="0"/>
        <v>29</v>
      </c>
    </row>
    <row r="52" spans="2:12">
      <c r="B52" s="456" t="s">
        <v>76</v>
      </c>
      <c r="C52" s="457">
        <f>(SLF!EN$16/Pop!D49)*1000</f>
        <v>1108.4792442256114</v>
      </c>
      <c r="D52" s="456">
        <f t="shared" si="0"/>
        <v>1</v>
      </c>
    </row>
    <row r="53" spans="2:12">
      <c r="B53" s="459" t="s">
        <v>77</v>
      </c>
      <c r="C53" s="460">
        <f>(SLF!EQ$16/Pop!D50)*1000</f>
        <v>532.2369553396627</v>
      </c>
      <c r="D53" s="459">
        <f t="shared" si="0"/>
        <v>25</v>
      </c>
    </row>
    <row r="54" spans="2:12">
      <c r="B54" s="456" t="s">
        <v>78</v>
      </c>
      <c r="C54" s="457">
        <f>(SLF!ET$16/Pop!D51)*1000</f>
        <v>834.83721889850995</v>
      </c>
      <c r="D54" s="456">
        <f t="shared" si="0"/>
        <v>6</v>
      </c>
    </row>
    <row r="55" spans="2:12">
      <c r="B55" s="459" t="s">
        <v>79</v>
      </c>
      <c r="C55" s="460">
        <f>(SLF!EW$16/Pop!D52)*1000</f>
        <v>781.54402085140293</v>
      </c>
      <c r="D55" s="459">
        <f t="shared" si="0"/>
        <v>8</v>
      </c>
    </row>
    <row r="56" spans="2:12">
      <c r="B56" s="456" t="s">
        <v>80</v>
      </c>
      <c r="C56" s="457">
        <f>(SLF!EZ$16/Pop!D53)*1000</f>
        <v>494.93107018567343</v>
      </c>
      <c r="D56" s="456">
        <f t="shared" si="0"/>
        <v>34</v>
      </c>
    </row>
    <row r="57" spans="2:12">
      <c r="B57" s="459" t="s">
        <v>81</v>
      </c>
      <c r="C57" s="460">
        <f>(SLF!FC$16/Pop!D54)*1000</f>
        <v>351.47184307710376</v>
      </c>
      <c r="D57" s="459">
        <f>RANK(C57,$C$8:$C$57)</f>
        <v>47</v>
      </c>
    </row>
    <row r="58" spans="2:12">
      <c r="B58" s="456" t="s">
        <v>82</v>
      </c>
      <c r="C58" s="457">
        <f>(SLF!AG$16/Pop!D55)*1000</f>
        <v>640.96560110738824</v>
      </c>
      <c r="D58" s="396">
        <f>-RANK(C58,$C$8:$C$58)</f>
        <v>-17</v>
      </c>
    </row>
    <row r="59" spans="2:12">
      <c r="B59" s="456"/>
      <c r="C59" s="456"/>
      <c r="D59" s="456"/>
      <c r="L59" s="85"/>
    </row>
    <row r="60" spans="2:12" ht="57.75" customHeight="1">
      <c r="B60" s="701" t="s">
        <v>2361</v>
      </c>
      <c r="C60" s="701"/>
      <c r="D60" s="701"/>
      <c r="E60" s="701"/>
      <c r="F60" s="464"/>
    </row>
    <row r="61" spans="2:12">
      <c r="B61" s="701"/>
      <c r="C61" s="701"/>
      <c r="D61" s="701"/>
      <c r="E61" s="701"/>
    </row>
    <row r="62" spans="2:12">
      <c r="B62" s="701"/>
      <c r="C62" s="701"/>
      <c r="D62" s="701"/>
      <c r="E62" s="701"/>
    </row>
    <row r="63" spans="2:12">
      <c r="B63" s="701"/>
      <c r="C63" s="701"/>
      <c r="D63" s="701"/>
      <c r="E63" s="701"/>
    </row>
    <row r="64" spans="2:12">
      <c r="B64" s="701"/>
      <c r="C64" s="701"/>
      <c r="D64" s="701"/>
      <c r="E64" s="701"/>
    </row>
    <row r="65" spans="2:2">
      <c r="B65" s="76" t="s">
        <v>2349</v>
      </c>
    </row>
    <row r="66" spans="2:2">
      <c r="B66" s="465"/>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49" workbookViewId="0">
      <selection activeCell="D31" sqref="D31"/>
    </sheetView>
  </sheetViews>
  <sheetFormatPr baseColWidth="10" defaultColWidth="9.33203125" defaultRowHeight="14"/>
  <cols>
    <col min="1" max="1" width="15.6640625" style="91" customWidth="1"/>
    <col min="2" max="2" width="11.6640625" style="91" customWidth="1"/>
    <col min="3" max="3" width="23" style="91" customWidth="1"/>
    <col min="4" max="4" width="11.6640625" style="91" customWidth="1"/>
    <col min="5" max="5" width="15.6640625" style="91" customWidth="1"/>
    <col min="6" max="6" width="27.6640625" style="91" customWidth="1"/>
    <col min="7" max="7" width="9.33203125" style="91"/>
    <col min="8" max="8" width="14.83203125" style="91" bestFit="1" customWidth="1"/>
    <col min="9" max="9" width="17.33203125" style="91" customWidth="1"/>
    <col min="10" max="10" width="9.33203125" style="91"/>
    <col min="11" max="11" width="9.33203125" style="91" customWidth="1"/>
    <col min="12" max="16384" width="9.33203125" style="91"/>
  </cols>
  <sheetData>
    <row r="1" spans="1:15" s="92" customFormat="1" ht="15" customHeight="1">
      <c r="A1" s="208"/>
      <c r="B1" s="737" t="s">
        <v>438</v>
      </c>
      <c r="C1" s="737"/>
      <c r="D1" s="737"/>
      <c r="E1" s="208"/>
      <c r="F1" s="249"/>
      <c r="G1" s="249"/>
      <c r="H1" s="249"/>
      <c r="I1" s="249"/>
      <c r="J1" s="249"/>
      <c r="K1" s="249"/>
      <c r="L1" s="249"/>
      <c r="M1" s="249"/>
      <c r="N1" s="249"/>
      <c r="O1" s="249"/>
    </row>
    <row r="2" spans="1:15" s="93" customFormat="1" ht="18">
      <c r="A2" s="700" t="s">
        <v>213</v>
      </c>
      <c r="B2" s="700"/>
      <c r="C2" s="700"/>
      <c r="D2" s="700"/>
      <c r="E2" s="700"/>
      <c r="F2" s="249"/>
      <c r="G2" s="249"/>
      <c r="H2" s="249"/>
      <c r="I2" s="249"/>
      <c r="J2" s="249"/>
      <c r="K2" s="249"/>
      <c r="L2" s="249"/>
      <c r="M2" s="249"/>
    </row>
    <row r="3" spans="1:15" s="93" customFormat="1" ht="18">
      <c r="A3" s="700" t="s">
        <v>214</v>
      </c>
      <c r="B3" s="700"/>
      <c r="C3" s="700"/>
      <c r="D3" s="700"/>
      <c r="E3" s="700"/>
      <c r="F3" s="249"/>
      <c r="G3" s="249"/>
      <c r="H3" s="249"/>
      <c r="I3" s="249"/>
      <c r="J3" s="249"/>
      <c r="K3" s="249"/>
      <c r="L3" s="249"/>
      <c r="M3" s="249"/>
    </row>
    <row r="4" spans="1:15" s="93" customFormat="1" ht="18">
      <c r="B4" s="700" t="str">
        <f>CONCATENATE("Calendar Year ",Pop!G1)</f>
        <v>Calendar Year 2018</v>
      </c>
      <c r="C4" s="700"/>
      <c r="D4" s="700"/>
      <c r="F4" s="249"/>
      <c r="G4" s="249"/>
      <c r="H4" s="249"/>
      <c r="I4" s="249"/>
      <c r="J4" s="249"/>
      <c r="K4" s="249"/>
      <c r="L4" s="249"/>
      <c r="M4" s="249"/>
    </row>
    <row r="5" spans="1:15">
      <c r="A5" s="249"/>
      <c r="B5" s="208"/>
      <c r="C5" s="249"/>
      <c r="D5" s="249"/>
      <c r="E5" s="249"/>
      <c r="F5" s="249"/>
      <c r="G5" s="249"/>
      <c r="H5" s="249"/>
      <c r="I5" s="249"/>
      <c r="J5" s="249"/>
      <c r="K5" s="249"/>
      <c r="L5" s="249"/>
      <c r="M5" s="249"/>
      <c r="N5" s="249"/>
      <c r="O5" s="249"/>
    </row>
    <row r="6" spans="1:15" s="195" customFormat="1" ht="15">
      <c r="B6" s="216" t="s">
        <v>28</v>
      </c>
      <c r="C6" s="216" t="s">
        <v>215</v>
      </c>
      <c r="D6" s="216" t="s">
        <v>30</v>
      </c>
      <c r="G6" s="52"/>
    </row>
    <row r="7" spans="1:15">
      <c r="A7" s="249"/>
      <c r="B7" s="215" t="s">
        <v>31</v>
      </c>
      <c r="C7" s="146">
        <v>1.11E-2</v>
      </c>
      <c r="D7" s="211"/>
      <c r="E7" s="249"/>
      <c r="F7" s="249"/>
      <c r="G7" s="427"/>
      <c r="H7" s="249"/>
      <c r="I7" s="249"/>
      <c r="J7" s="249"/>
      <c r="K7" s="249"/>
    </row>
    <row r="8" spans="1:15">
      <c r="A8" s="249"/>
      <c r="B8" s="249" t="s">
        <v>32</v>
      </c>
      <c r="C8" s="338">
        <v>3.9549739724066531E-3</v>
      </c>
      <c r="D8" s="249">
        <f>RANK(C8,$C$8:$C$57)</f>
        <v>49</v>
      </c>
      <c r="E8" s="249"/>
      <c r="F8" s="249"/>
      <c r="G8" s="427"/>
      <c r="H8" s="249"/>
      <c r="I8" s="249"/>
      <c r="J8" s="249"/>
      <c r="K8" s="249"/>
    </row>
    <row r="9" spans="1:15">
      <c r="A9" s="249"/>
      <c r="B9" s="248" t="s">
        <v>33</v>
      </c>
      <c r="C9" s="83">
        <v>1.0227254831430634E-2</v>
      </c>
      <c r="D9" s="248">
        <f t="shared" ref="D9:D57" si="0">RANK(C9,$C$8:$C$57)</f>
        <v>21</v>
      </c>
      <c r="E9" s="249"/>
      <c r="F9" s="520"/>
      <c r="G9" s="427"/>
      <c r="H9" s="249"/>
      <c r="I9" s="462"/>
      <c r="J9" s="249"/>
      <c r="K9" s="249"/>
    </row>
    <row r="10" spans="1:15">
      <c r="A10" s="249"/>
      <c r="B10" s="249" t="s">
        <v>34</v>
      </c>
      <c r="C10" s="338">
        <v>6.7359288735399717E-3</v>
      </c>
      <c r="D10" s="249">
        <f t="shared" si="0"/>
        <v>38</v>
      </c>
      <c r="E10" s="249"/>
      <c r="F10" s="249"/>
      <c r="G10" s="427"/>
      <c r="H10" s="249"/>
      <c r="I10" s="462"/>
      <c r="J10" s="249"/>
      <c r="K10" s="249"/>
    </row>
    <row r="11" spans="1:15">
      <c r="A11" s="249"/>
      <c r="B11" s="248" t="s">
        <v>35</v>
      </c>
      <c r="C11" s="83">
        <v>6.408873052289989E-3</v>
      </c>
      <c r="D11" s="248">
        <f t="shared" si="0"/>
        <v>41</v>
      </c>
      <c r="E11" s="249"/>
      <c r="F11" s="249"/>
      <c r="G11" s="427"/>
      <c r="H11" s="249"/>
      <c r="I11" s="462"/>
      <c r="J11" s="249"/>
      <c r="K11" s="249"/>
    </row>
    <row r="12" spans="1:15">
      <c r="A12" s="249"/>
      <c r="B12" s="249" t="s">
        <v>36</v>
      </c>
      <c r="C12" s="338">
        <v>7.3515430172557362E-3</v>
      </c>
      <c r="D12" s="249">
        <f t="shared" si="0"/>
        <v>35</v>
      </c>
      <c r="E12" s="249"/>
      <c r="F12" s="249"/>
      <c r="G12" s="427"/>
      <c r="H12" s="249"/>
      <c r="I12" s="462"/>
      <c r="J12" s="249"/>
      <c r="K12" s="249"/>
    </row>
    <row r="13" spans="1:15">
      <c r="A13" s="249"/>
      <c r="B13" s="248" t="s">
        <v>37</v>
      </c>
      <c r="C13" s="83">
        <v>5.6368406108617836E-3</v>
      </c>
      <c r="D13" s="248">
        <f t="shared" si="0"/>
        <v>44</v>
      </c>
      <c r="E13" s="249"/>
      <c r="F13" s="249"/>
      <c r="G13" s="427"/>
      <c r="H13" s="249"/>
      <c r="I13" s="462"/>
      <c r="J13" s="249"/>
      <c r="K13" s="249"/>
    </row>
    <row r="14" spans="1:15">
      <c r="A14" s="249"/>
      <c r="B14" s="249" t="s">
        <v>38</v>
      </c>
      <c r="C14" s="338">
        <v>1.701796107127005E-2</v>
      </c>
      <c r="D14" s="249">
        <f t="shared" si="0"/>
        <v>6</v>
      </c>
      <c r="E14" s="249"/>
      <c r="F14" s="249"/>
      <c r="G14" s="427"/>
      <c r="H14" s="249"/>
      <c r="I14" s="462"/>
      <c r="J14" s="249"/>
      <c r="K14" s="249"/>
    </row>
    <row r="15" spans="1:15">
      <c r="A15" s="249"/>
      <c r="B15" s="248" t="s">
        <v>39</v>
      </c>
      <c r="C15" s="83">
        <v>5.8452497752919186E-3</v>
      </c>
      <c r="D15" s="248">
        <f t="shared" si="0"/>
        <v>43</v>
      </c>
      <c r="E15" s="249"/>
      <c r="F15" s="249"/>
      <c r="G15" s="427"/>
      <c r="H15" s="249"/>
      <c r="I15" s="462"/>
      <c r="J15" s="249"/>
      <c r="K15" s="249"/>
    </row>
    <row r="16" spans="1:15">
      <c r="A16" s="249"/>
      <c r="B16" s="249" t="s">
        <v>40</v>
      </c>
      <c r="C16" s="338">
        <v>9.4301306069581991E-3</v>
      </c>
      <c r="D16" s="249">
        <f t="shared" si="0"/>
        <v>25</v>
      </c>
      <c r="E16" s="249"/>
      <c r="F16" s="249"/>
      <c r="G16" s="427"/>
      <c r="H16" s="249"/>
      <c r="I16" s="462"/>
      <c r="J16" s="249"/>
      <c r="K16" s="249"/>
    </row>
    <row r="17" spans="2:9">
      <c r="B17" s="248" t="s">
        <v>41</v>
      </c>
      <c r="C17" s="83">
        <v>9.2124199412348222E-3</v>
      </c>
      <c r="D17" s="248">
        <f t="shared" si="0"/>
        <v>26</v>
      </c>
      <c r="E17" s="249"/>
      <c r="G17" s="427"/>
      <c r="I17" s="462"/>
    </row>
    <row r="18" spans="2:9">
      <c r="B18" s="249" t="s">
        <v>42</v>
      </c>
      <c r="C18" s="338">
        <v>3.0240366673678202E-3</v>
      </c>
      <c r="D18" s="249">
        <f t="shared" si="0"/>
        <v>50</v>
      </c>
      <c r="E18" s="249"/>
      <c r="G18" s="427"/>
      <c r="I18" s="462"/>
    </row>
    <row r="19" spans="2:9">
      <c r="B19" s="248" t="s">
        <v>43</v>
      </c>
      <c r="C19" s="83">
        <v>7.5021294341006571E-3</v>
      </c>
      <c r="D19" s="248">
        <f t="shared" si="0"/>
        <v>34</v>
      </c>
      <c r="E19" s="249"/>
      <c r="G19" s="427"/>
      <c r="I19" s="462"/>
    </row>
    <row r="20" spans="2:9">
      <c r="B20" s="249" t="s">
        <v>44</v>
      </c>
      <c r="C20" s="338">
        <v>2.0455890269036447E-2</v>
      </c>
      <c r="D20" s="249">
        <f t="shared" si="0"/>
        <v>2</v>
      </c>
      <c r="E20" s="249"/>
      <c r="G20" s="427"/>
      <c r="I20" s="462"/>
    </row>
    <row r="21" spans="2:9">
      <c r="B21" s="248" t="s">
        <v>45</v>
      </c>
      <c r="C21" s="83">
        <v>8.6548206047618315E-3</v>
      </c>
      <c r="D21" s="248">
        <f t="shared" si="0"/>
        <v>29</v>
      </c>
      <c r="E21" s="249"/>
      <c r="G21" s="427"/>
      <c r="I21" s="462"/>
    </row>
    <row r="22" spans="2:9">
      <c r="B22" s="249" t="s">
        <v>46</v>
      </c>
      <c r="C22" s="338">
        <v>1.5000306185028544E-2</v>
      </c>
      <c r="D22" s="249">
        <f t="shared" si="0"/>
        <v>12</v>
      </c>
      <c r="E22" s="249"/>
      <c r="G22" s="427"/>
      <c r="I22" s="462"/>
    </row>
    <row r="23" spans="2:9">
      <c r="B23" s="248" t="s">
        <v>47</v>
      </c>
      <c r="C23" s="83">
        <v>1.3299402028701066E-2</v>
      </c>
      <c r="D23" s="248">
        <f t="shared" si="0"/>
        <v>15</v>
      </c>
      <c r="E23" s="249"/>
      <c r="G23" s="427"/>
      <c r="I23" s="462"/>
    </row>
    <row r="24" spans="2:9">
      <c r="B24" s="249" t="s">
        <v>48</v>
      </c>
      <c r="C24" s="338">
        <v>8.2006268128386479E-3</v>
      </c>
      <c r="D24" s="249">
        <f t="shared" si="0"/>
        <v>32</v>
      </c>
      <c r="E24" s="249"/>
      <c r="G24" s="427"/>
      <c r="I24" s="462"/>
    </row>
    <row r="25" spans="2:9">
      <c r="B25" s="248" t="s">
        <v>49</v>
      </c>
      <c r="C25" s="83">
        <v>5.227455899098901E-3</v>
      </c>
      <c r="D25" s="248">
        <f t="shared" si="0"/>
        <v>48</v>
      </c>
      <c r="E25" s="249"/>
      <c r="G25" s="427"/>
      <c r="I25" s="462"/>
    </row>
    <row r="26" spans="2:9">
      <c r="B26" s="249" t="s">
        <v>50</v>
      </c>
      <c r="C26" s="338">
        <v>1.2726722927782973E-2</v>
      </c>
      <c r="D26" s="249">
        <f t="shared" si="0"/>
        <v>16</v>
      </c>
      <c r="E26" s="249"/>
      <c r="G26" s="427"/>
      <c r="I26" s="462"/>
    </row>
    <row r="27" spans="2:9">
      <c r="B27" s="248" t="s">
        <v>51</v>
      </c>
      <c r="C27" s="83">
        <v>1.0409935156878698E-2</v>
      </c>
      <c r="D27" s="248">
        <f t="shared" si="0"/>
        <v>20</v>
      </c>
      <c r="E27" s="249"/>
      <c r="G27" s="427"/>
      <c r="I27" s="462"/>
    </row>
    <row r="28" spans="2:9">
      <c r="B28" s="249" t="s">
        <v>52</v>
      </c>
      <c r="C28" s="338">
        <v>1.1533466863885055E-2</v>
      </c>
      <c r="D28" s="249">
        <f t="shared" si="0"/>
        <v>18</v>
      </c>
      <c r="E28" s="249"/>
      <c r="G28" s="427"/>
      <c r="I28" s="462"/>
    </row>
    <row r="29" spans="2:9">
      <c r="B29" s="248" t="s">
        <v>53</v>
      </c>
      <c r="C29" s="83">
        <v>1.4412466506432778E-2</v>
      </c>
      <c r="D29" s="248">
        <f t="shared" si="0"/>
        <v>13</v>
      </c>
      <c r="E29" s="249"/>
      <c r="G29" s="427"/>
      <c r="I29" s="462"/>
    </row>
    <row r="30" spans="2:9">
      <c r="B30" s="249" t="s">
        <v>54</v>
      </c>
      <c r="C30" s="338">
        <v>1.1109715620892901E-2</v>
      </c>
      <c r="D30" s="249">
        <f t="shared" si="0"/>
        <v>19</v>
      </c>
      <c r="E30" s="249"/>
      <c r="G30" s="427"/>
      <c r="I30" s="462"/>
    </row>
    <row r="31" spans="2:9">
      <c r="B31" s="248" t="s">
        <v>55</v>
      </c>
      <c r="C31" s="83">
        <v>6.5136415662637205E-3</v>
      </c>
      <c r="D31" s="248">
        <f t="shared" si="0"/>
        <v>40</v>
      </c>
      <c r="E31" s="249"/>
      <c r="G31" s="427"/>
      <c r="I31" s="462"/>
    </row>
    <row r="32" spans="2:9">
      <c r="B32" s="249" t="s">
        <v>56</v>
      </c>
      <c r="C32" s="338">
        <v>1.0116720989779393E-2</v>
      </c>
      <c r="D32" s="249">
        <f t="shared" si="0"/>
        <v>22</v>
      </c>
      <c r="E32" s="249"/>
      <c r="G32" s="427"/>
      <c r="I32" s="462"/>
    </row>
    <row r="33" spans="2:9">
      <c r="B33" s="248" t="s">
        <v>57</v>
      </c>
      <c r="C33" s="83">
        <v>7.6258625159037561E-3</v>
      </c>
      <c r="D33" s="248">
        <f t="shared" si="0"/>
        <v>33</v>
      </c>
      <c r="E33" s="249"/>
      <c r="G33" s="427"/>
      <c r="I33" s="462"/>
    </row>
    <row r="34" spans="2:9">
      <c r="B34" s="249" t="s">
        <v>58</v>
      </c>
      <c r="C34" s="338">
        <v>1.6528350746710954E-2</v>
      </c>
      <c r="D34" s="249">
        <f t="shared" si="0"/>
        <v>8</v>
      </c>
      <c r="E34" s="249"/>
      <c r="G34" s="427"/>
      <c r="I34" s="462"/>
    </row>
    <row r="35" spans="2:9">
      <c r="B35" s="248" t="s">
        <v>59</v>
      </c>
      <c r="C35" s="83">
        <v>6.634104985261683E-3</v>
      </c>
      <c r="D35" s="248">
        <f t="shared" si="0"/>
        <v>39</v>
      </c>
      <c r="E35" s="249"/>
      <c r="G35" s="427"/>
      <c r="I35" s="462"/>
    </row>
    <row r="36" spans="2:9">
      <c r="B36" s="249" t="s">
        <v>60</v>
      </c>
      <c r="C36" s="338">
        <v>2.0287700340742097E-2</v>
      </c>
      <c r="D36" s="249">
        <f t="shared" si="0"/>
        <v>3</v>
      </c>
      <c r="E36" s="249"/>
      <c r="G36" s="427"/>
      <c r="I36" s="462"/>
    </row>
    <row r="37" spans="2:9">
      <c r="B37" s="248" t="s">
        <v>61</v>
      </c>
      <c r="C37" s="83">
        <v>2.2106787645418978E-2</v>
      </c>
      <c r="D37" s="248">
        <f t="shared" si="0"/>
        <v>1</v>
      </c>
      <c r="E37" s="249"/>
      <c r="G37" s="427"/>
      <c r="I37" s="462"/>
    </row>
    <row r="38" spans="2:9">
      <c r="B38" s="249" t="s">
        <v>62</v>
      </c>
      <c r="C38" s="338">
        <v>6.7530376868785331E-3</v>
      </c>
      <c r="D38" s="249">
        <f t="shared" si="0"/>
        <v>37</v>
      </c>
      <c r="E38" s="249"/>
      <c r="G38" s="427"/>
      <c r="I38" s="462"/>
    </row>
    <row r="39" spans="2:9">
      <c r="B39" s="248" t="s">
        <v>63</v>
      </c>
      <c r="C39" s="83">
        <v>1.3958390740739882E-2</v>
      </c>
      <c r="D39" s="248">
        <f t="shared" si="0"/>
        <v>14</v>
      </c>
      <c r="E39" s="249"/>
      <c r="G39" s="427"/>
      <c r="I39" s="462"/>
    </row>
    <row r="40" spans="2:9">
      <c r="B40" s="249" t="s">
        <v>64</v>
      </c>
      <c r="C40" s="338">
        <v>8.5062113025876317E-3</v>
      </c>
      <c r="D40" s="249">
        <f t="shared" si="0"/>
        <v>31</v>
      </c>
      <c r="E40" s="249"/>
      <c r="G40" s="427"/>
      <c r="I40" s="462"/>
    </row>
    <row r="41" spans="2:9">
      <c r="B41" s="248" t="s">
        <v>65</v>
      </c>
      <c r="C41" s="83">
        <v>9.5141291254803168E-3</v>
      </c>
      <c r="D41" s="248">
        <f t="shared" si="0"/>
        <v>24</v>
      </c>
      <c r="E41" s="249"/>
      <c r="G41" s="427"/>
      <c r="I41" s="462"/>
    </row>
    <row r="42" spans="2:9">
      <c r="B42" s="249" t="s">
        <v>66</v>
      </c>
      <c r="C42" s="338">
        <v>1.6176615144490515E-2</v>
      </c>
      <c r="D42" s="249">
        <f t="shared" si="0"/>
        <v>9</v>
      </c>
      <c r="E42" s="249"/>
      <c r="G42" s="427"/>
      <c r="I42" s="462"/>
    </row>
    <row r="43" spans="2:9">
      <c r="B43" s="248" t="s">
        <v>67</v>
      </c>
      <c r="C43" s="83">
        <v>8.8260321702013419E-3</v>
      </c>
      <c r="D43" s="248">
        <f t="shared" si="0"/>
        <v>28</v>
      </c>
      <c r="E43" s="249"/>
      <c r="G43" s="427"/>
      <c r="I43" s="462"/>
    </row>
    <row r="44" spans="2:9">
      <c r="B44" s="249" t="s">
        <v>68</v>
      </c>
      <c r="C44" s="338">
        <v>9.8034098900939663E-3</v>
      </c>
      <c r="D44" s="249">
        <f t="shared" si="0"/>
        <v>23</v>
      </c>
      <c r="E44" s="249"/>
      <c r="G44" s="427"/>
      <c r="I44" s="462"/>
    </row>
    <row r="45" spans="2:9">
      <c r="B45" s="248" t="s">
        <v>69</v>
      </c>
      <c r="C45" s="83">
        <v>1.510147038859491E-2</v>
      </c>
      <c r="D45" s="248">
        <f t="shared" si="0"/>
        <v>11</v>
      </c>
      <c r="E45" s="249"/>
      <c r="G45" s="427"/>
      <c r="I45" s="462"/>
    </row>
    <row r="46" spans="2:9">
      <c r="B46" s="249" t="s">
        <v>70</v>
      </c>
      <c r="C46" s="338">
        <v>1.5252034009615079E-2</v>
      </c>
      <c r="D46" s="249">
        <f t="shared" si="0"/>
        <v>10</v>
      </c>
      <c r="E46" s="249"/>
      <c r="G46" s="427"/>
      <c r="I46" s="462"/>
    </row>
    <row r="47" spans="2:9">
      <c r="B47" s="248" t="s">
        <v>71</v>
      </c>
      <c r="C47" s="83">
        <v>5.5891998203826346E-3</v>
      </c>
      <c r="D47" s="248">
        <f t="shared" si="0"/>
        <v>45</v>
      </c>
      <c r="E47" s="249"/>
      <c r="G47" s="427"/>
      <c r="I47" s="462"/>
    </row>
    <row r="48" spans="2:9">
      <c r="B48" s="249" t="s">
        <v>72</v>
      </c>
      <c r="C48" s="338">
        <v>1.2200254080801734E-2</v>
      </c>
      <c r="D48" s="249">
        <f t="shared" si="0"/>
        <v>17</v>
      </c>
      <c r="E48" s="249"/>
      <c r="G48" s="427"/>
      <c r="I48" s="462"/>
    </row>
    <row r="49" spans="1:9">
      <c r="A49" s="249"/>
      <c r="B49" s="248" t="s">
        <v>73</v>
      </c>
      <c r="C49" s="83">
        <v>7.3163885726665054E-3</v>
      </c>
      <c r="D49" s="248">
        <f t="shared" si="0"/>
        <v>36</v>
      </c>
      <c r="E49" s="249"/>
      <c r="G49" s="427"/>
      <c r="I49" s="462"/>
    </row>
    <row r="50" spans="1:9">
      <c r="A50" s="249"/>
      <c r="B50" s="249" t="s">
        <v>74</v>
      </c>
      <c r="C50" s="338">
        <v>1.6933583736969304E-2</v>
      </c>
      <c r="D50" s="249">
        <f t="shared" si="0"/>
        <v>7</v>
      </c>
      <c r="E50" s="249"/>
      <c r="G50" s="427"/>
      <c r="I50" s="462"/>
    </row>
    <row r="51" spans="1:9">
      <c r="A51" s="249"/>
      <c r="B51" s="248" t="s">
        <v>75</v>
      </c>
      <c r="C51" s="83">
        <v>6.2386500341642262E-3</v>
      </c>
      <c r="D51" s="248">
        <f t="shared" si="0"/>
        <v>42</v>
      </c>
      <c r="E51" s="249"/>
      <c r="G51" s="427"/>
      <c r="I51" s="462"/>
    </row>
    <row r="52" spans="1:9">
      <c r="A52" s="249"/>
      <c r="B52" s="249" t="s">
        <v>76</v>
      </c>
      <c r="C52" s="338">
        <v>1.7991268534651068E-2</v>
      </c>
      <c r="D52" s="249">
        <f t="shared" si="0"/>
        <v>4</v>
      </c>
      <c r="E52" s="249"/>
      <c r="G52" s="427"/>
      <c r="I52" s="462"/>
    </row>
    <row r="53" spans="1:9">
      <c r="A53" s="249"/>
      <c r="B53" s="248" t="s">
        <v>77</v>
      </c>
      <c r="C53" s="83">
        <v>8.6352776087822592E-3</v>
      </c>
      <c r="D53" s="248">
        <f t="shared" si="0"/>
        <v>30</v>
      </c>
      <c r="E53" s="249"/>
      <c r="G53" s="427"/>
      <c r="I53" s="462"/>
    </row>
    <row r="54" spans="1:9">
      <c r="A54" s="249"/>
      <c r="B54" s="249" t="s">
        <v>78</v>
      </c>
      <c r="C54" s="338">
        <v>9.1850286035316617E-3</v>
      </c>
      <c r="D54" s="249">
        <f t="shared" si="0"/>
        <v>27</v>
      </c>
      <c r="E54" s="249"/>
      <c r="G54" s="427"/>
      <c r="I54" s="462"/>
    </row>
    <row r="55" spans="1:9">
      <c r="A55" s="249"/>
      <c r="B55" s="248" t="s">
        <v>79</v>
      </c>
      <c r="C55" s="83">
        <v>5.5101945177307423E-3</v>
      </c>
      <c r="D55" s="248">
        <f t="shared" si="0"/>
        <v>46</v>
      </c>
      <c r="E55" s="249"/>
      <c r="G55" s="427"/>
      <c r="I55" s="462"/>
    </row>
    <row r="56" spans="1:9">
      <c r="A56" s="249"/>
      <c r="B56" s="249" t="s">
        <v>80</v>
      </c>
      <c r="C56" s="338">
        <v>1.7275528855879463E-2</v>
      </c>
      <c r="D56" s="249">
        <f t="shared" si="0"/>
        <v>5</v>
      </c>
      <c r="E56" s="249"/>
      <c r="G56" s="427"/>
      <c r="I56" s="462"/>
    </row>
    <row r="57" spans="1:9">
      <c r="A57" s="249"/>
      <c r="B57" s="248" t="s">
        <v>81</v>
      </c>
      <c r="C57" s="83">
        <v>5.479196464096699E-3</v>
      </c>
      <c r="D57" s="248">
        <f t="shared" si="0"/>
        <v>47</v>
      </c>
      <c r="E57" s="249"/>
      <c r="G57" s="427"/>
      <c r="I57" s="462"/>
    </row>
    <row r="58" spans="1:9">
      <c r="A58" s="249"/>
      <c r="B58" s="249" t="s">
        <v>82</v>
      </c>
      <c r="C58" s="338">
        <v>5.8962105590204201E-3</v>
      </c>
      <c r="D58" s="125" t="str">
        <f>CONCATENATE("(",RANK(C58,$C$8:$C$58),")")</f>
        <v>(43)</v>
      </c>
      <c r="E58" s="249"/>
      <c r="G58" s="427"/>
      <c r="I58" s="462"/>
    </row>
    <row r="59" spans="1:9">
      <c r="I59" s="462"/>
    </row>
    <row r="60" spans="1:9" ht="72" customHeight="1">
      <c r="A60" s="691" t="s">
        <v>2194</v>
      </c>
      <c r="B60" s="691"/>
      <c r="C60" s="691"/>
      <c r="D60" s="691"/>
      <c r="E60" s="691"/>
      <c r="I60" s="427"/>
    </row>
    <row r="62" spans="1:9" ht="33" customHeight="1">
      <c r="A62" s="691" t="s">
        <v>2372</v>
      </c>
      <c r="B62" s="691"/>
      <c r="C62" s="691"/>
      <c r="D62" s="691"/>
      <c r="E62" s="249"/>
    </row>
    <row r="63" spans="1:9">
      <c r="A63" s="691"/>
      <c r="B63" s="691"/>
      <c r="C63" s="691"/>
      <c r="D63" s="691"/>
    </row>
    <row r="65" spans="2:2">
      <c r="B65" s="239"/>
    </row>
    <row r="66" spans="2:2">
      <c r="B66" s="329"/>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4" workbookViewId="0">
      <selection activeCell="A63" sqref="A63"/>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1.33203125" style="239" bestFit="1" customWidth="1"/>
    <col min="7" max="7" width="11.33203125" style="239" customWidth="1"/>
    <col min="8" max="8" width="14.5" style="239" customWidth="1"/>
    <col min="9" max="9" width="11.6640625" style="239" customWidth="1"/>
    <col min="10" max="10" width="13.6640625" style="239" bestFit="1" customWidth="1"/>
    <col min="11" max="11" width="11.5" style="239" bestFit="1" customWidth="1"/>
    <col min="12" max="16384" width="9.33203125" style="239"/>
  </cols>
  <sheetData>
    <row r="1" spans="1:11" s="16" customFormat="1">
      <c r="B1" s="684" t="s">
        <v>439</v>
      </c>
      <c r="C1" s="684"/>
      <c r="D1" s="684"/>
    </row>
    <row r="2" spans="1:11" s="381" customFormat="1" ht="18">
      <c r="A2" s="700" t="s">
        <v>435</v>
      </c>
      <c r="B2" s="700"/>
      <c r="C2" s="700"/>
      <c r="D2" s="700"/>
      <c r="E2" s="700"/>
    </row>
    <row r="3" spans="1:11" s="53" customFormat="1" ht="18">
      <c r="B3" s="700" t="s">
        <v>216</v>
      </c>
      <c r="C3" s="700"/>
      <c r="D3" s="700"/>
      <c r="I3" s="257"/>
      <c r="J3" s="257"/>
      <c r="K3" s="257"/>
    </row>
    <row r="4" spans="1:11" s="53" customFormat="1" ht="18">
      <c r="B4" s="380"/>
      <c r="C4" s="380" t="str">
        <f>CONCATENATE("Fiscal Year ",Pop!H1)</f>
        <v>Fiscal Year 2017</v>
      </c>
      <c r="D4" s="380"/>
      <c r="I4" s="257"/>
      <c r="J4" s="257"/>
      <c r="K4" s="257"/>
    </row>
    <row r="5" spans="1:11">
      <c r="B5" s="208"/>
    </row>
    <row r="6" spans="1:11" s="50" customFormat="1" ht="31">
      <c r="B6" s="216" t="s">
        <v>28</v>
      </c>
      <c r="C6" s="51" t="s">
        <v>372</v>
      </c>
      <c r="D6" s="51" t="s">
        <v>30</v>
      </c>
      <c r="G6" s="94"/>
      <c r="H6" s="94"/>
    </row>
    <row r="7" spans="1:11">
      <c r="B7" s="215" t="s">
        <v>31</v>
      </c>
      <c r="C7" s="207">
        <f>(SLF!$D13/Pop!$D$4)*1000</f>
        <v>1617.4136999355439</v>
      </c>
      <c r="D7" s="248"/>
    </row>
    <row r="8" spans="1:11">
      <c r="B8" s="249" t="s">
        <v>32</v>
      </c>
      <c r="C8" s="86">
        <f>(SLF!$I13/Pop!$D$5)*1000</f>
        <v>581.8753179408917</v>
      </c>
      <c r="D8" s="249">
        <f>RANK(C8,$C$8:$C$57)</f>
        <v>50</v>
      </c>
    </row>
    <row r="9" spans="1:11">
      <c r="B9" s="248" t="s">
        <v>33</v>
      </c>
      <c r="C9" s="121">
        <f>(SLF!$L13/Pop!$D$6)*1000</f>
        <v>2120.2036805238272</v>
      </c>
      <c r="D9" s="248">
        <f t="shared" ref="D9:D57" si="0">RANK(C9,$C$8:$C$57)</f>
        <v>10</v>
      </c>
    </row>
    <row r="10" spans="1:11">
      <c r="B10" s="249" t="s">
        <v>34</v>
      </c>
      <c r="C10" s="86">
        <f>(SLF!$O13/Pop!$D$7)*1000</f>
        <v>1099.1836145223722</v>
      </c>
      <c r="D10" s="249">
        <f t="shared" si="0"/>
        <v>34</v>
      </c>
    </row>
    <row r="11" spans="1:11">
      <c r="B11" s="248" t="s">
        <v>35</v>
      </c>
      <c r="C11" s="121">
        <f>(SLF!$R$13/Pop!$D$8)*1000</f>
        <v>740.26114578203044</v>
      </c>
      <c r="D11" s="248">
        <f t="shared" si="0"/>
        <v>48</v>
      </c>
    </row>
    <row r="12" spans="1:11">
      <c r="B12" s="249" t="s">
        <v>36</v>
      </c>
      <c r="C12" s="86">
        <f>(SLF!$U$13/Pop!$D$9)*1000</f>
        <v>1606.7723606296133</v>
      </c>
      <c r="D12" s="249">
        <f t="shared" si="0"/>
        <v>20</v>
      </c>
      <c r="F12" s="425"/>
    </row>
    <row r="13" spans="1:11">
      <c r="B13" s="248" t="s">
        <v>37</v>
      </c>
      <c r="C13" s="121">
        <f>(SLF!$X$13/Pop!$D$10)*1000</f>
        <v>1542.1501301126693</v>
      </c>
      <c r="D13" s="248">
        <f t="shared" si="0"/>
        <v>24</v>
      </c>
    </row>
    <row r="14" spans="1:11">
      <c r="B14" s="249" t="s">
        <v>38</v>
      </c>
      <c r="C14" s="86">
        <f>(SLF!$AA$13/Pop!$D$11)*1000</f>
        <v>3019.6332837140585</v>
      </c>
      <c r="D14" s="249">
        <f t="shared" si="0"/>
        <v>3</v>
      </c>
    </row>
    <row r="15" spans="1:11">
      <c r="B15" s="248" t="s">
        <v>39</v>
      </c>
      <c r="C15" s="121">
        <f>(SLF!$AD$13/Pop!$D$12)*1000</f>
        <v>922.82656168044821</v>
      </c>
      <c r="D15" s="248">
        <f t="shared" si="0"/>
        <v>43</v>
      </c>
    </row>
    <row r="16" spans="1:11">
      <c r="B16" s="249" t="s">
        <v>40</v>
      </c>
      <c r="C16" s="86">
        <f>(SLF!$AJ$13/Pop!$D$13)*1000</f>
        <v>1329.9569067025056</v>
      </c>
      <c r="D16" s="249">
        <f t="shared" si="0"/>
        <v>29</v>
      </c>
    </row>
    <row r="17" spans="1:11">
      <c r="B17" s="248" t="s">
        <v>41</v>
      </c>
      <c r="C17" s="121">
        <f>(SLF!$AM$13/Pop!$D$14)*1000</f>
        <v>1161.0098093210879</v>
      </c>
      <c r="D17" s="248">
        <f t="shared" si="0"/>
        <v>33</v>
      </c>
    </row>
    <row r="18" spans="1:11">
      <c r="B18" s="249" t="s">
        <v>42</v>
      </c>
      <c r="C18" s="86">
        <f>(SLF!$AP$13/Pop!$D$15)*1000</f>
        <v>1235.5759677517881</v>
      </c>
      <c r="D18" s="249">
        <f t="shared" si="0"/>
        <v>31</v>
      </c>
    </row>
    <row r="19" spans="1:11">
      <c r="B19" s="248" t="s">
        <v>43</v>
      </c>
      <c r="C19" s="121">
        <f>(SLF!$AS$13/Pop!$D$16)*1000</f>
        <v>1017.6874333877865</v>
      </c>
      <c r="D19" s="248">
        <f t="shared" si="0"/>
        <v>38</v>
      </c>
    </row>
    <row r="20" spans="1:11">
      <c r="B20" s="249" t="s">
        <v>44</v>
      </c>
      <c r="C20" s="86">
        <f>(SLF!$AV$13/Pop!$D$17)*1000</f>
        <v>2238.718771400032</v>
      </c>
      <c r="D20" s="249">
        <f t="shared" si="0"/>
        <v>8</v>
      </c>
    </row>
    <row r="21" spans="1:11">
      <c r="B21" s="248" t="s">
        <v>45</v>
      </c>
      <c r="C21" s="121">
        <f>(SLF!$AY$13/Pop!$D$18)*1000</f>
        <v>1041.2042974846256</v>
      </c>
      <c r="D21" s="248">
        <f t="shared" si="0"/>
        <v>35</v>
      </c>
    </row>
    <row r="22" spans="1:11">
      <c r="B22" s="249" t="s">
        <v>46</v>
      </c>
      <c r="C22" s="86">
        <f>(SLF!$BB$13/Pop!$D$19)*1000</f>
        <v>1632.4578823827305</v>
      </c>
      <c r="D22" s="249">
        <f t="shared" si="0"/>
        <v>17</v>
      </c>
    </row>
    <row r="23" spans="1:11">
      <c r="B23" s="248" t="s">
        <v>47</v>
      </c>
      <c r="C23" s="121">
        <f>(SLF!$BE$13/Pop!$D$20)*1000</f>
        <v>1552.3049697167921</v>
      </c>
      <c r="D23" s="248">
        <f t="shared" si="0"/>
        <v>23</v>
      </c>
    </row>
    <row r="24" spans="1:11">
      <c r="B24" s="249" t="s">
        <v>48</v>
      </c>
      <c r="C24" s="86">
        <f>(SLF!$BH$13/Pop!$D$21)*1000</f>
        <v>831.08749820942398</v>
      </c>
      <c r="D24" s="249">
        <f t="shared" si="0"/>
        <v>46</v>
      </c>
    </row>
    <row r="25" spans="1:11" s="446" customFormat="1" ht="15">
      <c r="A25" s="239"/>
      <c r="B25" s="248" t="s">
        <v>49</v>
      </c>
      <c r="C25" s="121">
        <f>(SLF!$BK$13/Pop!$D$22)*1000</f>
        <v>900.65059267991171</v>
      </c>
      <c r="D25" s="248">
        <f t="shared" si="0"/>
        <v>44</v>
      </c>
      <c r="E25" s="239"/>
      <c r="F25" s="239"/>
      <c r="G25" s="239"/>
      <c r="H25" s="239"/>
      <c r="I25" s="239"/>
      <c r="J25" s="239"/>
    </row>
    <row r="26" spans="1:11">
      <c r="B26" s="249" t="s">
        <v>50</v>
      </c>
      <c r="C26" s="86">
        <f>(SLF!$BN$13/Pop!$D$23)*1000</f>
        <v>2138.0594024401844</v>
      </c>
      <c r="D26" s="249">
        <f t="shared" si="0"/>
        <v>9</v>
      </c>
      <c r="K26" s="463"/>
    </row>
    <row r="27" spans="1:11">
      <c r="B27" s="248" t="s">
        <v>51</v>
      </c>
      <c r="C27" s="121">
        <f>(SLF!$BQ$13/Pop!$D$24)*1000</f>
        <v>1622.9910217462855</v>
      </c>
      <c r="D27" s="248">
        <f t="shared" si="0"/>
        <v>18</v>
      </c>
      <c r="K27" s="463"/>
    </row>
    <row r="28" spans="1:11">
      <c r="B28" s="249" t="s">
        <v>52</v>
      </c>
      <c r="C28" s="86">
        <f>(SLF!$BT$13/Pop!$D$25)*1000</f>
        <v>2433.7077528621294</v>
      </c>
      <c r="D28" s="249">
        <f t="shared" si="0"/>
        <v>6</v>
      </c>
      <c r="K28" s="463"/>
    </row>
    <row r="29" spans="1:11">
      <c r="B29" s="248" t="s">
        <v>53</v>
      </c>
      <c r="C29" s="121">
        <f>(SLF!$BW$13/Pop!$D$26)*1000</f>
        <v>1415.529296151225</v>
      </c>
      <c r="D29" s="248">
        <f t="shared" si="0"/>
        <v>28</v>
      </c>
      <c r="K29" s="463"/>
    </row>
    <row r="30" spans="1:11">
      <c r="B30" s="249" t="s">
        <v>54</v>
      </c>
      <c r="C30" s="86">
        <f>(SLF!$BZ$13/Pop!$D$27)*1000</f>
        <v>1598.6762221956826</v>
      </c>
      <c r="D30" s="249">
        <f t="shared" si="0"/>
        <v>21</v>
      </c>
      <c r="K30" s="463"/>
    </row>
    <row r="31" spans="1:11">
      <c r="B31" s="248" t="s">
        <v>55</v>
      </c>
      <c r="C31" s="121">
        <f>(SLF!$CC$13/Pop!$D$28)*1000</f>
        <v>1017.012285331156</v>
      </c>
      <c r="D31" s="248">
        <f t="shared" si="0"/>
        <v>39</v>
      </c>
      <c r="K31" s="463"/>
    </row>
    <row r="32" spans="1:11">
      <c r="B32" s="249" t="s">
        <v>56</v>
      </c>
      <c r="C32" s="86">
        <f>(SLF!$CF$13/Pop!$D$29)*1000</f>
        <v>1039.2658757832385</v>
      </c>
      <c r="D32" s="249">
        <f t="shared" si="0"/>
        <v>36</v>
      </c>
      <c r="K32" s="463"/>
    </row>
    <row r="33" spans="2:11">
      <c r="B33" s="248" t="s">
        <v>57</v>
      </c>
      <c r="C33" s="121">
        <f>(SLF!$CI$13/Pop!$D$30)*1000</f>
        <v>1567.3741085757154</v>
      </c>
      <c r="D33" s="248">
        <f t="shared" si="0"/>
        <v>22</v>
      </c>
      <c r="K33" s="463"/>
    </row>
    <row r="34" spans="2:11">
      <c r="B34" s="249" t="s">
        <v>58</v>
      </c>
      <c r="C34" s="86">
        <f>(SLF!$CL$13/Pop!$D$31)*1000</f>
        <v>1956.7333741835391</v>
      </c>
      <c r="D34" s="249">
        <f t="shared" si="0"/>
        <v>12</v>
      </c>
      <c r="K34" s="463"/>
    </row>
    <row r="35" spans="2:11">
      <c r="B35" s="248" t="s">
        <v>59</v>
      </c>
      <c r="C35" s="121">
        <f>(SLF!$CO$13/Pop!$D$32)*1000</f>
        <v>1011.7954989310003</v>
      </c>
      <c r="D35" s="248">
        <f t="shared" si="0"/>
        <v>40</v>
      </c>
      <c r="K35" s="463"/>
    </row>
    <row r="36" spans="2:11">
      <c r="B36" s="249" t="s">
        <v>60</v>
      </c>
      <c r="C36" s="86">
        <f>(SLF!$CR$13/Pop!$D$33)*1000</f>
        <v>3307.3693459686006</v>
      </c>
      <c r="D36" s="249">
        <f t="shared" si="0"/>
        <v>1</v>
      </c>
      <c r="K36" s="463"/>
    </row>
    <row r="37" spans="2:11">
      <c r="B37" s="248" t="s">
        <v>61</v>
      </c>
      <c r="C37" s="121">
        <f>(SLF!$CU$13/Pop!$D$34)*1000</f>
        <v>3275.9019110331133</v>
      </c>
      <c r="D37" s="248">
        <f t="shared" si="0"/>
        <v>2</v>
      </c>
      <c r="K37" s="463"/>
    </row>
    <row r="38" spans="2:11">
      <c r="B38" s="249" t="s">
        <v>62</v>
      </c>
      <c r="C38" s="86">
        <f>(SLF!$CX$13/Pop!$D$35)*1000</f>
        <v>791.88495243372608</v>
      </c>
      <c r="D38" s="249">
        <f t="shared" si="0"/>
        <v>47</v>
      </c>
      <c r="K38" s="463"/>
    </row>
    <row r="39" spans="2:11">
      <c r="B39" s="248" t="s">
        <v>63</v>
      </c>
      <c r="C39" s="121">
        <f>(SLF!$DA$13/Pop!$D$36)*1000</f>
        <v>2902.0609197651193</v>
      </c>
      <c r="D39" s="248">
        <f t="shared" si="0"/>
        <v>4</v>
      </c>
      <c r="K39" s="463"/>
    </row>
    <row r="40" spans="2:11">
      <c r="B40" s="249" t="s">
        <v>64</v>
      </c>
      <c r="C40" s="86">
        <f>(SLF!$DD$13/Pop!$D$37)*1000</f>
        <v>974.09208630291698</v>
      </c>
      <c r="D40" s="249">
        <f t="shared" si="0"/>
        <v>41</v>
      </c>
      <c r="K40" s="463"/>
    </row>
    <row r="41" spans="2:11">
      <c r="B41" s="248" t="s">
        <v>65</v>
      </c>
      <c r="C41" s="121">
        <f>(SLF!$DG$13/Pop!$D$38)*1000</f>
        <v>1654.0395881225038</v>
      </c>
      <c r="D41" s="248">
        <f t="shared" si="0"/>
        <v>15</v>
      </c>
      <c r="K41" s="463"/>
    </row>
    <row r="42" spans="2:11">
      <c r="B42" s="249" t="s">
        <v>66</v>
      </c>
      <c r="C42" s="86">
        <f>(SLF!$DJ$13/Pop!$D$39)*1000</f>
        <v>1315.5940747911825</v>
      </c>
      <c r="D42" s="249">
        <f t="shared" si="0"/>
        <v>30</v>
      </c>
      <c r="K42" s="463"/>
    </row>
    <row r="43" spans="2:11">
      <c r="B43" s="248" t="s">
        <v>67</v>
      </c>
      <c r="C43" s="121">
        <f>(SLF!$DM$13/Pop!$D$40)*1000</f>
        <v>730.40807193132355</v>
      </c>
      <c r="D43" s="248">
        <f t="shared" si="0"/>
        <v>49</v>
      </c>
      <c r="K43" s="463"/>
    </row>
    <row r="44" spans="2:11">
      <c r="B44" s="249" t="s">
        <v>68</v>
      </c>
      <c r="C44" s="86">
        <f>(SLF!$DP$13/Pop!$D$41)*1000</f>
        <v>1486.9753281731116</v>
      </c>
      <c r="D44" s="249">
        <f t="shared" si="0"/>
        <v>27</v>
      </c>
      <c r="K44" s="463"/>
    </row>
    <row r="45" spans="2:11">
      <c r="B45" s="248" t="s">
        <v>69</v>
      </c>
      <c r="C45" s="121">
        <f>(SLF!$DS$13/Pop!$D$42)*1000</f>
        <v>1528.1988971925689</v>
      </c>
      <c r="D45" s="248">
        <f t="shared" si="0"/>
        <v>25</v>
      </c>
      <c r="K45" s="463"/>
    </row>
    <row r="46" spans="2:11">
      <c r="B46" s="249" t="s">
        <v>70</v>
      </c>
      <c r="C46" s="86">
        <f>(SLF!$DV$13/Pop!$D$43)*1000</f>
        <v>2407.0636051968509</v>
      </c>
      <c r="D46" s="249">
        <f t="shared" si="0"/>
        <v>7</v>
      </c>
      <c r="K46" s="463"/>
    </row>
    <row r="47" spans="2:11">
      <c r="B47" s="248" t="s">
        <v>71</v>
      </c>
      <c r="C47" s="121">
        <f>(SLF!$DY$13/Pop!$D$44)*1000</f>
        <v>1201.2294225764699</v>
      </c>
      <c r="D47" s="248">
        <f t="shared" si="0"/>
        <v>32</v>
      </c>
      <c r="K47" s="463"/>
    </row>
    <row r="48" spans="2:11">
      <c r="B48" s="249" t="s">
        <v>72</v>
      </c>
      <c r="C48" s="86">
        <f>(SLF!$EB$13/Pop!$D$45)*1000</f>
        <v>1620.6042464896952</v>
      </c>
      <c r="D48" s="249">
        <f t="shared" si="0"/>
        <v>19</v>
      </c>
      <c r="K48" s="463"/>
    </row>
    <row r="49" spans="1:11">
      <c r="B49" s="248" t="s">
        <v>73</v>
      </c>
      <c r="C49" s="121">
        <f>(SLF!$EE$13/Pop!$D$46)*1000</f>
        <v>875.91197464104573</v>
      </c>
      <c r="D49" s="248">
        <f t="shared" si="0"/>
        <v>45</v>
      </c>
      <c r="K49" s="463"/>
    </row>
    <row r="50" spans="1:11">
      <c r="B50" s="249" t="s">
        <v>74</v>
      </c>
      <c r="C50" s="86">
        <f>(SLF!$EH$13/Pop!$D$47)*1000</f>
        <v>1871.9055449376556</v>
      </c>
      <c r="D50" s="249">
        <f t="shared" si="0"/>
        <v>13</v>
      </c>
      <c r="K50" s="463"/>
    </row>
    <row r="51" spans="1:11">
      <c r="B51" s="248" t="s">
        <v>75</v>
      </c>
      <c r="C51" s="121">
        <f>(SLF!$EK$13/Pop!$D$48)*1000</f>
        <v>1037.4858448824698</v>
      </c>
      <c r="D51" s="248">
        <f t="shared" si="0"/>
        <v>37</v>
      </c>
      <c r="K51" s="463"/>
    </row>
    <row r="52" spans="1:11">
      <c r="B52" s="249" t="s">
        <v>76</v>
      </c>
      <c r="C52" s="86">
        <f>(SLF!$EN$13/Pop!$D$49)*1000</f>
        <v>2669.7698250670505</v>
      </c>
      <c r="D52" s="249">
        <f t="shared" si="0"/>
        <v>5</v>
      </c>
      <c r="K52" s="463"/>
    </row>
    <row r="53" spans="1:11">
      <c r="B53" s="248" t="s">
        <v>77</v>
      </c>
      <c r="C53" s="121">
        <f>(SLF!$EQ$13/Pop!$D$50)*1000</f>
        <v>1652.3468357005329</v>
      </c>
      <c r="D53" s="248">
        <f t="shared" si="0"/>
        <v>16</v>
      </c>
      <c r="K53" s="463"/>
    </row>
    <row r="54" spans="1:11">
      <c r="B54" s="249" t="s">
        <v>78</v>
      </c>
      <c r="C54" s="86">
        <f>(SLF!$ET$13/Pop!$D$51)*1000</f>
        <v>1497.8344694288494</v>
      </c>
      <c r="D54" s="249">
        <f t="shared" si="0"/>
        <v>26</v>
      </c>
      <c r="K54" s="463"/>
    </row>
    <row r="55" spans="1:11">
      <c r="B55" s="248" t="s">
        <v>79</v>
      </c>
      <c r="C55" s="121">
        <f>(SLF!$EW$13/Pop!$D$52)*1000</f>
        <v>947.65575813077032</v>
      </c>
      <c r="D55" s="248">
        <f t="shared" si="0"/>
        <v>42</v>
      </c>
      <c r="K55" s="463"/>
    </row>
    <row r="56" spans="1:11">
      <c r="B56" s="249" t="s">
        <v>80</v>
      </c>
      <c r="C56" s="86">
        <f>(SLF!$EZ$13/Pop!$D$53)*1000</f>
        <v>1655.0772774618179</v>
      </c>
      <c r="D56" s="249">
        <f t="shared" si="0"/>
        <v>14</v>
      </c>
      <c r="K56" s="463"/>
    </row>
    <row r="57" spans="1:11">
      <c r="B57" s="248" t="s">
        <v>81</v>
      </c>
      <c r="C57" s="121">
        <f>(SLF!$FC$13/Pop!$D$54)*1000</f>
        <v>2088.6145916460255</v>
      </c>
      <c r="D57" s="248">
        <f t="shared" si="0"/>
        <v>11</v>
      </c>
      <c r="K57" s="463"/>
    </row>
    <row r="58" spans="1:11">
      <c r="B58" s="214" t="s">
        <v>82</v>
      </c>
      <c r="C58" s="114">
        <f>(SLF!$AG$13/Pop!$D$55)*1000</f>
        <v>3495.7632052161089</v>
      </c>
      <c r="D58" s="125" t="str">
        <f>CONCATENATE("(",RANK(C58,$C$8:$C$58),")")</f>
        <v>(1)</v>
      </c>
      <c r="K58" s="463"/>
    </row>
    <row r="59" spans="1:11">
      <c r="K59" s="463"/>
    </row>
    <row r="60" spans="1:11" ht="14.25" customHeight="1">
      <c r="A60" s="607" t="s">
        <v>2362</v>
      </c>
      <c r="B60" s="607"/>
      <c r="C60" s="607"/>
      <c r="D60" s="607"/>
      <c r="E60" s="607"/>
      <c r="K60" s="463"/>
    </row>
    <row r="61" spans="1:11">
      <c r="A61" s="607"/>
      <c r="B61" s="607"/>
      <c r="C61" s="607"/>
      <c r="D61" s="607"/>
      <c r="E61" s="607"/>
      <c r="K61" s="463"/>
    </row>
    <row r="62" spans="1:11">
      <c r="A62" s="76" t="s">
        <v>2349</v>
      </c>
      <c r="B62" s="607"/>
      <c r="C62" s="607"/>
      <c r="D62" s="607"/>
      <c r="E62" s="607"/>
      <c r="K62" s="463"/>
    </row>
    <row r="63" spans="1:11">
      <c r="K63" s="463"/>
    </row>
    <row r="64" spans="1:11">
      <c r="K64" s="463"/>
    </row>
    <row r="65" spans="2:11">
      <c r="K65" s="463"/>
    </row>
    <row r="66" spans="2:11">
      <c r="K66" s="463"/>
    </row>
    <row r="67" spans="2:11">
      <c r="B67" s="389"/>
      <c r="K67" s="463"/>
    </row>
    <row r="68" spans="2:11">
      <c r="K68" s="463"/>
    </row>
    <row r="69" spans="2:11">
      <c r="K69" s="463"/>
    </row>
    <row r="70" spans="2:11">
      <c r="K70" s="463"/>
    </row>
    <row r="71" spans="2:11">
      <c r="K71" s="463"/>
    </row>
    <row r="72" spans="2:11">
      <c r="K72" s="463"/>
    </row>
    <row r="73" spans="2:11">
      <c r="K73" s="463"/>
    </row>
    <row r="74" spans="2:11">
      <c r="K74" s="463"/>
    </row>
    <row r="75" spans="2:11">
      <c r="K75" s="463"/>
    </row>
    <row r="76" spans="2:11">
      <c r="K76" s="463"/>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1"/>
  <sheetViews>
    <sheetView workbookViewId="0">
      <selection activeCell="B30" sqref="B30"/>
    </sheetView>
  </sheetViews>
  <sheetFormatPr baseColWidth="10" defaultColWidth="9.33203125" defaultRowHeight="15"/>
  <cols>
    <col min="1" max="1" width="16.5" style="257" customWidth="1"/>
    <col min="2" max="2" width="17" style="257" customWidth="1"/>
    <col min="3" max="3" width="12" style="257" customWidth="1"/>
    <col min="4" max="4" width="13.6640625" style="257" bestFit="1" customWidth="1"/>
    <col min="5" max="5" width="15.33203125" style="257" customWidth="1"/>
    <col min="6" max="6" width="9.6640625" style="257" bestFit="1" customWidth="1"/>
    <col min="7" max="16384" width="9.33203125" style="257"/>
  </cols>
  <sheetData>
    <row r="1" spans="1:6">
      <c r="A1" s="16"/>
      <c r="B1" s="684" t="s">
        <v>440</v>
      </c>
      <c r="C1" s="684"/>
      <c r="D1" s="684"/>
      <c r="E1" s="16"/>
    </row>
    <row r="2" spans="1:6" ht="18">
      <c r="A2" s="700" t="s">
        <v>356</v>
      </c>
      <c r="B2" s="700"/>
      <c r="C2" s="700"/>
      <c r="D2" s="700"/>
      <c r="E2" s="700"/>
    </row>
    <row r="3" spans="1:6" ht="18">
      <c r="A3" s="53"/>
      <c r="B3" s="704" t="s">
        <v>2153</v>
      </c>
      <c r="C3" s="704"/>
      <c r="D3" s="704"/>
      <c r="E3" s="53"/>
    </row>
    <row r="4" spans="1:6" ht="12" customHeight="1">
      <c r="B4" s="249"/>
      <c r="C4" s="236"/>
      <c r="D4" s="236"/>
    </row>
    <row r="5" spans="1:6" s="52" customFormat="1">
      <c r="B5" s="216" t="s">
        <v>28</v>
      </c>
      <c r="C5" s="244" t="s">
        <v>188</v>
      </c>
      <c r="D5" s="244" t="s">
        <v>217</v>
      </c>
    </row>
    <row r="6" spans="1:6">
      <c r="B6" s="215" t="s">
        <v>32</v>
      </c>
      <c r="C6" s="581">
        <v>1.75E-3</v>
      </c>
      <c r="D6" s="98">
        <v>15000</v>
      </c>
      <c r="E6" s="242"/>
      <c r="F6" s="242"/>
    </row>
    <row r="7" spans="1:6">
      <c r="B7" s="236" t="s">
        <v>35</v>
      </c>
      <c r="C7" s="245">
        <v>3.0000000000000001E-3</v>
      </c>
      <c r="D7" s="272" t="s">
        <v>218</v>
      </c>
      <c r="E7" s="240"/>
      <c r="F7" s="522"/>
    </row>
    <row r="8" spans="1:6">
      <c r="B8" s="459" t="s">
        <v>191</v>
      </c>
      <c r="C8" s="554">
        <v>3.4099999999999998E-3</v>
      </c>
      <c r="D8" s="98">
        <v>1000000</v>
      </c>
      <c r="E8" s="241"/>
      <c r="F8" s="522"/>
    </row>
    <row r="9" spans="1:6">
      <c r="B9" s="236" t="s">
        <v>39</v>
      </c>
      <c r="C9" s="147">
        <v>3.5E-4</v>
      </c>
      <c r="D9" s="272">
        <v>200000</v>
      </c>
      <c r="E9" s="243"/>
      <c r="F9" s="243"/>
    </row>
    <row r="10" spans="1:6">
      <c r="B10" s="215" t="s">
        <v>41</v>
      </c>
      <c r="C10" s="275" t="s">
        <v>219</v>
      </c>
      <c r="D10" s="98">
        <v>5000</v>
      </c>
      <c r="E10" s="243"/>
      <c r="F10" s="243"/>
    </row>
    <row r="11" spans="1:6">
      <c r="B11" s="236" t="s">
        <v>746</v>
      </c>
      <c r="C11" s="277">
        <v>1E-3</v>
      </c>
      <c r="D11" s="272">
        <v>2000000</v>
      </c>
      <c r="E11" s="240"/>
      <c r="F11" s="240"/>
    </row>
    <row r="12" spans="1:6">
      <c r="B12" s="215" t="s">
        <v>748</v>
      </c>
      <c r="C12" s="273">
        <v>3.0000000000000001E-3</v>
      </c>
      <c r="D12" s="98" t="s">
        <v>218</v>
      </c>
      <c r="E12" s="240"/>
      <c r="F12" s="240"/>
    </row>
    <row r="13" spans="1:6">
      <c r="B13" s="236" t="s">
        <v>196</v>
      </c>
      <c r="C13" s="276">
        <v>2.5999999999999999E-3</v>
      </c>
      <c r="D13" s="272" t="s">
        <v>218</v>
      </c>
      <c r="E13" s="241"/>
      <c r="F13" s="241"/>
    </row>
    <row r="14" spans="1:6">
      <c r="B14" s="215" t="s">
        <v>747</v>
      </c>
      <c r="C14" s="273">
        <v>2E-3</v>
      </c>
      <c r="D14" s="98" t="s">
        <v>218</v>
      </c>
      <c r="E14" s="241"/>
      <c r="F14" s="241"/>
    </row>
    <row r="15" spans="1:6">
      <c r="B15" s="236" t="s">
        <v>58</v>
      </c>
      <c r="C15" s="276" t="s">
        <v>219</v>
      </c>
      <c r="D15" s="272">
        <v>11995</v>
      </c>
      <c r="E15" s="243"/>
      <c r="F15" s="243"/>
    </row>
    <row r="16" spans="1:6">
      <c r="B16" s="215" t="s">
        <v>749</v>
      </c>
      <c r="C16" s="512">
        <v>2.5000000000000001E-4</v>
      </c>
      <c r="D16" s="98">
        <v>5000000</v>
      </c>
      <c r="E16" s="241"/>
      <c r="F16" s="241"/>
    </row>
    <row r="17" spans="2:8">
      <c r="B17" s="236" t="s">
        <v>64</v>
      </c>
      <c r="C17" s="276">
        <v>1.5E-3</v>
      </c>
      <c r="D17" s="272" t="s">
        <v>218</v>
      </c>
      <c r="E17" s="241"/>
      <c r="F17" s="241"/>
    </row>
    <row r="18" spans="2:8">
      <c r="B18" s="215" t="s">
        <v>67</v>
      </c>
      <c r="C18" s="512">
        <v>1.25E-3</v>
      </c>
      <c r="D18" s="98">
        <v>20000</v>
      </c>
      <c r="E18" s="242"/>
      <c r="F18" s="242"/>
    </row>
    <row r="19" spans="2:8">
      <c r="B19" s="236" t="s">
        <v>71</v>
      </c>
      <c r="C19" s="277">
        <v>1E-3</v>
      </c>
      <c r="D19" s="246" t="s">
        <v>218</v>
      </c>
      <c r="E19" s="240"/>
      <c r="F19" s="240"/>
    </row>
    <row r="20" spans="2:8">
      <c r="B20" s="215" t="s">
        <v>73</v>
      </c>
      <c r="C20" s="274">
        <v>2.5000000000000001E-3</v>
      </c>
      <c r="D20" s="98" t="s">
        <v>218</v>
      </c>
      <c r="E20" s="241"/>
      <c r="F20" s="241"/>
    </row>
    <row r="21" spans="2:8">
      <c r="B21" s="236" t="s">
        <v>81</v>
      </c>
      <c r="C21" s="580">
        <v>2.0000000000000001E-4</v>
      </c>
      <c r="D21" s="246" t="s">
        <v>218</v>
      </c>
      <c r="E21" s="241"/>
      <c r="F21" s="241"/>
    </row>
    <row r="22" spans="2:8">
      <c r="B22" s="236"/>
      <c r="C22" s="237"/>
      <c r="D22" s="238"/>
    </row>
    <row r="23" spans="2:8">
      <c r="B23" s="239" t="s">
        <v>437</v>
      </c>
    </row>
    <row r="24" spans="2:8">
      <c r="B24" s="239" t="s">
        <v>220</v>
      </c>
    </row>
    <row r="25" spans="2:8" ht="15" customHeight="1">
      <c r="B25" s="606" t="s">
        <v>2198</v>
      </c>
      <c r="C25" s="606"/>
      <c r="D25" s="606"/>
      <c r="E25" s="606"/>
      <c r="F25" s="606"/>
      <c r="G25" s="606"/>
      <c r="H25" s="606"/>
    </row>
    <row r="26" spans="2:8">
      <c r="B26" s="575" t="s">
        <v>750</v>
      </c>
      <c r="C26" s="575"/>
      <c r="D26" s="575"/>
      <c r="E26" s="575"/>
      <c r="F26" s="575"/>
    </row>
    <row r="27" spans="2:8">
      <c r="B27" s="574" t="s">
        <v>2197</v>
      </c>
      <c r="C27" s="575"/>
      <c r="D27" s="575"/>
      <c r="E27" s="575"/>
      <c r="F27" s="575"/>
    </row>
    <row r="28" spans="2:8">
      <c r="B28" s="574" t="s">
        <v>2238</v>
      </c>
      <c r="C28" s="575"/>
      <c r="D28" s="575"/>
      <c r="E28" s="575"/>
      <c r="F28" s="575"/>
    </row>
    <row r="29" spans="2:8">
      <c r="B29" s="576" t="s">
        <v>339</v>
      </c>
      <c r="C29" s="576"/>
      <c r="D29" s="576"/>
      <c r="E29" s="576"/>
      <c r="F29" s="576"/>
    </row>
    <row r="30" spans="2:8">
      <c r="B30" s="575"/>
      <c r="C30" s="575"/>
      <c r="D30" s="575"/>
      <c r="E30" s="575"/>
      <c r="F30" s="575"/>
    </row>
    <row r="31" spans="2:8">
      <c r="B31" s="575" t="s">
        <v>2203</v>
      </c>
      <c r="C31" s="575"/>
      <c r="D31" s="575"/>
      <c r="E31" s="575"/>
      <c r="F31" s="575"/>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C00000"/>
  </sheetPr>
  <dimension ref="A1:I29"/>
  <sheetViews>
    <sheetView workbookViewId="0">
      <selection activeCell="H26" sqref="H26"/>
    </sheetView>
  </sheetViews>
  <sheetFormatPr baseColWidth="10" defaultColWidth="9.33203125" defaultRowHeight="14"/>
  <cols>
    <col min="1" max="1" width="15.6640625" style="239" customWidth="1"/>
    <col min="2" max="2" width="10.5" style="239" customWidth="1"/>
    <col min="3" max="3" width="15.5" style="239" bestFit="1" customWidth="1"/>
    <col min="4" max="4" width="20.6640625" style="239" customWidth="1"/>
    <col min="5" max="5" width="15.6640625" style="239" customWidth="1"/>
    <col min="6" max="6" width="17.33203125" style="239" customWidth="1"/>
    <col min="7" max="16384" width="9.33203125" style="239"/>
  </cols>
  <sheetData>
    <row r="1" spans="1:9" s="16" customFormat="1">
      <c r="B1" s="684" t="s">
        <v>442</v>
      </c>
      <c r="C1" s="684"/>
      <c r="D1" s="684"/>
    </row>
    <row r="2" spans="1:9" s="65" customFormat="1" ht="18">
      <c r="A2" s="704" t="s">
        <v>357</v>
      </c>
      <c r="B2" s="704"/>
      <c r="C2" s="704"/>
      <c r="D2" s="704"/>
      <c r="E2" s="704"/>
    </row>
    <row r="3" spans="1:9" s="65" customFormat="1" ht="18">
      <c r="B3" s="704" t="str">
        <f>CONCATENATE("As of January 1, ",Pop!B1)</f>
        <v>As of January 1, 2020</v>
      </c>
      <c r="C3" s="704"/>
      <c r="D3" s="704"/>
    </row>
    <row r="4" spans="1:9">
      <c r="D4" s="206"/>
    </row>
    <row r="5" spans="1:9" s="95" customFormat="1" ht="15" customHeight="1">
      <c r="B5" s="5" t="s">
        <v>28</v>
      </c>
      <c r="C5" s="97" t="s">
        <v>221</v>
      </c>
      <c r="D5" s="96" t="s">
        <v>222</v>
      </c>
      <c r="E5" s="50"/>
      <c r="F5" s="50"/>
      <c r="G5" s="50"/>
      <c r="H5" s="50"/>
      <c r="I5" s="50"/>
    </row>
    <row r="6" spans="1:9">
      <c r="B6" s="215" t="s">
        <v>191</v>
      </c>
      <c r="C6" s="98">
        <v>5100000</v>
      </c>
      <c r="D6" s="197" t="s">
        <v>2239</v>
      </c>
    </row>
    <row r="7" spans="1:9">
      <c r="B7" s="68" t="s">
        <v>42</v>
      </c>
      <c r="C7" s="511">
        <v>5490000</v>
      </c>
      <c r="D7" s="199" t="s">
        <v>307</v>
      </c>
      <c r="E7" s="68"/>
    </row>
    <row r="8" spans="1:9">
      <c r="B8" s="215" t="s">
        <v>44</v>
      </c>
      <c r="C8" s="98">
        <v>4000000</v>
      </c>
      <c r="D8" s="197" t="s">
        <v>223</v>
      </c>
      <c r="E8" s="68"/>
    </row>
    <row r="9" spans="1:9">
      <c r="B9" s="68" t="s">
        <v>50</v>
      </c>
      <c r="C9" s="511">
        <v>5700000</v>
      </c>
      <c r="D9" s="199" t="s">
        <v>224</v>
      </c>
      <c r="F9" s="425"/>
    </row>
    <row r="10" spans="1:9">
      <c r="B10" s="215" t="s">
        <v>321</v>
      </c>
      <c r="C10" s="98">
        <v>5000000</v>
      </c>
      <c r="D10" s="510" t="s">
        <v>223</v>
      </c>
      <c r="F10" s="425"/>
    </row>
    <row r="11" spans="1:9">
      <c r="B11" s="68" t="s">
        <v>52</v>
      </c>
      <c r="C11" s="511">
        <v>1000000</v>
      </c>
      <c r="D11" s="514" t="s">
        <v>223</v>
      </c>
    </row>
    <row r="12" spans="1:9">
      <c r="B12" s="215" t="s">
        <v>54</v>
      </c>
      <c r="C12" s="98">
        <v>3000000</v>
      </c>
      <c r="D12" s="197" t="s">
        <v>763</v>
      </c>
    </row>
    <row r="13" spans="1:9">
      <c r="B13" s="68" t="s">
        <v>63</v>
      </c>
      <c r="C13" s="511">
        <v>5850000</v>
      </c>
      <c r="D13" s="199" t="s">
        <v>306</v>
      </c>
    </row>
    <row r="14" spans="1:9">
      <c r="B14" s="215" t="s">
        <v>68</v>
      </c>
      <c r="C14" s="98">
        <v>1000000</v>
      </c>
      <c r="D14" s="521" t="s">
        <v>757</v>
      </c>
    </row>
    <row r="15" spans="1:9">
      <c r="B15" s="68" t="s">
        <v>70</v>
      </c>
      <c r="C15" s="511">
        <v>1579922</v>
      </c>
      <c r="D15" s="199" t="s">
        <v>223</v>
      </c>
    </row>
    <row r="16" spans="1:9">
      <c r="B16" s="215" t="s">
        <v>76</v>
      </c>
      <c r="C16" s="98">
        <v>2750000</v>
      </c>
      <c r="D16" s="610">
        <v>0.16</v>
      </c>
    </row>
    <row r="17" spans="1:5">
      <c r="B17" s="68" t="s">
        <v>78</v>
      </c>
      <c r="C17" s="511">
        <v>2193000</v>
      </c>
      <c r="D17" s="199" t="s">
        <v>307</v>
      </c>
    </row>
    <row r="18" spans="1:5">
      <c r="B18" s="215" t="s">
        <v>82</v>
      </c>
      <c r="C18" s="98">
        <v>5762400</v>
      </c>
      <c r="D18" s="197" t="s">
        <v>762</v>
      </c>
    </row>
    <row r="20" spans="1:5">
      <c r="D20" s="206"/>
    </row>
    <row r="21" spans="1:5">
      <c r="B21" s="492"/>
      <c r="C21" s="492"/>
      <c r="D21" s="492"/>
    </row>
    <row r="22" spans="1:5" ht="13.5" customHeight="1">
      <c r="A22" s="68" t="s">
        <v>2195</v>
      </c>
      <c r="B22" s="499"/>
      <c r="C22" s="499"/>
      <c r="D22" s="499"/>
      <c r="E22" s="492"/>
    </row>
    <row r="23" spans="1:5" ht="13.5" customHeight="1">
      <c r="A23" s="692" t="s">
        <v>745</v>
      </c>
      <c r="B23" s="692"/>
      <c r="C23" s="692"/>
      <c r="D23" s="692"/>
      <c r="E23" s="692"/>
    </row>
    <row r="24" spans="1:5" ht="13.5" customHeight="1">
      <c r="A24" s="692"/>
      <c r="B24" s="692"/>
      <c r="C24" s="692"/>
      <c r="D24" s="692"/>
      <c r="E24" s="499"/>
    </row>
    <row r="25" spans="1:5" ht="13.5" customHeight="1">
      <c r="A25" s="734"/>
      <c r="B25" s="734"/>
      <c r="C25" s="734"/>
      <c r="D25" s="734"/>
      <c r="E25" s="426"/>
    </row>
    <row r="26" spans="1:5" ht="15">
      <c r="A26" s="378"/>
      <c r="C26" s="206"/>
      <c r="E26" s="378"/>
    </row>
    <row r="27" spans="1:5">
      <c r="A27" s="239" t="s">
        <v>2240</v>
      </c>
    </row>
    <row r="29" spans="1:5">
      <c r="B29" s="389"/>
    </row>
  </sheetData>
  <mergeCells count="6">
    <mergeCell ref="A25:D25"/>
    <mergeCell ref="A2:E2"/>
    <mergeCell ref="B3:D3"/>
    <mergeCell ref="B1:D1"/>
    <mergeCell ref="A23:E23"/>
    <mergeCell ref="A24:D24"/>
  </mergeCells>
  <pageMargins left="0.7" right="0.7" top="0.75" bottom="0.75" header="0.3" footer="0.3"/>
  <pageSetup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00000"/>
  </sheetPr>
  <dimension ref="A1:G48"/>
  <sheetViews>
    <sheetView topLeftCell="A13" workbookViewId="0">
      <selection activeCell="A42" sqref="A42"/>
    </sheetView>
  </sheetViews>
  <sheetFormatPr baseColWidth="10" defaultColWidth="9.33203125" defaultRowHeight="14"/>
  <cols>
    <col min="1" max="1" width="15.6640625" style="2" customWidth="1"/>
    <col min="2" max="2" width="11.6640625" style="2" customWidth="1"/>
    <col min="3" max="3" width="19.5" style="2" customWidth="1"/>
    <col min="4" max="4" width="16.33203125" style="2" customWidth="1"/>
    <col min="5" max="5" width="20.33203125" style="2" customWidth="1"/>
    <col min="6" max="6" width="15.6640625" style="2" customWidth="1"/>
    <col min="7" max="7" width="10.1640625" style="2" bestFit="1" customWidth="1"/>
    <col min="8" max="16384" width="9.33203125" style="2"/>
  </cols>
  <sheetData>
    <row r="1" spans="1:7" s="16" customFormat="1" ht="15" customHeight="1">
      <c r="B1" s="684" t="s">
        <v>443</v>
      </c>
      <c r="C1" s="684"/>
      <c r="D1" s="684"/>
      <c r="E1" s="684"/>
    </row>
    <row r="2" spans="1:7" s="53" customFormat="1" ht="18">
      <c r="A2" s="704" t="s">
        <v>358</v>
      </c>
      <c r="B2" s="704"/>
      <c r="C2" s="704"/>
      <c r="D2" s="704"/>
      <c r="E2" s="704"/>
      <c r="F2" s="704"/>
    </row>
    <row r="3" spans="1:7" s="53" customFormat="1" ht="18">
      <c r="B3" s="704" t="s">
        <v>2153</v>
      </c>
      <c r="C3" s="704"/>
      <c r="D3" s="704"/>
      <c r="E3" s="704"/>
    </row>
    <row r="5" spans="1:7" s="50" customFormat="1" ht="15" customHeight="1">
      <c r="B5" s="70" t="s">
        <v>28</v>
      </c>
      <c r="C5" s="70" t="s">
        <v>225</v>
      </c>
      <c r="D5" s="70" t="s">
        <v>221</v>
      </c>
      <c r="E5" s="96" t="s">
        <v>222</v>
      </c>
    </row>
    <row r="6" spans="1:7">
      <c r="A6" s="239"/>
      <c r="B6" s="215" t="s">
        <v>320</v>
      </c>
      <c r="C6" s="215" t="s">
        <v>226</v>
      </c>
      <c r="D6" s="191" t="s">
        <v>316</v>
      </c>
      <c r="E6" s="197">
        <v>0</v>
      </c>
      <c r="F6" s="239"/>
    </row>
    <row r="7" spans="1:7">
      <c r="A7" s="239"/>
      <c r="B7" s="215"/>
      <c r="C7" s="215" t="s">
        <v>227</v>
      </c>
      <c r="D7" s="196" t="s">
        <v>228</v>
      </c>
      <c r="E7" s="262" t="s">
        <v>229</v>
      </c>
      <c r="F7" s="239"/>
    </row>
    <row r="8" spans="1:7" s="239" customFormat="1">
      <c r="B8" s="215"/>
      <c r="C8" s="215" t="s">
        <v>230</v>
      </c>
      <c r="D8" s="196" t="s">
        <v>228</v>
      </c>
      <c r="E8" s="262" t="s">
        <v>231</v>
      </c>
      <c r="G8" s="425"/>
    </row>
    <row r="9" spans="1:7" s="239" customFormat="1">
      <c r="B9" s="215"/>
      <c r="C9" s="215" t="s">
        <v>239</v>
      </c>
      <c r="D9" s="196" t="s">
        <v>228</v>
      </c>
      <c r="E9" s="197">
        <v>0.15</v>
      </c>
    </row>
    <row r="10" spans="1:7" s="239" customFormat="1">
      <c r="B10" s="215"/>
      <c r="C10" s="215" t="s">
        <v>317</v>
      </c>
      <c r="D10" s="196" t="s">
        <v>228</v>
      </c>
      <c r="E10" s="197">
        <v>0.1</v>
      </c>
    </row>
    <row r="11" spans="1:7" s="239" customFormat="1">
      <c r="B11" s="215"/>
      <c r="C11" s="215" t="s">
        <v>318</v>
      </c>
      <c r="D11" s="196" t="s">
        <v>228</v>
      </c>
      <c r="E11" s="197">
        <v>0.05</v>
      </c>
    </row>
    <row r="12" spans="1:7">
      <c r="A12" s="239"/>
      <c r="B12" s="215"/>
      <c r="C12" s="215" t="s">
        <v>319</v>
      </c>
      <c r="D12" s="196" t="s">
        <v>316</v>
      </c>
      <c r="E12" s="197">
        <v>0</v>
      </c>
      <c r="F12" s="239" t="s">
        <v>93</v>
      </c>
    </row>
    <row r="13" spans="1:7">
      <c r="A13" s="239"/>
      <c r="B13" s="68" t="s">
        <v>48</v>
      </c>
      <c r="C13" s="68" t="s">
        <v>226</v>
      </c>
      <c r="D13" s="200" t="s">
        <v>316</v>
      </c>
      <c r="E13" s="199">
        <v>0</v>
      </c>
      <c r="F13" s="239"/>
    </row>
    <row r="14" spans="1:7">
      <c r="A14" s="239"/>
      <c r="B14" s="239"/>
      <c r="C14" s="239" t="s">
        <v>227</v>
      </c>
      <c r="D14" s="342">
        <v>1000</v>
      </c>
      <c r="E14" s="323" t="s">
        <v>232</v>
      </c>
      <c r="F14" s="239"/>
    </row>
    <row r="15" spans="1:7">
      <c r="A15" s="239"/>
      <c r="B15" s="239"/>
      <c r="C15" s="239" t="s">
        <v>230</v>
      </c>
      <c r="D15" s="342">
        <v>500</v>
      </c>
      <c r="E15" s="323" t="s">
        <v>233</v>
      </c>
      <c r="F15" s="239"/>
    </row>
    <row r="16" spans="1:7" ht="13.5" customHeight="1">
      <c r="A16" s="239"/>
      <c r="B16" s="215" t="s">
        <v>321</v>
      </c>
      <c r="C16" s="215" t="s">
        <v>234</v>
      </c>
      <c r="D16" s="191" t="s">
        <v>316</v>
      </c>
      <c r="E16" s="309">
        <v>0</v>
      </c>
      <c r="F16" s="239"/>
    </row>
    <row r="17" spans="1:6">
      <c r="A17" s="239"/>
      <c r="B17" s="215"/>
      <c r="C17" s="215" t="s">
        <v>235</v>
      </c>
      <c r="D17" s="191" t="s">
        <v>228</v>
      </c>
      <c r="E17" s="309">
        <v>0.1</v>
      </c>
      <c r="F17" s="239"/>
    </row>
    <row r="18" spans="1:6">
      <c r="A18" s="239"/>
      <c r="B18" s="68" t="s">
        <v>323</v>
      </c>
      <c r="C18" s="68" t="s">
        <v>236</v>
      </c>
      <c r="D18" s="200">
        <v>40000</v>
      </c>
      <c r="E18" s="310">
        <v>0.01</v>
      </c>
      <c r="F18" s="239"/>
    </row>
    <row r="19" spans="1:6">
      <c r="A19" s="239"/>
      <c r="B19" s="68"/>
      <c r="C19" s="68" t="s">
        <v>237</v>
      </c>
      <c r="D19" s="200">
        <v>15000</v>
      </c>
      <c r="E19" s="310">
        <v>0.13</v>
      </c>
      <c r="F19" s="239"/>
    </row>
    <row r="20" spans="1:6">
      <c r="A20" s="239"/>
      <c r="B20" s="68"/>
      <c r="C20" s="68" t="s">
        <v>235</v>
      </c>
      <c r="D20" s="343">
        <v>10000</v>
      </c>
      <c r="E20" s="310">
        <v>0.18</v>
      </c>
      <c r="F20" s="239"/>
    </row>
    <row r="21" spans="1:6">
      <c r="A21" s="239"/>
      <c r="B21" s="215" t="s">
        <v>755</v>
      </c>
      <c r="C21" s="215" t="s">
        <v>226</v>
      </c>
      <c r="D21" s="191" t="s">
        <v>316</v>
      </c>
      <c r="E21" s="197">
        <v>0</v>
      </c>
      <c r="F21" s="239"/>
    </row>
    <row r="22" spans="1:6">
      <c r="A22" s="239"/>
      <c r="B22" s="215"/>
      <c r="C22" s="215" t="s">
        <v>230</v>
      </c>
      <c r="D22" s="196">
        <v>25000</v>
      </c>
      <c r="E22" s="197" t="s">
        <v>238</v>
      </c>
      <c r="F22" s="239"/>
    </row>
    <row r="23" spans="1:6">
      <c r="A23" s="239"/>
      <c r="B23" s="215"/>
      <c r="C23" s="215" t="s">
        <v>239</v>
      </c>
      <c r="D23" s="196" t="s">
        <v>228</v>
      </c>
      <c r="E23" s="197" t="s">
        <v>240</v>
      </c>
      <c r="F23" s="239"/>
    </row>
    <row r="24" spans="1:6" s="239" customFormat="1">
      <c r="B24" s="215"/>
      <c r="C24" s="215" t="s">
        <v>317</v>
      </c>
      <c r="D24" s="196" t="s">
        <v>316</v>
      </c>
      <c r="E24" s="197">
        <v>0</v>
      </c>
    </row>
    <row r="25" spans="1:6">
      <c r="A25" s="239"/>
      <c r="B25" s="68" t="s">
        <v>324</v>
      </c>
      <c r="C25" s="68" t="s">
        <v>241</v>
      </c>
      <c r="D25" s="200" t="s">
        <v>316</v>
      </c>
      <c r="E25" s="199" t="s">
        <v>242</v>
      </c>
      <c r="F25" s="239"/>
    </row>
    <row r="26" spans="1:6">
      <c r="A26" s="239"/>
      <c r="B26" s="68"/>
      <c r="C26" s="68" t="s">
        <v>243</v>
      </c>
      <c r="D26" s="200" t="s">
        <v>228</v>
      </c>
      <c r="E26" s="279">
        <v>4.4999999999999998E-2</v>
      </c>
      <c r="F26" s="239"/>
    </row>
    <row r="27" spans="1:6">
      <c r="A27" s="239"/>
      <c r="B27" s="68"/>
      <c r="C27" s="68" t="s">
        <v>244</v>
      </c>
      <c r="D27" s="200" t="s">
        <v>228</v>
      </c>
      <c r="E27" s="199">
        <v>0.12</v>
      </c>
      <c r="F27" s="239"/>
    </row>
    <row r="28" spans="1:6">
      <c r="A28" s="239"/>
      <c r="B28" s="68"/>
      <c r="C28" s="68" t="s">
        <v>245</v>
      </c>
      <c r="D28" s="200" t="s">
        <v>228</v>
      </c>
      <c r="E28" s="199">
        <v>0.15</v>
      </c>
      <c r="F28" s="239"/>
    </row>
    <row r="29" spans="1:6" s="239" customFormat="1">
      <c r="B29" s="68"/>
      <c r="C29" s="68"/>
      <c r="D29" s="200"/>
      <c r="E29" s="199"/>
    </row>
    <row r="30" spans="1:6" s="239" customFormat="1">
      <c r="A30" s="734" t="s">
        <v>246</v>
      </c>
      <c r="B30" s="718"/>
      <c r="C30" s="718"/>
      <c r="D30" s="718"/>
      <c r="E30" s="718"/>
    </row>
    <row r="31" spans="1:6" s="239" customFormat="1">
      <c r="A31" s="718"/>
      <c r="B31" s="718"/>
      <c r="C31" s="718"/>
      <c r="D31" s="718"/>
      <c r="E31" s="718"/>
    </row>
    <row r="32" spans="1:6">
      <c r="A32" s="718"/>
      <c r="B32" s="718"/>
      <c r="C32" s="718"/>
      <c r="D32" s="718"/>
      <c r="E32" s="718"/>
      <c r="F32" s="317"/>
    </row>
    <row r="33" spans="1:6">
      <c r="A33" s="718"/>
      <c r="B33" s="718"/>
      <c r="C33" s="718"/>
      <c r="D33" s="718"/>
      <c r="E33" s="718"/>
      <c r="F33" s="239"/>
    </row>
    <row r="34" spans="1:6">
      <c r="A34" s="718"/>
      <c r="B34" s="718"/>
      <c r="C34" s="718"/>
      <c r="D34" s="718"/>
      <c r="E34" s="718"/>
      <c r="F34" s="239"/>
    </row>
    <row r="35" spans="1:6">
      <c r="A35" s="718"/>
      <c r="B35" s="718"/>
      <c r="C35" s="718"/>
      <c r="D35" s="718"/>
      <c r="E35" s="718"/>
      <c r="F35" s="239"/>
    </row>
    <row r="36" spans="1:6">
      <c r="A36" s="239" t="s">
        <v>2380</v>
      </c>
      <c r="B36" s="239"/>
      <c r="C36" s="239"/>
      <c r="D36" s="239"/>
      <c r="E36" s="239"/>
      <c r="F36" s="239"/>
    </row>
    <row r="37" spans="1:6" s="239" customFormat="1">
      <c r="A37" s="331" t="s">
        <v>756</v>
      </c>
    </row>
    <row r="38" spans="1:6" ht="16.5" customHeight="1">
      <c r="A38" s="239" t="s">
        <v>322</v>
      </c>
      <c r="F38" s="330"/>
    </row>
    <row r="39" spans="1:6" ht="15" customHeight="1">
      <c r="A39" s="239" t="s">
        <v>2241</v>
      </c>
      <c r="F39" s="322"/>
    </row>
    <row r="40" spans="1:6" ht="15">
      <c r="A40" s="239" t="s">
        <v>2381</v>
      </c>
      <c r="F40" s="322"/>
    </row>
    <row r="41" spans="1:6" ht="15">
      <c r="A41" s="239"/>
      <c r="F41" s="322"/>
    </row>
    <row r="42" spans="1:6" ht="15">
      <c r="A42" s="239"/>
      <c r="F42" s="322"/>
    </row>
    <row r="43" spans="1:6">
      <c r="F43" s="317"/>
    </row>
    <row r="44" spans="1:6" s="239" customFormat="1"/>
    <row r="45" spans="1:6">
      <c r="B45" s="239"/>
      <c r="C45" s="239"/>
      <c r="D45" s="239"/>
      <c r="E45" s="239"/>
      <c r="F45" s="239"/>
    </row>
    <row r="46" spans="1:6">
      <c r="A46" s="239" t="s">
        <v>2240</v>
      </c>
    </row>
    <row r="47" spans="1:6">
      <c r="A47" s="239"/>
      <c r="B47" s="239"/>
      <c r="C47" s="239"/>
      <c r="D47" s="239"/>
      <c r="E47" s="239"/>
      <c r="F47" s="239"/>
    </row>
    <row r="48" spans="1:6">
      <c r="A48" s="239"/>
      <c r="B48" s="329"/>
      <c r="C48" s="239"/>
      <c r="D48" s="239"/>
      <c r="E48" s="239"/>
      <c r="F48" s="239"/>
    </row>
  </sheetData>
  <mergeCells count="4">
    <mergeCell ref="A2:F2"/>
    <mergeCell ref="B3:E3"/>
    <mergeCell ref="B1:E1"/>
    <mergeCell ref="A30:E35"/>
  </mergeCells>
  <pageMargins left="0.7" right="0.7" top="0.75" bottom="0.75" header="0.3" footer="0.3"/>
  <pageSetup orientation="portrait" verticalDpi="0" r:id="rId1"/>
  <legacy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C62" sqref="C62"/>
    </sheetView>
  </sheetViews>
  <sheetFormatPr baseColWidth="10" defaultColWidth="9.33203125" defaultRowHeight="14"/>
  <cols>
    <col min="1" max="1" width="15.6640625" style="239" customWidth="1"/>
    <col min="2" max="2" width="10.5" style="239" customWidth="1"/>
    <col min="3" max="3" width="19.5" style="239"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446</v>
      </c>
      <c r="C1" s="684"/>
      <c r="D1" s="684"/>
      <c r="I1" s="90"/>
      <c r="J1" s="90"/>
      <c r="K1" s="90"/>
      <c r="L1" s="90"/>
      <c r="M1" s="90"/>
    </row>
    <row r="2" spans="1:13" s="65" customFormat="1" ht="18">
      <c r="A2" s="700" t="s">
        <v>359</v>
      </c>
      <c r="B2" s="700"/>
      <c r="C2" s="700"/>
      <c r="D2" s="700"/>
      <c r="E2" s="700"/>
      <c r="I2" s="89"/>
      <c r="J2" s="89"/>
      <c r="K2" s="89"/>
      <c r="L2" s="89"/>
      <c r="M2" s="89"/>
    </row>
    <row r="3" spans="1:13" s="65" customFormat="1" ht="18">
      <c r="B3" s="700" t="s">
        <v>2152</v>
      </c>
      <c r="C3" s="700"/>
      <c r="D3" s="700"/>
      <c r="I3" s="89"/>
      <c r="J3" s="89"/>
      <c r="K3" s="89"/>
      <c r="L3" s="89"/>
      <c r="M3" s="89"/>
    </row>
    <row r="4" spans="1:13">
      <c r="K4" s="103"/>
    </row>
    <row r="5" spans="1:13" s="50" customFormat="1" ht="15" customHeight="1">
      <c r="B5" s="216" t="s">
        <v>28</v>
      </c>
      <c r="C5" s="51" t="s">
        <v>441</v>
      </c>
      <c r="D5" s="51" t="s">
        <v>30</v>
      </c>
    </row>
    <row r="6" spans="1:13">
      <c r="B6" s="215" t="s">
        <v>31</v>
      </c>
      <c r="C6" s="207">
        <f>(SGF!D62/Pop!E4)*1000</f>
        <v>3587.1753880002616</v>
      </c>
      <c r="D6" s="215"/>
      <c r="E6" s="102"/>
      <c r="G6" s="206"/>
      <c r="I6" s="239"/>
      <c r="J6" s="239"/>
      <c r="K6" s="239"/>
      <c r="L6" s="239"/>
      <c r="M6" s="239"/>
    </row>
    <row r="7" spans="1:13">
      <c r="B7" s="249" t="s">
        <v>32</v>
      </c>
      <c r="C7" s="86">
        <f>(SGF!G62/Pop!E5)*1000</f>
        <v>2016.4366039938452</v>
      </c>
      <c r="D7" s="249">
        <f>RANK(C7,$C$7:$C$56)</f>
        <v>39</v>
      </c>
      <c r="E7" s="102"/>
      <c r="G7" s="206"/>
      <c r="I7" s="239"/>
      <c r="J7" s="239"/>
      <c r="K7" s="239"/>
      <c r="L7" s="239"/>
      <c r="M7" s="239"/>
    </row>
    <row r="8" spans="1:13">
      <c r="B8" s="248" t="s">
        <v>33</v>
      </c>
      <c r="C8" s="121">
        <f>(SGF!H62/Pop!E6)*1000</f>
        <v>7986.3215619482589</v>
      </c>
      <c r="D8" s="248">
        <f t="shared" ref="D8:D56" si="0">RANK(C8,$C$7:$C$56)</f>
        <v>4</v>
      </c>
      <c r="E8" s="102"/>
      <c r="G8" s="206"/>
      <c r="I8" s="239"/>
      <c r="J8" s="239"/>
      <c r="K8" s="239"/>
      <c r="L8" s="239"/>
      <c r="M8" s="239"/>
    </row>
    <row r="9" spans="1:13">
      <c r="B9" s="249" t="s">
        <v>34</v>
      </c>
      <c r="C9" s="86">
        <f>(SGF!I62/Pop!E7)*1000</f>
        <v>1910.8247953119828</v>
      </c>
      <c r="D9" s="249">
        <f t="shared" si="0"/>
        <v>42</v>
      </c>
      <c r="E9" s="102"/>
      <c r="G9" s="206"/>
      <c r="I9" s="239"/>
      <c r="J9" s="239"/>
      <c r="K9" s="239"/>
      <c r="L9" s="239"/>
      <c r="M9" s="239"/>
    </row>
    <row r="10" spans="1:13">
      <c r="B10" s="248" t="s">
        <v>35</v>
      </c>
      <c r="C10" s="121">
        <f>(SGF!J$62/Pop!E8)*1000</f>
        <v>2267.0851824508723</v>
      </c>
      <c r="D10" s="248">
        <f t="shared" si="0"/>
        <v>36</v>
      </c>
      <c r="E10" s="102"/>
      <c r="G10" s="206"/>
      <c r="I10" s="239"/>
      <c r="J10" s="239"/>
      <c r="K10" s="239"/>
      <c r="L10" s="239"/>
      <c r="M10" s="239"/>
    </row>
    <row r="11" spans="1:13">
      <c r="B11" s="249" t="s">
        <v>36</v>
      </c>
      <c r="C11" s="86">
        <f>(SGF!K$62/Pop!E9)*1000</f>
        <v>3742.1194631702137</v>
      </c>
      <c r="D11" s="249">
        <f t="shared" si="0"/>
        <v>20</v>
      </c>
      <c r="E11" s="102"/>
      <c r="G11" s="206"/>
      <c r="I11" s="239"/>
      <c r="J11" s="239"/>
      <c r="K11" s="239"/>
      <c r="L11" s="239"/>
      <c r="M11" s="239"/>
    </row>
    <row r="12" spans="1:13">
      <c r="B12" s="248" t="s">
        <v>37</v>
      </c>
      <c r="C12" s="121">
        <f>(SGF!L$62/Pop!E10)*1000</f>
        <v>3134.6416263604447</v>
      </c>
      <c r="D12" s="248">
        <f t="shared" si="0"/>
        <v>28</v>
      </c>
      <c r="E12" s="102"/>
      <c r="G12" s="206"/>
      <c r="I12" s="239"/>
      <c r="J12" s="239"/>
      <c r="K12" s="239"/>
      <c r="L12" s="239"/>
      <c r="M12" s="239"/>
    </row>
    <row r="13" spans="1:13">
      <c r="B13" s="249" t="s">
        <v>38</v>
      </c>
      <c r="C13" s="86">
        <f>(SGF!M$62/Pop!E11)*1000</f>
        <v>11276.574489911593</v>
      </c>
      <c r="D13" s="249">
        <f t="shared" si="0"/>
        <v>2</v>
      </c>
      <c r="E13" s="102"/>
      <c r="G13" s="206"/>
      <c r="I13" s="239"/>
      <c r="J13" s="239"/>
      <c r="K13" s="239"/>
      <c r="L13" s="239"/>
      <c r="M13" s="239"/>
    </row>
    <row r="14" spans="1:13">
      <c r="B14" s="248" t="s">
        <v>39</v>
      </c>
      <c r="C14" s="121">
        <f>(SGF!N$62/Pop!E12)*1000</f>
        <v>5301.2218108276611</v>
      </c>
      <c r="D14" s="248">
        <f t="shared" si="0"/>
        <v>10</v>
      </c>
      <c r="E14" s="102"/>
      <c r="G14" s="206"/>
      <c r="I14" s="239"/>
      <c r="J14" s="239"/>
      <c r="K14" s="239"/>
      <c r="L14" s="239"/>
      <c r="M14" s="239"/>
    </row>
    <row r="15" spans="1:13">
      <c r="B15" s="249" t="s">
        <v>40</v>
      </c>
      <c r="C15" s="86">
        <f>(SGF!O$62/Pop!E13)*1000</f>
        <v>1295.5111018776417</v>
      </c>
      <c r="D15" s="249">
        <f t="shared" si="0"/>
        <v>46</v>
      </c>
      <c r="E15" s="102"/>
      <c r="G15" s="206"/>
      <c r="I15" s="239"/>
      <c r="J15" s="239"/>
      <c r="K15" s="239"/>
      <c r="L15" s="239"/>
      <c r="M15" s="239"/>
    </row>
    <row r="16" spans="1:13">
      <c r="B16" s="248" t="s">
        <v>41</v>
      </c>
      <c r="C16" s="121">
        <f>(SGF!P$62/Pop!E14)*1000</f>
        <v>1264.87186860561</v>
      </c>
      <c r="D16" s="248">
        <f t="shared" si="0"/>
        <v>47</v>
      </c>
      <c r="E16" s="102"/>
      <c r="G16" s="206"/>
      <c r="I16" s="239"/>
      <c r="J16" s="239"/>
      <c r="K16" s="239"/>
      <c r="L16" s="239"/>
      <c r="M16" s="239"/>
    </row>
    <row r="17" spans="2:13">
      <c r="B17" s="249" t="s">
        <v>42</v>
      </c>
      <c r="C17" s="86">
        <f>(SGF!Q$62/Pop!E15)*1000</f>
        <v>6948.9570859653459</v>
      </c>
      <c r="D17" s="249">
        <f t="shared" si="0"/>
        <v>7</v>
      </c>
      <c r="E17" s="102"/>
      <c r="G17" s="206"/>
      <c r="I17" s="239"/>
      <c r="J17" s="239"/>
      <c r="K17" s="239"/>
      <c r="L17" s="239"/>
      <c r="M17" s="239"/>
    </row>
    <row r="18" spans="2:13">
      <c r="B18" s="248" t="s">
        <v>43</v>
      </c>
      <c r="C18" s="121">
        <f>(SGF!R$62/Pop!E16)*1000</f>
        <v>1960.4550885641841</v>
      </c>
      <c r="D18" s="248">
        <f t="shared" si="0"/>
        <v>41</v>
      </c>
      <c r="E18" s="102"/>
      <c r="G18" s="206"/>
      <c r="I18" s="239"/>
      <c r="J18" s="239"/>
      <c r="K18" s="239"/>
      <c r="L18" s="239"/>
      <c r="M18" s="239"/>
    </row>
    <row r="19" spans="2:13">
      <c r="B19" s="249" t="s">
        <v>44</v>
      </c>
      <c r="C19" s="86">
        <f>(SGF!S$62/Pop!E17)*1000</f>
        <v>5297.4725847416394</v>
      </c>
      <c r="D19" s="249">
        <f t="shared" si="0"/>
        <v>11</v>
      </c>
      <c r="E19" s="102"/>
      <c r="G19" s="206"/>
      <c r="I19" s="239"/>
      <c r="J19" s="239"/>
      <c r="K19" s="239"/>
      <c r="L19" s="239"/>
      <c r="M19" s="239"/>
    </row>
    <row r="20" spans="2:13">
      <c r="B20" s="248" t="s">
        <v>45</v>
      </c>
      <c r="C20" s="121">
        <f>(SGF!T$62/Pop!E18)*1000</f>
        <v>3291.5057626573584</v>
      </c>
      <c r="D20" s="248">
        <f t="shared" si="0"/>
        <v>26</v>
      </c>
      <c r="E20" s="102"/>
      <c r="G20" s="206"/>
      <c r="I20" s="239"/>
      <c r="J20" s="239"/>
      <c r="K20" s="239"/>
      <c r="L20" s="239"/>
      <c r="M20" s="239"/>
    </row>
    <row r="21" spans="2:13">
      <c r="B21" s="249" t="s">
        <v>46</v>
      </c>
      <c r="C21" s="86">
        <f>(SGF!U$62/Pop!E19)*1000</f>
        <v>1986.6172181569605</v>
      </c>
      <c r="D21" s="249">
        <f t="shared" si="0"/>
        <v>40</v>
      </c>
      <c r="E21" s="102"/>
      <c r="G21" s="206"/>
      <c r="I21" s="239"/>
      <c r="J21" s="239"/>
      <c r="K21" s="239"/>
      <c r="L21" s="239"/>
      <c r="M21" s="239"/>
    </row>
    <row r="22" spans="2:13">
      <c r="B22" s="248" t="s">
        <v>47</v>
      </c>
      <c r="C22" s="121">
        <f>(SGF!V$62/Pop!E20)*1000</f>
        <v>2107.6999696033495</v>
      </c>
      <c r="D22" s="248">
        <f t="shared" si="0"/>
        <v>38</v>
      </c>
      <c r="E22" s="102"/>
      <c r="G22" s="206"/>
      <c r="I22" s="239"/>
      <c r="J22" s="239"/>
      <c r="K22" s="239"/>
      <c r="L22" s="239"/>
      <c r="M22" s="239"/>
    </row>
    <row r="23" spans="2:13">
      <c r="B23" s="249" t="s">
        <v>48</v>
      </c>
      <c r="C23" s="86">
        <f>(SGF!W$62/Pop!E21)*1000</f>
        <v>3271.2466335839968</v>
      </c>
      <c r="D23" s="249">
        <f t="shared" si="0"/>
        <v>27</v>
      </c>
      <c r="E23" s="102"/>
      <c r="G23" s="206"/>
      <c r="I23" s="239"/>
      <c r="J23" s="239"/>
      <c r="K23" s="239"/>
      <c r="L23" s="239"/>
      <c r="M23" s="239"/>
    </row>
    <row r="24" spans="2:13">
      <c r="B24" s="248" t="s">
        <v>49</v>
      </c>
      <c r="C24" s="121">
        <f>(SGF!X$62/Pop!E22)*1000</f>
        <v>3895.9969338911042</v>
      </c>
      <c r="D24" s="248">
        <f t="shared" si="0"/>
        <v>18</v>
      </c>
      <c r="E24" s="102"/>
      <c r="G24" s="206"/>
      <c r="I24" s="239"/>
      <c r="J24" s="239"/>
      <c r="K24" s="239"/>
      <c r="L24" s="239"/>
      <c r="M24" s="239"/>
    </row>
    <row r="25" spans="2:13">
      <c r="B25" s="249" t="s">
        <v>50</v>
      </c>
      <c r="C25" s="86">
        <f>(SGF!Y$62/Pop!E23)*1000</f>
        <v>3556.4582891264522</v>
      </c>
      <c r="D25" s="249">
        <f t="shared" si="0"/>
        <v>21</v>
      </c>
      <c r="E25" s="102"/>
      <c r="G25" s="206"/>
      <c r="I25" s="239"/>
      <c r="J25" s="239"/>
      <c r="K25" s="239"/>
      <c r="L25" s="239"/>
      <c r="M25" s="239"/>
    </row>
    <row r="26" spans="2:13">
      <c r="B26" s="248" t="s">
        <v>51</v>
      </c>
      <c r="C26" s="121">
        <f>(SGF!Z$62/Pop!E24)*1000</f>
        <v>4633.4396210447021</v>
      </c>
      <c r="D26" s="248">
        <f t="shared" si="0"/>
        <v>13</v>
      </c>
      <c r="E26" s="102"/>
      <c r="G26" s="206"/>
      <c r="I26" s="239"/>
      <c r="J26" s="239"/>
      <c r="K26" s="239"/>
      <c r="L26" s="239"/>
      <c r="M26" s="239"/>
    </row>
    <row r="27" spans="2:13">
      <c r="B27" s="249" t="s">
        <v>52</v>
      </c>
      <c r="C27" s="86">
        <f>(SGF!AA$62/Pop!E25)*1000</f>
        <v>11390.799590098679</v>
      </c>
      <c r="D27" s="249">
        <f t="shared" si="0"/>
        <v>1</v>
      </c>
      <c r="E27" s="102"/>
      <c r="G27" s="206"/>
      <c r="I27" s="239"/>
      <c r="J27" s="239"/>
      <c r="K27" s="239"/>
      <c r="L27" s="239"/>
      <c r="M27" s="239"/>
    </row>
    <row r="28" spans="2:13">
      <c r="B28" s="248" t="s">
        <v>53</v>
      </c>
      <c r="C28" s="121">
        <f>(SGF!AB$62/Pop!E26)*1000</f>
        <v>3357.7063230329591</v>
      </c>
      <c r="D28" s="248">
        <f t="shared" si="0"/>
        <v>25</v>
      </c>
      <c r="E28" s="102"/>
      <c r="G28" s="206"/>
      <c r="I28" s="239"/>
      <c r="J28" s="239"/>
      <c r="K28" s="239"/>
      <c r="L28" s="239"/>
      <c r="M28" s="239"/>
    </row>
    <row r="29" spans="2:13">
      <c r="B29" s="249" t="s">
        <v>54</v>
      </c>
      <c r="C29" s="86">
        <f>(SGF!AC$62/Pop!E27)*1000</f>
        <v>2958.3850381533007</v>
      </c>
      <c r="D29" s="249">
        <f t="shared" si="0"/>
        <v>29</v>
      </c>
      <c r="E29" s="102"/>
      <c r="G29" s="206"/>
      <c r="I29" s="239"/>
      <c r="J29" s="239"/>
      <c r="K29" s="239"/>
      <c r="L29" s="239"/>
      <c r="M29" s="239"/>
    </row>
    <row r="30" spans="2:13">
      <c r="B30" s="248" t="s">
        <v>55</v>
      </c>
      <c r="C30" s="121">
        <f>(SGF!AD$62/Pop!E28)*1000</f>
        <v>2428.2736151989097</v>
      </c>
      <c r="D30" s="248">
        <f t="shared" si="0"/>
        <v>34</v>
      </c>
      <c r="E30" s="102"/>
      <c r="G30" s="206"/>
      <c r="I30" s="239"/>
      <c r="J30" s="239"/>
      <c r="K30" s="239"/>
      <c r="L30" s="239"/>
      <c r="M30" s="239"/>
    </row>
    <row r="31" spans="2:13">
      <c r="B31" s="249" t="s">
        <v>56</v>
      </c>
      <c r="C31" s="86">
        <f>(SGF!AE$62/Pop!E29)*1000</f>
        <v>2914.3677286625275</v>
      </c>
      <c r="D31" s="249">
        <f t="shared" si="0"/>
        <v>30</v>
      </c>
      <c r="E31" s="102"/>
      <c r="G31" s="206"/>
      <c r="I31" s="239"/>
      <c r="J31" s="239"/>
      <c r="K31" s="239"/>
      <c r="L31" s="239"/>
      <c r="M31" s="239"/>
    </row>
    <row r="32" spans="2:13">
      <c r="B32" s="248" t="s">
        <v>57</v>
      </c>
      <c r="C32" s="121">
        <f>(SGF!AF$62/Pop!E30)*1000</f>
        <v>2578.7358621111639</v>
      </c>
      <c r="D32" s="248">
        <f t="shared" si="0"/>
        <v>33</v>
      </c>
      <c r="E32" s="102"/>
      <c r="G32" s="206"/>
      <c r="I32" s="239"/>
      <c r="J32" s="239"/>
      <c r="K32" s="239"/>
      <c r="L32" s="239"/>
      <c r="M32" s="239"/>
    </row>
    <row r="33" spans="2:13">
      <c r="B33" s="249" t="s">
        <v>58</v>
      </c>
      <c r="C33" s="86">
        <f>(SGF!AG$62/Pop!E31)*1000</f>
        <v>1066.0898330351201</v>
      </c>
      <c r="D33" s="249">
        <f t="shared" si="0"/>
        <v>49</v>
      </c>
      <c r="E33" s="102"/>
      <c r="G33" s="206"/>
      <c r="I33" s="239"/>
      <c r="J33" s="239"/>
      <c r="K33" s="239"/>
      <c r="L33" s="239"/>
      <c r="M33" s="239"/>
    </row>
    <row r="34" spans="2:13">
      <c r="B34" s="248" t="s">
        <v>59</v>
      </c>
      <c r="C34" s="121">
        <f>(SGF!AH$62/Pop!E32)*1000</f>
        <v>1132.3372194495635</v>
      </c>
      <c r="D34" s="248">
        <f t="shared" si="0"/>
        <v>48</v>
      </c>
      <c r="E34" s="102"/>
      <c r="G34" s="206"/>
      <c r="I34" s="239"/>
      <c r="J34" s="239"/>
      <c r="K34" s="239"/>
      <c r="L34" s="239"/>
      <c r="M34" s="239"/>
    </row>
    <row r="35" spans="2:13">
      <c r="B35" s="249" t="s">
        <v>60</v>
      </c>
      <c r="C35" s="86">
        <f>(SGF!AI$62/Pop!E33)*1000</f>
        <v>5705.499912271519</v>
      </c>
      <c r="D35" s="249">
        <f t="shared" si="0"/>
        <v>9</v>
      </c>
      <c r="E35" s="102"/>
      <c r="G35" s="206"/>
      <c r="I35" s="239"/>
      <c r="J35" s="239"/>
      <c r="K35" s="239"/>
      <c r="L35" s="239"/>
      <c r="M35" s="239"/>
    </row>
    <row r="36" spans="2:13">
      <c r="B36" s="248" t="s">
        <v>61</v>
      </c>
      <c r="C36" s="121">
        <f>(SGF!AJ$62/Pop!E34)*1000</f>
        <v>7360.883064751496</v>
      </c>
      <c r="D36" s="248">
        <f t="shared" si="0"/>
        <v>6</v>
      </c>
      <c r="E36" s="102"/>
      <c r="G36" s="206"/>
      <c r="I36" s="239"/>
      <c r="J36" s="239"/>
      <c r="K36" s="239"/>
      <c r="L36" s="239"/>
      <c r="M36" s="239"/>
    </row>
    <row r="37" spans="2:13">
      <c r="B37" s="249" t="s">
        <v>62</v>
      </c>
      <c r="C37" s="86">
        <f>(SGF!AK$62/Pop!E35)*1000</f>
        <v>3468.6059363528598</v>
      </c>
      <c r="D37" s="249">
        <f t="shared" si="0"/>
        <v>22</v>
      </c>
      <c r="E37" s="102"/>
      <c r="G37" s="206"/>
      <c r="I37" s="239"/>
      <c r="J37" s="239"/>
      <c r="K37" s="239"/>
      <c r="L37" s="239"/>
      <c r="M37" s="239"/>
    </row>
    <row r="38" spans="2:13">
      <c r="B38" s="248" t="s">
        <v>63</v>
      </c>
      <c r="C38" s="121">
        <f>(SGF!AL$62/Pop!E36)*1000</f>
        <v>7571.3313679123994</v>
      </c>
      <c r="D38" s="248">
        <f t="shared" si="0"/>
        <v>5</v>
      </c>
      <c r="E38" s="102"/>
      <c r="G38" s="206"/>
      <c r="I38" s="239"/>
      <c r="J38" s="239"/>
      <c r="K38" s="239"/>
      <c r="L38" s="239"/>
      <c r="M38" s="239"/>
    </row>
    <row r="39" spans="2:13">
      <c r="B39" s="249" t="s">
        <v>64</v>
      </c>
      <c r="C39" s="86">
        <f>(SGF!AM$62/Pop!E37)*1000</f>
        <v>1478.7283240334295</v>
      </c>
      <c r="D39" s="249">
        <f t="shared" si="0"/>
        <v>44</v>
      </c>
      <c r="E39" s="102"/>
      <c r="G39" s="206"/>
      <c r="I39" s="239"/>
      <c r="J39" s="239"/>
      <c r="K39" s="239"/>
      <c r="L39" s="239"/>
      <c r="M39" s="239"/>
    </row>
    <row r="40" spans="2:13">
      <c r="B40" s="248" t="s">
        <v>65</v>
      </c>
      <c r="C40" s="121">
        <f>(SGF!AN$62/Pop!E38)*1000</f>
        <v>4000.7196639287858</v>
      </c>
      <c r="D40" s="248">
        <f t="shared" si="0"/>
        <v>16</v>
      </c>
      <c r="E40" s="102"/>
      <c r="G40" s="206"/>
      <c r="I40" s="239"/>
      <c r="J40" s="239"/>
      <c r="K40" s="239"/>
      <c r="L40" s="239"/>
      <c r="M40" s="239"/>
    </row>
    <row r="41" spans="2:13">
      <c r="B41" s="249" t="s">
        <v>66</v>
      </c>
      <c r="C41" s="86">
        <f>(SGF!AO$62/Pop!E39)*1000</f>
        <v>2705.2413622480867</v>
      </c>
      <c r="D41" s="249">
        <f t="shared" si="0"/>
        <v>32</v>
      </c>
      <c r="E41" s="102"/>
      <c r="G41" s="206"/>
      <c r="I41" s="239"/>
      <c r="J41" s="239"/>
      <c r="K41" s="239"/>
      <c r="L41" s="239"/>
      <c r="M41" s="239"/>
    </row>
    <row r="42" spans="2:13">
      <c r="B42" s="248" t="s">
        <v>67</v>
      </c>
      <c r="C42" s="121">
        <f>(SGF!AP$62/Pop!E40)*1000</f>
        <v>2259.8096563624517</v>
      </c>
      <c r="D42" s="248">
        <f t="shared" si="0"/>
        <v>37</v>
      </c>
      <c r="E42" s="102"/>
      <c r="G42" s="206"/>
      <c r="I42" s="239"/>
      <c r="J42" s="239"/>
      <c r="K42" s="239"/>
      <c r="L42" s="239"/>
      <c r="M42" s="239"/>
    </row>
    <row r="43" spans="2:13">
      <c r="B43" s="249" t="s">
        <v>68</v>
      </c>
      <c r="C43" s="86">
        <f>(SGF!AQ$62/Pop!E41)*1000</f>
        <v>3408.9590482574204</v>
      </c>
      <c r="D43" s="249">
        <f t="shared" si="0"/>
        <v>24</v>
      </c>
      <c r="E43" s="102"/>
      <c r="G43" s="206"/>
      <c r="I43" s="239"/>
      <c r="J43" s="239"/>
      <c r="K43" s="239"/>
      <c r="L43" s="239"/>
      <c r="M43" s="239"/>
    </row>
    <row r="44" spans="2:13">
      <c r="B44" s="248" t="s">
        <v>69</v>
      </c>
      <c r="C44" s="121">
        <f>(SGF!AR$62/Pop!E42)*1000</f>
        <v>3831.0267149525339</v>
      </c>
      <c r="D44" s="248">
        <f t="shared" si="0"/>
        <v>19</v>
      </c>
      <c r="E44" s="102"/>
      <c r="G44" s="206"/>
      <c r="I44" s="239"/>
      <c r="J44" s="239"/>
      <c r="K44" s="239"/>
      <c r="L44" s="239"/>
      <c r="M44" s="239"/>
    </row>
    <row r="45" spans="2:13">
      <c r="B45" s="249" t="s">
        <v>70</v>
      </c>
      <c r="C45" s="86">
        <f>(SGF!AS$62/Pop!E43)*1000</f>
        <v>8600.9164723852409</v>
      </c>
      <c r="D45" s="249">
        <f t="shared" si="0"/>
        <v>3</v>
      </c>
      <c r="E45" s="102"/>
      <c r="G45" s="206"/>
      <c r="I45" s="239"/>
      <c r="J45" s="239"/>
      <c r="K45" s="239"/>
      <c r="L45" s="239"/>
      <c r="M45" s="239"/>
    </row>
    <row r="46" spans="2:13">
      <c r="B46" s="248" t="s">
        <v>71</v>
      </c>
      <c r="C46" s="121">
        <f>(SGF!AT$62/Pop!E44)*1000</f>
        <v>2866.0729757537529</v>
      </c>
      <c r="D46" s="248">
        <f t="shared" si="0"/>
        <v>31</v>
      </c>
      <c r="E46" s="102"/>
      <c r="G46" s="206"/>
      <c r="I46" s="239"/>
      <c r="J46" s="239"/>
      <c r="K46" s="239"/>
      <c r="L46" s="239"/>
      <c r="M46" s="239"/>
    </row>
    <row r="47" spans="2:13">
      <c r="B47" s="249" t="s">
        <v>72</v>
      </c>
      <c r="C47" s="86">
        <f>(SGF!AU$62/Pop!E45)*1000</f>
        <v>4238.8819305513834</v>
      </c>
      <c r="D47" s="249">
        <f t="shared" si="0"/>
        <v>15</v>
      </c>
      <c r="E47" s="102"/>
      <c r="G47" s="206"/>
      <c r="I47" s="239"/>
      <c r="J47" s="239"/>
      <c r="K47" s="239"/>
      <c r="L47" s="239"/>
      <c r="M47" s="239"/>
    </row>
    <row r="48" spans="2:13">
      <c r="B48" s="248" t="s">
        <v>73</v>
      </c>
      <c r="C48" s="121">
        <f>(SGF!AV$62/Pop!E46)*1000</f>
        <v>928.99434417378995</v>
      </c>
      <c r="D48" s="248">
        <f t="shared" si="0"/>
        <v>50</v>
      </c>
      <c r="E48" s="102"/>
      <c r="G48" s="206"/>
      <c r="I48" s="239"/>
      <c r="J48" s="239"/>
      <c r="K48" s="239"/>
      <c r="L48" s="239"/>
      <c r="M48" s="239"/>
    </row>
    <row r="49" spans="1:13">
      <c r="B49" s="249" t="s">
        <v>74</v>
      </c>
      <c r="C49" s="86">
        <f>(SGF!AW$62/Pop!E47)*1000</f>
        <v>1795.3521454805432</v>
      </c>
      <c r="D49" s="249">
        <f t="shared" si="0"/>
        <v>43</v>
      </c>
      <c r="E49" s="102"/>
      <c r="G49" s="206"/>
      <c r="I49" s="239"/>
      <c r="J49" s="239"/>
      <c r="K49" s="239"/>
      <c r="L49" s="239"/>
      <c r="M49" s="239"/>
    </row>
    <row r="50" spans="1:13">
      <c r="B50" s="248" t="s">
        <v>75</v>
      </c>
      <c r="C50" s="121">
        <f>(SGF!AX$62/Pop!E48)*1000</f>
        <v>2326.7196122874757</v>
      </c>
      <c r="D50" s="248">
        <f t="shared" si="0"/>
        <v>35</v>
      </c>
      <c r="E50" s="102"/>
      <c r="G50" s="206"/>
      <c r="I50" s="239"/>
      <c r="J50" s="239"/>
      <c r="K50" s="239"/>
      <c r="L50" s="239"/>
      <c r="M50" s="239"/>
    </row>
    <row r="51" spans="1:13">
      <c r="B51" s="249" t="s">
        <v>76</v>
      </c>
      <c r="C51" s="86">
        <f>(SGF!AY$62/Pop!E49)*1000</f>
        <v>5717.4081389240609</v>
      </c>
      <c r="D51" s="249">
        <f t="shared" si="0"/>
        <v>8</v>
      </c>
      <c r="E51" s="102"/>
      <c r="G51" s="206"/>
      <c r="I51" s="239"/>
      <c r="J51" s="239"/>
      <c r="K51" s="239"/>
      <c r="L51" s="239"/>
      <c r="M51" s="239"/>
    </row>
    <row r="52" spans="1:13">
      <c r="B52" s="248" t="s">
        <v>77</v>
      </c>
      <c r="C52" s="121">
        <f>(SGF!AZ$62/Pop!E50)*1000</f>
        <v>3413.4272399131924</v>
      </c>
      <c r="D52" s="248">
        <f t="shared" si="0"/>
        <v>23</v>
      </c>
      <c r="E52" s="102"/>
      <c r="G52" s="206"/>
      <c r="I52" s="239"/>
      <c r="J52" s="239"/>
      <c r="K52" s="239"/>
      <c r="L52" s="239"/>
      <c r="M52" s="239"/>
    </row>
    <row r="53" spans="1:13">
      <c r="B53" s="249" t="s">
        <v>78</v>
      </c>
      <c r="C53" s="86">
        <f>(SGF!BA$62/Pop!E51)*1000</f>
        <v>4502.1493337417069</v>
      </c>
      <c r="D53" s="249">
        <f t="shared" si="0"/>
        <v>14</v>
      </c>
      <c r="E53" s="102"/>
      <c r="G53" s="206"/>
      <c r="I53" s="239"/>
      <c r="J53" s="239"/>
      <c r="K53" s="239"/>
      <c r="L53" s="239"/>
      <c r="M53" s="239"/>
    </row>
    <row r="54" spans="1:13">
      <c r="B54" s="248" t="s">
        <v>79</v>
      </c>
      <c r="C54" s="121">
        <f>(SGF!BB$62/Pop!E52)*1000</f>
        <v>4768.0492980520894</v>
      </c>
      <c r="D54" s="248">
        <f t="shared" si="0"/>
        <v>12</v>
      </c>
      <c r="E54" s="102"/>
      <c r="G54" s="206"/>
      <c r="I54" s="239"/>
      <c r="J54" s="239"/>
      <c r="K54" s="239"/>
      <c r="L54" s="239"/>
      <c r="M54" s="239"/>
    </row>
    <row r="55" spans="1:13">
      <c r="B55" s="249" t="s">
        <v>80</v>
      </c>
      <c r="C55" s="86">
        <f>(SGF!BC$62/Pop!E53)*1000</f>
        <v>3923.9878160881576</v>
      </c>
      <c r="D55" s="249">
        <f t="shared" si="0"/>
        <v>17</v>
      </c>
      <c r="E55" s="102"/>
      <c r="G55" s="206"/>
      <c r="I55" s="239"/>
      <c r="J55" s="239"/>
      <c r="K55" s="239"/>
      <c r="L55" s="239"/>
      <c r="M55" s="239"/>
    </row>
    <row r="56" spans="1:13">
      <c r="B56" s="248" t="s">
        <v>81</v>
      </c>
      <c r="C56" s="121">
        <f>(SGF!BD$62/Pop!E54)*1000</f>
        <v>1440.8632301548973</v>
      </c>
      <c r="D56" s="248">
        <f t="shared" si="0"/>
        <v>45</v>
      </c>
      <c r="E56" s="102"/>
      <c r="G56" s="206"/>
      <c r="I56" s="239"/>
      <c r="J56" s="239"/>
      <c r="K56" s="239"/>
      <c r="L56" s="239"/>
      <c r="M56" s="239"/>
    </row>
    <row r="57" spans="1:13">
      <c r="B57" s="101"/>
      <c r="C57" s="101"/>
      <c r="D57" s="101"/>
      <c r="K57" s="100"/>
    </row>
    <row r="58" spans="1:13" ht="29.25" customHeight="1">
      <c r="A58" s="691" t="s">
        <v>2368</v>
      </c>
      <c r="B58" s="691"/>
      <c r="C58" s="691"/>
      <c r="D58" s="691"/>
      <c r="H58" s="76"/>
      <c r="M58" s="239"/>
    </row>
    <row r="59" spans="1:13" ht="15" customHeight="1">
      <c r="A59" s="691"/>
      <c r="B59" s="691"/>
      <c r="C59" s="691"/>
      <c r="D59" s="691"/>
      <c r="H59" s="76"/>
      <c r="M59" s="239"/>
    </row>
    <row r="60" spans="1:13">
      <c r="A60" s="76" t="s">
        <v>2342</v>
      </c>
      <c r="H60" s="76"/>
      <c r="M60" s="239"/>
    </row>
    <row r="64" spans="1:13">
      <c r="B64" s="400"/>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49" workbookViewId="0">
      <selection activeCell="D31" sqref="D31"/>
    </sheetView>
  </sheetViews>
  <sheetFormatPr baseColWidth="10" defaultColWidth="9.33203125" defaultRowHeight="14"/>
  <cols>
    <col min="1" max="1" width="15.6640625" style="2" customWidth="1"/>
    <col min="2" max="2" width="11.33203125" style="2" customWidth="1"/>
    <col min="3" max="3" width="19.33203125" style="2" customWidth="1"/>
    <col min="4" max="4" width="11" style="2" customWidth="1"/>
    <col min="5" max="5" width="15.6640625" style="2" customWidth="1"/>
    <col min="6" max="6" width="10.33203125" style="2" bestFit="1" customWidth="1"/>
    <col min="7" max="9" width="14" style="2" customWidth="1"/>
    <col min="10" max="10" width="7.33203125" style="2" customWidth="1"/>
    <col min="11" max="11" width="18.6640625" style="2" bestFit="1" customWidth="1"/>
    <col min="12" max="12" width="11.33203125" style="2" bestFit="1" customWidth="1"/>
    <col min="13" max="13" width="11.5" style="2" bestFit="1" customWidth="1"/>
    <col min="14" max="16384" width="9.33203125" style="2"/>
  </cols>
  <sheetData>
    <row r="1" spans="1:8" s="16" customFormat="1">
      <c r="B1" s="684" t="s">
        <v>453</v>
      </c>
      <c r="C1" s="684"/>
      <c r="D1" s="684"/>
    </row>
    <row r="2" spans="1:8" s="53" customFormat="1" ht="18">
      <c r="A2" s="700" t="s">
        <v>360</v>
      </c>
      <c r="B2" s="700"/>
      <c r="C2" s="700"/>
      <c r="D2" s="700"/>
      <c r="E2" s="700"/>
    </row>
    <row r="3" spans="1:8" s="53" customFormat="1" ht="18">
      <c r="B3" s="704" t="str">
        <f>CONCATENATE("Fiscal Year ",Pop!H1)</f>
        <v>Fiscal Year 2017</v>
      </c>
      <c r="C3" s="704"/>
      <c r="D3" s="704"/>
      <c r="E3" s="104"/>
    </row>
    <row r="5" spans="1:8" s="50" customFormat="1" ht="15" customHeight="1">
      <c r="B5" s="216" t="s">
        <v>28</v>
      </c>
      <c r="C5" s="51" t="s">
        <v>441</v>
      </c>
      <c r="D5" s="51" t="s">
        <v>30</v>
      </c>
    </row>
    <row r="6" spans="1:8">
      <c r="A6" s="239"/>
      <c r="B6" s="239" t="s">
        <v>31</v>
      </c>
      <c r="C6" s="206">
        <f>(SLF!D136/Pop!D4)*1000</f>
        <v>9415.1889291986063</v>
      </c>
      <c r="D6" s="213"/>
      <c r="E6" s="286"/>
      <c r="F6" s="154"/>
      <c r="G6" s="286"/>
      <c r="H6" s="68"/>
    </row>
    <row r="7" spans="1:8">
      <c r="A7" s="239"/>
      <c r="B7" s="248" t="s">
        <v>32</v>
      </c>
      <c r="C7" s="207">
        <f>(SLF!I136/Pop!D5)*1000</f>
        <v>6146.5805969904332</v>
      </c>
      <c r="D7" s="248">
        <f t="shared" ref="D7:D38" si="0">RANK(C7,$C$7:$C$56)</f>
        <v>41</v>
      </c>
      <c r="E7" s="286"/>
      <c r="F7" s="68"/>
      <c r="G7" s="286"/>
      <c r="H7" s="68"/>
    </row>
    <row r="8" spans="1:8">
      <c r="A8" s="239"/>
      <c r="B8" s="249" t="s">
        <v>33</v>
      </c>
      <c r="C8" s="206">
        <f>(SLF!L136/Pop!D6)*1000</f>
        <v>12802.355005366417</v>
      </c>
      <c r="D8" s="249">
        <f t="shared" si="0"/>
        <v>4</v>
      </c>
      <c r="E8" s="286"/>
      <c r="F8" s="68"/>
      <c r="G8" s="286"/>
      <c r="H8" s="68"/>
    </row>
    <row r="9" spans="1:8">
      <c r="A9" s="239"/>
      <c r="B9" s="248" t="s">
        <v>34</v>
      </c>
      <c r="C9" s="207">
        <f>(SLF!O136/Pop!D7)*1000</f>
        <v>6676.7389580977169</v>
      </c>
      <c r="D9" s="248">
        <f t="shared" si="0"/>
        <v>35</v>
      </c>
      <c r="E9" s="286"/>
      <c r="F9" s="68"/>
      <c r="G9" s="286"/>
      <c r="H9" s="68"/>
    </row>
    <row r="10" spans="1:8">
      <c r="A10" s="239"/>
      <c r="B10" s="456" t="s">
        <v>35</v>
      </c>
      <c r="C10" s="458">
        <f>(SLF!R136/Pop!D8)*1000</f>
        <v>5457.3064841556625</v>
      </c>
      <c r="D10" s="456">
        <f t="shared" si="0"/>
        <v>44</v>
      </c>
      <c r="E10" s="286"/>
      <c r="F10" s="68"/>
      <c r="G10" s="286"/>
      <c r="H10" s="68"/>
    </row>
    <row r="11" spans="1:8">
      <c r="A11" s="239"/>
      <c r="B11" s="459" t="s">
        <v>36</v>
      </c>
      <c r="C11" s="207">
        <f>(SLF!U136/Pop!D9)*1000</f>
        <v>11865.04546052271</v>
      </c>
      <c r="D11" s="459">
        <f t="shared" si="0"/>
        <v>7</v>
      </c>
      <c r="E11" s="286"/>
      <c r="F11" s="68"/>
      <c r="G11" s="286"/>
      <c r="H11" s="68"/>
    </row>
    <row r="12" spans="1:8">
      <c r="A12" s="239"/>
      <c r="B12" s="456" t="s">
        <v>37</v>
      </c>
      <c r="C12" s="458">
        <f>(SLF!X136/Pop!D10)*1000</f>
        <v>10211.882080563371</v>
      </c>
      <c r="D12" s="456">
        <f t="shared" si="0"/>
        <v>13</v>
      </c>
      <c r="E12" s="286"/>
      <c r="F12" s="68"/>
      <c r="G12" s="286"/>
      <c r="H12" s="68"/>
    </row>
    <row r="13" spans="1:8">
      <c r="A13" s="239"/>
      <c r="B13" s="248" t="s">
        <v>38</v>
      </c>
      <c r="C13" s="207">
        <f>(SLF!AA136/Pop!D11)*1000</f>
        <v>13989.821706380741</v>
      </c>
      <c r="D13" s="248">
        <f t="shared" si="0"/>
        <v>3</v>
      </c>
      <c r="E13" s="286"/>
      <c r="F13" s="68"/>
      <c r="G13" s="286"/>
      <c r="H13" s="68"/>
    </row>
    <row r="14" spans="1:8">
      <c r="A14" s="239"/>
      <c r="B14" s="249" t="s">
        <v>39</v>
      </c>
      <c r="C14" s="206">
        <f>(SLF!AD136/Pop!D12)*1000</f>
        <v>7382.986548640758</v>
      </c>
      <c r="D14" s="249">
        <f t="shared" si="0"/>
        <v>31</v>
      </c>
      <c r="E14" s="286"/>
      <c r="F14" s="68"/>
      <c r="G14" s="286"/>
      <c r="H14" s="68"/>
    </row>
    <row r="15" spans="1:8">
      <c r="A15" s="239"/>
      <c r="B15" s="248" t="s">
        <v>40</v>
      </c>
      <c r="C15" s="207">
        <f>(SLF!AJ136/Pop!D13)*1000</f>
        <v>6423.4322164874247</v>
      </c>
      <c r="D15" s="248">
        <f t="shared" si="0"/>
        <v>37</v>
      </c>
      <c r="E15" s="286"/>
      <c r="F15" s="553"/>
      <c r="G15" s="286"/>
      <c r="H15" s="68"/>
    </row>
    <row r="16" spans="1:8">
      <c r="A16" s="239"/>
      <c r="B16" s="456" t="s">
        <v>41</v>
      </c>
      <c r="C16" s="458">
        <f>(SLF!AM136/Pop!D14)*1000</f>
        <v>5551.4218449820919</v>
      </c>
      <c r="D16" s="456">
        <f t="shared" si="0"/>
        <v>43</v>
      </c>
      <c r="E16" s="286"/>
      <c r="F16" s="68"/>
      <c r="G16" s="286"/>
      <c r="H16" s="68"/>
    </row>
    <row r="17" spans="2:8">
      <c r="B17" s="248" t="s">
        <v>42</v>
      </c>
      <c r="C17" s="207">
        <f>(SLF!AP136/Pop!D15)*1000</f>
        <v>11233.940667166127</v>
      </c>
      <c r="D17" s="248">
        <f t="shared" si="0"/>
        <v>8</v>
      </c>
      <c r="E17" s="286"/>
      <c r="F17" s="68"/>
      <c r="G17" s="286"/>
      <c r="H17" s="68"/>
    </row>
    <row r="18" spans="2:8">
      <c r="B18" s="249" t="s">
        <v>43</v>
      </c>
      <c r="C18" s="206">
        <f>(SLF!AS136/Pop!D16)*1000</f>
        <v>3520.9197255925869</v>
      </c>
      <c r="D18" s="249">
        <f t="shared" si="0"/>
        <v>49</v>
      </c>
      <c r="E18" s="286"/>
      <c r="F18" s="68"/>
      <c r="G18" s="286"/>
      <c r="H18" s="68"/>
    </row>
    <row r="19" spans="2:8">
      <c r="B19" s="248" t="s">
        <v>44</v>
      </c>
      <c r="C19" s="207">
        <f>(SLF!AV136/Pop!D17)*1000</f>
        <v>12116.360096466533</v>
      </c>
      <c r="D19" s="248">
        <f t="shared" si="0"/>
        <v>5</v>
      </c>
      <c r="E19" s="286"/>
      <c r="F19" s="68"/>
      <c r="G19" s="286"/>
      <c r="H19" s="68"/>
    </row>
    <row r="20" spans="2:8">
      <c r="B20" s="249" t="s">
        <v>45</v>
      </c>
      <c r="C20" s="206">
        <f>(SLF!AY136/Pop!D18)*1000</f>
        <v>7163.0386833075036</v>
      </c>
      <c r="D20" s="249">
        <f t="shared" si="0"/>
        <v>33</v>
      </c>
      <c r="E20" s="286"/>
      <c r="F20" s="68"/>
      <c r="G20" s="286"/>
      <c r="H20" s="68"/>
    </row>
    <row r="21" spans="2:8">
      <c r="B21" s="459" t="s">
        <v>46</v>
      </c>
      <c r="C21" s="207">
        <f>(SLF!BB136/Pop!D19)*1000</f>
        <v>6162.6596836721292</v>
      </c>
      <c r="D21" s="459">
        <f t="shared" si="0"/>
        <v>39</v>
      </c>
      <c r="E21" s="286"/>
      <c r="F21" s="68"/>
      <c r="G21" s="286"/>
      <c r="H21" s="68"/>
    </row>
    <row r="22" spans="2:8">
      <c r="B22" s="249" t="s">
        <v>47</v>
      </c>
      <c r="C22" s="206">
        <f>(SLF!BE136/Pop!D20)*1000</f>
        <v>9335.1285554726037</v>
      </c>
      <c r="D22" s="249">
        <f t="shared" si="0"/>
        <v>17</v>
      </c>
      <c r="E22" s="286"/>
      <c r="F22" s="68"/>
      <c r="G22" s="286"/>
      <c r="H22" s="68"/>
    </row>
    <row r="23" spans="2:8">
      <c r="B23" s="248" t="s">
        <v>48</v>
      </c>
      <c r="C23" s="207">
        <f>(SLF!BH136/Pop!D21)*1000</f>
        <v>10051.116174368652</v>
      </c>
      <c r="D23" s="248">
        <f t="shared" si="0"/>
        <v>14</v>
      </c>
      <c r="E23" s="286"/>
      <c r="F23" s="68"/>
      <c r="G23" s="286"/>
      <c r="H23" s="68"/>
    </row>
    <row r="24" spans="2:8">
      <c r="B24" s="249" t="s">
        <v>49</v>
      </c>
      <c r="C24" s="206">
        <f>(SLF!BK136/Pop!D22)*1000</f>
        <v>7775.6110385803941</v>
      </c>
      <c r="D24" s="249">
        <f t="shared" si="0"/>
        <v>25</v>
      </c>
      <c r="E24" s="286"/>
      <c r="F24" s="68"/>
      <c r="G24" s="286"/>
      <c r="H24" s="68"/>
    </row>
    <row r="25" spans="2:8">
      <c r="B25" s="459" t="s">
        <v>50</v>
      </c>
      <c r="C25" s="207">
        <f>(SLF!BN136/Pop!D23)*1000</f>
        <v>5882.364352843274</v>
      </c>
      <c r="D25" s="459">
        <f t="shared" si="0"/>
        <v>42</v>
      </c>
      <c r="E25" s="286"/>
      <c r="F25" s="68"/>
      <c r="G25" s="286"/>
      <c r="H25" s="68"/>
    </row>
    <row r="26" spans="2:8">
      <c r="B26" s="249" t="s">
        <v>51</v>
      </c>
      <c r="C26" s="206">
        <f>(SLF!BQ136/Pop!D24)*1000</f>
        <v>9048.1029449329453</v>
      </c>
      <c r="D26" s="249">
        <f t="shared" si="0"/>
        <v>19</v>
      </c>
      <c r="E26" s="286"/>
      <c r="F26" s="68"/>
      <c r="G26" s="286"/>
      <c r="H26" s="68"/>
    </row>
    <row r="27" spans="2:8">
      <c r="B27" s="248" t="s">
        <v>52</v>
      </c>
      <c r="C27" s="207">
        <f>(SLF!BT136/Pop!D25)*1000</f>
        <v>14132.818202931965</v>
      </c>
      <c r="D27" s="248">
        <f t="shared" si="0"/>
        <v>2</v>
      </c>
      <c r="E27" s="286"/>
      <c r="F27" s="68"/>
      <c r="G27" s="286"/>
      <c r="H27" s="68"/>
    </row>
    <row r="28" spans="2:8">
      <c r="B28" s="456" t="s">
        <v>53</v>
      </c>
      <c r="C28" s="458">
        <f>(SLF!BW136/Pop!D26)*1000</f>
        <v>7219.8869998507489</v>
      </c>
      <c r="D28" s="456">
        <f t="shared" si="0"/>
        <v>32</v>
      </c>
      <c r="E28" s="286"/>
      <c r="F28" s="68"/>
      <c r="G28" s="286"/>
      <c r="H28" s="68"/>
    </row>
    <row r="29" spans="2:8">
      <c r="B29" s="248" t="s">
        <v>54</v>
      </c>
      <c r="C29" s="207">
        <f>(SLF!BZ136/Pop!D27)*1000</f>
        <v>9521.2067551998825</v>
      </c>
      <c r="D29" s="248">
        <f t="shared" si="0"/>
        <v>16</v>
      </c>
      <c r="E29" s="286"/>
      <c r="F29" s="68"/>
      <c r="G29" s="286"/>
      <c r="H29" s="68"/>
    </row>
    <row r="30" spans="2:8">
      <c r="B30" s="249" t="s">
        <v>55</v>
      </c>
      <c r="C30" s="206">
        <f>(SLF!CC136/Pop!D28)*1000</f>
        <v>4870.6225417379819</v>
      </c>
      <c r="D30" s="249">
        <f t="shared" si="0"/>
        <v>46</v>
      </c>
      <c r="E30" s="286"/>
      <c r="F30" s="68"/>
      <c r="G30" s="286"/>
      <c r="H30" s="68"/>
    </row>
    <row r="31" spans="2:8">
      <c r="B31" s="459" t="s">
        <v>56</v>
      </c>
      <c r="C31" s="207">
        <f>(SLF!CF136/Pop!D29)*1000</f>
        <v>7713.3812067291228</v>
      </c>
      <c r="D31" s="459">
        <f t="shared" si="0"/>
        <v>26</v>
      </c>
      <c r="E31" s="286"/>
      <c r="F31" s="68"/>
      <c r="G31" s="286"/>
      <c r="H31" s="68"/>
    </row>
    <row r="32" spans="2:8">
      <c r="B32" s="249" t="s">
        <v>57</v>
      </c>
      <c r="C32" s="206">
        <f>(SLF!CI136/Pop!D30)*1000</f>
        <v>5055.1909143567982</v>
      </c>
      <c r="D32" s="249">
        <f t="shared" si="0"/>
        <v>45</v>
      </c>
      <c r="E32" s="286"/>
      <c r="F32" s="68"/>
      <c r="G32" s="286"/>
      <c r="H32" s="68"/>
    </row>
    <row r="33" spans="2:8">
      <c r="B33" s="248" t="s">
        <v>58</v>
      </c>
      <c r="C33" s="207">
        <f>(SLF!CL136/Pop!D31)*1000</f>
        <v>8284.8603053335592</v>
      </c>
      <c r="D33" s="248">
        <f t="shared" si="0"/>
        <v>21</v>
      </c>
      <c r="E33" s="286"/>
      <c r="F33" s="68"/>
      <c r="G33" s="286"/>
      <c r="H33" s="68"/>
    </row>
    <row r="34" spans="2:8">
      <c r="B34" s="456" t="s">
        <v>59</v>
      </c>
      <c r="C34" s="458">
        <f>(SLF!CO136/Pop!D32)*1000</f>
        <v>9203.6229921561844</v>
      </c>
      <c r="D34" s="456">
        <f t="shared" si="0"/>
        <v>18</v>
      </c>
      <c r="E34" s="286"/>
      <c r="F34" s="68"/>
      <c r="G34" s="286"/>
      <c r="H34" s="68"/>
    </row>
    <row r="35" spans="2:8">
      <c r="B35" s="459" t="s">
        <v>60</v>
      </c>
      <c r="C35" s="207">
        <f>(SLF!CR136/Pop!D33)*1000</f>
        <v>7712.6837446759328</v>
      </c>
      <c r="D35" s="459">
        <f t="shared" si="0"/>
        <v>27</v>
      </c>
      <c r="E35" s="286"/>
      <c r="F35" s="68"/>
      <c r="G35" s="286"/>
      <c r="H35" s="68"/>
    </row>
    <row r="36" spans="2:8">
      <c r="B36" s="456" t="s">
        <v>61</v>
      </c>
      <c r="C36" s="458">
        <f>(SLF!CU136/Pop!D34)*1000</f>
        <v>10911.82311881711</v>
      </c>
      <c r="D36" s="456">
        <f t="shared" si="0"/>
        <v>10</v>
      </c>
      <c r="E36" s="286"/>
      <c r="F36" s="68"/>
      <c r="G36" s="286"/>
      <c r="H36" s="68"/>
    </row>
    <row r="37" spans="2:8">
      <c r="B37" s="248" t="s">
        <v>62</v>
      </c>
      <c r="C37" s="207">
        <f>(SLF!CX136/Pop!D35)*1000</f>
        <v>7550.5759782554178</v>
      </c>
      <c r="D37" s="248">
        <f t="shared" si="0"/>
        <v>29</v>
      </c>
      <c r="E37" s="286"/>
      <c r="F37" s="68"/>
      <c r="G37" s="286"/>
      <c r="H37" s="68"/>
    </row>
    <row r="38" spans="2:8">
      <c r="B38" s="456" t="s">
        <v>63</v>
      </c>
      <c r="C38" s="458">
        <f>(SLF!DA136/Pop!D36)*1000</f>
        <v>17878.59690091007</v>
      </c>
      <c r="D38" s="456">
        <f t="shared" si="0"/>
        <v>1</v>
      </c>
      <c r="E38" s="286"/>
      <c r="F38" s="68"/>
      <c r="G38" s="286"/>
      <c r="H38" s="68"/>
    </row>
    <row r="39" spans="2:8">
      <c r="B39" s="459" t="s">
        <v>64</v>
      </c>
      <c r="C39" s="207">
        <f>(SLF!DD136/Pop!D37)*1000</f>
        <v>4604.8868637301866</v>
      </c>
      <c r="D39" s="459">
        <f t="shared" ref="D39:D56" si="1">RANK(C39,$C$7:$C$56)</f>
        <v>48</v>
      </c>
      <c r="E39" s="286"/>
      <c r="F39" s="68"/>
      <c r="G39" s="286"/>
      <c r="H39" s="68"/>
    </row>
    <row r="40" spans="2:8">
      <c r="B40" s="456" t="s">
        <v>65</v>
      </c>
      <c r="C40" s="458">
        <f>(SLF!DG136/Pop!D38)*1000</f>
        <v>10583.712935792451</v>
      </c>
      <c r="D40" s="456">
        <f t="shared" si="1"/>
        <v>11</v>
      </c>
      <c r="E40" s="286"/>
      <c r="F40" s="68"/>
      <c r="G40" s="286"/>
      <c r="H40" s="68"/>
    </row>
    <row r="41" spans="2:8">
      <c r="B41" s="248" t="s">
        <v>66</v>
      </c>
      <c r="C41" s="207">
        <f>(SLF!DJ136/Pop!D39)*1000</f>
        <v>7515.8362017429672</v>
      </c>
      <c r="D41" s="248">
        <f t="shared" si="1"/>
        <v>30</v>
      </c>
      <c r="E41" s="286"/>
      <c r="F41" s="68"/>
      <c r="G41" s="286"/>
      <c r="H41" s="68"/>
    </row>
    <row r="42" spans="2:8">
      <c r="B42" s="456" t="s">
        <v>67</v>
      </c>
      <c r="C42" s="458">
        <f>(SLF!DM136/Pop!D40)*1000</f>
        <v>4758.8935168233047</v>
      </c>
      <c r="D42" s="456">
        <f t="shared" si="1"/>
        <v>47</v>
      </c>
      <c r="E42" s="286"/>
      <c r="F42" s="68"/>
      <c r="G42" s="286"/>
      <c r="H42" s="68"/>
    </row>
    <row r="43" spans="2:8">
      <c r="B43" s="459" t="s">
        <v>68</v>
      </c>
      <c r="C43" s="207">
        <f>(SLF!DP136/Pop!D41)*1000</f>
        <v>8566.9540191077394</v>
      </c>
      <c r="D43" s="459">
        <f t="shared" si="1"/>
        <v>20</v>
      </c>
      <c r="E43" s="286"/>
      <c r="F43" s="68"/>
      <c r="G43" s="286"/>
      <c r="H43" s="68"/>
    </row>
    <row r="44" spans="2:8">
      <c r="B44" s="249" t="s">
        <v>69</v>
      </c>
      <c r="C44" s="206">
        <f>(SLF!DS136/Pop!D42)*1000</f>
        <v>9605.5196507205728</v>
      </c>
      <c r="D44" s="249">
        <f t="shared" si="1"/>
        <v>15</v>
      </c>
      <c r="E44" s="286"/>
      <c r="F44" s="68"/>
      <c r="G44" s="286"/>
      <c r="H44" s="68"/>
    </row>
    <row r="45" spans="2:8">
      <c r="B45" s="248" t="s">
        <v>70</v>
      </c>
      <c r="C45" s="207">
        <f>(SLF!DV136/Pop!D43)*1000</f>
        <v>10994.702248775659</v>
      </c>
      <c r="D45" s="248">
        <f t="shared" si="1"/>
        <v>9</v>
      </c>
      <c r="E45" s="286"/>
      <c r="F45" s="68"/>
      <c r="G45" s="286"/>
      <c r="H45" s="68"/>
    </row>
    <row r="46" spans="2:8">
      <c r="B46" s="456" t="s">
        <v>71</v>
      </c>
      <c r="C46" s="458">
        <f>(SLF!DY136/Pop!D44)*1000</f>
        <v>7782.3052529674569</v>
      </c>
      <c r="D46" s="456">
        <f t="shared" si="1"/>
        <v>24</v>
      </c>
      <c r="E46" s="286"/>
      <c r="F46" s="68"/>
      <c r="G46" s="286"/>
      <c r="H46" s="68"/>
    </row>
    <row r="47" spans="2:8">
      <c r="B47" s="459" t="s">
        <v>72</v>
      </c>
      <c r="C47" s="207">
        <f>(SLF!EB136/Pop!D45)*1000</f>
        <v>7153.5705370291062</v>
      </c>
      <c r="D47" s="459">
        <f t="shared" si="1"/>
        <v>34</v>
      </c>
      <c r="E47" s="286"/>
      <c r="F47" s="68"/>
      <c r="G47" s="286"/>
      <c r="H47" s="68"/>
    </row>
    <row r="48" spans="2:8">
      <c r="B48" s="456" t="s">
        <v>73</v>
      </c>
      <c r="C48" s="458">
        <f>(SLF!EE136/Pop!D46)*1000</f>
        <v>6345.4163296711749</v>
      </c>
      <c r="D48" s="456">
        <f t="shared" si="1"/>
        <v>38</v>
      </c>
      <c r="E48" s="286"/>
      <c r="F48" s="68"/>
      <c r="G48" s="286"/>
      <c r="H48" s="68"/>
    </row>
    <row r="49" spans="1:8">
      <c r="A49" s="239"/>
      <c r="B49" s="459" t="s">
        <v>74</v>
      </c>
      <c r="C49" s="207">
        <f>(SLF!EH136/Pop!D47)*1000</f>
        <v>10226.692728667238</v>
      </c>
      <c r="D49" s="459">
        <f t="shared" si="1"/>
        <v>12</v>
      </c>
      <c r="E49" s="286"/>
      <c r="F49" s="68"/>
      <c r="G49" s="286"/>
      <c r="H49" s="68"/>
    </row>
    <row r="50" spans="1:8">
      <c r="A50" s="239"/>
      <c r="B50" s="249" t="s">
        <v>75</v>
      </c>
      <c r="C50" s="206">
        <f>(SLF!EK136/Pop!D48)*1000</f>
        <v>6676.0522803193435</v>
      </c>
      <c r="D50" s="249">
        <f t="shared" si="1"/>
        <v>36</v>
      </c>
      <c r="E50" s="286"/>
      <c r="F50" s="68"/>
      <c r="G50" s="286"/>
      <c r="H50" s="68"/>
    </row>
    <row r="51" spans="1:8">
      <c r="A51" s="239"/>
      <c r="B51" s="459" t="s">
        <v>76</v>
      </c>
      <c r="C51" s="207">
        <f>(SLF!EN136/Pop!D49)*1000</f>
        <v>7611.6760738161001</v>
      </c>
      <c r="D51" s="459">
        <f t="shared" si="1"/>
        <v>28</v>
      </c>
      <c r="E51" s="286"/>
      <c r="F51" s="68"/>
      <c r="G51" s="286"/>
      <c r="H51" s="68"/>
    </row>
    <row r="52" spans="1:8">
      <c r="A52" s="239"/>
      <c r="B52" s="249" t="s">
        <v>77</v>
      </c>
      <c r="C52" s="206">
        <f>(SLF!EQ136/Pop!D50)*1000</f>
        <v>7789.674015059526</v>
      </c>
      <c r="D52" s="249">
        <f t="shared" si="1"/>
        <v>23</v>
      </c>
      <c r="E52" s="286"/>
      <c r="F52" s="68"/>
      <c r="G52" s="286"/>
      <c r="H52" s="68"/>
    </row>
    <row r="53" spans="1:8">
      <c r="A53" s="239"/>
      <c r="B53" s="459" t="s">
        <v>78</v>
      </c>
      <c r="C53" s="207">
        <f>(SLF!ET136/Pop!D51)*1000</f>
        <v>11927.715316765407</v>
      </c>
      <c r="D53" s="459">
        <f t="shared" si="1"/>
        <v>6</v>
      </c>
      <c r="E53" s="286"/>
      <c r="F53" s="68"/>
      <c r="G53" s="286"/>
      <c r="H53" s="68"/>
    </row>
    <row r="54" spans="1:8">
      <c r="A54" s="239"/>
      <c r="B54" s="456" t="s">
        <v>79</v>
      </c>
      <c r="C54" s="458">
        <f>(SLF!EW136/Pop!D52)*1000</f>
        <v>6154.4070382290392</v>
      </c>
      <c r="D54" s="456">
        <f t="shared" si="1"/>
        <v>40</v>
      </c>
      <c r="E54" s="286"/>
      <c r="F54" s="68"/>
      <c r="G54" s="286"/>
      <c r="H54" s="68"/>
    </row>
    <row r="55" spans="1:8">
      <c r="A55" s="239"/>
      <c r="B55" s="459" t="s">
        <v>80</v>
      </c>
      <c r="C55" s="207">
        <f>(SLF!EZ136/Pop!D53)*1000</f>
        <v>7996.7990613342317</v>
      </c>
      <c r="D55" s="459">
        <f t="shared" si="1"/>
        <v>22</v>
      </c>
      <c r="E55" s="286"/>
      <c r="F55" s="68"/>
      <c r="G55" s="286"/>
      <c r="H55" s="68"/>
    </row>
    <row r="56" spans="1:8">
      <c r="A56" s="239"/>
      <c r="B56" s="249" t="s">
        <v>81</v>
      </c>
      <c r="C56" s="206">
        <f>(SLF!FC136/Pop!D54)*1000</f>
        <v>3416.0163334680637</v>
      </c>
      <c r="D56" s="249">
        <f t="shared" si="1"/>
        <v>50</v>
      </c>
      <c r="E56" s="286"/>
      <c r="F56" s="68"/>
      <c r="G56" s="286"/>
      <c r="H56" s="68"/>
    </row>
    <row r="57" spans="1:8">
      <c r="A57" s="239"/>
      <c r="B57" s="209" t="s">
        <v>82</v>
      </c>
      <c r="C57" s="207">
        <f>(SLF!AG136/Pop!D55)*1000</f>
        <v>21419.109920927538</v>
      </c>
      <c r="D57" s="211" t="str">
        <f>CONCATENATE("(",RANK(C57,$C$7:$C$57),")")</f>
        <v>(1)</v>
      </c>
      <c r="E57" s="286"/>
      <c r="F57" s="287"/>
      <c r="G57" s="286"/>
      <c r="H57" s="68"/>
    </row>
    <row r="58" spans="1:8">
      <c r="A58" s="239"/>
      <c r="B58" s="249"/>
      <c r="C58" s="239"/>
      <c r="D58" s="125"/>
      <c r="E58" s="239"/>
      <c r="F58" s="239"/>
      <c r="G58" s="239"/>
      <c r="H58" s="239"/>
    </row>
    <row r="59" spans="1:8" ht="72.75" customHeight="1">
      <c r="A59" s="727" t="s">
        <v>2363</v>
      </c>
      <c r="B59" s="727"/>
      <c r="C59" s="727"/>
      <c r="D59" s="727"/>
      <c r="E59" s="239"/>
      <c r="F59" s="239"/>
      <c r="G59" s="239"/>
      <c r="H59" s="239"/>
    </row>
    <row r="60" spans="1:8" ht="15" customHeight="1">
      <c r="A60" s="326"/>
      <c r="B60" s="326"/>
      <c r="C60" s="326"/>
      <c r="D60" s="326"/>
      <c r="E60" s="239"/>
      <c r="F60" s="239"/>
      <c r="G60" s="239"/>
      <c r="H60" s="239"/>
    </row>
    <row r="61" spans="1:8">
      <c r="A61" s="76" t="s">
        <v>2343</v>
      </c>
      <c r="B61" s="239"/>
      <c r="C61" s="239"/>
      <c r="D61" s="239"/>
      <c r="E61" s="239"/>
      <c r="F61" s="239"/>
      <c r="G61" s="239"/>
      <c r="H61" s="239"/>
    </row>
    <row r="65" spans="2:2">
      <c r="B65" s="239"/>
    </row>
    <row r="66" spans="2:2">
      <c r="B66" s="329"/>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4" workbookViewId="0">
      <selection activeCell="D31" sqref="D31"/>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0.1640625" style="239" bestFit="1" customWidth="1"/>
    <col min="7" max="7" width="11.33203125" style="239" customWidth="1"/>
    <col min="8" max="8" width="14.5" style="239" customWidth="1"/>
    <col min="9" max="9" width="11.6640625" style="239" customWidth="1"/>
    <col min="10" max="10" width="13.6640625" style="239" bestFit="1" customWidth="1"/>
    <col min="11" max="11" width="11.33203125" style="239" bestFit="1" customWidth="1"/>
    <col min="12" max="16384" width="9.33203125" style="239"/>
  </cols>
  <sheetData>
    <row r="1" spans="1:11" s="16" customFormat="1">
      <c r="B1" s="684" t="s">
        <v>464</v>
      </c>
      <c r="C1" s="684"/>
      <c r="D1" s="684"/>
    </row>
    <row r="2" spans="1:11" s="443" customFormat="1" ht="18">
      <c r="A2" s="700" t="s">
        <v>463</v>
      </c>
      <c r="B2" s="700"/>
      <c r="C2" s="700"/>
      <c r="D2" s="700"/>
      <c r="E2" s="700"/>
    </row>
    <row r="3" spans="1:11" s="53" customFormat="1" ht="18">
      <c r="B3" s="442"/>
      <c r="C3" s="442" t="s">
        <v>704</v>
      </c>
      <c r="D3" s="442"/>
      <c r="I3" s="257"/>
      <c r="J3" s="257"/>
      <c r="K3" s="257"/>
    </row>
    <row r="4" spans="1:11">
      <c r="B4" s="208"/>
    </row>
    <row r="5" spans="1:11" s="50" customFormat="1" ht="18">
      <c r="B5" s="216" t="s">
        <v>28</v>
      </c>
      <c r="C5" s="51" t="s">
        <v>462</v>
      </c>
      <c r="D5" s="51" t="s">
        <v>30</v>
      </c>
      <c r="G5" s="94"/>
      <c r="H5" s="94"/>
    </row>
    <row r="6" spans="1:11">
      <c r="B6" s="249" t="s">
        <v>32</v>
      </c>
      <c r="C6" s="303">
        <v>0.70899999999999996</v>
      </c>
      <c r="D6" s="456">
        <f>RANK(C6,$C$6:$C$55)</f>
        <v>26</v>
      </c>
    </row>
    <row r="7" spans="1:11">
      <c r="B7" s="248" t="s">
        <v>33</v>
      </c>
      <c r="C7" s="567">
        <v>0.66600000000000004</v>
      </c>
      <c r="D7" s="459">
        <f t="shared" ref="D7:D55" si="0">RANK(C7,$C$6:$C$55)</f>
        <v>30</v>
      </c>
    </row>
    <row r="8" spans="1:11">
      <c r="B8" s="249" t="s">
        <v>34</v>
      </c>
      <c r="C8" s="303">
        <v>0.622</v>
      </c>
      <c r="D8" s="456">
        <f t="shared" si="0"/>
        <v>39</v>
      </c>
      <c r="F8" s="425"/>
    </row>
    <row r="9" spans="1:11">
      <c r="B9" s="248" t="s">
        <v>35</v>
      </c>
      <c r="C9" s="567">
        <v>0.76900000000000002</v>
      </c>
      <c r="D9" s="459">
        <f t="shared" si="0"/>
        <v>21</v>
      </c>
      <c r="F9" s="425"/>
    </row>
    <row r="10" spans="1:11">
      <c r="B10" s="249" t="s">
        <v>36</v>
      </c>
      <c r="C10" s="303">
        <v>0.68899999999999995</v>
      </c>
      <c r="D10" s="456">
        <f t="shared" si="0"/>
        <v>27</v>
      </c>
      <c r="F10" s="425"/>
    </row>
    <row r="11" spans="1:11">
      <c r="B11" s="248" t="s">
        <v>37</v>
      </c>
      <c r="C11" s="567">
        <v>0.47099999999999997</v>
      </c>
      <c r="D11" s="459">
        <f t="shared" si="0"/>
        <v>46</v>
      </c>
    </row>
    <row r="12" spans="1:11">
      <c r="B12" s="249" t="s">
        <v>38</v>
      </c>
      <c r="C12" s="303">
        <v>0.45700000000000002</v>
      </c>
      <c r="D12" s="456">
        <f t="shared" si="0"/>
        <v>47</v>
      </c>
    </row>
    <row r="13" spans="1:11">
      <c r="B13" s="248" t="s">
        <v>39</v>
      </c>
      <c r="C13" s="567">
        <v>0.82799999999999996</v>
      </c>
      <c r="D13" s="459">
        <f t="shared" si="0"/>
        <v>11</v>
      </c>
    </row>
    <row r="14" spans="1:11">
      <c r="B14" s="249" t="s">
        <v>40</v>
      </c>
      <c r="C14" s="303">
        <v>0.79300000000000004</v>
      </c>
      <c r="D14" s="456">
        <f t="shared" si="0"/>
        <v>15</v>
      </c>
    </row>
    <row r="15" spans="1:11">
      <c r="B15" s="248" t="s">
        <v>41</v>
      </c>
      <c r="C15" s="567">
        <v>0.79200000000000004</v>
      </c>
      <c r="D15" s="459">
        <f t="shared" si="0"/>
        <v>16</v>
      </c>
    </row>
    <row r="16" spans="1:11">
      <c r="B16" s="249" t="s">
        <v>42</v>
      </c>
      <c r="C16" s="303">
        <v>0.54800000000000004</v>
      </c>
      <c r="D16" s="456">
        <f t="shared" si="0"/>
        <v>43</v>
      </c>
    </row>
    <row r="17" spans="2:4">
      <c r="B17" s="248" t="s">
        <v>43</v>
      </c>
      <c r="C17" s="567">
        <v>0.91300000000000003</v>
      </c>
      <c r="D17" s="459">
        <f t="shared" si="0"/>
        <v>5</v>
      </c>
    </row>
    <row r="18" spans="2:4">
      <c r="B18" s="249" t="s">
        <v>44</v>
      </c>
      <c r="C18" s="303">
        <v>0.38400000000000001</v>
      </c>
      <c r="D18" s="456">
        <f t="shared" si="0"/>
        <v>48</v>
      </c>
    </row>
    <row r="19" spans="2:4">
      <c r="B19" s="248" t="s">
        <v>45</v>
      </c>
      <c r="C19" s="567">
        <v>0.65</v>
      </c>
      <c r="D19" s="459">
        <f t="shared" si="0"/>
        <v>33</v>
      </c>
    </row>
    <row r="20" spans="2:4">
      <c r="B20" s="249" t="s">
        <v>46</v>
      </c>
      <c r="C20" s="303">
        <v>0.82299999999999995</v>
      </c>
      <c r="D20" s="456">
        <f t="shared" si="0"/>
        <v>12</v>
      </c>
    </row>
    <row r="21" spans="2:4">
      <c r="B21" s="248" t="s">
        <v>47</v>
      </c>
      <c r="C21" s="567">
        <v>0.67100000000000004</v>
      </c>
      <c r="D21" s="459">
        <f t="shared" si="0"/>
        <v>29</v>
      </c>
    </row>
    <row r="22" spans="2:4">
      <c r="B22" s="249" t="s">
        <v>48</v>
      </c>
      <c r="C22" s="303">
        <v>0.33900000000000002</v>
      </c>
      <c r="D22" s="456">
        <f t="shared" si="0"/>
        <v>50</v>
      </c>
    </row>
    <row r="23" spans="2:4">
      <c r="B23" s="248" t="s">
        <v>49</v>
      </c>
      <c r="C23" s="567">
        <v>0.65100000000000002</v>
      </c>
      <c r="D23" s="459">
        <f t="shared" si="0"/>
        <v>31</v>
      </c>
    </row>
    <row r="24" spans="2:4">
      <c r="B24" s="249" t="s">
        <v>50</v>
      </c>
      <c r="C24" s="303">
        <v>0.81899999999999995</v>
      </c>
      <c r="D24" s="456">
        <f t="shared" si="0"/>
        <v>13</v>
      </c>
    </row>
    <row r="25" spans="2:4">
      <c r="B25" s="248" t="s">
        <v>51</v>
      </c>
      <c r="C25" s="567">
        <v>0.68600000000000005</v>
      </c>
      <c r="D25" s="459">
        <f t="shared" si="0"/>
        <v>28</v>
      </c>
    </row>
    <row r="26" spans="2:4">
      <c r="B26" s="249" t="s">
        <v>52</v>
      </c>
      <c r="C26" s="303">
        <v>0.59899999999999998</v>
      </c>
      <c r="D26" s="456">
        <f t="shared" si="0"/>
        <v>41</v>
      </c>
    </row>
    <row r="27" spans="2:4">
      <c r="B27" s="248" t="s">
        <v>53</v>
      </c>
      <c r="C27" s="567">
        <v>0.65100000000000002</v>
      </c>
      <c r="D27" s="459">
        <f t="shared" si="0"/>
        <v>31</v>
      </c>
    </row>
    <row r="28" spans="2:4">
      <c r="B28" s="249" t="s">
        <v>54</v>
      </c>
      <c r="C28" s="303">
        <v>0.63300000000000001</v>
      </c>
      <c r="D28" s="456">
        <f t="shared" si="0"/>
        <v>36</v>
      </c>
    </row>
    <row r="29" spans="2:4">
      <c r="B29" s="248" t="s">
        <v>55</v>
      </c>
      <c r="C29" s="567">
        <v>0.61599999999999999</v>
      </c>
      <c r="D29" s="459">
        <f t="shared" si="0"/>
        <v>40</v>
      </c>
    </row>
    <row r="30" spans="2:4">
      <c r="B30" s="249" t="s">
        <v>56</v>
      </c>
      <c r="C30" s="303">
        <v>0.77900000000000003</v>
      </c>
      <c r="D30" s="456">
        <f t="shared" si="0"/>
        <v>18</v>
      </c>
    </row>
    <row r="31" spans="2:4">
      <c r="B31" s="248" t="s">
        <v>57</v>
      </c>
      <c r="C31" s="567">
        <v>0.72799999999999998</v>
      </c>
      <c r="D31" s="459">
        <f t="shared" si="0"/>
        <v>25</v>
      </c>
    </row>
    <row r="32" spans="2:4">
      <c r="B32" s="249" t="s">
        <v>58</v>
      </c>
      <c r="C32" s="303">
        <v>0.90200000000000002</v>
      </c>
      <c r="D32" s="456">
        <f t="shared" si="0"/>
        <v>8</v>
      </c>
    </row>
    <row r="33" spans="2:4">
      <c r="B33" s="248" t="s">
        <v>59</v>
      </c>
      <c r="C33" s="567">
        <v>0.74399999999999999</v>
      </c>
      <c r="D33" s="459">
        <f t="shared" si="0"/>
        <v>24</v>
      </c>
    </row>
    <row r="34" spans="2:4">
      <c r="B34" s="249" t="s">
        <v>60</v>
      </c>
      <c r="C34" s="303">
        <v>0.627</v>
      </c>
      <c r="D34" s="456">
        <f t="shared" si="0"/>
        <v>37</v>
      </c>
    </row>
    <row r="35" spans="2:4">
      <c r="B35" s="248" t="s">
        <v>61</v>
      </c>
      <c r="C35" s="567">
        <v>0.35799999999999998</v>
      </c>
      <c r="D35" s="459">
        <f t="shared" si="0"/>
        <v>49</v>
      </c>
    </row>
    <row r="36" spans="2:4">
      <c r="B36" s="249" t="s">
        <v>62</v>
      </c>
      <c r="C36" s="303">
        <v>0.625</v>
      </c>
      <c r="D36" s="456">
        <f t="shared" si="0"/>
        <v>38</v>
      </c>
    </row>
    <row r="37" spans="2:4">
      <c r="B37" s="248" t="s">
        <v>63</v>
      </c>
      <c r="C37" s="567">
        <v>0.94499999999999995</v>
      </c>
      <c r="D37" s="459">
        <f t="shared" si="0"/>
        <v>4</v>
      </c>
    </row>
    <row r="38" spans="2:4">
      <c r="B38" s="249" t="s">
        <v>64</v>
      </c>
      <c r="C38" s="303">
        <v>0.90700000000000003</v>
      </c>
      <c r="D38" s="456">
        <f t="shared" si="0"/>
        <v>6</v>
      </c>
    </row>
    <row r="39" spans="2:4">
      <c r="B39" s="248" t="s">
        <v>65</v>
      </c>
      <c r="C39" s="567">
        <v>0.63800000000000001</v>
      </c>
      <c r="D39" s="459">
        <f t="shared" si="0"/>
        <v>35</v>
      </c>
    </row>
    <row r="40" spans="2:4">
      <c r="B40" s="249" t="s">
        <v>66</v>
      </c>
      <c r="C40" s="303">
        <v>0.80100000000000005</v>
      </c>
      <c r="D40" s="456">
        <f t="shared" si="0"/>
        <v>14</v>
      </c>
    </row>
    <row r="41" spans="2:4">
      <c r="B41" s="248" t="s">
        <v>67</v>
      </c>
      <c r="C41" s="567">
        <v>0.77900000000000003</v>
      </c>
      <c r="D41" s="459">
        <f t="shared" si="0"/>
        <v>18</v>
      </c>
    </row>
    <row r="42" spans="2:4">
      <c r="B42" s="249" t="s">
        <v>68</v>
      </c>
      <c r="C42" s="303">
        <v>0.83099999999999996</v>
      </c>
      <c r="D42" s="456">
        <f t="shared" si="0"/>
        <v>10</v>
      </c>
    </row>
    <row r="43" spans="2:4">
      <c r="B43" s="248" t="s">
        <v>69</v>
      </c>
      <c r="C43" s="567">
        <v>0.55300000000000005</v>
      </c>
      <c r="D43" s="459">
        <f t="shared" si="0"/>
        <v>42</v>
      </c>
    </row>
    <row r="44" spans="2:4">
      <c r="B44" s="249" t="s">
        <v>70</v>
      </c>
      <c r="C44" s="303">
        <v>0.53700000000000003</v>
      </c>
      <c r="D44" s="456">
        <f t="shared" si="0"/>
        <v>45</v>
      </c>
    </row>
    <row r="45" spans="2:4">
      <c r="B45" s="248" t="s">
        <v>71</v>
      </c>
      <c r="C45" s="567">
        <v>0.54300000000000004</v>
      </c>
      <c r="D45" s="459">
        <f t="shared" si="0"/>
        <v>44</v>
      </c>
    </row>
    <row r="46" spans="2:4">
      <c r="B46" s="249" t="s">
        <v>72</v>
      </c>
      <c r="C46" s="303">
        <v>1.0009999999999999</v>
      </c>
      <c r="D46" s="456">
        <f t="shared" si="0"/>
        <v>2</v>
      </c>
    </row>
    <row r="47" spans="2:4">
      <c r="B47" s="248" t="s">
        <v>73</v>
      </c>
      <c r="C47" s="567">
        <v>0.96499999999999997</v>
      </c>
      <c r="D47" s="459">
        <f t="shared" si="0"/>
        <v>3</v>
      </c>
    </row>
    <row r="48" spans="2:4">
      <c r="B48" s="249" t="s">
        <v>74</v>
      </c>
      <c r="C48" s="303">
        <v>0.76100000000000001</v>
      </c>
      <c r="D48" s="456">
        <f t="shared" si="0"/>
        <v>22</v>
      </c>
    </row>
    <row r="49" spans="1:4">
      <c r="B49" s="248" t="s">
        <v>75</v>
      </c>
      <c r="C49" s="567">
        <v>0.90300000000000002</v>
      </c>
      <c r="D49" s="459">
        <f t="shared" si="0"/>
        <v>7</v>
      </c>
    </row>
    <row r="50" spans="1:4">
      <c r="B50" s="249" t="s">
        <v>76</v>
      </c>
      <c r="C50" s="303">
        <v>0.64300000000000002</v>
      </c>
      <c r="D50" s="456">
        <f t="shared" si="0"/>
        <v>34</v>
      </c>
    </row>
    <row r="51" spans="1:4">
      <c r="B51" s="248" t="s">
        <v>77</v>
      </c>
      <c r="C51" s="567">
        <v>0.77200000000000002</v>
      </c>
      <c r="D51" s="459">
        <f t="shared" si="0"/>
        <v>20</v>
      </c>
    </row>
    <row r="52" spans="1:4">
      <c r="B52" s="249" t="s">
        <v>78</v>
      </c>
      <c r="C52" s="303">
        <v>0.89600000000000002</v>
      </c>
      <c r="D52" s="456">
        <f t="shared" si="0"/>
        <v>9</v>
      </c>
    </row>
    <row r="53" spans="1:4">
      <c r="B53" s="248" t="s">
        <v>79</v>
      </c>
      <c r="C53" s="567">
        <v>0.78900000000000003</v>
      </c>
      <c r="D53" s="459">
        <f t="shared" si="0"/>
        <v>17</v>
      </c>
    </row>
    <row r="54" spans="1:4">
      <c r="B54" s="249" t="s">
        <v>80</v>
      </c>
      <c r="C54" s="303">
        <v>1.026</v>
      </c>
      <c r="D54" s="456">
        <f t="shared" si="0"/>
        <v>1</v>
      </c>
    </row>
    <row r="55" spans="1:4">
      <c r="B55" s="248" t="s">
        <v>81</v>
      </c>
      <c r="C55" s="567">
        <v>0.75900000000000001</v>
      </c>
      <c r="D55" s="459">
        <f t="shared" si="0"/>
        <v>23</v>
      </c>
    </row>
    <row r="56" spans="1:4">
      <c r="B56" s="214"/>
      <c r="C56" s="504"/>
      <c r="D56" s="505"/>
    </row>
    <row r="58" spans="1:4">
      <c r="A58" s="451" t="s">
        <v>2247</v>
      </c>
    </row>
    <row r="59" spans="1:4">
      <c r="A59" s="249"/>
    </row>
    <row r="60" spans="1:4">
      <c r="A60" s="249"/>
    </row>
    <row r="61" spans="1:4">
      <c r="A61" s="740" t="s">
        <v>2166</v>
      </c>
      <c r="B61" s="740"/>
      <c r="C61" s="740"/>
    </row>
    <row r="62" spans="1:4">
      <c r="A62" s="740"/>
      <c r="B62" s="740"/>
      <c r="C62" s="740"/>
    </row>
    <row r="65" spans="2:2">
      <c r="B65" s="444"/>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D31" sqref="D31"/>
    </sheetView>
  </sheetViews>
  <sheetFormatPr baseColWidth="10" defaultColWidth="9.33203125" defaultRowHeight="14"/>
  <cols>
    <col min="1" max="1" width="15.6640625" style="239" customWidth="1"/>
    <col min="2" max="2" width="11" style="239" customWidth="1"/>
    <col min="3" max="3" width="20.6640625" style="239" customWidth="1"/>
    <col min="4" max="4" width="12.5" style="239" customWidth="1"/>
    <col min="5" max="5" width="15.6640625" style="239" customWidth="1"/>
    <col min="6" max="6" width="9.33203125" style="239"/>
    <col min="7" max="7" width="13.33203125" style="239" customWidth="1"/>
    <col min="8" max="8" width="21.5" style="239" customWidth="1"/>
    <col min="9" max="9" width="13.33203125" style="239" customWidth="1"/>
    <col min="10" max="10" width="18.6640625" style="239" customWidth="1"/>
    <col min="11" max="11" width="18.33203125" style="239" customWidth="1"/>
    <col min="12" max="16384" width="9.33203125" style="239"/>
  </cols>
  <sheetData>
    <row r="1" spans="1:9" s="16" customFormat="1">
      <c r="B1" s="684" t="s">
        <v>460</v>
      </c>
      <c r="C1" s="684"/>
      <c r="D1" s="684"/>
    </row>
    <row r="2" spans="1:9" s="53" customFormat="1" ht="18">
      <c r="A2" s="700" t="s">
        <v>361</v>
      </c>
      <c r="B2" s="700"/>
      <c r="C2" s="700"/>
      <c r="D2" s="700"/>
      <c r="E2" s="700"/>
    </row>
    <row r="3" spans="1:9" s="53" customFormat="1" ht="18">
      <c r="B3" s="704" t="str">
        <f>CONCATENATE("Calendar Year ",Pop!G1)</f>
        <v>Calendar Year 2018</v>
      </c>
      <c r="C3" s="704"/>
      <c r="D3" s="704"/>
    </row>
    <row r="5" spans="1:9" s="50" customFormat="1" ht="15" customHeight="1">
      <c r="B5" s="216" t="s">
        <v>28</v>
      </c>
      <c r="C5" s="107" t="s">
        <v>444</v>
      </c>
      <c r="D5" s="107" t="s">
        <v>30</v>
      </c>
      <c r="F5" s="106"/>
    </row>
    <row r="6" spans="1:9">
      <c r="B6" s="239" t="s">
        <v>31</v>
      </c>
      <c r="C6" s="458">
        <v>54446</v>
      </c>
      <c r="D6" s="105"/>
      <c r="F6" s="288"/>
      <c r="G6" s="289"/>
      <c r="H6" s="204"/>
    </row>
    <row r="7" spans="1:9">
      <c r="B7" s="248" t="s">
        <v>32</v>
      </c>
      <c r="C7" s="460">
        <v>42238</v>
      </c>
      <c r="D7" s="248">
        <f>RANK(C7,$C$7:$C$56)</f>
        <v>47</v>
      </c>
      <c r="F7" s="288"/>
      <c r="G7" s="289"/>
      <c r="H7" s="204"/>
    </row>
    <row r="8" spans="1:9">
      <c r="B8" s="249" t="s">
        <v>33</v>
      </c>
      <c r="C8" s="457">
        <v>59420</v>
      </c>
      <c r="D8" s="249">
        <f t="shared" ref="D8:D56" si="0">RANK(C8,$C$7:$C$56)</f>
        <v>10</v>
      </c>
      <c r="F8" s="288"/>
      <c r="G8" s="289"/>
      <c r="H8" s="204"/>
    </row>
    <row r="9" spans="1:9">
      <c r="B9" s="248" t="s">
        <v>34</v>
      </c>
      <c r="C9" s="460">
        <v>44329</v>
      </c>
      <c r="D9" s="248">
        <f t="shared" si="0"/>
        <v>42</v>
      </c>
      <c r="F9" s="288"/>
      <c r="G9" s="289"/>
      <c r="H9" s="204"/>
    </row>
    <row r="10" spans="1:9">
      <c r="B10" s="249" t="s">
        <v>35</v>
      </c>
      <c r="C10" s="457">
        <v>43233</v>
      </c>
      <c r="D10" s="249">
        <f t="shared" si="0"/>
        <v>45</v>
      </c>
      <c r="F10" s="425"/>
      <c r="G10" s="289"/>
      <c r="H10" s="204"/>
    </row>
    <row r="11" spans="1:9">
      <c r="B11" s="248" t="s">
        <v>36</v>
      </c>
      <c r="C11" s="460">
        <v>63557</v>
      </c>
      <c r="D11" s="248">
        <f t="shared" si="0"/>
        <v>5</v>
      </c>
      <c r="F11" s="288"/>
      <c r="G11" s="289"/>
      <c r="H11" s="204"/>
    </row>
    <row r="12" spans="1:9">
      <c r="B12" s="249" t="s">
        <v>37</v>
      </c>
      <c r="C12" s="457">
        <v>58456</v>
      </c>
      <c r="D12" s="249">
        <f t="shared" si="0"/>
        <v>11</v>
      </c>
      <c r="F12" s="288"/>
      <c r="G12" s="289"/>
      <c r="H12" s="204"/>
      <c r="I12" s="239" t="s">
        <v>93</v>
      </c>
    </row>
    <row r="13" spans="1:9">
      <c r="B13" s="248" t="s">
        <v>38</v>
      </c>
      <c r="C13" s="460">
        <v>76456</v>
      </c>
      <c r="D13" s="248">
        <f t="shared" si="0"/>
        <v>1</v>
      </c>
      <c r="F13" s="288"/>
      <c r="G13" s="289"/>
      <c r="H13" s="204"/>
    </row>
    <row r="14" spans="1:9">
      <c r="B14" s="249" t="s">
        <v>39</v>
      </c>
      <c r="C14" s="457">
        <v>52507</v>
      </c>
      <c r="D14" s="249">
        <f t="shared" si="0"/>
        <v>21</v>
      </c>
      <c r="F14" s="288"/>
      <c r="G14" s="289"/>
      <c r="H14" s="204"/>
    </row>
    <row r="15" spans="1:9">
      <c r="B15" s="248" t="s">
        <v>40</v>
      </c>
      <c r="C15" s="460">
        <v>50070</v>
      </c>
      <c r="D15" s="248">
        <f t="shared" si="0"/>
        <v>28</v>
      </c>
      <c r="F15" s="288"/>
      <c r="G15" s="289"/>
      <c r="H15" s="204"/>
    </row>
    <row r="16" spans="1:9">
      <c r="B16" s="249" t="s">
        <v>41</v>
      </c>
      <c r="C16" s="457">
        <v>46482</v>
      </c>
      <c r="D16" s="249">
        <f t="shared" si="0"/>
        <v>37</v>
      </c>
      <c r="F16" s="288"/>
      <c r="G16" s="289"/>
      <c r="H16" s="204"/>
    </row>
    <row r="17" spans="2:8">
      <c r="B17" s="248" t="s">
        <v>42</v>
      </c>
      <c r="C17" s="460">
        <v>55418</v>
      </c>
      <c r="D17" s="248">
        <f t="shared" si="0"/>
        <v>17</v>
      </c>
      <c r="F17" s="288"/>
      <c r="G17" s="289"/>
      <c r="H17" s="204"/>
    </row>
    <row r="18" spans="2:8">
      <c r="B18" s="249" t="s">
        <v>43</v>
      </c>
      <c r="C18" s="457">
        <v>43901</v>
      </c>
      <c r="D18" s="249">
        <f t="shared" si="0"/>
        <v>43</v>
      </c>
      <c r="F18" s="288"/>
      <c r="G18" s="289"/>
      <c r="H18" s="204"/>
    </row>
    <row r="19" spans="2:8">
      <c r="B19" s="248" t="s">
        <v>44</v>
      </c>
      <c r="C19" s="460">
        <v>56839</v>
      </c>
      <c r="D19" s="248">
        <f t="shared" si="0"/>
        <v>14</v>
      </c>
      <c r="F19" s="288"/>
      <c r="G19" s="289"/>
      <c r="H19" s="204"/>
    </row>
    <row r="20" spans="2:8">
      <c r="B20" s="249" t="s">
        <v>45</v>
      </c>
      <c r="C20" s="457">
        <v>47149</v>
      </c>
      <c r="D20" s="249">
        <f t="shared" si="0"/>
        <v>35</v>
      </c>
      <c r="F20" s="288"/>
      <c r="G20" s="289"/>
      <c r="H20" s="204"/>
    </row>
    <row r="21" spans="2:8">
      <c r="B21" s="248" t="s">
        <v>46</v>
      </c>
      <c r="C21" s="460">
        <v>50124</v>
      </c>
      <c r="D21" s="248">
        <f t="shared" si="0"/>
        <v>27</v>
      </c>
      <c r="F21" s="288"/>
      <c r="G21" s="289"/>
      <c r="H21" s="204"/>
    </row>
    <row r="22" spans="2:8">
      <c r="B22" s="249" t="s">
        <v>47</v>
      </c>
      <c r="C22" s="457">
        <v>51471</v>
      </c>
      <c r="D22" s="249">
        <f t="shared" si="0"/>
        <v>24</v>
      </c>
      <c r="F22" s="288"/>
      <c r="G22" s="289"/>
      <c r="H22" s="204"/>
    </row>
    <row r="23" spans="2:8">
      <c r="B23" s="248" t="s">
        <v>48</v>
      </c>
      <c r="C23" s="460">
        <v>42458</v>
      </c>
      <c r="D23" s="248">
        <f t="shared" si="0"/>
        <v>46</v>
      </c>
      <c r="F23" s="288"/>
      <c r="G23" s="289"/>
      <c r="H23" s="204"/>
    </row>
    <row r="24" spans="2:8">
      <c r="B24" s="249" t="s">
        <v>49</v>
      </c>
      <c r="C24" s="457">
        <v>46242</v>
      </c>
      <c r="D24" s="249">
        <f t="shared" si="0"/>
        <v>39</v>
      </c>
      <c r="F24" s="288"/>
      <c r="G24" s="289"/>
      <c r="H24" s="204"/>
    </row>
    <row r="25" spans="2:8">
      <c r="B25" s="248" t="s">
        <v>50</v>
      </c>
      <c r="C25" s="460">
        <v>48905</v>
      </c>
      <c r="D25" s="248">
        <f t="shared" si="0"/>
        <v>30</v>
      </c>
      <c r="F25" s="288"/>
      <c r="G25" s="289"/>
      <c r="H25" s="204"/>
    </row>
    <row r="26" spans="2:8">
      <c r="B26" s="249" t="s">
        <v>51</v>
      </c>
      <c r="C26" s="457">
        <v>63354</v>
      </c>
      <c r="D26" s="249">
        <f t="shared" si="0"/>
        <v>6</v>
      </c>
      <c r="F26" s="288"/>
      <c r="G26" s="289"/>
      <c r="H26" s="204"/>
    </row>
    <row r="27" spans="2:8">
      <c r="B27" s="248" t="s">
        <v>52</v>
      </c>
      <c r="C27" s="460">
        <v>71683</v>
      </c>
      <c r="D27" s="248">
        <f t="shared" si="0"/>
        <v>2</v>
      </c>
      <c r="F27" s="288"/>
      <c r="G27" s="289"/>
      <c r="H27" s="204"/>
    </row>
    <row r="28" spans="2:8">
      <c r="B28" s="249" t="s">
        <v>53</v>
      </c>
      <c r="C28" s="457">
        <v>48423</v>
      </c>
      <c r="D28" s="249">
        <f t="shared" si="0"/>
        <v>32</v>
      </c>
      <c r="F28" s="288"/>
      <c r="G28" s="289"/>
      <c r="H28" s="204"/>
    </row>
    <row r="29" spans="2:8">
      <c r="B29" s="248" t="s">
        <v>54</v>
      </c>
      <c r="C29" s="460">
        <v>57515</v>
      </c>
      <c r="D29" s="248">
        <f t="shared" si="0"/>
        <v>13</v>
      </c>
      <c r="F29" s="288"/>
      <c r="G29" s="289"/>
      <c r="H29" s="204"/>
    </row>
    <row r="30" spans="2:8">
      <c r="B30" s="249" t="s">
        <v>55</v>
      </c>
      <c r="C30" s="457">
        <v>37834</v>
      </c>
      <c r="D30" s="249">
        <f t="shared" si="0"/>
        <v>50</v>
      </c>
      <c r="F30" s="288"/>
      <c r="G30" s="289"/>
      <c r="H30" s="204"/>
    </row>
    <row r="31" spans="2:8">
      <c r="B31" s="248" t="s">
        <v>56</v>
      </c>
      <c r="C31" s="460">
        <v>47746</v>
      </c>
      <c r="D31" s="248">
        <f t="shared" si="0"/>
        <v>33</v>
      </c>
      <c r="F31" s="288"/>
      <c r="G31" s="289"/>
      <c r="H31" s="204"/>
    </row>
    <row r="32" spans="2:8">
      <c r="B32" s="249" t="s">
        <v>57</v>
      </c>
      <c r="C32" s="457">
        <v>47538</v>
      </c>
      <c r="D32" s="249">
        <f t="shared" si="0"/>
        <v>34</v>
      </c>
      <c r="F32" s="288"/>
      <c r="G32" s="289"/>
      <c r="H32" s="204"/>
    </row>
    <row r="33" spans="2:8">
      <c r="B33" s="248" t="s">
        <v>58</v>
      </c>
      <c r="C33" s="460">
        <v>53263</v>
      </c>
      <c r="D33" s="248">
        <f t="shared" si="0"/>
        <v>20</v>
      </c>
      <c r="F33" s="288"/>
      <c r="G33" s="289"/>
      <c r="H33" s="204"/>
    </row>
    <row r="34" spans="2:8">
      <c r="B34" s="249" t="s">
        <v>59</v>
      </c>
      <c r="C34" s="457">
        <v>49176</v>
      </c>
      <c r="D34" s="249">
        <f t="shared" si="0"/>
        <v>29</v>
      </c>
      <c r="F34" s="288"/>
      <c r="G34" s="289"/>
      <c r="H34" s="204"/>
    </row>
    <row r="35" spans="2:8">
      <c r="B35" s="248" t="s">
        <v>60</v>
      </c>
      <c r="C35" s="460">
        <v>61294</v>
      </c>
      <c r="D35" s="248">
        <f t="shared" si="0"/>
        <v>8</v>
      </c>
      <c r="F35" s="288"/>
      <c r="G35" s="289"/>
      <c r="H35" s="204"/>
    </row>
    <row r="36" spans="2:8">
      <c r="B36" s="249" t="s">
        <v>61</v>
      </c>
      <c r="C36" s="457">
        <v>68236</v>
      </c>
      <c r="D36" s="249">
        <f t="shared" si="0"/>
        <v>4</v>
      </c>
      <c r="F36" s="288"/>
      <c r="G36" s="289"/>
      <c r="H36" s="204"/>
    </row>
    <row r="37" spans="2:8">
      <c r="B37" s="248" t="s">
        <v>62</v>
      </c>
      <c r="C37" s="460">
        <v>41609</v>
      </c>
      <c r="D37" s="248">
        <f t="shared" si="0"/>
        <v>48</v>
      </c>
      <c r="F37" s="288"/>
      <c r="G37" s="289"/>
      <c r="H37" s="204"/>
    </row>
    <row r="38" spans="2:8">
      <c r="B38" s="249" t="s">
        <v>63</v>
      </c>
      <c r="C38" s="457">
        <v>68668</v>
      </c>
      <c r="D38" s="249">
        <f t="shared" si="0"/>
        <v>3</v>
      </c>
      <c r="F38" s="288"/>
      <c r="G38" s="289"/>
      <c r="H38" s="204"/>
    </row>
    <row r="39" spans="2:8">
      <c r="B39" s="248" t="s">
        <v>64</v>
      </c>
      <c r="C39" s="460">
        <v>46117</v>
      </c>
      <c r="D39" s="248">
        <f t="shared" si="0"/>
        <v>41</v>
      </c>
      <c r="F39" s="288"/>
      <c r="G39" s="289"/>
      <c r="H39" s="204"/>
    </row>
    <row r="40" spans="2:8">
      <c r="B40" s="249" t="s">
        <v>65</v>
      </c>
      <c r="C40" s="457">
        <v>55452</v>
      </c>
      <c r="D40" s="249">
        <f t="shared" si="0"/>
        <v>16</v>
      </c>
      <c r="F40" s="288"/>
      <c r="G40" s="289"/>
      <c r="H40" s="204"/>
    </row>
    <row r="41" spans="2:8">
      <c r="B41" s="248" t="s">
        <v>66</v>
      </c>
      <c r="C41" s="460">
        <v>48739</v>
      </c>
      <c r="D41" s="248">
        <f t="shared" si="0"/>
        <v>31</v>
      </c>
      <c r="F41" s="288"/>
      <c r="G41" s="289"/>
      <c r="H41" s="204"/>
    </row>
    <row r="42" spans="2:8">
      <c r="B42" s="249" t="s">
        <v>67</v>
      </c>
      <c r="C42" s="457">
        <v>46233</v>
      </c>
      <c r="D42" s="249">
        <f t="shared" si="0"/>
        <v>40</v>
      </c>
      <c r="F42" s="288"/>
      <c r="G42" s="289"/>
      <c r="H42" s="204"/>
    </row>
    <row r="43" spans="2:8">
      <c r="B43" s="248" t="s">
        <v>68</v>
      </c>
      <c r="C43" s="460">
        <v>50843</v>
      </c>
      <c r="D43" s="248">
        <f t="shared" si="0"/>
        <v>25</v>
      </c>
      <c r="F43" s="288"/>
      <c r="G43" s="289"/>
      <c r="H43" s="204"/>
    </row>
    <row r="44" spans="2:8">
      <c r="B44" s="249" t="s">
        <v>69</v>
      </c>
      <c r="C44" s="457">
        <v>56225</v>
      </c>
      <c r="D44" s="249">
        <f t="shared" si="0"/>
        <v>15</v>
      </c>
      <c r="F44" s="288"/>
      <c r="G44" s="289"/>
      <c r="H44" s="204"/>
    </row>
    <row r="45" spans="2:8">
      <c r="B45" s="248" t="s">
        <v>70</v>
      </c>
      <c r="C45" s="460">
        <v>54850</v>
      </c>
      <c r="D45" s="248">
        <f t="shared" si="0"/>
        <v>18</v>
      </c>
      <c r="F45" s="288"/>
      <c r="G45" s="289"/>
      <c r="H45" s="204"/>
    </row>
    <row r="46" spans="2:8">
      <c r="B46" s="249" t="s">
        <v>71</v>
      </c>
      <c r="C46" s="457">
        <v>43702</v>
      </c>
      <c r="D46" s="249">
        <f t="shared" si="0"/>
        <v>44</v>
      </c>
      <c r="F46" s="288"/>
      <c r="G46" s="289"/>
      <c r="H46" s="204"/>
    </row>
    <row r="47" spans="2:8">
      <c r="B47" s="248" t="s">
        <v>72</v>
      </c>
      <c r="C47" s="460">
        <v>52216</v>
      </c>
      <c r="D47" s="248">
        <f t="shared" si="0"/>
        <v>22</v>
      </c>
      <c r="F47" s="288"/>
      <c r="G47" s="289"/>
      <c r="H47" s="204"/>
    </row>
    <row r="48" spans="2:8">
      <c r="B48" s="249" t="s">
        <v>73</v>
      </c>
      <c r="C48" s="457">
        <v>46900</v>
      </c>
      <c r="D48" s="249">
        <f t="shared" si="0"/>
        <v>36</v>
      </c>
      <c r="F48" s="288"/>
      <c r="G48" s="289"/>
      <c r="H48" s="204"/>
    </row>
    <row r="49" spans="1:8">
      <c r="B49" s="248" t="s">
        <v>74</v>
      </c>
      <c r="C49" s="460">
        <v>50355</v>
      </c>
      <c r="D49" s="248">
        <f t="shared" si="0"/>
        <v>26</v>
      </c>
      <c r="F49" s="288"/>
      <c r="G49" s="289"/>
      <c r="H49" s="204"/>
    </row>
    <row r="50" spans="1:8">
      <c r="B50" s="249" t="s">
        <v>75</v>
      </c>
      <c r="C50" s="457">
        <v>46320</v>
      </c>
      <c r="D50" s="249">
        <f t="shared" si="0"/>
        <v>38</v>
      </c>
      <c r="F50" s="288"/>
      <c r="G50" s="289"/>
      <c r="H50" s="204"/>
    </row>
    <row r="51" spans="1:8">
      <c r="B51" s="248" t="s">
        <v>76</v>
      </c>
      <c r="C51" s="460">
        <v>54173</v>
      </c>
      <c r="D51" s="248">
        <f t="shared" si="0"/>
        <v>19</v>
      </c>
      <c r="F51" s="288"/>
      <c r="G51" s="289"/>
      <c r="H51" s="204"/>
    </row>
    <row r="52" spans="1:8">
      <c r="B52" s="249" t="s">
        <v>77</v>
      </c>
      <c r="C52" s="457">
        <v>57799</v>
      </c>
      <c r="D52" s="249">
        <f t="shared" si="0"/>
        <v>12</v>
      </c>
      <c r="F52" s="288"/>
      <c r="G52" s="289"/>
      <c r="H52" s="204"/>
    </row>
    <row r="53" spans="1:8">
      <c r="B53" s="248" t="s">
        <v>78</v>
      </c>
      <c r="C53" s="460">
        <v>62026</v>
      </c>
      <c r="D53" s="248">
        <f t="shared" si="0"/>
        <v>7</v>
      </c>
      <c r="F53" s="288"/>
      <c r="G53" s="289"/>
      <c r="H53" s="204"/>
    </row>
    <row r="54" spans="1:8">
      <c r="B54" s="249" t="s">
        <v>79</v>
      </c>
      <c r="C54" s="457">
        <v>40873</v>
      </c>
      <c r="D54" s="249">
        <f t="shared" si="0"/>
        <v>49</v>
      </c>
      <c r="F54" s="288"/>
      <c r="G54" s="289"/>
      <c r="H54" s="204"/>
    </row>
    <row r="55" spans="1:8">
      <c r="B55" s="248" t="s">
        <v>80</v>
      </c>
      <c r="C55" s="460">
        <v>51592</v>
      </c>
      <c r="D55" s="248">
        <f t="shared" si="0"/>
        <v>23</v>
      </c>
      <c r="F55" s="288"/>
      <c r="G55" s="289"/>
      <c r="H55" s="204"/>
    </row>
    <row r="56" spans="1:8">
      <c r="B56" s="249" t="s">
        <v>81</v>
      </c>
      <c r="C56" s="457">
        <v>60361</v>
      </c>
      <c r="D56" s="249">
        <f t="shared" si="0"/>
        <v>9</v>
      </c>
      <c r="F56" s="288"/>
      <c r="G56" s="289"/>
      <c r="H56" s="204"/>
    </row>
    <row r="57" spans="1:8">
      <c r="B57" s="248" t="s">
        <v>82</v>
      </c>
      <c r="C57" s="460">
        <v>82005</v>
      </c>
      <c r="D57" s="211" t="str">
        <f>CONCATENATE("(",RANK(C57,$C$7:$C$57),")")</f>
        <v>(1)</v>
      </c>
      <c r="F57" s="288"/>
      <c r="G57" s="289"/>
      <c r="H57" s="204"/>
    </row>
    <row r="58" spans="1:8">
      <c r="G58" s="204"/>
      <c r="H58" s="239" t="s">
        <v>93</v>
      </c>
    </row>
    <row r="59" spans="1:8" ht="74.25" customHeight="1">
      <c r="A59" s="727" t="s">
        <v>445</v>
      </c>
      <c r="B59" s="727"/>
      <c r="C59" s="727"/>
      <c r="D59" s="727"/>
      <c r="H59" s="239" t="s">
        <v>93</v>
      </c>
    </row>
    <row r="60" spans="1:8" ht="15" customHeight="1">
      <c r="A60" s="387"/>
      <c r="B60" s="387"/>
      <c r="C60" s="387"/>
      <c r="D60" s="387"/>
      <c r="H60" s="239" t="s">
        <v>93</v>
      </c>
    </row>
    <row r="61" spans="1:8">
      <c r="A61" s="239" t="s">
        <v>2373</v>
      </c>
      <c r="H61" s="239" t="s">
        <v>93</v>
      </c>
    </row>
    <row r="62" spans="1:8">
      <c r="H62" s="239" t="s">
        <v>93</v>
      </c>
    </row>
    <row r="63" spans="1:8">
      <c r="H63" s="239" t="s">
        <v>93</v>
      </c>
    </row>
    <row r="64" spans="1:8">
      <c r="H64" s="239" t="s">
        <v>93</v>
      </c>
    </row>
    <row r="65" spans="2:8">
      <c r="B65" s="389"/>
      <c r="H65" s="239" t="s">
        <v>93</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D31" sqref="D31"/>
    </sheetView>
  </sheetViews>
  <sheetFormatPr baseColWidth="10" defaultColWidth="9.33203125" defaultRowHeight="14"/>
  <cols>
    <col min="1" max="1" width="15.6640625" style="451" customWidth="1"/>
    <col min="2" max="2" width="11.33203125" style="451" customWidth="1"/>
    <col min="3" max="3" width="13.5" style="451" customWidth="1"/>
    <col min="4" max="4" width="12.6640625" style="451" customWidth="1"/>
    <col min="5" max="5" width="15.6640625" style="451" customWidth="1"/>
    <col min="6" max="6" width="10.1640625" style="451" bestFit="1" customWidth="1"/>
    <col min="7" max="16384" width="9.33203125" style="451"/>
  </cols>
  <sheetData>
    <row r="1" spans="1:7" s="447" customFormat="1">
      <c r="B1" s="684" t="s">
        <v>461</v>
      </c>
      <c r="C1" s="684"/>
      <c r="D1" s="684"/>
    </row>
    <row r="2" spans="1:7" s="449" customFormat="1" ht="18">
      <c r="A2" s="741" t="s">
        <v>447</v>
      </c>
      <c r="B2" s="741"/>
      <c r="C2" s="741"/>
      <c r="D2" s="741"/>
      <c r="E2" s="741"/>
    </row>
    <row r="3" spans="1:7" s="449" customFormat="1" ht="18">
      <c r="B3" s="741" t="s">
        <v>774</v>
      </c>
      <c r="C3" s="741"/>
      <c r="D3" s="741"/>
      <c r="E3" s="450"/>
    </row>
    <row r="4" spans="1:7">
      <c r="B4" s="111"/>
      <c r="C4" s="111"/>
      <c r="D4" s="111"/>
    </row>
    <row r="5" spans="1:7" s="453" customFormat="1">
      <c r="B5" s="216" t="s">
        <v>28</v>
      </c>
      <c r="C5" s="70">
        <v>2017</v>
      </c>
      <c r="D5" s="70">
        <v>2018</v>
      </c>
    </row>
    <row r="6" spans="1:7">
      <c r="B6" s="451" t="s">
        <v>83</v>
      </c>
      <c r="C6" s="506" t="s">
        <v>719</v>
      </c>
      <c r="D6" s="506">
        <v>2.63</v>
      </c>
      <c r="E6" s="109"/>
      <c r="F6" s="109"/>
      <c r="G6" s="109"/>
    </row>
    <row r="7" spans="1:7" ht="12.75" customHeight="1">
      <c r="B7" s="459" t="s">
        <v>32</v>
      </c>
      <c r="C7" s="507" t="s">
        <v>712</v>
      </c>
      <c r="D7" s="507">
        <v>2.57</v>
      </c>
      <c r="G7" s="109"/>
    </row>
    <row r="8" spans="1:7" s="468" customFormat="1">
      <c r="B8" s="456" t="s">
        <v>33</v>
      </c>
      <c r="C8" s="508" t="s">
        <v>727</v>
      </c>
      <c r="D8" s="508">
        <v>2.79</v>
      </c>
      <c r="E8" s="451"/>
      <c r="F8" s="451"/>
      <c r="G8" s="110"/>
    </row>
    <row r="9" spans="1:7">
      <c r="B9" s="459" t="s">
        <v>34</v>
      </c>
      <c r="C9" s="507" t="s">
        <v>728</v>
      </c>
      <c r="D9" s="507">
        <v>2.68</v>
      </c>
      <c r="F9" s="425"/>
      <c r="G9" s="109"/>
    </row>
    <row r="10" spans="1:7">
      <c r="B10" s="456" t="s">
        <v>35</v>
      </c>
      <c r="C10" s="508" t="s">
        <v>724</v>
      </c>
      <c r="D10" s="508">
        <v>2.5299999999999998</v>
      </c>
      <c r="F10" s="109"/>
      <c r="G10" s="109"/>
    </row>
    <row r="11" spans="1:7">
      <c r="B11" s="459" t="s">
        <v>36</v>
      </c>
      <c r="C11" s="507" t="s">
        <v>729</v>
      </c>
      <c r="D11" s="507">
        <v>2.96</v>
      </c>
      <c r="F11" s="109"/>
      <c r="G11" s="109"/>
    </row>
    <row r="12" spans="1:7">
      <c r="B12" s="456" t="s">
        <v>37</v>
      </c>
      <c r="C12" s="508" t="s">
        <v>712</v>
      </c>
      <c r="D12" s="508">
        <v>2.56</v>
      </c>
      <c r="F12" s="109"/>
      <c r="G12" s="109"/>
    </row>
    <row r="13" spans="1:7">
      <c r="B13" s="459" t="s">
        <v>38</v>
      </c>
      <c r="C13" s="507" t="s">
        <v>712</v>
      </c>
      <c r="D13" s="507">
        <v>2.5099999999999998</v>
      </c>
      <c r="F13" s="109"/>
      <c r="G13" s="109"/>
    </row>
    <row r="14" spans="1:7">
      <c r="B14" s="456" t="s">
        <v>39</v>
      </c>
      <c r="C14" s="508" t="s">
        <v>714</v>
      </c>
      <c r="D14" s="508">
        <v>2.56</v>
      </c>
      <c r="F14" s="109"/>
      <c r="G14" s="109"/>
    </row>
    <row r="15" spans="1:7">
      <c r="B15" s="459" t="s">
        <v>40</v>
      </c>
      <c r="C15" s="507" t="s">
        <v>711</v>
      </c>
      <c r="D15" s="507">
        <v>2.67</v>
      </c>
      <c r="F15" s="109"/>
      <c r="G15" s="109"/>
    </row>
    <row r="16" spans="1:7">
      <c r="B16" s="456" t="s">
        <v>41</v>
      </c>
      <c r="C16" s="508" t="s">
        <v>731</v>
      </c>
      <c r="D16" s="508">
        <v>2.7</v>
      </c>
      <c r="F16" s="109"/>
      <c r="G16" s="109"/>
    </row>
    <row r="17" spans="2:7">
      <c r="B17" s="459" t="s">
        <v>42</v>
      </c>
      <c r="C17" s="507" t="s">
        <v>732</v>
      </c>
      <c r="D17" s="507">
        <v>3.02</v>
      </c>
      <c r="F17" s="109"/>
      <c r="G17" s="109"/>
    </row>
    <row r="18" spans="2:7">
      <c r="B18" s="456" t="s">
        <v>43</v>
      </c>
      <c r="C18" s="508" t="s">
        <v>717</v>
      </c>
      <c r="D18" s="508">
        <v>2.69</v>
      </c>
      <c r="F18" s="109"/>
      <c r="G18" s="109"/>
    </row>
    <row r="19" spans="2:7">
      <c r="B19" s="459" t="s">
        <v>44</v>
      </c>
      <c r="C19" s="507" t="s">
        <v>714</v>
      </c>
      <c r="D19" s="507">
        <v>2.56</v>
      </c>
      <c r="F19" s="109"/>
      <c r="G19" s="109"/>
    </row>
    <row r="20" spans="2:7">
      <c r="B20" s="456" t="s">
        <v>45</v>
      </c>
      <c r="C20" s="508" t="s">
        <v>713</v>
      </c>
      <c r="D20" s="508">
        <v>2.5</v>
      </c>
      <c r="F20" s="109"/>
      <c r="G20" s="109"/>
    </row>
    <row r="21" spans="2:7">
      <c r="B21" s="459" t="s">
        <v>46</v>
      </c>
      <c r="C21" s="507" t="s">
        <v>720</v>
      </c>
      <c r="D21" s="507">
        <v>2.41</v>
      </c>
      <c r="F21" s="109"/>
      <c r="G21" s="109"/>
    </row>
    <row r="22" spans="2:7">
      <c r="B22" s="456" t="s">
        <v>47</v>
      </c>
      <c r="C22" s="508" t="s">
        <v>724</v>
      </c>
      <c r="D22" s="508">
        <v>2.5</v>
      </c>
      <c r="F22" s="109"/>
      <c r="G22" s="109"/>
    </row>
    <row r="23" spans="2:7">
      <c r="B23" s="459" t="s">
        <v>48</v>
      </c>
      <c r="C23" s="507" t="s">
        <v>716</v>
      </c>
      <c r="D23" s="507">
        <v>2.5</v>
      </c>
      <c r="F23" s="109"/>
      <c r="G23" s="109"/>
    </row>
    <row r="24" spans="2:7">
      <c r="B24" s="456" t="s">
        <v>49</v>
      </c>
      <c r="C24" s="508" t="s">
        <v>714</v>
      </c>
      <c r="D24" s="508">
        <v>2.61</v>
      </c>
      <c r="F24" s="109"/>
      <c r="G24" s="109"/>
    </row>
    <row r="25" spans="2:7">
      <c r="B25" s="459" t="s">
        <v>50</v>
      </c>
      <c r="C25" s="507" t="s">
        <v>726</v>
      </c>
      <c r="D25" s="507">
        <v>2.2799999999999998</v>
      </c>
      <c r="F25" s="109"/>
      <c r="G25" s="109"/>
    </row>
    <row r="26" spans="2:7">
      <c r="B26" s="456" t="s">
        <v>51</v>
      </c>
      <c r="C26" s="508" t="s">
        <v>728</v>
      </c>
      <c r="D26" s="508">
        <v>2.66</v>
      </c>
      <c r="F26" s="109"/>
      <c r="G26" s="109"/>
    </row>
    <row r="27" spans="2:7">
      <c r="B27" s="459" t="s">
        <v>52</v>
      </c>
      <c r="C27" s="507" t="s">
        <v>713</v>
      </c>
      <c r="D27" s="507">
        <v>2.54</v>
      </c>
      <c r="F27" s="109"/>
      <c r="G27" s="109"/>
    </row>
    <row r="28" spans="2:7">
      <c r="B28" s="456" t="s">
        <v>53</v>
      </c>
      <c r="C28" s="508" t="s">
        <v>716</v>
      </c>
      <c r="D28" s="508">
        <v>2.4700000000000002</v>
      </c>
      <c r="F28" s="109"/>
      <c r="G28" s="109"/>
    </row>
    <row r="29" spans="2:7">
      <c r="B29" s="459" t="s">
        <v>54</v>
      </c>
      <c r="C29" s="507" t="s">
        <v>716</v>
      </c>
      <c r="D29" s="507">
        <v>2.5</v>
      </c>
      <c r="F29" s="109"/>
      <c r="G29" s="109"/>
    </row>
    <row r="30" spans="2:7">
      <c r="B30" s="456" t="s">
        <v>55</v>
      </c>
      <c r="C30" s="508" t="s">
        <v>733</v>
      </c>
      <c r="D30" s="508">
        <v>2.61</v>
      </c>
      <c r="F30" s="109"/>
      <c r="G30" s="109"/>
    </row>
    <row r="31" spans="2:7">
      <c r="B31" s="459" t="s">
        <v>56</v>
      </c>
      <c r="C31" s="507" t="s">
        <v>721</v>
      </c>
      <c r="D31" s="507">
        <v>2.44</v>
      </c>
      <c r="F31" s="109"/>
      <c r="G31" s="109"/>
    </row>
    <row r="32" spans="2:7">
      <c r="B32" s="456" t="s">
        <v>57</v>
      </c>
      <c r="C32" s="508" t="s">
        <v>734</v>
      </c>
      <c r="D32" s="508">
        <v>2.4</v>
      </c>
      <c r="F32" s="109"/>
      <c r="G32" s="109"/>
    </row>
    <row r="33" spans="2:7">
      <c r="B33" s="459" t="s">
        <v>58</v>
      </c>
      <c r="C33" s="507" t="s">
        <v>735</v>
      </c>
      <c r="D33" s="507">
        <v>2.4500000000000002</v>
      </c>
      <c r="F33" s="109"/>
      <c r="G33" s="109"/>
    </row>
    <row r="34" spans="2:7">
      <c r="B34" s="456" t="s">
        <v>59</v>
      </c>
      <c r="C34" s="508" t="s">
        <v>731</v>
      </c>
      <c r="D34" s="508">
        <v>2.65</v>
      </c>
      <c r="F34" s="109"/>
      <c r="G34" s="109"/>
    </row>
    <row r="35" spans="2:7">
      <c r="B35" s="459" t="s">
        <v>60</v>
      </c>
      <c r="C35" s="507" t="s">
        <v>722</v>
      </c>
      <c r="D35" s="507">
        <v>2.4700000000000002</v>
      </c>
      <c r="F35" s="109"/>
      <c r="G35" s="109"/>
    </row>
    <row r="36" spans="2:7">
      <c r="B36" s="456" t="s">
        <v>61</v>
      </c>
      <c r="C36" s="508" t="s">
        <v>736</v>
      </c>
      <c r="D36" s="508">
        <v>2.69</v>
      </c>
      <c r="F36" s="109"/>
      <c r="G36" s="109"/>
    </row>
    <row r="37" spans="2:7">
      <c r="B37" s="459" t="s">
        <v>62</v>
      </c>
      <c r="C37" s="507" t="s">
        <v>737</v>
      </c>
      <c r="D37" s="507">
        <v>2.58</v>
      </c>
      <c r="F37" s="109"/>
      <c r="G37" s="109"/>
    </row>
    <row r="38" spans="2:7">
      <c r="B38" s="456" t="s">
        <v>63</v>
      </c>
      <c r="C38" s="508" t="s">
        <v>719</v>
      </c>
      <c r="D38" s="508">
        <v>2.57</v>
      </c>
      <c r="F38" s="109"/>
      <c r="G38" s="109"/>
    </row>
    <row r="39" spans="2:7">
      <c r="B39" s="459" t="s">
        <v>64</v>
      </c>
      <c r="C39" s="507" t="s">
        <v>713</v>
      </c>
      <c r="D39" s="507">
        <v>2.52</v>
      </c>
      <c r="F39" s="109"/>
      <c r="G39" s="109"/>
    </row>
    <row r="40" spans="2:7">
      <c r="B40" s="456" t="s">
        <v>65</v>
      </c>
      <c r="C40" s="508" t="s">
        <v>738</v>
      </c>
      <c r="D40" s="508">
        <v>2.2999999999999998</v>
      </c>
      <c r="F40" s="109"/>
      <c r="G40" s="109"/>
    </row>
    <row r="41" spans="2:7">
      <c r="B41" s="459" t="s">
        <v>66</v>
      </c>
      <c r="C41" s="507" t="s">
        <v>739</v>
      </c>
      <c r="D41" s="507">
        <v>2.4300000000000002</v>
      </c>
      <c r="F41" s="109"/>
      <c r="G41" s="109"/>
    </row>
    <row r="42" spans="2:7">
      <c r="B42" s="456" t="s">
        <v>67</v>
      </c>
      <c r="C42" s="508" t="s">
        <v>723</v>
      </c>
      <c r="D42" s="508">
        <v>2.58</v>
      </c>
      <c r="F42" s="109"/>
      <c r="G42" s="109"/>
    </row>
    <row r="43" spans="2:7">
      <c r="B43" s="459" t="s">
        <v>68</v>
      </c>
      <c r="C43" s="507" t="s">
        <v>740</v>
      </c>
      <c r="D43" s="507">
        <v>2.5</v>
      </c>
      <c r="F43" s="109"/>
      <c r="G43" s="109"/>
    </row>
    <row r="44" spans="2:7">
      <c r="B44" s="456" t="s">
        <v>69</v>
      </c>
      <c r="C44" s="508" t="s">
        <v>721</v>
      </c>
      <c r="D44" s="508">
        <v>2.44</v>
      </c>
      <c r="F44" s="109"/>
      <c r="G44" s="109"/>
    </row>
    <row r="45" spans="2:7">
      <c r="B45" s="459" t="s">
        <v>70</v>
      </c>
      <c r="C45" s="507" t="s">
        <v>735</v>
      </c>
      <c r="D45" s="507">
        <v>2.5</v>
      </c>
      <c r="F45" s="109"/>
      <c r="G45" s="109"/>
    </row>
    <row r="46" spans="2:7">
      <c r="B46" s="456" t="s">
        <v>71</v>
      </c>
      <c r="C46" s="508" t="s">
        <v>718</v>
      </c>
      <c r="D46" s="508">
        <v>2.57</v>
      </c>
      <c r="F46" s="109"/>
      <c r="G46" s="109"/>
    </row>
    <row r="47" spans="2:7">
      <c r="B47" s="459" t="s">
        <v>72</v>
      </c>
      <c r="C47" s="507" t="s">
        <v>715</v>
      </c>
      <c r="D47" s="507">
        <v>2.46</v>
      </c>
      <c r="F47" s="109"/>
      <c r="G47" s="109"/>
    </row>
    <row r="48" spans="2:7">
      <c r="B48" s="456" t="s">
        <v>73</v>
      </c>
      <c r="C48" s="508" t="s">
        <v>713</v>
      </c>
      <c r="D48" s="508">
        <v>2.54</v>
      </c>
      <c r="F48" s="109"/>
      <c r="G48" s="109"/>
    </row>
    <row r="49" spans="1:7">
      <c r="B49" s="459" t="s">
        <v>74</v>
      </c>
      <c r="C49" s="507" t="s">
        <v>725</v>
      </c>
      <c r="D49" s="507">
        <v>2.87</v>
      </c>
      <c r="F49" s="109"/>
      <c r="G49" s="109"/>
    </row>
    <row r="50" spans="1:7">
      <c r="B50" s="456" t="s">
        <v>75</v>
      </c>
      <c r="C50" s="508" t="s">
        <v>741</v>
      </c>
      <c r="D50" s="508">
        <v>3.12</v>
      </c>
      <c r="F50" s="109"/>
      <c r="G50" s="109"/>
    </row>
    <row r="51" spans="1:7">
      <c r="B51" s="459" t="s">
        <v>76</v>
      </c>
      <c r="C51" s="507" t="s">
        <v>742</v>
      </c>
      <c r="D51" s="507">
        <v>2.2999999999999998</v>
      </c>
      <c r="F51" s="109"/>
      <c r="G51" s="109"/>
    </row>
    <row r="52" spans="1:7">
      <c r="B52" s="456" t="s">
        <v>77</v>
      </c>
      <c r="C52" s="508" t="s">
        <v>733</v>
      </c>
      <c r="D52" s="508">
        <v>2.61</v>
      </c>
      <c r="F52" s="109"/>
      <c r="G52" s="109"/>
    </row>
    <row r="53" spans="1:7">
      <c r="B53" s="459" t="s">
        <v>78</v>
      </c>
      <c r="C53" s="507" t="s">
        <v>712</v>
      </c>
      <c r="D53" s="507">
        <v>2.5499999999999998</v>
      </c>
      <c r="F53" s="109"/>
      <c r="G53" s="109"/>
    </row>
    <row r="54" spans="1:7">
      <c r="B54" s="456" t="s">
        <v>79</v>
      </c>
      <c r="C54" s="508" t="s">
        <v>715</v>
      </c>
      <c r="D54" s="508">
        <v>2.39</v>
      </c>
      <c r="F54" s="109"/>
      <c r="G54" s="109"/>
    </row>
    <row r="55" spans="1:7">
      <c r="B55" s="459" t="s">
        <v>80</v>
      </c>
      <c r="C55" s="507" t="s">
        <v>720</v>
      </c>
      <c r="D55" s="507">
        <v>2.39</v>
      </c>
      <c r="F55" s="109"/>
      <c r="G55" s="109"/>
    </row>
    <row r="56" spans="1:7">
      <c r="B56" s="456" t="s">
        <v>81</v>
      </c>
      <c r="C56" s="508" t="s">
        <v>721</v>
      </c>
      <c r="D56" s="508">
        <v>2.4500000000000002</v>
      </c>
      <c r="F56" s="109"/>
      <c r="G56" s="109"/>
    </row>
    <row r="57" spans="1:7">
      <c r="B57" s="209" t="s">
        <v>82</v>
      </c>
      <c r="C57" s="509" t="s">
        <v>730</v>
      </c>
      <c r="D57" s="509">
        <v>2.31</v>
      </c>
      <c r="F57" s="109"/>
      <c r="G57" s="109"/>
    </row>
    <row r="58" spans="1:7">
      <c r="B58" s="265"/>
      <c r="C58" s="76"/>
      <c r="D58" s="108"/>
      <c r="E58" s="461"/>
    </row>
    <row r="59" spans="1:7" ht="48.75" customHeight="1">
      <c r="A59" s="701" t="s">
        <v>448</v>
      </c>
      <c r="B59" s="701"/>
      <c r="C59" s="701"/>
      <c r="D59" s="701"/>
      <c r="E59" s="701"/>
      <c r="F59" s="701"/>
    </row>
    <row r="60" spans="1:7">
      <c r="A60" s="265"/>
      <c r="B60" s="76"/>
      <c r="C60" s="108"/>
      <c r="D60" s="461"/>
    </row>
    <row r="61" spans="1:7">
      <c r="A61" s="76" t="s">
        <v>2350</v>
      </c>
      <c r="B61" s="76"/>
      <c r="C61" s="108"/>
      <c r="D61" s="461"/>
    </row>
    <row r="66" spans="2:2">
      <c r="B66" s="469"/>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Tom VanAntwerp</cp:lastModifiedBy>
  <cp:revision/>
  <cp:lastPrinted>2019-02-20T21:41:08Z</cp:lastPrinted>
  <dcterms:created xsi:type="dcterms:W3CDTF">2012-02-10T19:30:42Z</dcterms:created>
  <dcterms:modified xsi:type="dcterms:W3CDTF">2020-02-12T19:20:49Z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